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filterPrivacy="1" defaultThemeVersion="166925"/>
  <xr:revisionPtr revIDLastSave="0" documentId="13_ncr:1_{E5BFFA64-9964-4E12-95D9-133878F5763C}" xr6:coauthVersionLast="36" xr6:coauthVersionMax="36" xr10:uidLastSave="{00000000-0000-0000-0000-000000000000}"/>
  <bookViews>
    <workbookView xWindow="-120" yWindow="-120" windowWidth="29040" windowHeight="15840" tabRatio="751" activeTab="1" xr2:uid="{EABF4B3A-1221-41BF-888E-1C40021566C3}"/>
  </bookViews>
  <sheets>
    <sheet name="Sectors" sheetId="5" r:id="rId1"/>
    <sheet name="Stock" sheetId="4" r:id="rId2"/>
    <sheet name="KPI &amp; MOP" sheetId="18" r:id="rId3"/>
    <sheet name="People" sheetId="17" r:id="rId4"/>
    <sheet name="Analysts" sheetId="20" r:id="rId5"/>
    <sheet name="Catalyst" sheetId="21" r:id="rId6"/>
    <sheet name="Taxonomie" sheetId="16" r:id="rId7"/>
    <sheet name="QuarterlyIncome" sheetId="35" r:id="rId8"/>
    <sheet name="QuarterlyBalanceSheet" sheetId="36" r:id="rId9"/>
    <sheet name="QuarterlyCashFlow" sheetId="37" r:id="rId10"/>
    <sheet name="QuarterlyRatios" sheetId="38" r:id="rId11"/>
    <sheet name="YearlyIncome" sheetId="31" r:id="rId12"/>
    <sheet name="YearlyBalanceSheet" sheetId="32" r:id="rId13"/>
    <sheet name="YearlyCashFlow" sheetId="33" r:id="rId14"/>
    <sheet name="YearlyRatios" sheetId="34" r:id="rId15"/>
  </sheets>
  <definedNames>
    <definedName name="_xlnm._FilterDatabase" localSheetId="6" hidden="1">Taxonomie!$C$2:$C$2411</definedName>
    <definedName name="CurrentStock">Stock!$D$2</definedName>
    <definedName name="DataIndex">MATCH(Stock!$D$2,#REF!, 0)</definedName>
    <definedName name="DonnéesExternes_1" localSheetId="0" hidden="1">Sectors!$A$4:$L$1952</definedName>
    <definedName name="DonnéesExternes_1" localSheetId="6" hidden="1">Taxonomie!$A$2:$O$2411</definedName>
    <definedName name="DonnéesExternes_1" localSheetId="11" hidden="1">YearlyIncome!$A$1:$L$35</definedName>
    <definedName name="DonnéesExternes_2" localSheetId="12" hidden="1">YearlyBalanceSheet!$A$1:$L$33</definedName>
    <definedName name="DonnéesExternes_3" localSheetId="8" hidden="1">QuarterlyBalanceSheet!$A$1:$AP$33</definedName>
    <definedName name="DonnéesExternes_3" localSheetId="13" hidden="1">YearlyCashFlow!$A$1:$L$22</definedName>
    <definedName name="DonnéesExternes_4" localSheetId="9" hidden="1">QuarterlyCashFlow!$A$1:$AP$22</definedName>
    <definedName name="DonnéesExternes_4" localSheetId="6" hidden="1">Taxonomie!#REF!</definedName>
    <definedName name="DonnéesExternes_4" localSheetId="14" hidden="1">YearlyRatios!$A$1:$M$29</definedName>
    <definedName name="DonnéesExternes_5" localSheetId="7" hidden="1">QuarterlyIncome!$A$1:$AP$35</definedName>
    <definedName name="DonnéesExternes_5" localSheetId="10" hidden="1">QuarterlyRatios!$A$1:$AQ$15</definedName>
    <definedName name="_xlnm.Extract" localSheetId="6">Taxonomie!$W$2282</definedName>
    <definedName name="QuarterBalanceSheetNames">StockanalysisQuarterlyBalanceSheet[Quarter Ended]</definedName>
    <definedName name="QuarterlyIncomeNames">StockanalysisQuarterlyIncome[Quarter Ended]</definedName>
    <definedName name="QuarterlyRatiosNames">StockanalysisQuarterlyRatios[Quarter Ended]</definedName>
    <definedName name="QuaterlyCashFlowNames">StockanalysisQuarterlyCashFlowStatement[Quarter Ended]</definedName>
    <definedName name="QuaterlyIncomeNames">StockanalysisQuarterlyIncome[Quarter Ended]</definedName>
    <definedName name="SectorsIndex">MATCH(Stock!$D$2, Sectors!$A:$A,0)</definedName>
    <definedName name="YahooIndex">MATCH(Stock!$D$2,#REF!, 0)</definedName>
    <definedName name="YearlyBalanceSheetNames">StockanalysisYearlyBalanceSheet[Year]</definedName>
    <definedName name="YearlyIncomeNames">StockanalysisYearlyIncome[Year]</definedName>
    <definedName name="YearlyRatiosNames">StockanalysisYearlyRatios[Year]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ockanalysisYearlyBalanceSheet_fc498e86-d09d-46cd-abfe-42fd6b5c8831" name="StockanalysisYearlyBalanceSheet" connection="Requête - StockanalysisYearlyBalanceSheet"/>
          <x15:modelTable id="StockanalysisQuarterlyBalanceSheet_0ad3c8d2-9b85-4073-ab27-944826ff06ea" name="StockanalysisQuarterlyBalanceSheet" connection="Requête - StockanalysisQuarterlyBalanceSheet"/>
        </x15:modelTables>
      </x15:dataModel>
    </ext>
  </extLst>
</workbook>
</file>

<file path=xl/calcChain.xml><?xml version="1.0" encoding="utf-8"?>
<calcChain xmlns="http://schemas.openxmlformats.org/spreadsheetml/2006/main">
  <c r="J3" i="4" l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1502" i="5"/>
  <c r="M1503" i="5"/>
  <c r="M1504" i="5"/>
  <c r="M1505" i="5"/>
  <c r="M1506" i="5"/>
  <c r="M1507" i="5"/>
  <c r="M1508" i="5"/>
  <c r="M1509" i="5"/>
  <c r="M1510" i="5"/>
  <c r="M1511" i="5"/>
  <c r="M1512" i="5"/>
  <c r="M1513" i="5"/>
  <c r="M1514" i="5"/>
  <c r="M1515" i="5"/>
  <c r="M1516" i="5"/>
  <c r="M1517" i="5"/>
  <c r="M1518" i="5"/>
  <c r="M1519" i="5"/>
  <c r="M1520" i="5"/>
  <c r="M1521" i="5"/>
  <c r="M1522" i="5"/>
  <c r="M1523" i="5"/>
  <c r="M1524" i="5"/>
  <c r="M1525" i="5"/>
  <c r="M1526" i="5"/>
  <c r="M1527" i="5"/>
  <c r="M1528" i="5"/>
  <c r="M1529" i="5"/>
  <c r="M1530" i="5"/>
  <c r="M1531" i="5"/>
  <c r="M1532" i="5"/>
  <c r="M1533" i="5"/>
  <c r="M1534" i="5"/>
  <c r="M1535" i="5"/>
  <c r="M1536" i="5"/>
  <c r="M1537" i="5"/>
  <c r="M1538" i="5"/>
  <c r="M1539" i="5"/>
  <c r="M1540" i="5"/>
  <c r="M1541" i="5"/>
  <c r="M1542" i="5"/>
  <c r="M1543" i="5"/>
  <c r="M1544" i="5"/>
  <c r="M1545" i="5"/>
  <c r="M1546" i="5"/>
  <c r="M1547" i="5"/>
  <c r="M1548" i="5"/>
  <c r="M1549" i="5"/>
  <c r="M1550" i="5"/>
  <c r="M1551" i="5"/>
  <c r="M1552" i="5"/>
  <c r="M1553" i="5"/>
  <c r="M1554" i="5"/>
  <c r="M1555" i="5"/>
  <c r="M1556" i="5"/>
  <c r="M1557" i="5"/>
  <c r="M1558" i="5"/>
  <c r="M1559" i="5"/>
  <c r="M1560" i="5"/>
  <c r="M1561" i="5"/>
  <c r="M1562" i="5"/>
  <c r="M1563" i="5"/>
  <c r="M1564" i="5"/>
  <c r="M1565" i="5"/>
  <c r="M1566" i="5"/>
  <c r="M1567" i="5"/>
  <c r="M1568" i="5"/>
  <c r="M1569" i="5"/>
  <c r="M1570" i="5"/>
  <c r="M1571" i="5"/>
  <c r="M1572" i="5"/>
  <c r="M1573" i="5"/>
  <c r="M1574" i="5"/>
  <c r="M1575" i="5"/>
  <c r="M1576" i="5"/>
  <c r="M1577" i="5"/>
  <c r="M1578" i="5"/>
  <c r="M1579" i="5"/>
  <c r="M1580" i="5"/>
  <c r="M1581" i="5"/>
  <c r="M1582" i="5"/>
  <c r="M1583" i="5"/>
  <c r="M1584" i="5"/>
  <c r="M1585" i="5"/>
  <c r="M1586" i="5"/>
  <c r="M1587" i="5"/>
  <c r="M1588" i="5"/>
  <c r="M1589" i="5"/>
  <c r="M1590" i="5"/>
  <c r="M1591" i="5"/>
  <c r="M1592" i="5"/>
  <c r="M1593" i="5"/>
  <c r="M1594" i="5"/>
  <c r="M1595" i="5"/>
  <c r="M1596" i="5"/>
  <c r="M1597" i="5"/>
  <c r="M1598" i="5"/>
  <c r="M1599" i="5"/>
  <c r="M1600" i="5"/>
  <c r="M1601" i="5"/>
  <c r="M1602" i="5"/>
  <c r="M1603" i="5"/>
  <c r="M1604" i="5"/>
  <c r="M1605" i="5"/>
  <c r="M1606" i="5"/>
  <c r="M1607" i="5"/>
  <c r="M1608" i="5"/>
  <c r="M1609" i="5"/>
  <c r="M1610" i="5"/>
  <c r="M1611" i="5"/>
  <c r="M1612" i="5"/>
  <c r="M1613" i="5"/>
  <c r="M1614" i="5"/>
  <c r="M1615" i="5"/>
  <c r="M1616" i="5"/>
  <c r="M1617" i="5"/>
  <c r="M1618" i="5"/>
  <c r="M1619" i="5"/>
  <c r="M1620" i="5"/>
  <c r="M1621" i="5"/>
  <c r="M1622" i="5"/>
  <c r="M1623" i="5"/>
  <c r="M1624" i="5"/>
  <c r="M1625" i="5"/>
  <c r="M1626" i="5"/>
  <c r="M1627" i="5"/>
  <c r="M1628" i="5"/>
  <c r="M1629" i="5"/>
  <c r="M1630" i="5"/>
  <c r="M1631" i="5"/>
  <c r="M1632" i="5"/>
  <c r="M1633" i="5"/>
  <c r="M1634" i="5"/>
  <c r="M1635" i="5"/>
  <c r="M1636" i="5"/>
  <c r="M1637" i="5"/>
  <c r="M1638" i="5"/>
  <c r="M1639" i="5"/>
  <c r="M1640" i="5"/>
  <c r="M1641" i="5"/>
  <c r="M1642" i="5"/>
  <c r="M1643" i="5"/>
  <c r="M1644" i="5"/>
  <c r="M1645" i="5"/>
  <c r="M1646" i="5"/>
  <c r="M1647" i="5"/>
  <c r="M1648" i="5"/>
  <c r="M1649" i="5"/>
  <c r="M1650" i="5"/>
  <c r="M1651" i="5"/>
  <c r="M1652" i="5"/>
  <c r="M1653" i="5"/>
  <c r="M1654" i="5"/>
  <c r="M1655" i="5"/>
  <c r="M1656" i="5"/>
  <c r="M1657" i="5"/>
  <c r="M1658" i="5"/>
  <c r="M1659" i="5"/>
  <c r="M1660" i="5"/>
  <c r="M1661" i="5"/>
  <c r="M1662" i="5"/>
  <c r="M1663" i="5"/>
  <c r="M1664" i="5"/>
  <c r="M1665" i="5"/>
  <c r="M1666" i="5"/>
  <c r="M1667" i="5"/>
  <c r="M1668" i="5"/>
  <c r="M1669" i="5"/>
  <c r="M1670" i="5"/>
  <c r="M1671" i="5"/>
  <c r="M1672" i="5"/>
  <c r="M1673" i="5"/>
  <c r="M1674" i="5"/>
  <c r="M1675" i="5"/>
  <c r="M1676" i="5"/>
  <c r="M1677" i="5"/>
  <c r="M1678" i="5"/>
  <c r="M1679" i="5"/>
  <c r="M1680" i="5"/>
  <c r="M1681" i="5"/>
  <c r="M1682" i="5"/>
  <c r="M1683" i="5"/>
  <c r="M1684" i="5"/>
  <c r="M1685" i="5"/>
  <c r="M1686" i="5"/>
  <c r="M1687" i="5"/>
  <c r="M1688" i="5"/>
  <c r="M1689" i="5"/>
  <c r="M1690" i="5"/>
  <c r="M1691" i="5"/>
  <c r="M1692" i="5"/>
  <c r="M1693" i="5"/>
  <c r="M1694" i="5"/>
  <c r="M1695" i="5"/>
  <c r="M1696" i="5"/>
  <c r="M1697" i="5"/>
  <c r="M1698" i="5"/>
  <c r="M1699" i="5"/>
  <c r="M1700" i="5"/>
  <c r="M1701" i="5"/>
  <c r="M1702" i="5"/>
  <c r="M1703" i="5"/>
  <c r="M1704" i="5"/>
  <c r="M1705" i="5"/>
  <c r="M1706" i="5"/>
  <c r="M1707" i="5"/>
  <c r="M1708" i="5"/>
  <c r="M1709" i="5"/>
  <c r="M1710" i="5"/>
  <c r="M1711" i="5"/>
  <c r="M1712" i="5"/>
  <c r="M1713" i="5"/>
  <c r="M1714" i="5"/>
  <c r="M1715" i="5"/>
  <c r="M1716" i="5"/>
  <c r="M1717" i="5"/>
  <c r="M1718" i="5"/>
  <c r="M1719" i="5"/>
  <c r="M1720" i="5"/>
  <c r="M1721" i="5"/>
  <c r="M1722" i="5"/>
  <c r="M1723" i="5"/>
  <c r="M1724" i="5"/>
  <c r="M1725" i="5"/>
  <c r="M1726" i="5"/>
  <c r="M1727" i="5"/>
  <c r="M1728" i="5"/>
  <c r="M1729" i="5"/>
  <c r="M1730" i="5"/>
  <c r="M1731" i="5"/>
  <c r="M1732" i="5"/>
  <c r="M1733" i="5"/>
  <c r="M1734" i="5"/>
  <c r="M1735" i="5"/>
  <c r="M1736" i="5"/>
  <c r="M1737" i="5"/>
  <c r="M1738" i="5"/>
  <c r="M1739" i="5"/>
  <c r="M1740" i="5"/>
  <c r="M1741" i="5"/>
  <c r="M1742" i="5"/>
  <c r="M1743" i="5"/>
  <c r="M1744" i="5"/>
  <c r="M1745" i="5"/>
  <c r="M1746" i="5"/>
  <c r="M1747" i="5"/>
  <c r="M1748" i="5"/>
  <c r="M1749" i="5"/>
  <c r="M1750" i="5"/>
  <c r="M1751" i="5"/>
  <c r="M1752" i="5"/>
  <c r="M1753" i="5"/>
  <c r="M1754" i="5"/>
  <c r="M1755" i="5"/>
  <c r="M1756" i="5"/>
  <c r="M1757" i="5"/>
  <c r="M1758" i="5"/>
  <c r="M1759" i="5"/>
  <c r="M1760" i="5"/>
  <c r="M1761" i="5"/>
  <c r="M1762" i="5"/>
  <c r="M1763" i="5"/>
  <c r="M1764" i="5"/>
  <c r="M1765" i="5"/>
  <c r="M1766" i="5"/>
  <c r="M1767" i="5"/>
  <c r="M1768" i="5"/>
  <c r="M1769" i="5"/>
  <c r="M1770" i="5"/>
  <c r="M1771" i="5"/>
  <c r="M1772" i="5"/>
  <c r="M1773" i="5"/>
  <c r="M1774" i="5"/>
  <c r="M1775" i="5"/>
  <c r="M1776" i="5"/>
  <c r="M1777" i="5"/>
  <c r="M1778" i="5"/>
  <c r="M1779" i="5"/>
  <c r="M1780" i="5"/>
  <c r="M1781" i="5"/>
  <c r="M1782" i="5"/>
  <c r="M1783" i="5"/>
  <c r="M1784" i="5"/>
  <c r="M1785" i="5"/>
  <c r="M1786" i="5"/>
  <c r="M1787" i="5"/>
  <c r="M1788" i="5"/>
  <c r="M1789" i="5"/>
  <c r="M1790" i="5"/>
  <c r="M1791" i="5"/>
  <c r="M1792" i="5"/>
  <c r="M1793" i="5"/>
  <c r="M1794" i="5"/>
  <c r="M1795" i="5"/>
  <c r="M1796" i="5"/>
  <c r="M1797" i="5"/>
  <c r="M1798" i="5"/>
  <c r="M1799" i="5"/>
  <c r="M1800" i="5"/>
  <c r="M1801" i="5"/>
  <c r="M1802" i="5"/>
  <c r="M1803" i="5"/>
  <c r="M1804" i="5"/>
  <c r="M1805" i="5"/>
  <c r="M1806" i="5"/>
  <c r="M1807" i="5"/>
  <c r="M1808" i="5"/>
  <c r="M1809" i="5"/>
  <c r="M1810" i="5"/>
  <c r="M1811" i="5"/>
  <c r="M1812" i="5"/>
  <c r="M1813" i="5"/>
  <c r="M1814" i="5"/>
  <c r="M1815" i="5"/>
  <c r="M1816" i="5"/>
  <c r="M1817" i="5"/>
  <c r="M1818" i="5"/>
  <c r="M1819" i="5"/>
  <c r="M1820" i="5"/>
  <c r="M1821" i="5"/>
  <c r="M1822" i="5"/>
  <c r="M1823" i="5"/>
  <c r="M1824" i="5"/>
  <c r="M1825" i="5"/>
  <c r="M1826" i="5"/>
  <c r="M1827" i="5"/>
  <c r="M1828" i="5"/>
  <c r="M1829" i="5"/>
  <c r="M1830" i="5"/>
  <c r="M1831" i="5"/>
  <c r="M1832" i="5"/>
  <c r="M1833" i="5"/>
  <c r="M1834" i="5"/>
  <c r="M1835" i="5"/>
  <c r="M1836" i="5"/>
  <c r="M1837" i="5"/>
  <c r="M1838" i="5"/>
  <c r="M1839" i="5"/>
  <c r="M1840" i="5"/>
  <c r="M1841" i="5"/>
  <c r="M1842" i="5"/>
  <c r="M1843" i="5"/>
  <c r="M1844" i="5"/>
  <c r="M1845" i="5"/>
  <c r="M1846" i="5"/>
  <c r="M1847" i="5"/>
  <c r="M1848" i="5"/>
  <c r="M1849" i="5"/>
  <c r="M1850" i="5"/>
  <c r="M1851" i="5"/>
  <c r="M1852" i="5"/>
  <c r="M1853" i="5"/>
  <c r="M1854" i="5"/>
  <c r="M1855" i="5"/>
  <c r="M1856" i="5"/>
  <c r="M1857" i="5"/>
  <c r="M1858" i="5"/>
  <c r="M1859" i="5"/>
  <c r="M1860" i="5"/>
  <c r="M1861" i="5"/>
  <c r="M1862" i="5"/>
  <c r="M1863" i="5"/>
  <c r="M1864" i="5"/>
  <c r="M1865" i="5"/>
  <c r="M1866" i="5"/>
  <c r="M1867" i="5"/>
  <c r="M1868" i="5"/>
  <c r="M1869" i="5"/>
  <c r="M1870" i="5"/>
  <c r="M1871" i="5"/>
  <c r="M1872" i="5"/>
  <c r="M1873" i="5"/>
  <c r="M1874" i="5"/>
  <c r="M1875" i="5"/>
  <c r="M1876" i="5"/>
  <c r="M1877" i="5"/>
  <c r="M1878" i="5"/>
  <c r="M1879" i="5"/>
  <c r="M1880" i="5"/>
  <c r="M1881" i="5"/>
  <c r="M1882" i="5"/>
  <c r="M1883" i="5"/>
  <c r="M1884" i="5"/>
  <c r="M1885" i="5"/>
  <c r="M1886" i="5"/>
  <c r="M1887" i="5"/>
  <c r="M1888" i="5"/>
  <c r="M1889" i="5"/>
  <c r="M1890" i="5"/>
  <c r="M1891" i="5"/>
  <c r="M1892" i="5"/>
  <c r="M1893" i="5"/>
  <c r="M1894" i="5"/>
  <c r="M1895" i="5"/>
  <c r="M1896" i="5"/>
  <c r="M1897" i="5"/>
  <c r="M1898" i="5"/>
  <c r="M1899" i="5"/>
  <c r="M1900" i="5"/>
  <c r="M1901" i="5"/>
  <c r="M1902" i="5"/>
  <c r="M1903" i="5"/>
  <c r="M1904" i="5"/>
  <c r="M1905" i="5"/>
  <c r="M1906" i="5"/>
  <c r="M1907" i="5"/>
  <c r="M1908" i="5"/>
  <c r="M1909" i="5"/>
  <c r="M1910" i="5"/>
  <c r="M1911" i="5"/>
  <c r="M1912" i="5"/>
  <c r="M1913" i="5"/>
  <c r="M1914" i="5"/>
  <c r="M1915" i="5"/>
  <c r="M1916" i="5"/>
  <c r="M1917" i="5"/>
  <c r="M1918" i="5"/>
  <c r="M1919" i="5"/>
  <c r="M1920" i="5"/>
  <c r="M1921" i="5"/>
  <c r="M1922" i="5"/>
  <c r="M1923" i="5"/>
  <c r="M1924" i="5"/>
  <c r="M1925" i="5"/>
  <c r="M1926" i="5"/>
  <c r="M1927" i="5"/>
  <c r="M1928" i="5"/>
  <c r="M1929" i="5"/>
  <c r="M1930" i="5"/>
  <c r="M1931" i="5"/>
  <c r="M1932" i="5"/>
  <c r="M1933" i="5"/>
  <c r="M1934" i="5"/>
  <c r="M1935" i="5"/>
  <c r="M1936" i="5"/>
  <c r="M1937" i="5"/>
  <c r="M1938" i="5"/>
  <c r="M1939" i="5"/>
  <c r="M1940" i="5"/>
  <c r="M1941" i="5"/>
  <c r="M1942" i="5"/>
  <c r="M1943" i="5"/>
  <c r="M1944" i="5"/>
  <c r="M1945" i="5"/>
  <c r="M1946" i="5"/>
  <c r="M1947" i="5"/>
  <c r="M1948" i="5"/>
  <c r="M1949" i="5"/>
  <c r="M1950" i="5"/>
  <c r="M1951" i="5"/>
  <c r="M1952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1322" i="5"/>
  <c r="N1323" i="5"/>
  <c r="N1324" i="5"/>
  <c r="N1325" i="5"/>
  <c r="N1326" i="5"/>
  <c r="N1327" i="5"/>
  <c r="N1328" i="5"/>
  <c r="N1329" i="5"/>
  <c r="N1330" i="5"/>
  <c r="N1331" i="5"/>
  <c r="N1332" i="5"/>
  <c r="N1333" i="5"/>
  <c r="N1334" i="5"/>
  <c r="N1335" i="5"/>
  <c r="N1336" i="5"/>
  <c r="N1337" i="5"/>
  <c r="N1338" i="5"/>
  <c r="N1339" i="5"/>
  <c r="N1340" i="5"/>
  <c r="N1341" i="5"/>
  <c r="N1342" i="5"/>
  <c r="N1343" i="5"/>
  <c r="N1344" i="5"/>
  <c r="N1345" i="5"/>
  <c r="N1346" i="5"/>
  <c r="N1347" i="5"/>
  <c r="N1348" i="5"/>
  <c r="N1349" i="5"/>
  <c r="N1350" i="5"/>
  <c r="N1351" i="5"/>
  <c r="N1352" i="5"/>
  <c r="N1353" i="5"/>
  <c r="N1354" i="5"/>
  <c r="N1355" i="5"/>
  <c r="N1356" i="5"/>
  <c r="N1357" i="5"/>
  <c r="N1358" i="5"/>
  <c r="N1359" i="5"/>
  <c r="N1360" i="5"/>
  <c r="N1361" i="5"/>
  <c r="N1362" i="5"/>
  <c r="N1363" i="5"/>
  <c r="N1364" i="5"/>
  <c r="N1365" i="5"/>
  <c r="N1366" i="5"/>
  <c r="N1367" i="5"/>
  <c r="N1368" i="5"/>
  <c r="N1369" i="5"/>
  <c r="N1370" i="5"/>
  <c r="N1371" i="5"/>
  <c r="N1372" i="5"/>
  <c r="N1373" i="5"/>
  <c r="N1374" i="5"/>
  <c r="N1375" i="5"/>
  <c r="N1376" i="5"/>
  <c r="N1377" i="5"/>
  <c r="N1378" i="5"/>
  <c r="N1379" i="5"/>
  <c r="N1380" i="5"/>
  <c r="N1381" i="5"/>
  <c r="N1382" i="5"/>
  <c r="N1383" i="5"/>
  <c r="N1384" i="5"/>
  <c r="N1385" i="5"/>
  <c r="N1386" i="5"/>
  <c r="N1387" i="5"/>
  <c r="N1388" i="5"/>
  <c r="N1389" i="5"/>
  <c r="N1390" i="5"/>
  <c r="N1391" i="5"/>
  <c r="N1392" i="5"/>
  <c r="N1393" i="5"/>
  <c r="N1394" i="5"/>
  <c r="N1395" i="5"/>
  <c r="N1396" i="5"/>
  <c r="N1397" i="5"/>
  <c r="N1398" i="5"/>
  <c r="N1399" i="5"/>
  <c r="N1400" i="5"/>
  <c r="N1401" i="5"/>
  <c r="N1402" i="5"/>
  <c r="N1403" i="5"/>
  <c r="N1404" i="5"/>
  <c r="N1405" i="5"/>
  <c r="N1406" i="5"/>
  <c r="N1407" i="5"/>
  <c r="N1408" i="5"/>
  <c r="N1409" i="5"/>
  <c r="N1410" i="5"/>
  <c r="N1411" i="5"/>
  <c r="N1412" i="5"/>
  <c r="N1413" i="5"/>
  <c r="N1414" i="5"/>
  <c r="N1415" i="5"/>
  <c r="N1416" i="5"/>
  <c r="N1417" i="5"/>
  <c r="N1418" i="5"/>
  <c r="N1419" i="5"/>
  <c r="N1420" i="5"/>
  <c r="N1421" i="5"/>
  <c r="N1422" i="5"/>
  <c r="N1423" i="5"/>
  <c r="N1424" i="5"/>
  <c r="N1425" i="5"/>
  <c r="N1426" i="5"/>
  <c r="N1427" i="5"/>
  <c r="N1428" i="5"/>
  <c r="N1429" i="5"/>
  <c r="N1430" i="5"/>
  <c r="N1431" i="5"/>
  <c r="N1432" i="5"/>
  <c r="N1433" i="5"/>
  <c r="N1434" i="5"/>
  <c r="N1435" i="5"/>
  <c r="N1436" i="5"/>
  <c r="N1437" i="5"/>
  <c r="N1438" i="5"/>
  <c r="N1439" i="5"/>
  <c r="N1440" i="5"/>
  <c r="N1441" i="5"/>
  <c r="N1442" i="5"/>
  <c r="N1443" i="5"/>
  <c r="N1444" i="5"/>
  <c r="N1445" i="5"/>
  <c r="N1446" i="5"/>
  <c r="N1447" i="5"/>
  <c r="N1448" i="5"/>
  <c r="N1449" i="5"/>
  <c r="N1450" i="5"/>
  <c r="N1451" i="5"/>
  <c r="N1452" i="5"/>
  <c r="N1453" i="5"/>
  <c r="N1454" i="5"/>
  <c r="N1455" i="5"/>
  <c r="N1456" i="5"/>
  <c r="N1457" i="5"/>
  <c r="N1458" i="5"/>
  <c r="N1459" i="5"/>
  <c r="N1460" i="5"/>
  <c r="N1461" i="5"/>
  <c r="N1462" i="5"/>
  <c r="N1463" i="5"/>
  <c r="N1464" i="5"/>
  <c r="N1465" i="5"/>
  <c r="N1466" i="5"/>
  <c r="N1467" i="5"/>
  <c r="N1468" i="5"/>
  <c r="N1469" i="5"/>
  <c r="N1470" i="5"/>
  <c r="N1471" i="5"/>
  <c r="N1472" i="5"/>
  <c r="N1473" i="5"/>
  <c r="N1474" i="5"/>
  <c r="N1475" i="5"/>
  <c r="N1476" i="5"/>
  <c r="N1477" i="5"/>
  <c r="N1478" i="5"/>
  <c r="N1479" i="5"/>
  <c r="N1480" i="5"/>
  <c r="N1481" i="5"/>
  <c r="N1482" i="5"/>
  <c r="N1483" i="5"/>
  <c r="N1484" i="5"/>
  <c r="N1485" i="5"/>
  <c r="N1486" i="5"/>
  <c r="N1487" i="5"/>
  <c r="N1488" i="5"/>
  <c r="N1489" i="5"/>
  <c r="N1490" i="5"/>
  <c r="N1491" i="5"/>
  <c r="N1492" i="5"/>
  <c r="N1493" i="5"/>
  <c r="N1494" i="5"/>
  <c r="N1495" i="5"/>
  <c r="N1496" i="5"/>
  <c r="N1497" i="5"/>
  <c r="N1498" i="5"/>
  <c r="N1499" i="5"/>
  <c r="N1500" i="5"/>
  <c r="N1501" i="5"/>
  <c r="N1502" i="5"/>
  <c r="N1503" i="5"/>
  <c r="N1504" i="5"/>
  <c r="N1505" i="5"/>
  <c r="N1506" i="5"/>
  <c r="N1507" i="5"/>
  <c r="N1508" i="5"/>
  <c r="N1509" i="5"/>
  <c r="N1510" i="5"/>
  <c r="N1511" i="5"/>
  <c r="N1512" i="5"/>
  <c r="N1513" i="5"/>
  <c r="N1514" i="5"/>
  <c r="N1515" i="5"/>
  <c r="N1516" i="5"/>
  <c r="N1517" i="5"/>
  <c r="N1518" i="5"/>
  <c r="N1519" i="5"/>
  <c r="N1520" i="5"/>
  <c r="N1521" i="5"/>
  <c r="N1522" i="5"/>
  <c r="N1523" i="5"/>
  <c r="N1524" i="5"/>
  <c r="N1525" i="5"/>
  <c r="N1526" i="5"/>
  <c r="N1527" i="5"/>
  <c r="N1528" i="5"/>
  <c r="N1529" i="5"/>
  <c r="N1530" i="5"/>
  <c r="N1531" i="5"/>
  <c r="N1532" i="5"/>
  <c r="N1533" i="5"/>
  <c r="N1534" i="5"/>
  <c r="N1535" i="5"/>
  <c r="N1536" i="5"/>
  <c r="N1537" i="5"/>
  <c r="N1538" i="5"/>
  <c r="N1539" i="5"/>
  <c r="N1540" i="5"/>
  <c r="N1541" i="5"/>
  <c r="N1542" i="5"/>
  <c r="N1543" i="5"/>
  <c r="N1544" i="5"/>
  <c r="N1545" i="5"/>
  <c r="N1546" i="5"/>
  <c r="N1547" i="5"/>
  <c r="N1548" i="5"/>
  <c r="N1549" i="5"/>
  <c r="N1550" i="5"/>
  <c r="N1551" i="5"/>
  <c r="N1552" i="5"/>
  <c r="N1553" i="5"/>
  <c r="N1554" i="5"/>
  <c r="N1555" i="5"/>
  <c r="N1556" i="5"/>
  <c r="N1557" i="5"/>
  <c r="N1558" i="5"/>
  <c r="N1559" i="5"/>
  <c r="N1560" i="5"/>
  <c r="N1561" i="5"/>
  <c r="N1562" i="5"/>
  <c r="N1563" i="5"/>
  <c r="N1564" i="5"/>
  <c r="N1565" i="5"/>
  <c r="N1566" i="5"/>
  <c r="N1567" i="5"/>
  <c r="N1568" i="5"/>
  <c r="N1569" i="5"/>
  <c r="N1570" i="5"/>
  <c r="N1571" i="5"/>
  <c r="N1572" i="5"/>
  <c r="N1573" i="5"/>
  <c r="N1574" i="5"/>
  <c r="N1575" i="5"/>
  <c r="N1576" i="5"/>
  <c r="N1577" i="5"/>
  <c r="N1578" i="5"/>
  <c r="N1579" i="5"/>
  <c r="N1580" i="5"/>
  <c r="N1581" i="5"/>
  <c r="N1582" i="5"/>
  <c r="N1583" i="5"/>
  <c r="N1584" i="5"/>
  <c r="N1585" i="5"/>
  <c r="N1586" i="5"/>
  <c r="N1587" i="5"/>
  <c r="N1588" i="5"/>
  <c r="N1589" i="5"/>
  <c r="N1590" i="5"/>
  <c r="N1591" i="5"/>
  <c r="N1592" i="5"/>
  <c r="N1593" i="5"/>
  <c r="N1594" i="5"/>
  <c r="N1595" i="5"/>
  <c r="N1596" i="5"/>
  <c r="N1597" i="5"/>
  <c r="N1598" i="5"/>
  <c r="N1599" i="5"/>
  <c r="N1600" i="5"/>
  <c r="N1601" i="5"/>
  <c r="N1602" i="5"/>
  <c r="N1603" i="5"/>
  <c r="N1604" i="5"/>
  <c r="N1605" i="5"/>
  <c r="N1606" i="5"/>
  <c r="N1607" i="5"/>
  <c r="N1608" i="5"/>
  <c r="N1609" i="5"/>
  <c r="N1610" i="5"/>
  <c r="N1611" i="5"/>
  <c r="N1612" i="5"/>
  <c r="N1613" i="5"/>
  <c r="N1614" i="5"/>
  <c r="N1615" i="5"/>
  <c r="N1616" i="5"/>
  <c r="N1617" i="5"/>
  <c r="N1618" i="5"/>
  <c r="N1619" i="5"/>
  <c r="N1620" i="5"/>
  <c r="N1621" i="5"/>
  <c r="N1622" i="5"/>
  <c r="N1623" i="5"/>
  <c r="N1624" i="5"/>
  <c r="N1625" i="5"/>
  <c r="N1626" i="5"/>
  <c r="N1627" i="5"/>
  <c r="N1628" i="5"/>
  <c r="N1629" i="5"/>
  <c r="N1630" i="5"/>
  <c r="N1631" i="5"/>
  <c r="N1632" i="5"/>
  <c r="N1633" i="5"/>
  <c r="N1634" i="5"/>
  <c r="N1635" i="5"/>
  <c r="N1636" i="5"/>
  <c r="N1637" i="5"/>
  <c r="N1638" i="5"/>
  <c r="N1639" i="5"/>
  <c r="N1640" i="5"/>
  <c r="N1641" i="5"/>
  <c r="N1642" i="5"/>
  <c r="N1643" i="5"/>
  <c r="N1644" i="5"/>
  <c r="N1645" i="5"/>
  <c r="N1646" i="5"/>
  <c r="N1647" i="5"/>
  <c r="N1648" i="5"/>
  <c r="N1649" i="5"/>
  <c r="N1650" i="5"/>
  <c r="N1651" i="5"/>
  <c r="N1652" i="5"/>
  <c r="N1653" i="5"/>
  <c r="N1654" i="5"/>
  <c r="N1655" i="5"/>
  <c r="N1656" i="5"/>
  <c r="N1657" i="5"/>
  <c r="N1658" i="5"/>
  <c r="N1659" i="5"/>
  <c r="N1660" i="5"/>
  <c r="N1661" i="5"/>
  <c r="N1662" i="5"/>
  <c r="N1663" i="5"/>
  <c r="N1664" i="5"/>
  <c r="N1665" i="5"/>
  <c r="N1666" i="5"/>
  <c r="N1667" i="5"/>
  <c r="N1668" i="5"/>
  <c r="N1669" i="5"/>
  <c r="N1670" i="5"/>
  <c r="N1671" i="5"/>
  <c r="N1672" i="5"/>
  <c r="N1673" i="5"/>
  <c r="N1674" i="5"/>
  <c r="N1675" i="5"/>
  <c r="N1676" i="5"/>
  <c r="N1677" i="5"/>
  <c r="N1678" i="5"/>
  <c r="N1679" i="5"/>
  <c r="N1680" i="5"/>
  <c r="N1681" i="5"/>
  <c r="N1682" i="5"/>
  <c r="N1683" i="5"/>
  <c r="N1684" i="5"/>
  <c r="N1685" i="5"/>
  <c r="N1686" i="5"/>
  <c r="N1687" i="5"/>
  <c r="N1688" i="5"/>
  <c r="N1689" i="5"/>
  <c r="N1690" i="5"/>
  <c r="N1691" i="5"/>
  <c r="N1692" i="5"/>
  <c r="N1693" i="5"/>
  <c r="N1694" i="5"/>
  <c r="N1695" i="5"/>
  <c r="N1696" i="5"/>
  <c r="N1697" i="5"/>
  <c r="N1698" i="5"/>
  <c r="N1699" i="5"/>
  <c r="N1700" i="5"/>
  <c r="N1701" i="5"/>
  <c r="N1702" i="5"/>
  <c r="N1703" i="5"/>
  <c r="N1704" i="5"/>
  <c r="N1705" i="5"/>
  <c r="N1706" i="5"/>
  <c r="N1707" i="5"/>
  <c r="N1708" i="5"/>
  <c r="N1709" i="5"/>
  <c r="N1710" i="5"/>
  <c r="N1711" i="5"/>
  <c r="N1712" i="5"/>
  <c r="N1713" i="5"/>
  <c r="N1714" i="5"/>
  <c r="N1715" i="5"/>
  <c r="N1716" i="5"/>
  <c r="N1717" i="5"/>
  <c r="N1718" i="5"/>
  <c r="N1719" i="5"/>
  <c r="N1720" i="5"/>
  <c r="N1721" i="5"/>
  <c r="N1722" i="5"/>
  <c r="N1723" i="5"/>
  <c r="N1724" i="5"/>
  <c r="N1725" i="5"/>
  <c r="N1726" i="5"/>
  <c r="N1727" i="5"/>
  <c r="N1728" i="5"/>
  <c r="N1729" i="5"/>
  <c r="N1730" i="5"/>
  <c r="N1731" i="5"/>
  <c r="N1732" i="5"/>
  <c r="N1733" i="5"/>
  <c r="N1734" i="5"/>
  <c r="N1735" i="5"/>
  <c r="N1736" i="5"/>
  <c r="N1737" i="5"/>
  <c r="N1738" i="5"/>
  <c r="N1739" i="5"/>
  <c r="N1740" i="5"/>
  <c r="N1741" i="5"/>
  <c r="N1742" i="5"/>
  <c r="N1743" i="5"/>
  <c r="N1744" i="5"/>
  <c r="N1745" i="5"/>
  <c r="N1746" i="5"/>
  <c r="N1747" i="5"/>
  <c r="N1748" i="5"/>
  <c r="N1749" i="5"/>
  <c r="N1750" i="5"/>
  <c r="N1751" i="5"/>
  <c r="N1752" i="5"/>
  <c r="N1753" i="5"/>
  <c r="N1754" i="5"/>
  <c r="N1755" i="5"/>
  <c r="N1756" i="5"/>
  <c r="N1757" i="5"/>
  <c r="N1758" i="5"/>
  <c r="N1759" i="5"/>
  <c r="N1760" i="5"/>
  <c r="N1761" i="5"/>
  <c r="N1762" i="5"/>
  <c r="N1763" i="5"/>
  <c r="N1764" i="5"/>
  <c r="N1765" i="5"/>
  <c r="N1766" i="5"/>
  <c r="N1767" i="5"/>
  <c r="N1768" i="5"/>
  <c r="N1769" i="5"/>
  <c r="N1770" i="5"/>
  <c r="N1771" i="5"/>
  <c r="N1772" i="5"/>
  <c r="N1773" i="5"/>
  <c r="N1774" i="5"/>
  <c r="N1775" i="5"/>
  <c r="N1776" i="5"/>
  <c r="N1777" i="5"/>
  <c r="N1778" i="5"/>
  <c r="N1779" i="5"/>
  <c r="N1780" i="5"/>
  <c r="N1781" i="5"/>
  <c r="N1782" i="5"/>
  <c r="N1783" i="5"/>
  <c r="N1784" i="5"/>
  <c r="N1785" i="5"/>
  <c r="N1786" i="5"/>
  <c r="N1787" i="5"/>
  <c r="N1788" i="5"/>
  <c r="N1789" i="5"/>
  <c r="N1790" i="5"/>
  <c r="N1791" i="5"/>
  <c r="N1792" i="5"/>
  <c r="N1793" i="5"/>
  <c r="N1794" i="5"/>
  <c r="N1795" i="5"/>
  <c r="N1796" i="5"/>
  <c r="N1797" i="5"/>
  <c r="N1798" i="5"/>
  <c r="N1799" i="5"/>
  <c r="N1800" i="5"/>
  <c r="N1801" i="5"/>
  <c r="N1802" i="5"/>
  <c r="N1803" i="5"/>
  <c r="N1804" i="5"/>
  <c r="N1805" i="5"/>
  <c r="N1806" i="5"/>
  <c r="N1807" i="5"/>
  <c r="N1808" i="5"/>
  <c r="N1809" i="5"/>
  <c r="N1810" i="5"/>
  <c r="N1811" i="5"/>
  <c r="N1812" i="5"/>
  <c r="N1813" i="5"/>
  <c r="N1814" i="5"/>
  <c r="N1815" i="5"/>
  <c r="N1816" i="5"/>
  <c r="N1817" i="5"/>
  <c r="N1818" i="5"/>
  <c r="N1819" i="5"/>
  <c r="N1820" i="5"/>
  <c r="N1821" i="5"/>
  <c r="N1822" i="5"/>
  <c r="N1823" i="5"/>
  <c r="N1824" i="5"/>
  <c r="N1825" i="5"/>
  <c r="N1826" i="5"/>
  <c r="N1827" i="5"/>
  <c r="N1828" i="5"/>
  <c r="N1829" i="5"/>
  <c r="N1830" i="5"/>
  <c r="N1831" i="5"/>
  <c r="N1832" i="5"/>
  <c r="N1833" i="5"/>
  <c r="N1834" i="5"/>
  <c r="N1835" i="5"/>
  <c r="N1836" i="5"/>
  <c r="N1837" i="5"/>
  <c r="N1838" i="5"/>
  <c r="N1839" i="5"/>
  <c r="N1840" i="5"/>
  <c r="N1841" i="5"/>
  <c r="N1842" i="5"/>
  <c r="N1843" i="5"/>
  <c r="N1844" i="5"/>
  <c r="N1845" i="5"/>
  <c r="N1846" i="5"/>
  <c r="N1847" i="5"/>
  <c r="N1848" i="5"/>
  <c r="N1849" i="5"/>
  <c r="N1850" i="5"/>
  <c r="N1851" i="5"/>
  <c r="N1852" i="5"/>
  <c r="N1853" i="5"/>
  <c r="N1854" i="5"/>
  <c r="N1855" i="5"/>
  <c r="N1856" i="5"/>
  <c r="N1857" i="5"/>
  <c r="N1858" i="5"/>
  <c r="N1859" i="5"/>
  <c r="N1860" i="5"/>
  <c r="N1861" i="5"/>
  <c r="N1862" i="5"/>
  <c r="N1863" i="5"/>
  <c r="N1864" i="5"/>
  <c r="N1865" i="5"/>
  <c r="N1866" i="5"/>
  <c r="N1867" i="5"/>
  <c r="N1868" i="5"/>
  <c r="N1869" i="5"/>
  <c r="N1870" i="5"/>
  <c r="N1871" i="5"/>
  <c r="N1872" i="5"/>
  <c r="N1873" i="5"/>
  <c r="N1874" i="5"/>
  <c r="N1875" i="5"/>
  <c r="N1876" i="5"/>
  <c r="N1877" i="5"/>
  <c r="N1878" i="5"/>
  <c r="N1879" i="5"/>
  <c r="N1880" i="5"/>
  <c r="N1881" i="5"/>
  <c r="N1882" i="5"/>
  <c r="N1883" i="5"/>
  <c r="N1884" i="5"/>
  <c r="N1885" i="5"/>
  <c r="N1886" i="5"/>
  <c r="N1887" i="5"/>
  <c r="N1888" i="5"/>
  <c r="N1889" i="5"/>
  <c r="N1890" i="5"/>
  <c r="N1891" i="5"/>
  <c r="N1892" i="5"/>
  <c r="N1893" i="5"/>
  <c r="N1894" i="5"/>
  <c r="N1895" i="5"/>
  <c r="N1896" i="5"/>
  <c r="N1897" i="5"/>
  <c r="N1898" i="5"/>
  <c r="N1899" i="5"/>
  <c r="N1900" i="5"/>
  <c r="N1901" i="5"/>
  <c r="N1902" i="5"/>
  <c r="N1903" i="5"/>
  <c r="N1904" i="5"/>
  <c r="N1905" i="5"/>
  <c r="N1906" i="5"/>
  <c r="N1907" i="5"/>
  <c r="N1908" i="5"/>
  <c r="N1909" i="5"/>
  <c r="N1910" i="5"/>
  <c r="N1911" i="5"/>
  <c r="N1912" i="5"/>
  <c r="N1913" i="5"/>
  <c r="N1914" i="5"/>
  <c r="N1915" i="5"/>
  <c r="N1916" i="5"/>
  <c r="N1917" i="5"/>
  <c r="N1918" i="5"/>
  <c r="N1919" i="5"/>
  <c r="N1920" i="5"/>
  <c r="N1921" i="5"/>
  <c r="N1922" i="5"/>
  <c r="N1923" i="5"/>
  <c r="N1924" i="5"/>
  <c r="N1925" i="5"/>
  <c r="N1926" i="5"/>
  <c r="N1927" i="5"/>
  <c r="N1928" i="5"/>
  <c r="N1929" i="5"/>
  <c r="N1930" i="5"/>
  <c r="N1931" i="5"/>
  <c r="N1932" i="5"/>
  <c r="N1933" i="5"/>
  <c r="N1934" i="5"/>
  <c r="N1935" i="5"/>
  <c r="N1936" i="5"/>
  <c r="N1937" i="5"/>
  <c r="N1938" i="5"/>
  <c r="N1939" i="5"/>
  <c r="N1940" i="5"/>
  <c r="N1941" i="5"/>
  <c r="N1942" i="5"/>
  <c r="N1943" i="5"/>
  <c r="N1944" i="5"/>
  <c r="N1945" i="5"/>
  <c r="N1946" i="5"/>
  <c r="N1947" i="5"/>
  <c r="N1948" i="5"/>
  <c r="N1949" i="5"/>
  <c r="N1950" i="5"/>
  <c r="N1951" i="5"/>
  <c r="N1952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2" i="5"/>
  <c r="O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8" i="5"/>
  <c r="O1149" i="5"/>
  <c r="O1150" i="5"/>
  <c r="O1151" i="5"/>
  <c r="O1152" i="5"/>
  <c r="O1153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0" i="5"/>
  <c r="O1181" i="5"/>
  <c r="O1182" i="5"/>
  <c r="O1183" i="5"/>
  <c r="O1184" i="5"/>
  <c r="O1185" i="5"/>
  <c r="O1186" i="5"/>
  <c r="O1187" i="5"/>
  <c r="O1188" i="5"/>
  <c r="O1189" i="5"/>
  <c r="O1190" i="5"/>
  <c r="O1191" i="5"/>
  <c r="O1192" i="5"/>
  <c r="O1193" i="5"/>
  <c r="O1194" i="5"/>
  <c r="O1195" i="5"/>
  <c r="O1196" i="5"/>
  <c r="O1197" i="5"/>
  <c r="O1198" i="5"/>
  <c r="O1199" i="5"/>
  <c r="O1200" i="5"/>
  <c r="O1201" i="5"/>
  <c r="O1202" i="5"/>
  <c r="O1203" i="5"/>
  <c r="O1204" i="5"/>
  <c r="O1205" i="5"/>
  <c r="O1206" i="5"/>
  <c r="O1207" i="5"/>
  <c r="O1208" i="5"/>
  <c r="O1209" i="5"/>
  <c r="O1210" i="5"/>
  <c r="O1211" i="5"/>
  <c r="O1212" i="5"/>
  <c r="O1213" i="5"/>
  <c r="O1214" i="5"/>
  <c r="O1215" i="5"/>
  <c r="O1216" i="5"/>
  <c r="O1217" i="5"/>
  <c r="O1218" i="5"/>
  <c r="O1219" i="5"/>
  <c r="O1220" i="5"/>
  <c r="O1221" i="5"/>
  <c r="O1222" i="5"/>
  <c r="O1223" i="5"/>
  <c r="O1224" i="5"/>
  <c r="O1225" i="5"/>
  <c r="O1226" i="5"/>
  <c r="O1227" i="5"/>
  <c r="O1228" i="5"/>
  <c r="O1229" i="5"/>
  <c r="O1230" i="5"/>
  <c r="O1231" i="5"/>
  <c r="O1232" i="5"/>
  <c r="O1233" i="5"/>
  <c r="O1234" i="5"/>
  <c r="O1235" i="5"/>
  <c r="O1236" i="5"/>
  <c r="O1237" i="5"/>
  <c r="O1238" i="5"/>
  <c r="O1239" i="5"/>
  <c r="O1240" i="5"/>
  <c r="O1241" i="5"/>
  <c r="O1242" i="5"/>
  <c r="O1243" i="5"/>
  <c r="O1244" i="5"/>
  <c r="O1245" i="5"/>
  <c r="O1246" i="5"/>
  <c r="O1247" i="5"/>
  <c r="O1248" i="5"/>
  <c r="O1249" i="5"/>
  <c r="O1250" i="5"/>
  <c r="O1251" i="5"/>
  <c r="O1252" i="5"/>
  <c r="O1253" i="5"/>
  <c r="O1254" i="5"/>
  <c r="O1255" i="5"/>
  <c r="O1256" i="5"/>
  <c r="O1257" i="5"/>
  <c r="O1258" i="5"/>
  <c r="O1259" i="5"/>
  <c r="O1260" i="5"/>
  <c r="O1261" i="5"/>
  <c r="O1262" i="5"/>
  <c r="O1263" i="5"/>
  <c r="O1264" i="5"/>
  <c r="O1265" i="5"/>
  <c r="O1266" i="5"/>
  <c r="O1267" i="5"/>
  <c r="O1268" i="5"/>
  <c r="O1269" i="5"/>
  <c r="O1270" i="5"/>
  <c r="O1271" i="5"/>
  <c r="O1272" i="5"/>
  <c r="O1273" i="5"/>
  <c r="O1274" i="5"/>
  <c r="O1275" i="5"/>
  <c r="O1276" i="5"/>
  <c r="O1277" i="5"/>
  <c r="O1278" i="5"/>
  <c r="O1279" i="5"/>
  <c r="O1280" i="5"/>
  <c r="O1281" i="5"/>
  <c r="O1282" i="5"/>
  <c r="O1283" i="5"/>
  <c r="O1284" i="5"/>
  <c r="O1285" i="5"/>
  <c r="O1286" i="5"/>
  <c r="O1287" i="5"/>
  <c r="O1288" i="5"/>
  <c r="O1289" i="5"/>
  <c r="O1290" i="5"/>
  <c r="O1291" i="5"/>
  <c r="O1292" i="5"/>
  <c r="O1293" i="5"/>
  <c r="O1294" i="5"/>
  <c r="O1295" i="5"/>
  <c r="O1296" i="5"/>
  <c r="O1297" i="5"/>
  <c r="O1298" i="5"/>
  <c r="O1299" i="5"/>
  <c r="O1300" i="5"/>
  <c r="O1301" i="5"/>
  <c r="O1302" i="5"/>
  <c r="O1303" i="5"/>
  <c r="O1304" i="5"/>
  <c r="O1305" i="5"/>
  <c r="O1306" i="5"/>
  <c r="O1307" i="5"/>
  <c r="O1308" i="5"/>
  <c r="O1309" i="5"/>
  <c r="O1310" i="5"/>
  <c r="O1311" i="5"/>
  <c r="O1312" i="5"/>
  <c r="O1313" i="5"/>
  <c r="O1314" i="5"/>
  <c r="O1315" i="5"/>
  <c r="O1316" i="5"/>
  <c r="O1317" i="5"/>
  <c r="O1318" i="5"/>
  <c r="O1319" i="5"/>
  <c r="O1320" i="5"/>
  <c r="O1321" i="5"/>
  <c r="O1322" i="5"/>
  <c r="O1323" i="5"/>
  <c r="O1324" i="5"/>
  <c r="O1325" i="5"/>
  <c r="O1326" i="5"/>
  <c r="O1327" i="5"/>
  <c r="O1328" i="5"/>
  <c r="O1329" i="5"/>
  <c r="O1330" i="5"/>
  <c r="O1331" i="5"/>
  <c r="O1332" i="5"/>
  <c r="O1333" i="5"/>
  <c r="O1334" i="5"/>
  <c r="O1335" i="5"/>
  <c r="O1336" i="5"/>
  <c r="O1337" i="5"/>
  <c r="O1338" i="5"/>
  <c r="O1339" i="5"/>
  <c r="O1340" i="5"/>
  <c r="O1341" i="5"/>
  <c r="O1342" i="5"/>
  <c r="O1343" i="5"/>
  <c r="O1344" i="5"/>
  <c r="O1345" i="5"/>
  <c r="O1346" i="5"/>
  <c r="O1347" i="5"/>
  <c r="O1348" i="5"/>
  <c r="O1349" i="5"/>
  <c r="O1350" i="5"/>
  <c r="O1351" i="5"/>
  <c r="O1352" i="5"/>
  <c r="O1353" i="5"/>
  <c r="O1354" i="5"/>
  <c r="O1355" i="5"/>
  <c r="O1356" i="5"/>
  <c r="O1357" i="5"/>
  <c r="O1358" i="5"/>
  <c r="O1359" i="5"/>
  <c r="O1360" i="5"/>
  <c r="O1361" i="5"/>
  <c r="O1362" i="5"/>
  <c r="O1363" i="5"/>
  <c r="O1364" i="5"/>
  <c r="O1365" i="5"/>
  <c r="O1366" i="5"/>
  <c r="O1367" i="5"/>
  <c r="O1368" i="5"/>
  <c r="O1369" i="5"/>
  <c r="O1370" i="5"/>
  <c r="O1371" i="5"/>
  <c r="O1372" i="5"/>
  <c r="O1373" i="5"/>
  <c r="O1374" i="5"/>
  <c r="O1375" i="5"/>
  <c r="O1376" i="5"/>
  <c r="O1377" i="5"/>
  <c r="O1378" i="5"/>
  <c r="O1379" i="5"/>
  <c r="O1380" i="5"/>
  <c r="O1381" i="5"/>
  <c r="O1382" i="5"/>
  <c r="O1383" i="5"/>
  <c r="O1384" i="5"/>
  <c r="O1385" i="5"/>
  <c r="O1386" i="5"/>
  <c r="O1387" i="5"/>
  <c r="O1388" i="5"/>
  <c r="O1389" i="5"/>
  <c r="O1390" i="5"/>
  <c r="O1391" i="5"/>
  <c r="O1392" i="5"/>
  <c r="O1393" i="5"/>
  <c r="O1394" i="5"/>
  <c r="O1395" i="5"/>
  <c r="O1396" i="5"/>
  <c r="O1397" i="5"/>
  <c r="O1398" i="5"/>
  <c r="O1399" i="5"/>
  <c r="O1400" i="5"/>
  <c r="O1401" i="5"/>
  <c r="O1402" i="5"/>
  <c r="O1403" i="5"/>
  <c r="O1404" i="5"/>
  <c r="O1405" i="5"/>
  <c r="O1406" i="5"/>
  <c r="O1407" i="5"/>
  <c r="O1408" i="5"/>
  <c r="O1409" i="5"/>
  <c r="O1410" i="5"/>
  <c r="O1411" i="5"/>
  <c r="O1412" i="5"/>
  <c r="O1413" i="5"/>
  <c r="O1414" i="5"/>
  <c r="O1415" i="5"/>
  <c r="O1416" i="5"/>
  <c r="O1417" i="5"/>
  <c r="O1418" i="5"/>
  <c r="O1419" i="5"/>
  <c r="O1420" i="5"/>
  <c r="O1421" i="5"/>
  <c r="O1422" i="5"/>
  <c r="O1423" i="5"/>
  <c r="O1424" i="5"/>
  <c r="O1425" i="5"/>
  <c r="O1426" i="5"/>
  <c r="O1427" i="5"/>
  <c r="O1428" i="5"/>
  <c r="O1429" i="5"/>
  <c r="O1430" i="5"/>
  <c r="O1431" i="5"/>
  <c r="O1432" i="5"/>
  <c r="O1433" i="5"/>
  <c r="O1434" i="5"/>
  <c r="O1435" i="5"/>
  <c r="O1436" i="5"/>
  <c r="O1437" i="5"/>
  <c r="O1438" i="5"/>
  <c r="O1439" i="5"/>
  <c r="O1440" i="5"/>
  <c r="O1441" i="5"/>
  <c r="O1442" i="5"/>
  <c r="O1443" i="5"/>
  <c r="O1444" i="5"/>
  <c r="O1445" i="5"/>
  <c r="O1446" i="5"/>
  <c r="O1447" i="5"/>
  <c r="O1448" i="5"/>
  <c r="O1449" i="5"/>
  <c r="O1450" i="5"/>
  <c r="O1451" i="5"/>
  <c r="O1452" i="5"/>
  <c r="O1453" i="5"/>
  <c r="O1454" i="5"/>
  <c r="O1455" i="5"/>
  <c r="O1456" i="5"/>
  <c r="O1457" i="5"/>
  <c r="O1458" i="5"/>
  <c r="O1459" i="5"/>
  <c r="O1460" i="5"/>
  <c r="O1461" i="5"/>
  <c r="O1462" i="5"/>
  <c r="O1463" i="5"/>
  <c r="O1464" i="5"/>
  <c r="O1465" i="5"/>
  <c r="O1466" i="5"/>
  <c r="O1467" i="5"/>
  <c r="O1468" i="5"/>
  <c r="O1469" i="5"/>
  <c r="O1470" i="5"/>
  <c r="O1471" i="5"/>
  <c r="O1472" i="5"/>
  <c r="O1473" i="5"/>
  <c r="O1474" i="5"/>
  <c r="O1475" i="5"/>
  <c r="O1476" i="5"/>
  <c r="O1477" i="5"/>
  <c r="O1478" i="5"/>
  <c r="O1479" i="5"/>
  <c r="O1480" i="5"/>
  <c r="O1481" i="5"/>
  <c r="O1482" i="5"/>
  <c r="O1483" i="5"/>
  <c r="O1484" i="5"/>
  <c r="O1485" i="5"/>
  <c r="O1486" i="5"/>
  <c r="O1487" i="5"/>
  <c r="O1488" i="5"/>
  <c r="O1489" i="5"/>
  <c r="O1490" i="5"/>
  <c r="O1491" i="5"/>
  <c r="O1492" i="5"/>
  <c r="O1493" i="5"/>
  <c r="O1494" i="5"/>
  <c r="O1495" i="5"/>
  <c r="O1496" i="5"/>
  <c r="O1497" i="5"/>
  <c r="O1498" i="5"/>
  <c r="O1499" i="5"/>
  <c r="O1500" i="5"/>
  <c r="O1501" i="5"/>
  <c r="O1502" i="5"/>
  <c r="O1503" i="5"/>
  <c r="O1504" i="5"/>
  <c r="O1505" i="5"/>
  <c r="O1506" i="5"/>
  <c r="O1507" i="5"/>
  <c r="O1508" i="5"/>
  <c r="O1509" i="5"/>
  <c r="O1510" i="5"/>
  <c r="O1511" i="5"/>
  <c r="O1512" i="5"/>
  <c r="O1513" i="5"/>
  <c r="O1514" i="5"/>
  <c r="O1515" i="5"/>
  <c r="O1516" i="5"/>
  <c r="O1517" i="5"/>
  <c r="O1518" i="5"/>
  <c r="O1519" i="5"/>
  <c r="O1520" i="5"/>
  <c r="O1521" i="5"/>
  <c r="O1522" i="5"/>
  <c r="O1523" i="5"/>
  <c r="O1524" i="5"/>
  <c r="O1525" i="5"/>
  <c r="O1526" i="5"/>
  <c r="O1527" i="5"/>
  <c r="O1528" i="5"/>
  <c r="O1529" i="5"/>
  <c r="O1530" i="5"/>
  <c r="O1531" i="5"/>
  <c r="O1532" i="5"/>
  <c r="O1533" i="5"/>
  <c r="O1534" i="5"/>
  <c r="O1535" i="5"/>
  <c r="O1536" i="5"/>
  <c r="O1537" i="5"/>
  <c r="O1538" i="5"/>
  <c r="O1539" i="5"/>
  <c r="O1540" i="5"/>
  <c r="O1541" i="5"/>
  <c r="O1542" i="5"/>
  <c r="O1543" i="5"/>
  <c r="O1544" i="5"/>
  <c r="O1545" i="5"/>
  <c r="O1546" i="5"/>
  <c r="O1547" i="5"/>
  <c r="O1548" i="5"/>
  <c r="O1549" i="5"/>
  <c r="O1550" i="5"/>
  <c r="O1551" i="5"/>
  <c r="O1552" i="5"/>
  <c r="O1553" i="5"/>
  <c r="O1554" i="5"/>
  <c r="O1555" i="5"/>
  <c r="O1556" i="5"/>
  <c r="O1557" i="5"/>
  <c r="O1558" i="5"/>
  <c r="O1559" i="5"/>
  <c r="O1560" i="5"/>
  <c r="O1561" i="5"/>
  <c r="O1562" i="5"/>
  <c r="O1563" i="5"/>
  <c r="O1564" i="5"/>
  <c r="O1565" i="5"/>
  <c r="O1566" i="5"/>
  <c r="O1567" i="5"/>
  <c r="O1568" i="5"/>
  <c r="O1569" i="5"/>
  <c r="O1570" i="5"/>
  <c r="O1571" i="5"/>
  <c r="O1572" i="5"/>
  <c r="O1573" i="5"/>
  <c r="O1574" i="5"/>
  <c r="O1575" i="5"/>
  <c r="O1576" i="5"/>
  <c r="O1577" i="5"/>
  <c r="O1578" i="5"/>
  <c r="O1579" i="5"/>
  <c r="O1580" i="5"/>
  <c r="O1581" i="5"/>
  <c r="O1582" i="5"/>
  <c r="O1583" i="5"/>
  <c r="O1584" i="5"/>
  <c r="O1585" i="5"/>
  <c r="O1586" i="5"/>
  <c r="O1587" i="5"/>
  <c r="O1588" i="5"/>
  <c r="O1589" i="5"/>
  <c r="O1590" i="5"/>
  <c r="O1591" i="5"/>
  <c r="O1592" i="5"/>
  <c r="O1593" i="5"/>
  <c r="O1594" i="5"/>
  <c r="O1595" i="5"/>
  <c r="O1596" i="5"/>
  <c r="O1597" i="5"/>
  <c r="O1598" i="5"/>
  <c r="O1599" i="5"/>
  <c r="O1600" i="5"/>
  <c r="O1601" i="5"/>
  <c r="O1602" i="5"/>
  <c r="O1603" i="5"/>
  <c r="O1604" i="5"/>
  <c r="O1605" i="5"/>
  <c r="O1606" i="5"/>
  <c r="O1607" i="5"/>
  <c r="O1608" i="5"/>
  <c r="O1609" i="5"/>
  <c r="O1610" i="5"/>
  <c r="O1611" i="5"/>
  <c r="O1612" i="5"/>
  <c r="O1613" i="5"/>
  <c r="O1614" i="5"/>
  <c r="O1615" i="5"/>
  <c r="O1616" i="5"/>
  <c r="O1617" i="5"/>
  <c r="O1618" i="5"/>
  <c r="O1619" i="5"/>
  <c r="O1620" i="5"/>
  <c r="O1621" i="5"/>
  <c r="O1622" i="5"/>
  <c r="O1623" i="5"/>
  <c r="O1624" i="5"/>
  <c r="O1625" i="5"/>
  <c r="O1626" i="5"/>
  <c r="O1627" i="5"/>
  <c r="O1628" i="5"/>
  <c r="O1629" i="5"/>
  <c r="O1630" i="5"/>
  <c r="O1631" i="5"/>
  <c r="O1632" i="5"/>
  <c r="O1633" i="5"/>
  <c r="O1634" i="5"/>
  <c r="O1635" i="5"/>
  <c r="O1636" i="5"/>
  <c r="O1637" i="5"/>
  <c r="O1638" i="5"/>
  <c r="O1639" i="5"/>
  <c r="O1640" i="5"/>
  <c r="O1641" i="5"/>
  <c r="O1642" i="5"/>
  <c r="O1643" i="5"/>
  <c r="O1644" i="5"/>
  <c r="O1645" i="5"/>
  <c r="O1646" i="5"/>
  <c r="O1647" i="5"/>
  <c r="O1648" i="5"/>
  <c r="O1649" i="5"/>
  <c r="O1650" i="5"/>
  <c r="O1651" i="5"/>
  <c r="O1652" i="5"/>
  <c r="O1653" i="5"/>
  <c r="O1654" i="5"/>
  <c r="O1655" i="5"/>
  <c r="O1656" i="5"/>
  <c r="O1657" i="5"/>
  <c r="O1658" i="5"/>
  <c r="O1659" i="5"/>
  <c r="O1660" i="5"/>
  <c r="O1661" i="5"/>
  <c r="O1662" i="5"/>
  <c r="O1663" i="5"/>
  <c r="O1664" i="5"/>
  <c r="O1665" i="5"/>
  <c r="O1666" i="5"/>
  <c r="O1667" i="5"/>
  <c r="O1668" i="5"/>
  <c r="O1669" i="5"/>
  <c r="O1670" i="5"/>
  <c r="O1671" i="5"/>
  <c r="O1672" i="5"/>
  <c r="O1673" i="5"/>
  <c r="O1674" i="5"/>
  <c r="O1675" i="5"/>
  <c r="O1676" i="5"/>
  <c r="O1677" i="5"/>
  <c r="O1678" i="5"/>
  <c r="O1679" i="5"/>
  <c r="O1680" i="5"/>
  <c r="O1681" i="5"/>
  <c r="O1682" i="5"/>
  <c r="O1683" i="5"/>
  <c r="O1684" i="5"/>
  <c r="O1685" i="5"/>
  <c r="O1686" i="5"/>
  <c r="O1687" i="5"/>
  <c r="O1688" i="5"/>
  <c r="O1689" i="5"/>
  <c r="O1690" i="5"/>
  <c r="O1691" i="5"/>
  <c r="O1692" i="5"/>
  <c r="O1693" i="5"/>
  <c r="O1694" i="5"/>
  <c r="O1695" i="5"/>
  <c r="O1696" i="5"/>
  <c r="O1697" i="5"/>
  <c r="O1698" i="5"/>
  <c r="O1699" i="5"/>
  <c r="O1700" i="5"/>
  <c r="O1701" i="5"/>
  <c r="O1702" i="5"/>
  <c r="O1703" i="5"/>
  <c r="O1704" i="5"/>
  <c r="O1705" i="5"/>
  <c r="O1706" i="5"/>
  <c r="O1707" i="5"/>
  <c r="O1708" i="5"/>
  <c r="O1709" i="5"/>
  <c r="O1710" i="5"/>
  <c r="O1711" i="5"/>
  <c r="O1712" i="5"/>
  <c r="O1713" i="5"/>
  <c r="O1714" i="5"/>
  <c r="O1715" i="5"/>
  <c r="O1716" i="5"/>
  <c r="O1717" i="5"/>
  <c r="O1718" i="5"/>
  <c r="O1719" i="5"/>
  <c r="O1720" i="5"/>
  <c r="O1721" i="5"/>
  <c r="O1722" i="5"/>
  <c r="O1723" i="5"/>
  <c r="O1724" i="5"/>
  <c r="O1725" i="5"/>
  <c r="O1726" i="5"/>
  <c r="O1727" i="5"/>
  <c r="O1728" i="5"/>
  <c r="O1729" i="5"/>
  <c r="O1730" i="5"/>
  <c r="O1731" i="5"/>
  <c r="O1732" i="5"/>
  <c r="O1733" i="5"/>
  <c r="O1734" i="5"/>
  <c r="O1735" i="5"/>
  <c r="O1736" i="5"/>
  <c r="O1737" i="5"/>
  <c r="O1738" i="5"/>
  <c r="O1739" i="5"/>
  <c r="O1740" i="5"/>
  <c r="O1741" i="5"/>
  <c r="O1742" i="5"/>
  <c r="O1743" i="5"/>
  <c r="O1744" i="5"/>
  <c r="O1745" i="5"/>
  <c r="O1746" i="5"/>
  <c r="O1747" i="5"/>
  <c r="O1748" i="5"/>
  <c r="O1749" i="5"/>
  <c r="O1750" i="5"/>
  <c r="O1751" i="5"/>
  <c r="O1752" i="5"/>
  <c r="O1753" i="5"/>
  <c r="O1754" i="5"/>
  <c r="O1755" i="5"/>
  <c r="O1756" i="5"/>
  <c r="O1757" i="5"/>
  <c r="O1758" i="5"/>
  <c r="O1759" i="5"/>
  <c r="O1760" i="5"/>
  <c r="O1761" i="5"/>
  <c r="O1762" i="5"/>
  <c r="O1763" i="5"/>
  <c r="O1764" i="5"/>
  <c r="O1765" i="5"/>
  <c r="O1766" i="5"/>
  <c r="O1767" i="5"/>
  <c r="O1768" i="5"/>
  <c r="O1769" i="5"/>
  <c r="O1770" i="5"/>
  <c r="O1771" i="5"/>
  <c r="O1772" i="5"/>
  <c r="O1773" i="5"/>
  <c r="O1774" i="5"/>
  <c r="O1775" i="5"/>
  <c r="O1776" i="5"/>
  <c r="O1777" i="5"/>
  <c r="O1778" i="5"/>
  <c r="O1779" i="5"/>
  <c r="O1780" i="5"/>
  <c r="O1781" i="5"/>
  <c r="O1782" i="5"/>
  <c r="O1783" i="5"/>
  <c r="O1784" i="5"/>
  <c r="O1785" i="5"/>
  <c r="O1786" i="5"/>
  <c r="O1787" i="5"/>
  <c r="O1788" i="5"/>
  <c r="O1789" i="5"/>
  <c r="O1790" i="5"/>
  <c r="O1791" i="5"/>
  <c r="O1792" i="5"/>
  <c r="O1793" i="5"/>
  <c r="O1794" i="5"/>
  <c r="O1795" i="5"/>
  <c r="O1796" i="5"/>
  <c r="O1797" i="5"/>
  <c r="O1798" i="5"/>
  <c r="O1799" i="5"/>
  <c r="O1800" i="5"/>
  <c r="O1801" i="5"/>
  <c r="O1802" i="5"/>
  <c r="O1803" i="5"/>
  <c r="O1804" i="5"/>
  <c r="O1805" i="5"/>
  <c r="O1806" i="5"/>
  <c r="O1807" i="5"/>
  <c r="O1808" i="5"/>
  <c r="O1809" i="5"/>
  <c r="O1810" i="5"/>
  <c r="O1811" i="5"/>
  <c r="O1812" i="5"/>
  <c r="O1813" i="5"/>
  <c r="O1814" i="5"/>
  <c r="O1815" i="5"/>
  <c r="O1816" i="5"/>
  <c r="O1817" i="5"/>
  <c r="O1818" i="5"/>
  <c r="O1819" i="5"/>
  <c r="O1820" i="5"/>
  <c r="O1821" i="5"/>
  <c r="O1822" i="5"/>
  <c r="O1823" i="5"/>
  <c r="O1824" i="5"/>
  <c r="O1825" i="5"/>
  <c r="O1826" i="5"/>
  <c r="O1827" i="5"/>
  <c r="O1828" i="5"/>
  <c r="O1829" i="5"/>
  <c r="O1830" i="5"/>
  <c r="O1831" i="5"/>
  <c r="O1832" i="5"/>
  <c r="O1833" i="5"/>
  <c r="O1834" i="5"/>
  <c r="O1835" i="5"/>
  <c r="O1836" i="5"/>
  <c r="O1837" i="5"/>
  <c r="O1838" i="5"/>
  <c r="O1839" i="5"/>
  <c r="O1840" i="5"/>
  <c r="O1841" i="5"/>
  <c r="O1842" i="5"/>
  <c r="O1843" i="5"/>
  <c r="O1844" i="5"/>
  <c r="O1845" i="5"/>
  <c r="O1846" i="5"/>
  <c r="O1847" i="5"/>
  <c r="O1848" i="5"/>
  <c r="O1849" i="5"/>
  <c r="O1850" i="5"/>
  <c r="O1851" i="5"/>
  <c r="O1852" i="5"/>
  <c r="O1853" i="5"/>
  <c r="O1854" i="5"/>
  <c r="O1855" i="5"/>
  <c r="O1856" i="5"/>
  <c r="O1857" i="5"/>
  <c r="O1858" i="5"/>
  <c r="O1859" i="5"/>
  <c r="O1860" i="5"/>
  <c r="O1861" i="5"/>
  <c r="O1862" i="5"/>
  <c r="O1863" i="5"/>
  <c r="O1864" i="5"/>
  <c r="O1865" i="5"/>
  <c r="O1866" i="5"/>
  <c r="O1867" i="5"/>
  <c r="O1868" i="5"/>
  <c r="O1869" i="5"/>
  <c r="O1870" i="5"/>
  <c r="O1871" i="5"/>
  <c r="O1872" i="5"/>
  <c r="O1873" i="5"/>
  <c r="O1874" i="5"/>
  <c r="O1875" i="5"/>
  <c r="O1876" i="5"/>
  <c r="O1877" i="5"/>
  <c r="O1878" i="5"/>
  <c r="O1879" i="5"/>
  <c r="O1880" i="5"/>
  <c r="O1881" i="5"/>
  <c r="O1882" i="5"/>
  <c r="O1883" i="5"/>
  <c r="O1884" i="5"/>
  <c r="O1885" i="5"/>
  <c r="O1886" i="5"/>
  <c r="O1887" i="5"/>
  <c r="O1888" i="5"/>
  <c r="O1889" i="5"/>
  <c r="O1890" i="5"/>
  <c r="O1891" i="5"/>
  <c r="O1892" i="5"/>
  <c r="O1893" i="5"/>
  <c r="O1894" i="5"/>
  <c r="O1895" i="5"/>
  <c r="O1896" i="5"/>
  <c r="O1897" i="5"/>
  <c r="O1898" i="5"/>
  <c r="O1899" i="5"/>
  <c r="O1900" i="5"/>
  <c r="O1901" i="5"/>
  <c r="O1902" i="5"/>
  <c r="O1903" i="5"/>
  <c r="O1904" i="5"/>
  <c r="O1905" i="5"/>
  <c r="O1906" i="5"/>
  <c r="O1907" i="5"/>
  <c r="O1908" i="5"/>
  <c r="O1909" i="5"/>
  <c r="O1910" i="5"/>
  <c r="O1911" i="5"/>
  <c r="O1912" i="5"/>
  <c r="O1913" i="5"/>
  <c r="O1914" i="5"/>
  <c r="O1915" i="5"/>
  <c r="O1916" i="5"/>
  <c r="O1917" i="5"/>
  <c r="O1918" i="5"/>
  <c r="O1919" i="5"/>
  <c r="O1920" i="5"/>
  <c r="O1921" i="5"/>
  <c r="O1922" i="5"/>
  <c r="O1923" i="5"/>
  <c r="O1924" i="5"/>
  <c r="O1925" i="5"/>
  <c r="O1926" i="5"/>
  <c r="O1927" i="5"/>
  <c r="O1928" i="5"/>
  <c r="O1929" i="5"/>
  <c r="O1930" i="5"/>
  <c r="O1931" i="5"/>
  <c r="O1932" i="5"/>
  <c r="O1933" i="5"/>
  <c r="O1934" i="5"/>
  <c r="O1935" i="5"/>
  <c r="O1936" i="5"/>
  <c r="O1937" i="5"/>
  <c r="O1938" i="5"/>
  <c r="O1939" i="5"/>
  <c r="O1940" i="5"/>
  <c r="O1941" i="5"/>
  <c r="O1942" i="5"/>
  <c r="O1943" i="5"/>
  <c r="O1944" i="5"/>
  <c r="O1945" i="5"/>
  <c r="O1946" i="5"/>
  <c r="O1947" i="5"/>
  <c r="O1948" i="5"/>
  <c r="O1949" i="5"/>
  <c r="O1950" i="5"/>
  <c r="O1951" i="5"/>
  <c r="O1952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2" i="5"/>
  <c r="P1243" i="5"/>
  <c r="P1244" i="5"/>
  <c r="P1245" i="5"/>
  <c r="P1246" i="5"/>
  <c r="P1247" i="5"/>
  <c r="P1248" i="5"/>
  <c r="P1249" i="5"/>
  <c r="P1250" i="5"/>
  <c r="P1251" i="5"/>
  <c r="P1252" i="5"/>
  <c r="P1253" i="5"/>
  <c r="P1254" i="5"/>
  <c r="P1255" i="5"/>
  <c r="P1256" i="5"/>
  <c r="P1257" i="5"/>
  <c r="P1258" i="5"/>
  <c r="P1259" i="5"/>
  <c r="P1260" i="5"/>
  <c r="P1261" i="5"/>
  <c r="P1262" i="5"/>
  <c r="P1263" i="5"/>
  <c r="P1264" i="5"/>
  <c r="P1265" i="5"/>
  <c r="P1266" i="5"/>
  <c r="P1267" i="5"/>
  <c r="P1268" i="5"/>
  <c r="P1269" i="5"/>
  <c r="P1270" i="5"/>
  <c r="P1271" i="5"/>
  <c r="P1272" i="5"/>
  <c r="P1273" i="5"/>
  <c r="P1274" i="5"/>
  <c r="P1275" i="5"/>
  <c r="P1276" i="5"/>
  <c r="P1277" i="5"/>
  <c r="P1278" i="5"/>
  <c r="P1279" i="5"/>
  <c r="P1280" i="5"/>
  <c r="P1281" i="5"/>
  <c r="P1282" i="5"/>
  <c r="P1283" i="5"/>
  <c r="P1284" i="5"/>
  <c r="P1285" i="5"/>
  <c r="P1286" i="5"/>
  <c r="P1287" i="5"/>
  <c r="P1288" i="5"/>
  <c r="P1289" i="5"/>
  <c r="P1290" i="5"/>
  <c r="P1291" i="5"/>
  <c r="P1292" i="5"/>
  <c r="P1293" i="5"/>
  <c r="P1294" i="5"/>
  <c r="P1295" i="5"/>
  <c r="P1296" i="5"/>
  <c r="P1297" i="5"/>
  <c r="P1298" i="5"/>
  <c r="P1299" i="5"/>
  <c r="P1300" i="5"/>
  <c r="P1301" i="5"/>
  <c r="P1302" i="5"/>
  <c r="P1303" i="5"/>
  <c r="P1304" i="5"/>
  <c r="P1305" i="5"/>
  <c r="P1306" i="5"/>
  <c r="P1307" i="5"/>
  <c r="P1308" i="5"/>
  <c r="P1309" i="5"/>
  <c r="P1310" i="5"/>
  <c r="P1311" i="5"/>
  <c r="P1312" i="5"/>
  <c r="P1313" i="5"/>
  <c r="P1314" i="5"/>
  <c r="P1315" i="5"/>
  <c r="P1316" i="5"/>
  <c r="P1317" i="5"/>
  <c r="P1318" i="5"/>
  <c r="P1319" i="5"/>
  <c r="P1320" i="5"/>
  <c r="P1321" i="5"/>
  <c r="P1322" i="5"/>
  <c r="P1323" i="5"/>
  <c r="P1324" i="5"/>
  <c r="P1325" i="5"/>
  <c r="P1326" i="5"/>
  <c r="P1327" i="5"/>
  <c r="P1328" i="5"/>
  <c r="P1329" i="5"/>
  <c r="P1330" i="5"/>
  <c r="P1331" i="5"/>
  <c r="P1332" i="5"/>
  <c r="P1333" i="5"/>
  <c r="P1334" i="5"/>
  <c r="P1335" i="5"/>
  <c r="P1336" i="5"/>
  <c r="P1337" i="5"/>
  <c r="P1338" i="5"/>
  <c r="P1339" i="5"/>
  <c r="P1340" i="5"/>
  <c r="P1341" i="5"/>
  <c r="P1342" i="5"/>
  <c r="P1343" i="5"/>
  <c r="P1344" i="5"/>
  <c r="P1345" i="5"/>
  <c r="P1346" i="5"/>
  <c r="P1347" i="5"/>
  <c r="P1348" i="5"/>
  <c r="P1349" i="5"/>
  <c r="P1350" i="5"/>
  <c r="P1351" i="5"/>
  <c r="P1352" i="5"/>
  <c r="P1353" i="5"/>
  <c r="P1354" i="5"/>
  <c r="P1355" i="5"/>
  <c r="P1356" i="5"/>
  <c r="P1357" i="5"/>
  <c r="P1358" i="5"/>
  <c r="P1359" i="5"/>
  <c r="P1360" i="5"/>
  <c r="P1361" i="5"/>
  <c r="P1362" i="5"/>
  <c r="P1363" i="5"/>
  <c r="P1364" i="5"/>
  <c r="P1365" i="5"/>
  <c r="P1366" i="5"/>
  <c r="P1367" i="5"/>
  <c r="P1368" i="5"/>
  <c r="P1369" i="5"/>
  <c r="P1370" i="5"/>
  <c r="P1371" i="5"/>
  <c r="P1372" i="5"/>
  <c r="P1373" i="5"/>
  <c r="P1374" i="5"/>
  <c r="P1375" i="5"/>
  <c r="P1376" i="5"/>
  <c r="P1377" i="5"/>
  <c r="P1378" i="5"/>
  <c r="P1379" i="5"/>
  <c r="P1380" i="5"/>
  <c r="P1381" i="5"/>
  <c r="P1382" i="5"/>
  <c r="P1383" i="5"/>
  <c r="P1384" i="5"/>
  <c r="P1385" i="5"/>
  <c r="P1386" i="5"/>
  <c r="P1387" i="5"/>
  <c r="P1388" i="5"/>
  <c r="P1389" i="5"/>
  <c r="P1390" i="5"/>
  <c r="P1391" i="5"/>
  <c r="P1392" i="5"/>
  <c r="P1393" i="5"/>
  <c r="P1394" i="5"/>
  <c r="P1395" i="5"/>
  <c r="P1396" i="5"/>
  <c r="P1397" i="5"/>
  <c r="P1398" i="5"/>
  <c r="P1399" i="5"/>
  <c r="P1400" i="5"/>
  <c r="P1401" i="5"/>
  <c r="P1402" i="5"/>
  <c r="P1403" i="5"/>
  <c r="P1404" i="5"/>
  <c r="P1405" i="5"/>
  <c r="P1406" i="5"/>
  <c r="P1407" i="5"/>
  <c r="P1408" i="5"/>
  <c r="P1409" i="5"/>
  <c r="P1410" i="5"/>
  <c r="P1411" i="5"/>
  <c r="P1412" i="5"/>
  <c r="P1413" i="5"/>
  <c r="P1414" i="5"/>
  <c r="P1415" i="5"/>
  <c r="P1416" i="5"/>
  <c r="P1417" i="5"/>
  <c r="P1418" i="5"/>
  <c r="P1419" i="5"/>
  <c r="P1420" i="5"/>
  <c r="P1421" i="5"/>
  <c r="P1422" i="5"/>
  <c r="P1423" i="5"/>
  <c r="P1424" i="5"/>
  <c r="P1425" i="5"/>
  <c r="P1426" i="5"/>
  <c r="P1427" i="5"/>
  <c r="P1428" i="5"/>
  <c r="P1429" i="5"/>
  <c r="P1430" i="5"/>
  <c r="P1431" i="5"/>
  <c r="P1432" i="5"/>
  <c r="P1433" i="5"/>
  <c r="P1434" i="5"/>
  <c r="P1435" i="5"/>
  <c r="P1436" i="5"/>
  <c r="P1437" i="5"/>
  <c r="P1438" i="5"/>
  <c r="P1439" i="5"/>
  <c r="P1440" i="5"/>
  <c r="P1441" i="5"/>
  <c r="P1442" i="5"/>
  <c r="P1443" i="5"/>
  <c r="P1444" i="5"/>
  <c r="P1445" i="5"/>
  <c r="P1446" i="5"/>
  <c r="P1447" i="5"/>
  <c r="P1448" i="5"/>
  <c r="P1449" i="5"/>
  <c r="P1450" i="5"/>
  <c r="P1451" i="5"/>
  <c r="P1452" i="5"/>
  <c r="P1453" i="5"/>
  <c r="P1454" i="5"/>
  <c r="P1455" i="5"/>
  <c r="P1456" i="5"/>
  <c r="P1457" i="5"/>
  <c r="P1458" i="5"/>
  <c r="P1459" i="5"/>
  <c r="P1460" i="5"/>
  <c r="P1461" i="5"/>
  <c r="P1462" i="5"/>
  <c r="P1463" i="5"/>
  <c r="P1464" i="5"/>
  <c r="P1465" i="5"/>
  <c r="P1466" i="5"/>
  <c r="P1467" i="5"/>
  <c r="P1468" i="5"/>
  <c r="P1469" i="5"/>
  <c r="P1470" i="5"/>
  <c r="P1471" i="5"/>
  <c r="P1472" i="5"/>
  <c r="P1473" i="5"/>
  <c r="P1474" i="5"/>
  <c r="P1475" i="5"/>
  <c r="P1476" i="5"/>
  <c r="P1477" i="5"/>
  <c r="P1478" i="5"/>
  <c r="P1479" i="5"/>
  <c r="P1480" i="5"/>
  <c r="P1481" i="5"/>
  <c r="P1482" i="5"/>
  <c r="P1483" i="5"/>
  <c r="P1484" i="5"/>
  <c r="P1485" i="5"/>
  <c r="P1486" i="5"/>
  <c r="P1487" i="5"/>
  <c r="P1488" i="5"/>
  <c r="P1489" i="5"/>
  <c r="P1490" i="5"/>
  <c r="P1491" i="5"/>
  <c r="P1492" i="5"/>
  <c r="P1493" i="5"/>
  <c r="P1494" i="5"/>
  <c r="P1495" i="5"/>
  <c r="P1496" i="5"/>
  <c r="P1497" i="5"/>
  <c r="P1498" i="5"/>
  <c r="P1499" i="5"/>
  <c r="P1500" i="5"/>
  <c r="P1501" i="5"/>
  <c r="P1502" i="5"/>
  <c r="P1503" i="5"/>
  <c r="P1504" i="5"/>
  <c r="P1505" i="5"/>
  <c r="P1506" i="5"/>
  <c r="P1507" i="5"/>
  <c r="P1508" i="5"/>
  <c r="P1509" i="5"/>
  <c r="P1510" i="5"/>
  <c r="P1511" i="5"/>
  <c r="P1512" i="5"/>
  <c r="P1513" i="5"/>
  <c r="P1514" i="5"/>
  <c r="P1515" i="5"/>
  <c r="P1516" i="5"/>
  <c r="P1517" i="5"/>
  <c r="P1518" i="5"/>
  <c r="P1519" i="5"/>
  <c r="P1520" i="5"/>
  <c r="P1521" i="5"/>
  <c r="P1522" i="5"/>
  <c r="P1523" i="5"/>
  <c r="P1524" i="5"/>
  <c r="P1525" i="5"/>
  <c r="P1526" i="5"/>
  <c r="P1527" i="5"/>
  <c r="P1528" i="5"/>
  <c r="P1529" i="5"/>
  <c r="P1530" i="5"/>
  <c r="P1531" i="5"/>
  <c r="P1532" i="5"/>
  <c r="P1533" i="5"/>
  <c r="P1534" i="5"/>
  <c r="P1535" i="5"/>
  <c r="P1536" i="5"/>
  <c r="P1537" i="5"/>
  <c r="P1538" i="5"/>
  <c r="P1539" i="5"/>
  <c r="P1540" i="5"/>
  <c r="P1541" i="5"/>
  <c r="P1542" i="5"/>
  <c r="P1543" i="5"/>
  <c r="P1544" i="5"/>
  <c r="P1545" i="5"/>
  <c r="P1546" i="5"/>
  <c r="P1547" i="5"/>
  <c r="P1548" i="5"/>
  <c r="P1549" i="5"/>
  <c r="P1550" i="5"/>
  <c r="P1551" i="5"/>
  <c r="P1552" i="5"/>
  <c r="P1553" i="5"/>
  <c r="P1554" i="5"/>
  <c r="P1555" i="5"/>
  <c r="P1556" i="5"/>
  <c r="P1557" i="5"/>
  <c r="P1558" i="5"/>
  <c r="P1559" i="5"/>
  <c r="P1560" i="5"/>
  <c r="P1561" i="5"/>
  <c r="P1562" i="5"/>
  <c r="P1563" i="5"/>
  <c r="P1564" i="5"/>
  <c r="P1565" i="5"/>
  <c r="P1566" i="5"/>
  <c r="P1567" i="5"/>
  <c r="P1568" i="5"/>
  <c r="P1569" i="5"/>
  <c r="P1570" i="5"/>
  <c r="P1571" i="5"/>
  <c r="P1572" i="5"/>
  <c r="P1573" i="5"/>
  <c r="P1574" i="5"/>
  <c r="P1575" i="5"/>
  <c r="P1576" i="5"/>
  <c r="P1577" i="5"/>
  <c r="P1578" i="5"/>
  <c r="P1579" i="5"/>
  <c r="P1580" i="5"/>
  <c r="P1581" i="5"/>
  <c r="P1582" i="5"/>
  <c r="P1583" i="5"/>
  <c r="P1584" i="5"/>
  <c r="P1585" i="5"/>
  <c r="P1586" i="5"/>
  <c r="P1587" i="5"/>
  <c r="P1588" i="5"/>
  <c r="P1589" i="5"/>
  <c r="P1590" i="5"/>
  <c r="P1591" i="5"/>
  <c r="P1592" i="5"/>
  <c r="P1593" i="5"/>
  <c r="P1594" i="5"/>
  <c r="P1595" i="5"/>
  <c r="P1596" i="5"/>
  <c r="P1597" i="5"/>
  <c r="P1598" i="5"/>
  <c r="P1599" i="5"/>
  <c r="P1600" i="5"/>
  <c r="P1601" i="5"/>
  <c r="P1602" i="5"/>
  <c r="P1603" i="5"/>
  <c r="P1604" i="5"/>
  <c r="P1605" i="5"/>
  <c r="P1606" i="5"/>
  <c r="P1607" i="5"/>
  <c r="P1608" i="5"/>
  <c r="P1609" i="5"/>
  <c r="P1610" i="5"/>
  <c r="P1611" i="5"/>
  <c r="P1612" i="5"/>
  <c r="P1613" i="5"/>
  <c r="P1614" i="5"/>
  <c r="P1615" i="5"/>
  <c r="P1616" i="5"/>
  <c r="P1617" i="5"/>
  <c r="P1618" i="5"/>
  <c r="P1619" i="5"/>
  <c r="P1620" i="5"/>
  <c r="P1621" i="5"/>
  <c r="P1622" i="5"/>
  <c r="P1623" i="5"/>
  <c r="P1624" i="5"/>
  <c r="P1625" i="5"/>
  <c r="P1626" i="5"/>
  <c r="P1627" i="5"/>
  <c r="P1628" i="5"/>
  <c r="P1629" i="5"/>
  <c r="P1630" i="5"/>
  <c r="P1631" i="5"/>
  <c r="P1632" i="5"/>
  <c r="P1633" i="5"/>
  <c r="P1634" i="5"/>
  <c r="P1635" i="5"/>
  <c r="P1636" i="5"/>
  <c r="P1637" i="5"/>
  <c r="P1638" i="5"/>
  <c r="P1639" i="5"/>
  <c r="P1640" i="5"/>
  <c r="P1641" i="5"/>
  <c r="P1642" i="5"/>
  <c r="P1643" i="5"/>
  <c r="P1644" i="5"/>
  <c r="P1645" i="5"/>
  <c r="P1646" i="5"/>
  <c r="P1647" i="5"/>
  <c r="P1648" i="5"/>
  <c r="P1649" i="5"/>
  <c r="P1650" i="5"/>
  <c r="P1651" i="5"/>
  <c r="P1652" i="5"/>
  <c r="P1653" i="5"/>
  <c r="P1654" i="5"/>
  <c r="P1655" i="5"/>
  <c r="P1656" i="5"/>
  <c r="P1657" i="5"/>
  <c r="P1658" i="5"/>
  <c r="P1659" i="5"/>
  <c r="P1660" i="5"/>
  <c r="P1661" i="5"/>
  <c r="P1662" i="5"/>
  <c r="P1663" i="5"/>
  <c r="P1664" i="5"/>
  <c r="P1665" i="5"/>
  <c r="P1666" i="5"/>
  <c r="P1667" i="5"/>
  <c r="P1668" i="5"/>
  <c r="P1669" i="5"/>
  <c r="P1670" i="5"/>
  <c r="P1671" i="5"/>
  <c r="P1672" i="5"/>
  <c r="P1673" i="5"/>
  <c r="P1674" i="5"/>
  <c r="P1675" i="5"/>
  <c r="P1676" i="5"/>
  <c r="P1677" i="5"/>
  <c r="P1678" i="5"/>
  <c r="P1679" i="5"/>
  <c r="P1680" i="5"/>
  <c r="P1681" i="5"/>
  <c r="P1682" i="5"/>
  <c r="P1683" i="5"/>
  <c r="P1684" i="5"/>
  <c r="P1685" i="5"/>
  <c r="P1686" i="5"/>
  <c r="P1687" i="5"/>
  <c r="P1688" i="5"/>
  <c r="P1689" i="5"/>
  <c r="P1690" i="5"/>
  <c r="P1691" i="5"/>
  <c r="P1692" i="5"/>
  <c r="P1693" i="5"/>
  <c r="P1694" i="5"/>
  <c r="P1695" i="5"/>
  <c r="P1696" i="5"/>
  <c r="P1697" i="5"/>
  <c r="P1698" i="5"/>
  <c r="P1699" i="5"/>
  <c r="P1700" i="5"/>
  <c r="P1701" i="5"/>
  <c r="P1702" i="5"/>
  <c r="P1703" i="5"/>
  <c r="P1704" i="5"/>
  <c r="P1705" i="5"/>
  <c r="P1706" i="5"/>
  <c r="P1707" i="5"/>
  <c r="P1708" i="5"/>
  <c r="P1709" i="5"/>
  <c r="P1710" i="5"/>
  <c r="P1711" i="5"/>
  <c r="P1712" i="5"/>
  <c r="P1713" i="5"/>
  <c r="P1714" i="5"/>
  <c r="P1715" i="5"/>
  <c r="P1716" i="5"/>
  <c r="P1717" i="5"/>
  <c r="P1718" i="5"/>
  <c r="P1719" i="5"/>
  <c r="P1720" i="5"/>
  <c r="P1721" i="5"/>
  <c r="P1722" i="5"/>
  <c r="P1723" i="5"/>
  <c r="P1724" i="5"/>
  <c r="P1725" i="5"/>
  <c r="P1726" i="5"/>
  <c r="P1727" i="5"/>
  <c r="P1728" i="5"/>
  <c r="P1729" i="5"/>
  <c r="P1730" i="5"/>
  <c r="P1731" i="5"/>
  <c r="P1732" i="5"/>
  <c r="P1733" i="5"/>
  <c r="P1734" i="5"/>
  <c r="P1735" i="5"/>
  <c r="P1736" i="5"/>
  <c r="P1737" i="5"/>
  <c r="P1738" i="5"/>
  <c r="P1739" i="5"/>
  <c r="P1740" i="5"/>
  <c r="P1741" i="5"/>
  <c r="P1742" i="5"/>
  <c r="P1743" i="5"/>
  <c r="P1744" i="5"/>
  <c r="P1745" i="5"/>
  <c r="P1746" i="5"/>
  <c r="P1747" i="5"/>
  <c r="P1748" i="5"/>
  <c r="P1749" i="5"/>
  <c r="P1750" i="5"/>
  <c r="P1751" i="5"/>
  <c r="P1752" i="5"/>
  <c r="P1753" i="5"/>
  <c r="P1754" i="5"/>
  <c r="P1755" i="5"/>
  <c r="P1756" i="5"/>
  <c r="P1757" i="5"/>
  <c r="P1758" i="5"/>
  <c r="P1759" i="5"/>
  <c r="P1760" i="5"/>
  <c r="P1761" i="5"/>
  <c r="P1762" i="5"/>
  <c r="P1763" i="5"/>
  <c r="P1764" i="5"/>
  <c r="P1765" i="5"/>
  <c r="P1766" i="5"/>
  <c r="P1767" i="5"/>
  <c r="P1768" i="5"/>
  <c r="P1769" i="5"/>
  <c r="P1770" i="5"/>
  <c r="P1771" i="5"/>
  <c r="P1772" i="5"/>
  <c r="P1773" i="5"/>
  <c r="P1774" i="5"/>
  <c r="P1775" i="5"/>
  <c r="P1776" i="5"/>
  <c r="P1777" i="5"/>
  <c r="P1778" i="5"/>
  <c r="P1779" i="5"/>
  <c r="P1780" i="5"/>
  <c r="P1781" i="5"/>
  <c r="P1782" i="5"/>
  <c r="P1783" i="5"/>
  <c r="P1784" i="5"/>
  <c r="P1785" i="5"/>
  <c r="P1786" i="5"/>
  <c r="P1787" i="5"/>
  <c r="P1788" i="5"/>
  <c r="P1789" i="5"/>
  <c r="P1790" i="5"/>
  <c r="P1791" i="5"/>
  <c r="P1792" i="5"/>
  <c r="P1793" i="5"/>
  <c r="P1794" i="5"/>
  <c r="P1795" i="5"/>
  <c r="P1796" i="5"/>
  <c r="P1797" i="5"/>
  <c r="P1798" i="5"/>
  <c r="P1799" i="5"/>
  <c r="P1800" i="5"/>
  <c r="P1801" i="5"/>
  <c r="P1802" i="5"/>
  <c r="P1803" i="5"/>
  <c r="P1804" i="5"/>
  <c r="P1805" i="5"/>
  <c r="P1806" i="5"/>
  <c r="P1807" i="5"/>
  <c r="P1808" i="5"/>
  <c r="P1809" i="5"/>
  <c r="P1810" i="5"/>
  <c r="P1811" i="5"/>
  <c r="P1812" i="5"/>
  <c r="P1813" i="5"/>
  <c r="P1814" i="5"/>
  <c r="P1815" i="5"/>
  <c r="P1816" i="5"/>
  <c r="P1817" i="5"/>
  <c r="P1818" i="5"/>
  <c r="P1819" i="5"/>
  <c r="P1820" i="5"/>
  <c r="P1821" i="5"/>
  <c r="P1822" i="5"/>
  <c r="P1823" i="5"/>
  <c r="P1824" i="5"/>
  <c r="P1825" i="5"/>
  <c r="P1826" i="5"/>
  <c r="P1827" i="5"/>
  <c r="P1828" i="5"/>
  <c r="P1829" i="5"/>
  <c r="P1830" i="5"/>
  <c r="P1831" i="5"/>
  <c r="P1832" i="5"/>
  <c r="P1833" i="5"/>
  <c r="P1834" i="5"/>
  <c r="P1835" i="5"/>
  <c r="P1836" i="5"/>
  <c r="P1837" i="5"/>
  <c r="P1838" i="5"/>
  <c r="P1839" i="5"/>
  <c r="P1840" i="5"/>
  <c r="P1841" i="5"/>
  <c r="P1842" i="5"/>
  <c r="P1843" i="5"/>
  <c r="P1844" i="5"/>
  <c r="P1845" i="5"/>
  <c r="P1846" i="5"/>
  <c r="P1847" i="5"/>
  <c r="P1848" i="5"/>
  <c r="P1849" i="5"/>
  <c r="P1850" i="5"/>
  <c r="P1851" i="5"/>
  <c r="P1852" i="5"/>
  <c r="P1853" i="5"/>
  <c r="P1854" i="5"/>
  <c r="P1855" i="5"/>
  <c r="P1856" i="5"/>
  <c r="P1857" i="5"/>
  <c r="P1858" i="5"/>
  <c r="P1859" i="5"/>
  <c r="P1860" i="5"/>
  <c r="P1861" i="5"/>
  <c r="P1862" i="5"/>
  <c r="P1863" i="5"/>
  <c r="P1864" i="5"/>
  <c r="P1865" i="5"/>
  <c r="P1866" i="5"/>
  <c r="P1867" i="5"/>
  <c r="P1868" i="5"/>
  <c r="P1869" i="5"/>
  <c r="P1870" i="5"/>
  <c r="P1871" i="5"/>
  <c r="P1872" i="5"/>
  <c r="P1873" i="5"/>
  <c r="P1874" i="5"/>
  <c r="P1875" i="5"/>
  <c r="P1876" i="5"/>
  <c r="P1877" i="5"/>
  <c r="P1878" i="5"/>
  <c r="P1879" i="5"/>
  <c r="P1880" i="5"/>
  <c r="P1881" i="5"/>
  <c r="P1882" i="5"/>
  <c r="P1883" i="5"/>
  <c r="P1884" i="5"/>
  <c r="P1885" i="5"/>
  <c r="P1886" i="5"/>
  <c r="P1887" i="5"/>
  <c r="P1888" i="5"/>
  <c r="P1889" i="5"/>
  <c r="P1890" i="5"/>
  <c r="P1891" i="5"/>
  <c r="P1892" i="5"/>
  <c r="P1893" i="5"/>
  <c r="P1894" i="5"/>
  <c r="P1895" i="5"/>
  <c r="P1896" i="5"/>
  <c r="P1897" i="5"/>
  <c r="P1898" i="5"/>
  <c r="P1899" i="5"/>
  <c r="P1900" i="5"/>
  <c r="P1901" i="5"/>
  <c r="P1902" i="5"/>
  <c r="P1903" i="5"/>
  <c r="P1904" i="5"/>
  <c r="P1905" i="5"/>
  <c r="P1906" i="5"/>
  <c r="P1907" i="5"/>
  <c r="P1908" i="5"/>
  <c r="P1909" i="5"/>
  <c r="P1910" i="5"/>
  <c r="P1911" i="5"/>
  <c r="P1912" i="5"/>
  <c r="P1913" i="5"/>
  <c r="P1914" i="5"/>
  <c r="P1915" i="5"/>
  <c r="P1916" i="5"/>
  <c r="P1917" i="5"/>
  <c r="P1918" i="5"/>
  <c r="P1919" i="5"/>
  <c r="P1920" i="5"/>
  <c r="P1921" i="5"/>
  <c r="P1922" i="5"/>
  <c r="P1923" i="5"/>
  <c r="P1924" i="5"/>
  <c r="P1925" i="5"/>
  <c r="P1926" i="5"/>
  <c r="P1927" i="5"/>
  <c r="P1928" i="5"/>
  <c r="P1929" i="5"/>
  <c r="P1930" i="5"/>
  <c r="P1931" i="5"/>
  <c r="P1932" i="5"/>
  <c r="P1933" i="5"/>
  <c r="P1934" i="5"/>
  <c r="P1935" i="5"/>
  <c r="P1936" i="5"/>
  <c r="P1937" i="5"/>
  <c r="P1938" i="5"/>
  <c r="P1939" i="5"/>
  <c r="P1940" i="5"/>
  <c r="P1941" i="5"/>
  <c r="P1942" i="5"/>
  <c r="P1943" i="5"/>
  <c r="P1944" i="5"/>
  <c r="P1945" i="5"/>
  <c r="P1946" i="5"/>
  <c r="P1947" i="5"/>
  <c r="P1948" i="5"/>
  <c r="P1949" i="5"/>
  <c r="P1950" i="5"/>
  <c r="P1951" i="5"/>
  <c r="P1952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S29" i="5" s="1"/>
  <c r="Q30" i="5"/>
  <c r="S30" i="5" s="1"/>
  <c r="Q31" i="5"/>
  <c r="S31" i="5" s="1"/>
  <c r="Q32" i="5"/>
  <c r="S32" i="5" s="1"/>
  <c r="Q33" i="5"/>
  <c r="S33" i="5" s="1"/>
  <c r="Q34" i="5"/>
  <c r="S34" i="5" s="1"/>
  <c r="Q35" i="5"/>
  <c r="S35" i="5" s="1"/>
  <c r="Q36" i="5"/>
  <c r="S36" i="5" s="1"/>
  <c r="Q37" i="5"/>
  <c r="S37" i="5" s="1"/>
  <c r="Q38" i="5"/>
  <c r="Q39" i="5"/>
  <c r="S39" i="5" s="1"/>
  <c r="Q40" i="5"/>
  <c r="S40" i="5" s="1"/>
  <c r="Q41" i="5"/>
  <c r="S41" i="5" s="1"/>
  <c r="Q42" i="5"/>
  <c r="S42" i="5" s="1"/>
  <c r="Q43" i="5"/>
  <c r="S43" i="5" s="1"/>
  <c r="Q44" i="5"/>
  <c r="S44" i="5" s="1"/>
  <c r="Q45" i="5"/>
  <c r="S45" i="5" s="1"/>
  <c r="Q46" i="5"/>
  <c r="S46" i="5" s="1"/>
  <c r="Q47" i="5"/>
  <c r="S47" i="5" s="1"/>
  <c r="Q48" i="5"/>
  <c r="S48" i="5" s="1"/>
  <c r="Q49" i="5"/>
  <c r="S49" i="5" s="1"/>
  <c r="Q50" i="5"/>
  <c r="S50" i="5" s="1"/>
  <c r="Q51" i="5"/>
  <c r="Q52" i="5"/>
  <c r="S52" i="5" s="1"/>
  <c r="Q53" i="5"/>
  <c r="S53" i="5" s="1"/>
  <c r="Q54" i="5"/>
  <c r="Q55" i="5"/>
  <c r="S55" i="5" s="1"/>
  <c r="Q56" i="5"/>
  <c r="S56" i="5" s="1"/>
  <c r="Q57" i="5"/>
  <c r="S57" i="5" s="1"/>
  <c r="Q58" i="5"/>
  <c r="S58" i="5" s="1"/>
  <c r="Q59" i="5"/>
  <c r="S59" i="5" s="1"/>
  <c r="Q60" i="5"/>
  <c r="S60" i="5" s="1"/>
  <c r="Q61" i="5"/>
  <c r="S61" i="5" s="1"/>
  <c r="Q62" i="5"/>
  <c r="S62" i="5" s="1"/>
  <c r="Q63" i="5"/>
  <c r="S63" i="5" s="1"/>
  <c r="Q64" i="5"/>
  <c r="S64" i="5" s="1"/>
  <c r="Q65" i="5"/>
  <c r="S65" i="5" s="1"/>
  <c r="Q66" i="5"/>
  <c r="S66" i="5" s="1"/>
  <c r="Q67" i="5"/>
  <c r="Q68" i="5"/>
  <c r="S68" i="5" s="1"/>
  <c r="Q69" i="5"/>
  <c r="S69" i="5" s="1"/>
  <c r="Q70" i="5"/>
  <c r="S70" i="5" s="1"/>
  <c r="Q71" i="5"/>
  <c r="S71" i="5" s="1"/>
  <c r="Q72" i="5"/>
  <c r="S72" i="5" s="1"/>
  <c r="Q73" i="5"/>
  <c r="S73" i="5" s="1"/>
  <c r="Q74" i="5"/>
  <c r="S74" i="5" s="1"/>
  <c r="Q75" i="5"/>
  <c r="Q76" i="5"/>
  <c r="S76" i="5" s="1"/>
  <c r="Q77" i="5"/>
  <c r="S77" i="5" s="1"/>
  <c r="Q78" i="5"/>
  <c r="S78" i="5" s="1"/>
  <c r="Q79" i="5"/>
  <c r="S79" i="5" s="1"/>
  <c r="Q80" i="5"/>
  <c r="S80" i="5" s="1"/>
  <c r="Q81" i="5"/>
  <c r="S81" i="5" s="1"/>
  <c r="Q82" i="5"/>
  <c r="S82" i="5" s="1"/>
  <c r="Q83" i="5"/>
  <c r="S83" i="5" s="1"/>
  <c r="Q84" i="5"/>
  <c r="S84" i="5" s="1"/>
  <c r="Q85" i="5"/>
  <c r="S85" i="5" s="1"/>
  <c r="Q86" i="5"/>
  <c r="S86" i="5" s="1"/>
  <c r="Q87" i="5"/>
  <c r="S87" i="5" s="1"/>
  <c r="Q88" i="5"/>
  <c r="S88" i="5" s="1"/>
  <c r="Q89" i="5"/>
  <c r="S89" i="5" s="1"/>
  <c r="Q90" i="5"/>
  <c r="S90" i="5" s="1"/>
  <c r="Q91" i="5"/>
  <c r="Q92" i="5"/>
  <c r="S92" i="5" s="1"/>
  <c r="Q93" i="5"/>
  <c r="S93" i="5" s="1"/>
  <c r="Q94" i="5"/>
  <c r="S94" i="5" s="1"/>
  <c r="Q95" i="5"/>
  <c r="S95" i="5" s="1"/>
  <c r="Q96" i="5"/>
  <c r="S96" i="5" s="1"/>
  <c r="Q97" i="5"/>
  <c r="S97" i="5" s="1"/>
  <c r="Q98" i="5"/>
  <c r="S98" i="5" s="1"/>
  <c r="Q99" i="5"/>
  <c r="S99" i="5" s="1"/>
  <c r="Q100" i="5"/>
  <c r="S100" i="5" s="1"/>
  <c r="Q101" i="5"/>
  <c r="Q102" i="5"/>
  <c r="S102" i="5" s="1"/>
  <c r="Q103" i="5"/>
  <c r="S103" i="5" s="1"/>
  <c r="Q104" i="5"/>
  <c r="S104" i="5" s="1"/>
  <c r="Q105" i="5"/>
  <c r="S105" i="5" s="1"/>
  <c r="Q106" i="5"/>
  <c r="S106" i="5" s="1"/>
  <c r="Q107" i="5"/>
  <c r="Q108" i="5"/>
  <c r="S108" i="5" s="1"/>
  <c r="Q109" i="5"/>
  <c r="S109" i="5" s="1"/>
  <c r="Q110" i="5"/>
  <c r="Q111" i="5"/>
  <c r="S111" i="5" s="1"/>
  <c r="Q112" i="5"/>
  <c r="S112" i="5" s="1"/>
  <c r="Q113" i="5"/>
  <c r="S113" i="5" s="1"/>
  <c r="Q114" i="5"/>
  <c r="S114" i="5" s="1"/>
  <c r="Q115" i="5"/>
  <c r="S115" i="5" s="1"/>
  <c r="Q116" i="5"/>
  <c r="S116" i="5" s="1"/>
  <c r="Q117" i="5"/>
  <c r="S117" i="5" s="1"/>
  <c r="Q118" i="5"/>
  <c r="S118" i="5" s="1"/>
  <c r="Q119" i="5"/>
  <c r="S119" i="5" s="1"/>
  <c r="Q120" i="5"/>
  <c r="S120" i="5" s="1"/>
  <c r="Q121" i="5"/>
  <c r="S121" i="5" s="1"/>
  <c r="Q122" i="5"/>
  <c r="S122" i="5" s="1"/>
  <c r="Q123" i="5"/>
  <c r="S123" i="5" s="1"/>
  <c r="Q124" i="5"/>
  <c r="S124" i="5" s="1"/>
  <c r="Q125" i="5"/>
  <c r="S125" i="5" s="1"/>
  <c r="Q126" i="5"/>
  <c r="S126" i="5" s="1"/>
  <c r="Q127" i="5"/>
  <c r="S127" i="5" s="1"/>
  <c r="Q128" i="5"/>
  <c r="S128" i="5" s="1"/>
  <c r="Q129" i="5"/>
  <c r="S129" i="5" s="1"/>
  <c r="Q130" i="5"/>
  <c r="S130" i="5" s="1"/>
  <c r="Q131" i="5"/>
  <c r="Q132" i="5"/>
  <c r="S132" i="5" s="1"/>
  <c r="Q133" i="5"/>
  <c r="S133" i="5" s="1"/>
  <c r="Q134" i="5"/>
  <c r="Q135" i="5"/>
  <c r="S135" i="5" s="1"/>
  <c r="Q136" i="5"/>
  <c r="S136" i="5" s="1"/>
  <c r="Q137" i="5"/>
  <c r="S137" i="5" s="1"/>
  <c r="Q138" i="5"/>
  <c r="S138" i="5" s="1"/>
  <c r="Q139" i="5"/>
  <c r="S139" i="5" s="1"/>
  <c r="Q140" i="5"/>
  <c r="S140" i="5" s="1"/>
  <c r="Q141" i="5"/>
  <c r="S141" i="5" s="1"/>
  <c r="Q142" i="5"/>
  <c r="S142" i="5" s="1"/>
  <c r="Q143" i="5"/>
  <c r="S143" i="5" s="1"/>
  <c r="Q144" i="5"/>
  <c r="S144" i="5" s="1"/>
  <c r="Q145" i="5"/>
  <c r="S145" i="5" s="1"/>
  <c r="Q146" i="5"/>
  <c r="S146" i="5" s="1"/>
  <c r="Q147" i="5"/>
  <c r="Q148" i="5"/>
  <c r="S148" i="5" s="1"/>
  <c r="Q149" i="5"/>
  <c r="S149" i="5" s="1"/>
  <c r="Q150" i="5"/>
  <c r="S150" i="5" s="1"/>
  <c r="Q151" i="5"/>
  <c r="S151" i="5" s="1"/>
  <c r="Q152" i="5"/>
  <c r="S152" i="5" s="1"/>
  <c r="Q153" i="5"/>
  <c r="S153" i="5" s="1"/>
  <c r="Q154" i="5"/>
  <c r="S154" i="5" s="1"/>
  <c r="Q155" i="5"/>
  <c r="S155" i="5" s="1"/>
  <c r="Q156" i="5"/>
  <c r="S156" i="5" s="1"/>
  <c r="Q157" i="5"/>
  <c r="S157" i="5" s="1"/>
  <c r="Q158" i="5"/>
  <c r="S158" i="5" s="1"/>
  <c r="Q159" i="5"/>
  <c r="S159" i="5" s="1"/>
  <c r="Q160" i="5"/>
  <c r="S160" i="5" s="1"/>
  <c r="Q161" i="5"/>
  <c r="S161" i="5" s="1"/>
  <c r="Q162" i="5"/>
  <c r="S162" i="5" s="1"/>
  <c r="Q163" i="5"/>
  <c r="S163" i="5" s="1"/>
  <c r="Q164" i="5"/>
  <c r="S164" i="5" s="1"/>
  <c r="Q165" i="5"/>
  <c r="S165" i="5" s="1"/>
  <c r="Q166" i="5"/>
  <c r="S166" i="5" s="1"/>
  <c r="Q167" i="5"/>
  <c r="S167" i="5" s="1"/>
  <c r="Q168" i="5"/>
  <c r="Q169" i="5"/>
  <c r="S169" i="5" s="1"/>
  <c r="Q170" i="5"/>
  <c r="S170" i="5" s="1"/>
  <c r="Q171" i="5"/>
  <c r="Q172" i="5"/>
  <c r="S172" i="5" s="1"/>
  <c r="Q173" i="5"/>
  <c r="S173" i="5" s="1"/>
  <c r="Q174" i="5"/>
  <c r="S174" i="5" s="1"/>
  <c r="Q175" i="5"/>
  <c r="S175" i="5" s="1"/>
  <c r="Q176" i="5"/>
  <c r="S176" i="5" s="1"/>
  <c r="Q177" i="5"/>
  <c r="S177" i="5" s="1"/>
  <c r="Q178" i="5"/>
  <c r="S178" i="5" s="1"/>
  <c r="Q179" i="5"/>
  <c r="Q180" i="5"/>
  <c r="S180" i="5" s="1"/>
  <c r="Q181" i="5"/>
  <c r="S181" i="5" s="1"/>
  <c r="Q182" i="5"/>
  <c r="Q183" i="5"/>
  <c r="S183" i="5" s="1"/>
  <c r="Q184" i="5"/>
  <c r="S184" i="5" s="1"/>
  <c r="Q185" i="5"/>
  <c r="S185" i="5" s="1"/>
  <c r="Q186" i="5"/>
  <c r="S186" i="5" s="1"/>
  <c r="Q187" i="5"/>
  <c r="S187" i="5" s="1"/>
  <c r="Q188" i="5"/>
  <c r="S188" i="5" s="1"/>
  <c r="Q189" i="5"/>
  <c r="S189" i="5" s="1"/>
  <c r="Q190" i="5"/>
  <c r="Q191" i="5"/>
  <c r="S191" i="5" s="1"/>
  <c r="Q192" i="5"/>
  <c r="S192" i="5" s="1"/>
  <c r="Q193" i="5"/>
  <c r="S193" i="5" s="1"/>
  <c r="Q194" i="5"/>
  <c r="S194" i="5" s="1"/>
  <c r="Q195" i="5"/>
  <c r="Q196" i="5"/>
  <c r="S196" i="5" s="1"/>
  <c r="Q197" i="5"/>
  <c r="S197" i="5" s="1"/>
  <c r="Q198" i="5"/>
  <c r="S198" i="5" s="1"/>
  <c r="Q199" i="5"/>
  <c r="S199" i="5" s="1"/>
  <c r="Q200" i="5"/>
  <c r="S200" i="5" s="1"/>
  <c r="Q201" i="5"/>
  <c r="S201" i="5" s="1"/>
  <c r="Q202" i="5"/>
  <c r="S202" i="5" s="1"/>
  <c r="Q203" i="5"/>
  <c r="Q204" i="5"/>
  <c r="S204" i="5" s="1"/>
  <c r="Q205" i="5"/>
  <c r="S205" i="5" s="1"/>
  <c r="Q206" i="5"/>
  <c r="S206" i="5" s="1"/>
  <c r="Q207" i="5"/>
  <c r="S207" i="5" s="1"/>
  <c r="Q208" i="5"/>
  <c r="S208" i="5" s="1"/>
  <c r="Q209" i="5"/>
  <c r="S209" i="5" s="1"/>
  <c r="Q210" i="5"/>
  <c r="S210" i="5" s="1"/>
  <c r="Q211" i="5"/>
  <c r="S211" i="5" s="1"/>
  <c r="Q212" i="5"/>
  <c r="S212" i="5" s="1"/>
  <c r="Q213" i="5"/>
  <c r="S213" i="5" s="1"/>
  <c r="Q214" i="5"/>
  <c r="Q215" i="5"/>
  <c r="S215" i="5" s="1"/>
  <c r="Q216" i="5"/>
  <c r="S216" i="5" s="1"/>
  <c r="Q217" i="5"/>
  <c r="S217" i="5" s="1"/>
  <c r="Q218" i="5"/>
  <c r="S218" i="5" s="1"/>
  <c r="Q219" i="5"/>
  <c r="Q220" i="5"/>
  <c r="S220" i="5" s="1"/>
  <c r="Q221" i="5"/>
  <c r="S221" i="5" s="1"/>
  <c r="Q222" i="5"/>
  <c r="S222" i="5" s="1"/>
  <c r="Q223" i="5"/>
  <c r="S223" i="5" s="1"/>
  <c r="Q224" i="5"/>
  <c r="S224" i="5" s="1"/>
  <c r="Q225" i="5"/>
  <c r="S225" i="5" s="1"/>
  <c r="Q226" i="5"/>
  <c r="S226" i="5" s="1"/>
  <c r="Q227" i="5"/>
  <c r="S227" i="5" s="1"/>
  <c r="Q228" i="5"/>
  <c r="S228" i="5" s="1"/>
  <c r="Q229" i="5"/>
  <c r="S229" i="5" s="1"/>
  <c r="Q230" i="5"/>
  <c r="S230" i="5" s="1"/>
  <c r="Q231" i="5"/>
  <c r="S231" i="5" s="1"/>
  <c r="Q232" i="5"/>
  <c r="S232" i="5" s="1"/>
  <c r="Q233" i="5"/>
  <c r="S233" i="5" s="1"/>
  <c r="Q234" i="5"/>
  <c r="S234" i="5" s="1"/>
  <c r="Q235" i="5"/>
  <c r="Q236" i="5"/>
  <c r="S236" i="5" s="1"/>
  <c r="Q237" i="5"/>
  <c r="S237" i="5" s="1"/>
  <c r="Q238" i="5"/>
  <c r="S238" i="5" s="1"/>
  <c r="Q239" i="5"/>
  <c r="S239" i="5" s="1"/>
  <c r="Q240" i="5"/>
  <c r="S240" i="5" s="1"/>
  <c r="Q241" i="5"/>
  <c r="S241" i="5" s="1"/>
  <c r="Q242" i="5"/>
  <c r="S242" i="5" s="1"/>
  <c r="Q243" i="5"/>
  <c r="Q244" i="5"/>
  <c r="S244" i="5" s="1"/>
  <c r="Q245" i="5"/>
  <c r="S245" i="5" s="1"/>
  <c r="Q246" i="5"/>
  <c r="Q247" i="5"/>
  <c r="S247" i="5" s="1"/>
  <c r="Q248" i="5"/>
  <c r="S248" i="5" s="1"/>
  <c r="Q249" i="5"/>
  <c r="S249" i="5" s="1"/>
  <c r="Q250" i="5"/>
  <c r="S250" i="5" s="1"/>
  <c r="Q251" i="5"/>
  <c r="S251" i="5" s="1"/>
  <c r="Q252" i="5"/>
  <c r="S252" i="5" s="1"/>
  <c r="Q253" i="5"/>
  <c r="S253" i="5" s="1"/>
  <c r="Q254" i="5"/>
  <c r="S254" i="5" s="1"/>
  <c r="Q255" i="5"/>
  <c r="S255" i="5" s="1"/>
  <c r="Q256" i="5"/>
  <c r="S256" i="5" s="1"/>
  <c r="Q257" i="5"/>
  <c r="S257" i="5" s="1"/>
  <c r="Q258" i="5"/>
  <c r="S258" i="5" s="1"/>
  <c r="Q259" i="5"/>
  <c r="Q260" i="5"/>
  <c r="S260" i="5" s="1"/>
  <c r="Q261" i="5"/>
  <c r="S261" i="5" s="1"/>
  <c r="Q262" i="5"/>
  <c r="Q263" i="5"/>
  <c r="S263" i="5" s="1"/>
  <c r="Q264" i="5"/>
  <c r="S264" i="5" s="1"/>
  <c r="Q265" i="5"/>
  <c r="S265" i="5" s="1"/>
  <c r="Q266" i="5"/>
  <c r="S266" i="5" s="1"/>
  <c r="Q267" i="5"/>
  <c r="Q268" i="5"/>
  <c r="S268" i="5" s="1"/>
  <c r="Q269" i="5"/>
  <c r="S269" i="5" s="1"/>
  <c r="Q270" i="5"/>
  <c r="S270" i="5" s="1"/>
  <c r="Q271" i="5"/>
  <c r="S271" i="5" s="1"/>
  <c r="Q272" i="5"/>
  <c r="S272" i="5" s="1"/>
  <c r="Q273" i="5"/>
  <c r="S273" i="5" s="1"/>
  <c r="Q274" i="5"/>
  <c r="S274" i="5" s="1"/>
  <c r="Q275" i="5"/>
  <c r="S275" i="5" s="1"/>
  <c r="Q276" i="5"/>
  <c r="S276" i="5" s="1"/>
  <c r="Q277" i="5"/>
  <c r="S277" i="5" s="1"/>
  <c r="Q278" i="5"/>
  <c r="S278" i="5" s="1"/>
  <c r="Q279" i="5"/>
  <c r="S279" i="5" s="1"/>
  <c r="Q280" i="5"/>
  <c r="S280" i="5" s="1"/>
  <c r="Q281" i="5"/>
  <c r="S281" i="5" s="1"/>
  <c r="Q282" i="5"/>
  <c r="S282" i="5" s="1"/>
  <c r="Q283" i="5"/>
  <c r="Q284" i="5"/>
  <c r="S284" i="5" s="1"/>
  <c r="Q285" i="5"/>
  <c r="S285" i="5" s="1"/>
  <c r="Q286" i="5"/>
  <c r="Q287" i="5"/>
  <c r="S287" i="5" s="1"/>
  <c r="Q288" i="5"/>
  <c r="S288" i="5" s="1"/>
  <c r="Q289" i="5"/>
  <c r="S289" i="5" s="1"/>
  <c r="Q290" i="5"/>
  <c r="S290" i="5" s="1"/>
  <c r="Q291" i="5"/>
  <c r="Q292" i="5"/>
  <c r="S292" i="5" s="1"/>
  <c r="Q293" i="5"/>
  <c r="S293" i="5" s="1"/>
  <c r="Q294" i="5"/>
  <c r="Q295" i="5"/>
  <c r="S295" i="5" s="1"/>
  <c r="Q296" i="5"/>
  <c r="S296" i="5" s="1"/>
  <c r="Q297" i="5"/>
  <c r="S297" i="5" s="1"/>
  <c r="Q298" i="5"/>
  <c r="S298" i="5" s="1"/>
  <c r="Q299" i="5"/>
  <c r="S299" i="5" s="1"/>
  <c r="Q300" i="5"/>
  <c r="S300" i="5" s="1"/>
  <c r="Q301" i="5"/>
  <c r="S301" i="5" s="1"/>
  <c r="Q302" i="5"/>
  <c r="S302" i="5" s="1"/>
  <c r="Q303" i="5"/>
  <c r="S303" i="5" s="1"/>
  <c r="Q304" i="5"/>
  <c r="S304" i="5" s="1"/>
  <c r="Q305" i="5"/>
  <c r="S305" i="5" s="1"/>
  <c r="Q306" i="5"/>
  <c r="S306" i="5" s="1"/>
  <c r="Q307" i="5"/>
  <c r="Q308" i="5"/>
  <c r="S308" i="5" s="1"/>
  <c r="Q309" i="5"/>
  <c r="S309" i="5" s="1"/>
  <c r="Q310" i="5"/>
  <c r="S310" i="5" s="1"/>
  <c r="Q311" i="5"/>
  <c r="S311" i="5" s="1"/>
  <c r="Q312" i="5"/>
  <c r="S312" i="5" s="1"/>
  <c r="Q313" i="5"/>
  <c r="S313" i="5" s="1"/>
  <c r="Q314" i="5"/>
  <c r="S314" i="5" s="1"/>
  <c r="Q315" i="5"/>
  <c r="S315" i="5" s="1"/>
  <c r="Q316" i="5"/>
  <c r="S316" i="5" s="1"/>
  <c r="Q317" i="5"/>
  <c r="S317" i="5" s="1"/>
  <c r="Q318" i="5"/>
  <c r="S318" i="5" s="1"/>
  <c r="Q319" i="5"/>
  <c r="S319" i="5" s="1"/>
  <c r="Q320" i="5"/>
  <c r="S320" i="5" s="1"/>
  <c r="Q321" i="5"/>
  <c r="S321" i="5" s="1"/>
  <c r="Q322" i="5"/>
  <c r="S322" i="5" s="1"/>
  <c r="Q323" i="5"/>
  <c r="S323" i="5" s="1"/>
  <c r="Q324" i="5"/>
  <c r="S324" i="5" s="1"/>
  <c r="Q325" i="5"/>
  <c r="S325" i="5" s="1"/>
  <c r="Q326" i="5"/>
  <c r="S326" i="5" s="1"/>
  <c r="Q327" i="5"/>
  <c r="S327" i="5" s="1"/>
  <c r="Q328" i="5"/>
  <c r="S328" i="5" s="1"/>
  <c r="Q329" i="5"/>
  <c r="S329" i="5" s="1"/>
  <c r="Q330" i="5"/>
  <c r="S330" i="5" s="1"/>
  <c r="Q331" i="5"/>
  <c r="Q332" i="5"/>
  <c r="S332" i="5" s="1"/>
  <c r="Q333" i="5"/>
  <c r="S333" i="5" s="1"/>
  <c r="Q334" i="5"/>
  <c r="Q335" i="5"/>
  <c r="S335" i="5" s="1"/>
  <c r="Q336" i="5"/>
  <c r="Q337" i="5"/>
  <c r="S337" i="5" s="1"/>
  <c r="Q338" i="5"/>
  <c r="S338" i="5" s="1"/>
  <c r="Q339" i="5"/>
  <c r="Q340" i="5"/>
  <c r="S340" i="5" s="1"/>
  <c r="Q341" i="5"/>
  <c r="S341" i="5" s="1"/>
  <c r="Q342" i="5"/>
  <c r="Q343" i="5"/>
  <c r="S343" i="5" s="1"/>
  <c r="Q344" i="5"/>
  <c r="S344" i="5" s="1"/>
  <c r="Q345" i="5"/>
  <c r="S345" i="5" s="1"/>
  <c r="Q346" i="5"/>
  <c r="S346" i="5" s="1"/>
  <c r="Q347" i="5"/>
  <c r="Q348" i="5"/>
  <c r="S348" i="5" s="1"/>
  <c r="Q349" i="5"/>
  <c r="S349" i="5" s="1"/>
  <c r="Q350" i="5"/>
  <c r="S350" i="5" s="1"/>
  <c r="Q351" i="5"/>
  <c r="S351" i="5" s="1"/>
  <c r="Q352" i="5"/>
  <c r="S352" i="5" s="1"/>
  <c r="Q353" i="5"/>
  <c r="S353" i="5" s="1"/>
  <c r="Q354" i="5"/>
  <c r="S354" i="5" s="1"/>
  <c r="Q355" i="5"/>
  <c r="S355" i="5" s="1"/>
  <c r="Q356" i="5"/>
  <c r="S356" i="5" s="1"/>
  <c r="Q357" i="5"/>
  <c r="S357" i="5" s="1"/>
  <c r="Q358" i="5"/>
  <c r="S358" i="5" s="1"/>
  <c r="Q359" i="5"/>
  <c r="S359" i="5" s="1"/>
  <c r="Q360" i="5"/>
  <c r="S360" i="5" s="1"/>
  <c r="Q361" i="5"/>
  <c r="S361" i="5" s="1"/>
  <c r="Q362" i="5"/>
  <c r="S362" i="5" s="1"/>
  <c r="Q363" i="5"/>
  <c r="S363" i="5" s="1"/>
  <c r="Q364" i="5"/>
  <c r="S364" i="5" s="1"/>
  <c r="Q365" i="5"/>
  <c r="S365" i="5" s="1"/>
  <c r="Q366" i="5"/>
  <c r="S366" i="5" s="1"/>
  <c r="Q367" i="5"/>
  <c r="S367" i="5" s="1"/>
  <c r="Q368" i="5"/>
  <c r="Q369" i="5"/>
  <c r="S369" i="5" s="1"/>
  <c r="Q370" i="5"/>
  <c r="S370" i="5" s="1"/>
  <c r="Q371" i="5"/>
  <c r="S371" i="5" s="1"/>
  <c r="Q372" i="5"/>
  <c r="S372" i="5" s="1"/>
  <c r="Q373" i="5"/>
  <c r="S373" i="5" s="1"/>
  <c r="Q374" i="5"/>
  <c r="Q375" i="5"/>
  <c r="S375" i="5" s="1"/>
  <c r="Q376" i="5"/>
  <c r="S376" i="5" s="1"/>
  <c r="Q377" i="5"/>
  <c r="S377" i="5" s="1"/>
  <c r="Q378" i="5"/>
  <c r="S378" i="5" s="1"/>
  <c r="Q379" i="5"/>
  <c r="S379" i="5" s="1"/>
  <c r="Q380" i="5"/>
  <c r="S380" i="5" s="1"/>
  <c r="Q381" i="5"/>
  <c r="S381" i="5" s="1"/>
  <c r="Q382" i="5"/>
  <c r="S382" i="5" s="1"/>
  <c r="Q383" i="5"/>
  <c r="S383" i="5" s="1"/>
  <c r="Q384" i="5"/>
  <c r="S384" i="5" s="1"/>
  <c r="Q385" i="5"/>
  <c r="S385" i="5" s="1"/>
  <c r="Q386" i="5"/>
  <c r="S386" i="5" s="1"/>
  <c r="Q387" i="5"/>
  <c r="Q388" i="5"/>
  <c r="S388" i="5" s="1"/>
  <c r="Q389" i="5"/>
  <c r="S389" i="5" s="1"/>
  <c r="Q390" i="5"/>
  <c r="Q391" i="5"/>
  <c r="S391" i="5" s="1"/>
  <c r="Q392" i="5"/>
  <c r="S392" i="5" s="1"/>
  <c r="Q393" i="5"/>
  <c r="S393" i="5" s="1"/>
  <c r="Q394" i="5"/>
  <c r="S394" i="5" s="1"/>
  <c r="Q395" i="5"/>
  <c r="Q396" i="5"/>
  <c r="S396" i="5" s="1"/>
  <c r="Q397" i="5"/>
  <c r="S397" i="5" s="1"/>
  <c r="Q398" i="5"/>
  <c r="Q399" i="5"/>
  <c r="S399" i="5" s="1"/>
  <c r="Q400" i="5"/>
  <c r="S400" i="5" s="1"/>
  <c r="Q401" i="5"/>
  <c r="S401" i="5" s="1"/>
  <c r="Q402" i="5"/>
  <c r="S402" i="5" s="1"/>
  <c r="Q403" i="5"/>
  <c r="S403" i="5" s="1"/>
  <c r="Q404" i="5"/>
  <c r="S404" i="5" s="1"/>
  <c r="Q405" i="5"/>
  <c r="S405" i="5" s="1"/>
  <c r="Q406" i="5"/>
  <c r="S406" i="5" s="1"/>
  <c r="Q407" i="5"/>
  <c r="S407" i="5" s="1"/>
  <c r="Q408" i="5"/>
  <c r="S408" i="5" s="1"/>
  <c r="Q409" i="5"/>
  <c r="S409" i="5" s="1"/>
  <c r="Q410" i="5"/>
  <c r="S410" i="5" s="1"/>
  <c r="Q411" i="5"/>
  <c r="S411" i="5" s="1"/>
  <c r="Q412" i="5"/>
  <c r="S412" i="5" s="1"/>
  <c r="Q413" i="5"/>
  <c r="S413" i="5" s="1"/>
  <c r="Q414" i="5"/>
  <c r="S414" i="5" s="1"/>
  <c r="Q415" i="5"/>
  <c r="S415" i="5" s="1"/>
  <c r="Q416" i="5"/>
  <c r="S416" i="5" s="1"/>
  <c r="Q417" i="5"/>
  <c r="S417" i="5" s="1"/>
  <c r="Q418" i="5"/>
  <c r="S418" i="5" s="1"/>
  <c r="Q419" i="5"/>
  <c r="Q420" i="5"/>
  <c r="S420" i="5" s="1"/>
  <c r="Q421" i="5"/>
  <c r="S421" i="5" s="1"/>
  <c r="Q422" i="5"/>
  <c r="Q423" i="5"/>
  <c r="S423" i="5" s="1"/>
  <c r="Q424" i="5"/>
  <c r="S424" i="5" s="1"/>
  <c r="Q425" i="5"/>
  <c r="S425" i="5" s="1"/>
  <c r="Q426" i="5"/>
  <c r="S426" i="5" s="1"/>
  <c r="Q427" i="5"/>
  <c r="Q428" i="5"/>
  <c r="S428" i="5" s="1"/>
  <c r="Q429" i="5"/>
  <c r="S429" i="5" s="1"/>
  <c r="Q430" i="5"/>
  <c r="S430" i="5" s="1"/>
  <c r="Q431" i="5"/>
  <c r="S431" i="5" s="1"/>
  <c r="Q432" i="5"/>
  <c r="S432" i="5" s="1"/>
  <c r="Q433" i="5"/>
  <c r="S433" i="5" s="1"/>
  <c r="Q434" i="5"/>
  <c r="S434" i="5" s="1"/>
  <c r="Q435" i="5"/>
  <c r="Q436" i="5"/>
  <c r="S436" i="5" s="1"/>
  <c r="Q437" i="5"/>
  <c r="S437" i="5" s="1"/>
  <c r="Q438" i="5"/>
  <c r="S438" i="5" s="1"/>
  <c r="Q439" i="5"/>
  <c r="S439" i="5" s="1"/>
  <c r="Q440" i="5"/>
  <c r="S440" i="5" s="1"/>
  <c r="Q441" i="5"/>
  <c r="S441" i="5" s="1"/>
  <c r="Q442" i="5"/>
  <c r="S442" i="5" s="1"/>
  <c r="Q443" i="5"/>
  <c r="S443" i="5" s="1"/>
  <c r="Q444" i="5"/>
  <c r="S444" i="5" s="1"/>
  <c r="Q445" i="5"/>
  <c r="S445" i="5" s="1"/>
  <c r="Q446" i="5"/>
  <c r="Q447" i="5"/>
  <c r="S447" i="5" s="1"/>
  <c r="Q448" i="5"/>
  <c r="S448" i="5" s="1"/>
  <c r="Q449" i="5"/>
  <c r="S449" i="5" s="1"/>
  <c r="Q450" i="5"/>
  <c r="S450" i="5" s="1"/>
  <c r="Q451" i="5"/>
  <c r="Q452" i="5"/>
  <c r="S452" i="5" s="1"/>
  <c r="Q453" i="5"/>
  <c r="S453" i="5" s="1"/>
  <c r="Q454" i="5"/>
  <c r="S454" i="5" s="1"/>
  <c r="Q455" i="5"/>
  <c r="S455" i="5" s="1"/>
  <c r="Q456" i="5"/>
  <c r="S456" i="5" s="1"/>
  <c r="Q457" i="5"/>
  <c r="S457" i="5" s="1"/>
  <c r="Q458" i="5"/>
  <c r="S458" i="5" s="1"/>
  <c r="Q459" i="5"/>
  <c r="S459" i="5" s="1"/>
  <c r="Q460" i="5"/>
  <c r="S460" i="5" s="1"/>
  <c r="Q461" i="5"/>
  <c r="S461" i="5" s="1"/>
  <c r="Q462" i="5"/>
  <c r="Q463" i="5"/>
  <c r="S463" i="5" s="1"/>
  <c r="Q464" i="5"/>
  <c r="S464" i="5" s="1"/>
  <c r="Q465" i="5"/>
  <c r="S465" i="5" s="1"/>
  <c r="Q466" i="5"/>
  <c r="S466" i="5" s="1"/>
  <c r="Q467" i="5"/>
  <c r="S467" i="5" s="1"/>
  <c r="Q468" i="5"/>
  <c r="S468" i="5" s="1"/>
  <c r="Q469" i="5"/>
  <c r="S469" i="5" s="1"/>
  <c r="Q470" i="5"/>
  <c r="S470" i="5" s="1"/>
  <c r="Q471" i="5"/>
  <c r="S471" i="5" s="1"/>
  <c r="Q472" i="5"/>
  <c r="S472" i="5" s="1"/>
  <c r="Q473" i="5"/>
  <c r="S473" i="5" s="1"/>
  <c r="Q474" i="5"/>
  <c r="S474" i="5" s="1"/>
  <c r="Q475" i="5"/>
  <c r="Q476" i="5"/>
  <c r="S476" i="5" s="1"/>
  <c r="Q477" i="5"/>
  <c r="S477" i="5" s="1"/>
  <c r="Q478" i="5"/>
  <c r="S478" i="5" s="1"/>
  <c r="Q479" i="5"/>
  <c r="S479" i="5" s="1"/>
  <c r="Q480" i="5"/>
  <c r="S480" i="5" s="1"/>
  <c r="Q481" i="5"/>
  <c r="S481" i="5" s="1"/>
  <c r="Q482" i="5"/>
  <c r="S482" i="5" s="1"/>
  <c r="Q483" i="5"/>
  <c r="S483" i="5" s="1"/>
  <c r="Q484" i="5"/>
  <c r="S484" i="5" s="1"/>
  <c r="Q485" i="5"/>
  <c r="S485" i="5" s="1"/>
  <c r="Q486" i="5"/>
  <c r="Q487" i="5"/>
  <c r="S487" i="5" s="1"/>
  <c r="Q488" i="5"/>
  <c r="S488" i="5" s="1"/>
  <c r="Q489" i="5"/>
  <c r="S489" i="5" s="1"/>
  <c r="Q490" i="5"/>
  <c r="S490" i="5" s="1"/>
  <c r="Q491" i="5"/>
  <c r="Q492" i="5"/>
  <c r="S492" i="5" s="1"/>
  <c r="Q493" i="5"/>
  <c r="S493" i="5" s="1"/>
  <c r="Q494" i="5"/>
  <c r="S494" i="5" s="1"/>
  <c r="Q495" i="5"/>
  <c r="S495" i="5" s="1"/>
  <c r="Q496" i="5"/>
  <c r="S496" i="5" s="1"/>
  <c r="Q497" i="5"/>
  <c r="S497" i="5" s="1"/>
  <c r="Q498" i="5"/>
  <c r="S498" i="5" s="1"/>
  <c r="Q499" i="5"/>
  <c r="Q500" i="5"/>
  <c r="S500" i="5" s="1"/>
  <c r="Q501" i="5"/>
  <c r="S501" i="5" s="1"/>
  <c r="Q502" i="5"/>
  <c r="S502" i="5" s="1"/>
  <c r="Q503" i="5"/>
  <c r="S503" i="5" s="1"/>
  <c r="Q504" i="5"/>
  <c r="S504" i="5" s="1"/>
  <c r="Q505" i="5"/>
  <c r="S505" i="5" s="1"/>
  <c r="Q506" i="5"/>
  <c r="S506" i="5" s="1"/>
  <c r="Q507" i="5"/>
  <c r="S507" i="5" s="1"/>
  <c r="Q508" i="5"/>
  <c r="S508" i="5" s="1"/>
  <c r="Q509" i="5"/>
  <c r="S509" i="5" s="1"/>
  <c r="Q510" i="5"/>
  <c r="S510" i="5" s="1"/>
  <c r="Q511" i="5"/>
  <c r="S511" i="5" s="1"/>
  <c r="Q512" i="5"/>
  <c r="S512" i="5" s="1"/>
  <c r="Q513" i="5"/>
  <c r="S513" i="5" s="1"/>
  <c r="Q514" i="5"/>
  <c r="S514" i="5" s="1"/>
  <c r="Q515" i="5"/>
  <c r="Q516" i="5"/>
  <c r="S516" i="5" s="1"/>
  <c r="Q517" i="5"/>
  <c r="S517" i="5" s="1"/>
  <c r="Q518" i="5"/>
  <c r="S518" i="5" s="1"/>
  <c r="Q519" i="5"/>
  <c r="S519" i="5" s="1"/>
  <c r="Q520" i="5"/>
  <c r="S520" i="5" s="1"/>
  <c r="Q521" i="5"/>
  <c r="S521" i="5" s="1"/>
  <c r="Q522" i="5"/>
  <c r="S522" i="5" s="1"/>
  <c r="Q523" i="5"/>
  <c r="Q524" i="5"/>
  <c r="S524" i="5" s="1"/>
  <c r="Q525" i="5"/>
  <c r="S525" i="5" s="1"/>
  <c r="Q526" i="5"/>
  <c r="S526" i="5" s="1"/>
  <c r="Q527" i="5"/>
  <c r="S527" i="5" s="1"/>
  <c r="Q528" i="5"/>
  <c r="S528" i="5" s="1"/>
  <c r="Q529" i="5"/>
  <c r="S529" i="5" s="1"/>
  <c r="Q530" i="5"/>
  <c r="S530" i="5" s="1"/>
  <c r="Q531" i="5"/>
  <c r="Q532" i="5"/>
  <c r="S532" i="5" s="1"/>
  <c r="Q533" i="5"/>
  <c r="S533" i="5" s="1"/>
  <c r="Q534" i="5"/>
  <c r="S534" i="5" s="1"/>
  <c r="Q535" i="5"/>
  <c r="S535" i="5" s="1"/>
  <c r="Q536" i="5"/>
  <c r="S536" i="5" s="1"/>
  <c r="Q537" i="5"/>
  <c r="S537" i="5" s="1"/>
  <c r="Q538" i="5"/>
  <c r="S538" i="5" s="1"/>
  <c r="Q539" i="5"/>
  <c r="Q540" i="5"/>
  <c r="S540" i="5" s="1"/>
  <c r="Q541" i="5"/>
  <c r="S541" i="5" s="1"/>
  <c r="Q542" i="5"/>
  <c r="Q543" i="5"/>
  <c r="S543" i="5" s="1"/>
  <c r="Q544" i="5"/>
  <c r="S544" i="5" s="1"/>
  <c r="Q545" i="5"/>
  <c r="S545" i="5" s="1"/>
  <c r="Q546" i="5"/>
  <c r="S546" i="5" s="1"/>
  <c r="Q547" i="5"/>
  <c r="S547" i="5" s="1"/>
  <c r="Q548" i="5"/>
  <c r="S548" i="5" s="1"/>
  <c r="Q549" i="5"/>
  <c r="S549" i="5" s="1"/>
  <c r="Q550" i="5"/>
  <c r="S550" i="5" s="1"/>
  <c r="Q551" i="5"/>
  <c r="S551" i="5" s="1"/>
  <c r="Q552" i="5"/>
  <c r="S552" i="5" s="1"/>
  <c r="Q553" i="5"/>
  <c r="S553" i="5" s="1"/>
  <c r="Q554" i="5"/>
  <c r="S554" i="5" s="1"/>
  <c r="Q555" i="5"/>
  <c r="S555" i="5" s="1"/>
  <c r="Q556" i="5"/>
  <c r="S556" i="5" s="1"/>
  <c r="Q557" i="5"/>
  <c r="S557" i="5" s="1"/>
  <c r="Q558" i="5"/>
  <c r="S558" i="5" s="1"/>
  <c r="Q559" i="5"/>
  <c r="S559" i="5" s="1"/>
  <c r="Q560" i="5"/>
  <c r="S560" i="5" s="1"/>
  <c r="Q561" i="5"/>
  <c r="S561" i="5" s="1"/>
  <c r="Q562" i="5"/>
  <c r="S562" i="5" s="1"/>
  <c r="Q563" i="5"/>
  <c r="Q564" i="5"/>
  <c r="S564" i="5" s="1"/>
  <c r="Q565" i="5"/>
  <c r="S565" i="5" s="1"/>
  <c r="Q566" i="5"/>
  <c r="Q567" i="5"/>
  <c r="S567" i="5" s="1"/>
  <c r="Q568" i="5"/>
  <c r="S568" i="5" s="1"/>
  <c r="Q569" i="5"/>
  <c r="S569" i="5" s="1"/>
  <c r="Q570" i="5"/>
  <c r="S570" i="5" s="1"/>
  <c r="Q571" i="5"/>
  <c r="S571" i="5" s="1"/>
  <c r="Q572" i="5"/>
  <c r="S572" i="5" s="1"/>
  <c r="Q573" i="5"/>
  <c r="S573" i="5" s="1"/>
  <c r="Q574" i="5"/>
  <c r="S574" i="5" s="1"/>
  <c r="Q575" i="5"/>
  <c r="S575" i="5" s="1"/>
  <c r="Q576" i="5"/>
  <c r="S576" i="5" s="1"/>
  <c r="Q577" i="5"/>
  <c r="S577" i="5" s="1"/>
  <c r="Q578" i="5"/>
  <c r="S578" i="5" s="1"/>
  <c r="Q579" i="5"/>
  <c r="Q580" i="5"/>
  <c r="S580" i="5" s="1"/>
  <c r="Q581" i="5"/>
  <c r="S581" i="5" s="1"/>
  <c r="Q582" i="5"/>
  <c r="S582" i="5" s="1"/>
  <c r="Q583" i="5"/>
  <c r="S583" i="5" s="1"/>
  <c r="Q584" i="5"/>
  <c r="S584" i="5" s="1"/>
  <c r="Q585" i="5"/>
  <c r="S585" i="5" s="1"/>
  <c r="Q586" i="5"/>
  <c r="S586" i="5" s="1"/>
  <c r="Q587" i="5"/>
  <c r="Q588" i="5"/>
  <c r="S588" i="5" s="1"/>
  <c r="Q589" i="5"/>
  <c r="S589" i="5" s="1"/>
  <c r="Q590" i="5"/>
  <c r="S590" i="5" s="1"/>
  <c r="Q591" i="5"/>
  <c r="S591" i="5" s="1"/>
  <c r="Q592" i="5"/>
  <c r="S592" i="5" s="1"/>
  <c r="Q593" i="5"/>
  <c r="S593" i="5" s="1"/>
  <c r="Q594" i="5"/>
  <c r="S594" i="5" s="1"/>
  <c r="Q595" i="5"/>
  <c r="Q596" i="5"/>
  <c r="S596" i="5" s="1"/>
  <c r="Q597" i="5"/>
  <c r="S597" i="5" s="1"/>
  <c r="Q598" i="5"/>
  <c r="Q599" i="5"/>
  <c r="S599" i="5" s="1"/>
  <c r="Q600" i="5"/>
  <c r="S600" i="5" s="1"/>
  <c r="Q601" i="5"/>
  <c r="S601" i="5" s="1"/>
  <c r="Q602" i="5"/>
  <c r="S602" i="5" s="1"/>
  <c r="Q603" i="5"/>
  <c r="Q604" i="5"/>
  <c r="S604" i="5" s="1"/>
  <c r="Q605" i="5"/>
  <c r="S605" i="5" s="1"/>
  <c r="Q606" i="5"/>
  <c r="S606" i="5" s="1"/>
  <c r="Q607" i="5"/>
  <c r="S607" i="5" s="1"/>
  <c r="Q608" i="5"/>
  <c r="S608" i="5" s="1"/>
  <c r="Q609" i="5"/>
  <c r="S609" i="5" s="1"/>
  <c r="Q610" i="5"/>
  <c r="S610" i="5" s="1"/>
  <c r="Q611" i="5"/>
  <c r="Q612" i="5"/>
  <c r="S612" i="5" s="1"/>
  <c r="Q613" i="5"/>
  <c r="S613" i="5" s="1"/>
  <c r="Q614" i="5"/>
  <c r="S614" i="5" s="1"/>
  <c r="Q615" i="5"/>
  <c r="S615" i="5" s="1"/>
  <c r="Q616" i="5"/>
  <c r="S616" i="5" s="1"/>
  <c r="Q617" i="5"/>
  <c r="S617" i="5" s="1"/>
  <c r="Q618" i="5"/>
  <c r="S618" i="5" s="1"/>
  <c r="Q619" i="5"/>
  <c r="Q620" i="5"/>
  <c r="S620" i="5" s="1"/>
  <c r="Q621" i="5"/>
  <c r="S621" i="5" s="1"/>
  <c r="Q622" i="5"/>
  <c r="S622" i="5" s="1"/>
  <c r="Q623" i="5"/>
  <c r="S623" i="5" s="1"/>
  <c r="Q624" i="5"/>
  <c r="S624" i="5" s="1"/>
  <c r="Q625" i="5"/>
  <c r="S625" i="5" s="1"/>
  <c r="Q626" i="5"/>
  <c r="S626" i="5" s="1"/>
  <c r="Q627" i="5"/>
  <c r="S627" i="5" s="1"/>
  <c r="Q628" i="5"/>
  <c r="S628" i="5" s="1"/>
  <c r="Q629" i="5"/>
  <c r="S629" i="5" s="1"/>
  <c r="Q630" i="5"/>
  <c r="Q631" i="5"/>
  <c r="S631" i="5" s="1"/>
  <c r="Q632" i="5"/>
  <c r="S632" i="5" s="1"/>
  <c r="Q633" i="5"/>
  <c r="S633" i="5" s="1"/>
  <c r="Q634" i="5"/>
  <c r="S634" i="5" s="1"/>
  <c r="Q635" i="5"/>
  <c r="S635" i="5" s="1"/>
  <c r="Q636" i="5"/>
  <c r="S636" i="5" s="1"/>
  <c r="Q637" i="5"/>
  <c r="S637" i="5" s="1"/>
  <c r="Q638" i="5"/>
  <c r="S638" i="5" s="1"/>
  <c r="Q639" i="5"/>
  <c r="S639" i="5" s="1"/>
  <c r="Q640" i="5"/>
  <c r="S640" i="5" s="1"/>
  <c r="Q641" i="5"/>
  <c r="S641" i="5" s="1"/>
  <c r="Q642" i="5"/>
  <c r="S642" i="5" s="1"/>
  <c r="Q643" i="5"/>
  <c r="Q644" i="5"/>
  <c r="S644" i="5" s="1"/>
  <c r="Q645" i="5"/>
  <c r="S645" i="5" s="1"/>
  <c r="Q646" i="5"/>
  <c r="Q647" i="5"/>
  <c r="S647" i="5" s="1"/>
  <c r="Q648" i="5"/>
  <c r="S648" i="5" s="1"/>
  <c r="Q649" i="5"/>
  <c r="S649" i="5" s="1"/>
  <c r="Q650" i="5"/>
  <c r="S650" i="5" s="1"/>
  <c r="Q651" i="5"/>
  <c r="S651" i="5" s="1"/>
  <c r="Q652" i="5"/>
  <c r="S652" i="5" s="1"/>
  <c r="Q653" i="5"/>
  <c r="S653" i="5" s="1"/>
  <c r="Q654" i="5"/>
  <c r="S654" i="5" s="1"/>
  <c r="Q655" i="5"/>
  <c r="S655" i="5" s="1"/>
  <c r="Q656" i="5"/>
  <c r="S656" i="5" s="1"/>
  <c r="Q657" i="5"/>
  <c r="S657" i="5" s="1"/>
  <c r="Q658" i="5"/>
  <c r="S658" i="5" s="1"/>
  <c r="Q659" i="5"/>
  <c r="Q660" i="5"/>
  <c r="S660" i="5" s="1"/>
  <c r="Q661" i="5"/>
  <c r="S661" i="5" s="1"/>
  <c r="Q662" i="5"/>
  <c r="S662" i="5" s="1"/>
  <c r="Q663" i="5"/>
  <c r="S663" i="5" s="1"/>
  <c r="Q664" i="5"/>
  <c r="S664" i="5" s="1"/>
  <c r="Q665" i="5"/>
  <c r="S665" i="5" s="1"/>
  <c r="Q666" i="5"/>
  <c r="S666" i="5" s="1"/>
  <c r="Q667" i="5"/>
  <c r="S667" i="5" s="1"/>
  <c r="Q668" i="5"/>
  <c r="S668" i="5" s="1"/>
  <c r="Q669" i="5"/>
  <c r="S669" i="5" s="1"/>
  <c r="Q670" i="5"/>
  <c r="S670" i="5" s="1"/>
  <c r="Q671" i="5"/>
  <c r="S671" i="5" s="1"/>
  <c r="Q672" i="5"/>
  <c r="S672" i="5" s="1"/>
  <c r="Q673" i="5"/>
  <c r="S673" i="5" s="1"/>
  <c r="Q674" i="5"/>
  <c r="S674" i="5" s="1"/>
  <c r="Q675" i="5"/>
  <c r="Q676" i="5"/>
  <c r="S676" i="5" s="1"/>
  <c r="Q677" i="5"/>
  <c r="S677" i="5" s="1"/>
  <c r="Q678" i="5"/>
  <c r="Q679" i="5"/>
  <c r="S679" i="5" s="1"/>
  <c r="Q680" i="5"/>
  <c r="S680" i="5" s="1"/>
  <c r="Q681" i="5"/>
  <c r="S681" i="5" s="1"/>
  <c r="Q682" i="5"/>
  <c r="S682" i="5" s="1"/>
  <c r="Q683" i="5"/>
  <c r="Q684" i="5"/>
  <c r="S684" i="5" s="1"/>
  <c r="Q685" i="5"/>
  <c r="S685" i="5" s="1"/>
  <c r="Q686" i="5"/>
  <c r="S686" i="5" s="1"/>
  <c r="Q687" i="5"/>
  <c r="S687" i="5" s="1"/>
  <c r="Q688" i="5"/>
  <c r="S688" i="5" s="1"/>
  <c r="Q689" i="5"/>
  <c r="S689" i="5" s="1"/>
  <c r="Q690" i="5"/>
  <c r="S690" i="5" s="1"/>
  <c r="Q691" i="5"/>
  <c r="Q692" i="5"/>
  <c r="S692" i="5" s="1"/>
  <c r="Q693" i="5"/>
  <c r="S693" i="5" s="1"/>
  <c r="Q694" i="5"/>
  <c r="S694" i="5" s="1"/>
  <c r="Q695" i="5"/>
  <c r="S695" i="5" s="1"/>
  <c r="Q696" i="5"/>
  <c r="S696" i="5" s="1"/>
  <c r="Q697" i="5"/>
  <c r="S697" i="5" s="1"/>
  <c r="Q698" i="5"/>
  <c r="S698" i="5" s="1"/>
  <c r="Q699" i="5"/>
  <c r="S699" i="5" s="1"/>
  <c r="Q700" i="5"/>
  <c r="S700" i="5" s="1"/>
  <c r="Q701" i="5"/>
  <c r="S701" i="5" s="1"/>
  <c r="Q702" i="5"/>
  <c r="S702" i="5" s="1"/>
  <c r="Q703" i="5"/>
  <c r="S703" i="5" s="1"/>
  <c r="Q704" i="5"/>
  <c r="S704" i="5" s="1"/>
  <c r="Q705" i="5"/>
  <c r="S705" i="5" s="1"/>
  <c r="Q706" i="5"/>
  <c r="S706" i="5" s="1"/>
  <c r="Q707" i="5"/>
  <c r="Q708" i="5"/>
  <c r="S708" i="5" s="1"/>
  <c r="Q709" i="5"/>
  <c r="S709" i="5" s="1"/>
  <c r="Q710" i="5"/>
  <c r="S710" i="5" s="1"/>
  <c r="Q711" i="5"/>
  <c r="Q712" i="5"/>
  <c r="S712" i="5" s="1"/>
  <c r="Q713" i="5"/>
  <c r="S713" i="5" s="1"/>
  <c r="Q714" i="5"/>
  <c r="S714" i="5" s="1"/>
  <c r="Q715" i="5"/>
  <c r="Q716" i="5"/>
  <c r="S716" i="5" s="1"/>
  <c r="Q717" i="5"/>
  <c r="S717" i="5" s="1"/>
  <c r="Q718" i="5"/>
  <c r="S718" i="5" s="1"/>
  <c r="Q719" i="5"/>
  <c r="Q720" i="5"/>
  <c r="S720" i="5" s="1"/>
  <c r="Q721" i="5"/>
  <c r="S721" i="5" s="1"/>
  <c r="Q722" i="5"/>
  <c r="S722" i="5" s="1"/>
  <c r="Q723" i="5"/>
  <c r="Q724" i="5"/>
  <c r="S724" i="5" s="1"/>
  <c r="Q725" i="5"/>
  <c r="S725" i="5" s="1"/>
  <c r="Q726" i="5"/>
  <c r="S726" i="5" s="1"/>
  <c r="Q727" i="5"/>
  <c r="S727" i="5" s="1"/>
  <c r="Q728" i="5"/>
  <c r="S728" i="5" s="1"/>
  <c r="Q729" i="5"/>
  <c r="S729" i="5" s="1"/>
  <c r="Q730" i="5"/>
  <c r="S730" i="5" s="1"/>
  <c r="Q731" i="5"/>
  <c r="Q732" i="5"/>
  <c r="S732" i="5" s="1"/>
  <c r="Q733" i="5"/>
  <c r="S733" i="5" s="1"/>
  <c r="Q734" i="5"/>
  <c r="S734" i="5" s="1"/>
  <c r="Q735" i="5"/>
  <c r="S735" i="5" s="1"/>
  <c r="Q736" i="5"/>
  <c r="S736" i="5" s="1"/>
  <c r="Q737" i="5"/>
  <c r="S737" i="5" s="1"/>
  <c r="Q738" i="5"/>
  <c r="S738" i="5" s="1"/>
  <c r="Q739" i="5"/>
  <c r="S739" i="5" s="1"/>
  <c r="Q740" i="5"/>
  <c r="S740" i="5" s="1"/>
  <c r="Q741" i="5"/>
  <c r="S741" i="5" s="1"/>
  <c r="Q742" i="5"/>
  <c r="S742" i="5" s="1"/>
  <c r="Q743" i="5"/>
  <c r="S743" i="5" s="1"/>
  <c r="Q744" i="5"/>
  <c r="S744" i="5" s="1"/>
  <c r="Q745" i="5"/>
  <c r="S745" i="5" s="1"/>
  <c r="Q746" i="5"/>
  <c r="S746" i="5" s="1"/>
  <c r="Q747" i="5"/>
  <c r="S747" i="5" s="1"/>
  <c r="Q748" i="5"/>
  <c r="S748" i="5" s="1"/>
  <c r="Q749" i="5"/>
  <c r="S749" i="5" s="1"/>
  <c r="Q750" i="5"/>
  <c r="S750" i="5" s="1"/>
  <c r="Q751" i="5"/>
  <c r="S751" i="5" s="1"/>
  <c r="Q752" i="5"/>
  <c r="S752" i="5" s="1"/>
  <c r="Q753" i="5"/>
  <c r="S753" i="5" s="1"/>
  <c r="Q754" i="5"/>
  <c r="S754" i="5" s="1"/>
  <c r="Q755" i="5"/>
  <c r="Q756" i="5"/>
  <c r="S756" i="5" s="1"/>
  <c r="Q757" i="5"/>
  <c r="S757" i="5" s="1"/>
  <c r="Q758" i="5"/>
  <c r="S758" i="5" s="1"/>
  <c r="Q759" i="5"/>
  <c r="S759" i="5" s="1"/>
  <c r="Q760" i="5"/>
  <c r="S760" i="5" s="1"/>
  <c r="Q761" i="5"/>
  <c r="S761" i="5" s="1"/>
  <c r="Q762" i="5"/>
  <c r="S762" i="5" s="1"/>
  <c r="Q763" i="5"/>
  <c r="S763" i="5" s="1"/>
  <c r="Q764" i="5"/>
  <c r="S764" i="5" s="1"/>
  <c r="Q765" i="5"/>
  <c r="S765" i="5" s="1"/>
  <c r="Q766" i="5"/>
  <c r="S766" i="5" s="1"/>
  <c r="Q767" i="5"/>
  <c r="S767" i="5" s="1"/>
  <c r="Q768" i="5"/>
  <c r="S768" i="5" s="1"/>
  <c r="Q769" i="5"/>
  <c r="S769" i="5" s="1"/>
  <c r="Q770" i="5"/>
  <c r="S770" i="5" s="1"/>
  <c r="Q771" i="5"/>
  <c r="Q772" i="5"/>
  <c r="S772" i="5" s="1"/>
  <c r="Q773" i="5"/>
  <c r="S773" i="5" s="1"/>
  <c r="Q774" i="5"/>
  <c r="Q775" i="5"/>
  <c r="Q776" i="5"/>
  <c r="S776" i="5" s="1"/>
  <c r="Q777" i="5"/>
  <c r="S777" i="5" s="1"/>
  <c r="Q778" i="5"/>
  <c r="S778" i="5" s="1"/>
  <c r="Q779" i="5"/>
  <c r="Q780" i="5"/>
  <c r="S780" i="5" s="1"/>
  <c r="Q781" i="5"/>
  <c r="S781" i="5" s="1"/>
  <c r="Q782" i="5"/>
  <c r="S782" i="5" s="1"/>
  <c r="Q783" i="5"/>
  <c r="S783" i="5" s="1"/>
  <c r="Q784" i="5"/>
  <c r="S784" i="5" s="1"/>
  <c r="Q785" i="5"/>
  <c r="S785" i="5" s="1"/>
  <c r="Q786" i="5"/>
  <c r="S786" i="5" s="1"/>
  <c r="Q787" i="5"/>
  <c r="S787" i="5" s="1"/>
  <c r="Q788" i="5"/>
  <c r="S788" i="5" s="1"/>
  <c r="Q789" i="5"/>
  <c r="S789" i="5" s="1"/>
  <c r="Q790" i="5"/>
  <c r="S790" i="5" s="1"/>
  <c r="Q791" i="5"/>
  <c r="S791" i="5" s="1"/>
  <c r="Q792" i="5"/>
  <c r="S792" i="5" s="1"/>
  <c r="Q793" i="5"/>
  <c r="S793" i="5" s="1"/>
  <c r="Q794" i="5"/>
  <c r="S794" i="5" s="1"/>
  <c r="Q795" i="5"/>
  <c r="Q796" i="5"/>
  <c r="S796" i="5" s="1"/>
  <c r="Q797" i="5"/>
  <c r="S797" i="5" s="1"/>
  <c r="Q798" i="5"/>
  <c r="Q799" i="5"/>
  <c r="S799" i="5" s="1"/>
  <c r="Q800" i="5"/>
  <c r="S800" i="5" s="1"/>
  <c r="Q801" i="5"/>
  <c r="S801" i="5" s="1"/>
  <c r="Q802" i="5"/>
  <c r="S802" i="5" s="1"/>
  <c r="Q803" i="5"/>
  <c r="Q804" i="5"/>
  <c r="S804" i="5" s="1"/>
  <c r="Q805" i="5"/>
  <c r="S805" i="5" s="1"/>
  <c r="Q806" i="5"/>
  <c r="S806" i="5" s="1"/>
  <c r="Q807" i="5"/>
  <c r="S807" i="5" s="1"/>
  <c r="Q808" i="5"/>
  <c r="Q809" i="5"/>
  <c r="S809" i="5" s="1"/>
  <c r="Q810" i="5"/>
  <c r="S810" i="5" s="1"/>
  <c r="Q811" i="5"/>
  <c r="Q812" i="5"/>
  <c r="S812" i="5" s="1"/>
  <c r="Q813" i="5"/>
  <c r="S813" i="5" s="1"/>
  <c r="Q814" i="5"/>
  <c r="Q815" i="5"/>
  <c r="S815" i="5" s="1"/>
  <c r="Q816" i="5"/>
  <c r="S816" i="5" s="1"/>
  <c r="Q817" i="5"/>
  <c r="S817" i="5" s="1"/>
  <c r="Q818" i="5"/>
  <c r="S818" i="5" s="1"/>
  <c r="Q819" i="5"/>
  <c r="S819" i="5" s="1"/>
  <c r="Q820" i="5"/>
  <c r="S820" i="5" s="1"/>
  <c r="Q821" i="5"/>
  <c r="S821" i="5" s="1"/>
  <c r="Q822" i="5"/>
  <c r="Q823" i="5"/>
  <c r="S823" i="5" s="1"/>
  <c r="Q824" i="5"/>
  <c r="S824" i="5" s="1"/>
  <c r="Q825" i="5"/>
  <c r="S825" i="5" s="1"/>
  <c r="Q826" i="5"/>
  <c r="S826" i="5" s="1"/>
  <c r="Q827" i="5"/>
  <c r="S827" i="5" s="1"/>
  <c r="Q828" i="5"/>
  <c r="S828" i="5" s="1"/>
  <c r="Q829" i="5"/>
  <c r="S829" i="5" s="1"/>
  <c r="Q830" i="5"/>
  <c r="S830" i="5" s="1"/>
  <c r="Q831" i="5"/>
  <c r="Q832" i="5"/>
  <c r="S832" i="5" s="1"/>
  <c r="Q833" i="5"/>
  <c r="S833" i="5" s="1"/>
  <c r="Q834" i="5"/>
  <c r="S834" i="5" s="1"/>
  <c r="Q835" i="5"/>
  <c r="Q836" i="5"/>
  <c r="S836" i="5" s="1"/>
  <c r="Q837" i="5"/>
  <c r="S837" i="5" s="1"/>
  <c r="Q838" i="5"/>
  <c r="S838" i="5" s="1"/>
  <c r="Q839" i="5"/>
  <c r="S839" i="5" s="1"/>
  <c r="Q840" i="5"/>
  <c r="S840" i="5" s="1"/>
  <c r="Q841" i="5"/>
  <c r="S841" i="5" s="1"/>
  <c r="Q842" i="5"/>
  <c r="S842" i="5" s="1"/>
  <c r="Q843" i="5"/>
  <c r="Q844" i="5"/>
  <c r="S844" i="5" s="1"/>
  <c r="Q845" i="5"/>
  <c r="S845" i="5" s="1"/>
  <c r="Q846" i="5"/>
  <c r="Q847" i="5"/>
  <c r="S847" i="5" s="1"/>
  <c r="Q848" i="5"/>
  <c r="S848" i="5" s="1"/>
  <c r="Q849" i="5"/>
  <c r="S849" i="5" s="1"/>
  <c r="Q850" i="5"/>
  <c r="S850" i="5" s="1"/>
  <c r="Q851" i="5"/>
  <c r="S851" i="5" s="1"/>
  <c r="Q852" i="5"/>
  <c r="S852" i="5" s="1"/>
  <c r="Q853" i="5"/>
  <c r="S853" i="5" s="1"/>
  <c r="Q854" i="5"/>
  <c r="S854" i="5" s="1"/>
  <c r="Q855" i="5"/>
  <c r="S855" i="5" s="1"/>
  <c r="Q856" i="5"/>
  <c r="S856" i="5" s="1"/>
  <c r="Q857" i="5"/>
  <c r="S857" i="5" s="1"/>
  <c r="Q858" i="5"/>
  <c r="S858" i="5" s="1"/>
  <c r="Q859" i="5"/>
  <c r="Q860" i="5"/>
  <c r="S860" i="5" s="1"/>
  <c r="Q861" i="5"/>
  <c r="S861" i="5" s="1"/>
  <c r="Q862" i="5"/>
  <c r="S862" i="5" s="1"/>
  <c r="Q863" i="5"/>
  <c r="S863" i="5" s="1"/>
  <c r="Q864" i="5"/>
  <c r="S864" i="5" s="1"/>
  <c r="Q865" i="5"/>
  <c r="S865" i="5" s="1"/>
  <c r="Q866" i="5"/>
  <c r="S866" i="5" s="1"/>
  <c r="Q867" i="5"/>
  <c r="Q868" i="5"/>
  <c r="S868" i="5" s="1"/>
  <c r="Q869" i="5"/>
  <c r="S869" i="5" s="1"/>
  <c r="Q870" i="5"/>
  <c r="S870" i="5" s="1"/>
  <c r="Q871" i="5"/>
  <c r="S871" i="5" s="1"/>
  <c r="Q872" i="5"/>
  <c r="S872" i="5" s="1"/>
  <c r="Q873" i="5"/>
  <c r="S873" i="5" s="1"/>
  <c r="Q874" i="5"/>
  <c r="S874" i="5" s="1"/>
  <c r="Q875" i="5"/>
  <c r="Q876" i="5"/>
  <c r="S876" i="5" s="1"/>
  <c r="Q877" i="5"/>
  <c r="S877" i="5" s="1"/>
  <c r="Q878" i="5"/>
  <c r="Q879" i="5"/>
  <c r="S879" i="5" s="1"/>
  <c r="Q880" i="5"/>
  <c r="S880" i="5" s="1"/>
  <c r="Q881" i="5"/>
  <c r="S881" i="5" s="1"/>
  <c r="Q882" i="5"/>
  <c r="S882" i="5" s="1"/>
  <c r="Q883" i="5"/>
  <c r="Q884" i="5"/>
  <c r="S884" i="5" s="1"/>
  <c r="Q885" i="5"/>
  <c r="S885" i="5" s="1"/>
  <c r="Q886" i="5"/>
  <c r="S886" i="5" s="1"/>
  <c r="Q887" i="5"/>
  <c r="S887" i="5" s="1"/>
  <c r="Q888" i="5"/>
  <c r="S888" i="5" s="1"/>
  <c r="Q889" i="5"/>
  <c r="S889" i="5" s="1"/>
  <c r="Q890" i="5"/>
  <c r="S890" i="5" s="1"/>
  <c r="Q891" i="5"/>
  <c r="S891" i="5" s="1"/>
  <c r="Q892" i="5"/>
  <c r="S892" i="5" s="1"/>
  <c r="Q893" i="5"/>
  <c r="S893" i="5" s="1"/>
  <c r="Q894" i="5"/>
  <c r="Q895" i="5"/>
  <c r="S895" i="5" s="1"/>
  <c r="Q896" i="5"/>
  <c r="S896" i="5" s="1"/>
  <c r="Q897" i="5"/>
  <c r="S897" i="5" s="1"/>
  <c r="Q898" i="5"/>
  <c r="S898" i="5" s="1"/>
  <c r="Q899" i="5"/>
  <c r="Q900" i="5"/>
  <c r="S900" i="5" s="1"/>
  <c r="Q901" i="5"/>
  <c r="S901" i="5" s="1"/>
  <c r="Q902" i="5"/>
  <c r="S902" i="5" s="1"/>
  <c r="Q903" i="5"/>
  <c r="S903" i="5" s="1"/>
  <c r="Q904" i="5"/>
  <c r="S904" i="5" s="1"/>
  <c r="Q905" i="5"/>
  <c r="S905" i="5" s="1"/>
  <c r="Q906" i="5"/>
  <c r="S906" i="5" s="1"/>
  <c r="Q907" i="5"/>
  <c r="Q908" i="5"/>
  <c r="S908" i="5" s="1"/>
  <c r="Q909" i="5"/>
  <c r="S909" i="5" s="1"/>
  <c r="Q910" i="5"/>
  <c r="S910" i="5" s="1"/>
  <c r="Q911" i="5"/>
  <c r="S911" i="5" s="1"/>
  <c r="Q912" i="5"/>
  <c r="S912" i="5" s="1"/>
  <c r="Q913" i="5"/>
  <c r="S913" i="5" s="1"/>
  <c r="Q914" i="5"/>
  <c r="S914" i="5" s="1"/>
  <c r="Q915" i="5"/>
  <c r="S915" i="5" s="1"/>
  <c r="Q916" i="5"/>
  <c r="S916" i="5" s="1"/>
  <c r="Q917" i="5"/>
  <c r="S917" i="5" s="1"/>
  <c r="Q918" i="5"/>
  <c r="S918" i="5" s="1"/>
  <c r="Q919" i="5"/>
  <c r="S919" i="5" s="1"/>
  <c r="Q920" i="5"/>
  <c r="S920" i="5" s="1"/>
  <c r="Q921" i="5"/>
  <c r="S921" i="5" s="1"/>
  <c r="Q922" i="5"/>
  <c r="S922" i="5" s="1"/>
  <c r="Q923" i="5"/>
  <c r="Q924" i="5"/>
  <c r="S924" i="5" s="1"/>
  <c r="Q925" i="5"/>
  <c r="S925" i="5" s="1"/>
  <c r="Q926" i="5"/>
  <c r="S926" i="5" s="1"/>
  <c r="Q927" i="5"/>
  <c r="Q928" i="5"/>
  <c r="S928" i="5" s="1"/>
  <c r="Q929" i="5"/>
  <c r="S929" i="5" s="1"/>
  <c r="Q930" i="5"/>
  <c r="S930" i="5" s="1"/>
  <c r="Q931" i="5"/>
  <c r="Q932" i="5"/>
  <c r="S932" i="5" s="1"/>
  <c r="Q933" i="5"/>
  <c r="S933" i="5" s="1"/>
  <c r="Q934" i="5"/>
  <c r="S934" i="5" s="1"/>
  <c r="Q935" i="5"/>
  <c r="S935" i="5" s="1"/>
  <c r="Q936" i="5"/>
  <c r="S936" i="5" s="1"/>
  <c r="Q937" i="5"/>
  <c r="S937" i="5" s="1"/>
  <c r="Q938" i="5"/>
  <c r="S938" i="5" s="1"/>
  <c r="Q939" i="5"/>
  <c r="Q940" i="5"/>
  <c r="S940" i="5" s="1"/>
  <c r="Q941" i="5"/>
  <c r="S941" i="5" s="1"/>
  <c r="Q942" i="5"/>
  <c r="S942" i="5" s="1"/>
  <c r="Q943" i="5"/>
  <c r="S943" i="5" s="1"/>
  <c r="Q944" i="5"/>
  <c r="S944" i="5" s="1"/>
  <c r="Q945" i="5"/>
  <c r="Q946" i="5"/>
  <c r="S946" i="5" s="1"/>
  <c r="Q947" i="5"/>
  <c r="Q948" i="5"/>
  <c r="S948" i="5" s="1"/>
  <c r="Q949" i="5"/>
  <c r="S949" i="5" s="1"/>
  <c r="Q950" i="5"/>
  <c r="S950" i="5" s="1"/>
  <c r="Q951" i="5"/>
  <c r="Q952" i="5"/>
  <c r="S952" i="5" s="1"/>
  <c r="Q953" i="5"/>
  <c r="S953" i="5" s="1"/>
  <c r="Q954" i="5"/>
  <c r="S954" i="5" s="1"/>
  <c r="Q955" i="5"/>
  <c r="S955" i="5" s="1"/>
  <c r="Q956" i="5"/>
  <c r="S956" i="5" s="1"/>
  <c r="Q957" i="5"/>
  <c r="S957" i="5" s="1"/>
  <c r="Q958" i="5"/>
  <c r="S958" i="5" s="1"/>
  <c r="Q959" i="5"/>
  <c r="S959" i="5" s="1"/>
  <c r="Q960" i="5"/>
  <c r="S960" i="5" s="1"/>
  <c r="Q961" i="5"/>
  <c r="S961" i="5" s="1"/>
  <c r="Q962" i="5"/>
  <c r="S962" i="5" s="1"/>
  <c r="Q963" i="5"/>
  <c r="Q964" i="5"/>
  <c r="S964" i="5" s="1"/>
  <c r="Q965" i="5"/>
  <c r="S965" i="5" s="1"/>
  <c r="Q966" i="5"/>
  <c r="S966" i="5" s="1"/>
  <c r="Q967" i="5"/>
  <c r="S967" i="5" s="1"/>
  <c r="Q968" i="5"/>
  <c r="S968" i="5" s="1"/>
  <c r="Q969" i="5"/>
  <c r="S969" i="5" s="1"/>
  <c r="Q970" i="5"/>
  <c r="S970" i="5" s="1"/>
  <c r="Q971" i="5"/>
  <c r="Q972" i="5"/>
  <c r="S972" i="5" s="1"/>
  <c r="Q973" i="5"/>
  <c r="S973" i="5" s="1"/>
  <c r="Q974" i="5"/>
  <c r="S974" i="5" s="1"/>
  <c r="Q975" i="5"/>
  <c r="S975" i="5" s="1"/>
  <c r="Q976" i="5"/>
  <c r="S976" i="5" s="1"/>
  <c r="Q977" i="5"/>
  <c r="S977" i="5" s="1"/>
  <c r="Q978" i="5"/>
  <c r="S978" i="5" s="1"/>
  <c r="Q979" i="5"/>
  <c r="S979" i="5" s="1"/>
  <c r="Q980" i="5"/>
  <c r="S980" i="5" s="1"/>
  <c r="Q981" i="5"/>
  <c r="S981" i="5" s="1"/>
  <c r="Q982" i="5"/>
  <c r="S982" i="5" s="1"/>
  <c r="Q983" i="5"/>
  <c r="S983" i="5" s="1"/>
  <c r="Q984" i="5"/>
  <c r="S984" i="5" s="1"/>
  <c r="Q985" i="5"/>
  <c r="S985" i="5" s="1"/>
  <c r="Q986" i="5"/>
  <c r="S986" i="5" s="1"/>
  <c r="Q987" i="5"/>
  <c r="Q988" i="5"/>
  <c r="S988" i="5" s="1"/>
  <c r="Q989" i="5"/>
  <c r="S989" i="5" s="1"/>
  <c r="Q990" i="5"/>
  <c r="S990" i="5" s="1"/>
  <c r="Q991" i="5"/>
  <c r="S991" i="5" s="1"/>
  <c r="Q992" i="5"/>
  <c r="S992" i="5" s="1"/>
  <c r="Q993" i="5"/>
  <c r="S993" i="5" s="1"/>
  <c r="Q994" i="5"/>
  <c r="S994" i="5" s="1"/>
  <c r="Q995" i="5"/>
  <c r="Q996" i="5"/>
  <c r="S996" i="5" s="1"/>
  <c r="Q997" i="5"/>
  <c r="S997" i="5" s="1"/>
  <c r="Q998" i="5"/>
  <c r="S998" i="5" s="1"/>
  <c r="Q999" i="5"/>
  <c r="S999" i="5" s="1"/>
  <c r="Q1000" i="5"/>
  <c r="S1000" i="5" s="1"/>
  <c r="Q1001" i="5"/>
  <c r="S1001" i="5" s="1"/>
  <c r="Q1002" i="5"/>
  <c r="S1002" i="5" s="1"/>
  <c r="Q1003" i="5"/>
  <c r="Q1004" i="5"/>
  <c r="S1004" i="5" s="1"/>
  <c r="Q1005" i="5"/>
  <c r="S1005" i="5" s="1"/>
  <c r="Q1006" i="5"/>
  <c r="Q1007" i="5"/>
  <c r="S1007" i="5" s="1"/>
  <c r="Q1008" i="5"/>
  <c r="S1008" i="5" s="1"/>
  <c r="Q1009" i="5"/>
  <c r="S1009" i="5" s="1"/>
  <c r="Q1010" i="5"/>
  <c r="S1010" i="5" s="1"/>
  <c r="Q1011" i="5"/>
  <c r="Q1012" i="5"/>
  <c r="S1012" i="5" s="1"/>
  <c r="Q1013" i="5"/>
  <c r="S1013" i="5" s="1"/>
  <c r="Q1014" i="5"/>
  <c r="S1014" i="5" s="1"/>
  <c r="Q1015" i="5"/>
  <c r="S1015" i="5" s="1"/>
  <c r="Q1016" i="5"/>
  <c r="S1016" i="5" s="1"/>
  <c r="Q1017" i="5"/>
  <c r="S1017" i="5" s="1"/>
  <c r="Q1018" i="5"/>
  <c r="S1018" i="5" s="1"/>
  <c r="Q1019" i="5"/>
  <c r="S1019" i="5" s="1"/>
  <c r="Q1020" i="5"/>
  <c r="S1020" i="5" s="1"/>
  <c r="Q1021" i="5"/>
  <c r="S1021" i="5" s="1"/>
  <c r="Q1022" i="5"/>
  <c r="S1022" i="5" s="1"/>
  <c r="Q1023" i="5"/>
  <c r="S1023" i="5" s="1"/>
  <c r="Q1024" i="5"/>
  <c r="S1024" i="5" s="1"/>
  <c r="Q1025" i="5"/>
  <c r="S1025" i="5" s="1"/>
  <c r="Q1026" i="5"/>
  <c r="S1026" i="5" s="1"/>
  <c r="Q1027" i="5"/>
  <c r="Q1028" i="5"/>
  <c r="S1028" i="5" s="1"/>
  <c r="Q1029" i="5"/>
  <c r="S1029" i="5" s="1"/>
  <c r="Q1030" i="5"/>
  <c r="S1030" i="5" s="1"/>
  <c r="Q1031" i="5"/>
  <c r="Q1032" i="5"/>
  <c r="S1032" i="5" s="1"/>
  <c r="Q1033" i="5"/>
  <c r="S1033" i="5" s="1"/>
  <c r="Q1034" i="5"/>
  <c r="S1034" i="5" s="1"/>
  <c r="Q1035" i="5"/>
  <c r="Q1036" i="5"/>
  <c r="S1036" i="5" s="1"/>
  <c r="Q1037" i="5"/>
  <c r="S1037" i="5" s="1"/>
  <c r="Q1038" i="5"/>
  <c r="S1038" i="5" s="1"/>
  <c r="Q1039" i="5"/>
  <c r="Q1040" i="5"/>
  <c r="S1040" i="5" s="1"/>
  <c r="Q1041" i="5"/>
  <c r="S1041" i="5" s="1"/>
  <c r="Q1042" i="5"/>
  <c r="S1042" i="5" s="1"/>
  <c r="Q1043" i="5"/>
  <c r="Q1044" i="5"/>
  <c r="S1044" i="5" s="1"/>
  <c r="Q1045" i="5"/>
  <c r="S1045" i="5" s="1"/>
  <c r="Q1046" i="5"/>
  <c r="S1046" i="5" s="1"/>
  <c r="Q1047" i="5"/>
  <c r="S1047" i="5" s="1"/>
  <c r="Q1048" i="5"/>
  <c r="S1048" i="5" s="1"/>
  <c r="Q1049" i="5"/>
  <c r="S1049" i="5" s="1"/>
  <c r="Q1050" i="5"/>
  <c r="S1050" i="5" s="1"/>
  <c r="Q1051" i="5"/>
  <c r="S1051" i="5" s="1"/>
  <c r="Q1052" i="5"/>
  <c r="S1052" i="5" s="1"/>
  <c r="Q1053" i="5"/>
  <c r="S1053" i="5" s="1"/>
  <c r="Q1054" i="5"/>
  <c r="S1054" i="5" s="1"/>
  <c r="Q1055" i="5"/>
  <c r="Q1056" i="5"/>
  <c r="S1056" i="5" s="1"/>
  <c r="Q1057" i="5"/>
  <c r="S1057" i="5" s="1"/>
  <c r="Q1058" i="5"/>
  <c r="S1058" i="5" s="1"/>
  <c r="Q1059" i="5"/>
  <c r="Q1060" i="5"/>
  <c r="S1060" i="5" s="1"/>
  <c r="Q1061" i="5"/>
  <c r="S1061" i="5" s="1"/>
  <c r="Q1062" i="5"/>
  <c r="S1062" i="5" s="1"/>
  <c r="Q1063" i="5"/>
  <c r="Q1064" i="5"/>
  <c r="S1064" i="5" s="1"/>
  <c r="Q1065" i="5"/>
  <c r="S1065" i="5" s="1"/>
  <c r="Q1066" i="5"/>
  <c r="S1066" i="5" s="1"/>
  <c r="Q1067" i="5"/>
  <c r="Q1068" i="5"/>
  <c r="S1068" i="5" s="1"/>
  <c r="Q1069" i="5"/>
  <c r="Q1070" i="5"/>
  <c r="S1070" i="5" s="1"/>
  <c r="Q1071" i="5"/>
  <c r="Q1072" i="5"/>
  <c r="S1072" i="5" s="1"/>
  <c r="Q1073" i="5"/>
  <c r="S1073" i="5" s="1"/>
  <c r="Q1074" i="5"/>
  <c r="S1074" i="5" s="1"/>
  <c r="Q1075" i="5"/>
  <c r="Q1076" i="5"/>
  <c r="S1076" i="5" s="1"/>
  <c r="Q1077" i="5"/>
  <c r="S1077" i="5" s="1"/>
  <c r="Q1078" i="5"/>
  <c r="S1078" i="5" s="1"/>
  <c r="Q1079" i="5"/>
  <c r="S1079" i="5" s="1"/>
  <c r="Q1080" i="5"/>
  <c r="S1080" i="5" s="1"/>
  <c r="Q1081" i="5"/>
  <c r="S1081" i="5" s="1"/>
  <c r="Q1082" i="5"/>
  <c r="S1082" i="5" s="1"/>
  <c r="Q1083" i="5"/>
  <c r="S1083" i="5" s="1"/>
  <c r="Q1084" i="5"/>
  <c r="S1084" i="5" s="1"/>
  <c r="Q1085" i="5"/>
  <c r="S1085" i="5" s="1"/>
  <c r="Q1086" i="5"/>
  <c r="S1086" i="5" s="1"/>
  <c r="Q1087" i="5"/>
  <c r="S1087" i="5" s="1"/>
  <c r="Q1088" i="5"/>
  <c r="S1088" i="5" s="1"/>
  <c r="Q1089" i="5"/>
  <c r="S1089" i="5" s="1"/>
  <c r="Q1090" i="5"/>
  <c r="S1090" i="5" s="1"/>
  <c r="Q1091" i="5"/>
  <c r="S1091" i="5" s="1"/>
  <c r="Q1092" i="5"/>
  <c r="S1092" i="5" s="1"/>
  <c r="Q1093" i="5"/>
  <c r="S1093" i="5" s="1"/>
  <c r="Q1094" i="5"/>
  <c r="S1094" i="5" s="1"/>
  <c r="Q1095" i="5"/>
  <c r="Q1096" i="5"/>
  <c r="S1096" i="5" s="1"/>
  <c r="Q1097" i="5"/>
  <c r="S1097" i="5" s="1"/>
  <c r="Q1098" i="5"/>
  <c r="S1098" i="5" s="1"/>
  <c r="Q1099" i="5"/>
  <c r="Q1100" i="5"/>
  <c r="S1100" i="5" s="1"/>
  <c r="Q1101" i="5"/>
  <c r="S1101" i="5" s="1"/>
  <c r="Q1102" i="5"/>
  <c r="S1102" i="5" s="1"/>
  <c r="Q1103" i="5"/>
  <c r="Q1104" i="5"/>
  <c r="S1104" i="5" s="1"/>
  <c r="Q1105" i="5"/>
  <c r="S1105" i="5" s="1"/>
  <c r="Q1106" i="5"/>
  <c r="S1106" i="5" s="1"/>
  <c r="Q1107" i="5"/>
  <c r="Q1108" i="5"/>
  <c r="S1108" i="5" s="1"/>
  <c r="Q1109" i="5"/>
  <c r="S1109" i="5" s="1"/>
  <c r="Q1110" i="5"/>
  <c r="S1110" i="5" s="1"/>
  <c r="Q1111" i="5"/>
  <c r="S1111" i="5" s="1"/>
  <c r="Q1112" i="5"/>
  <c r="S1112" i="5" s="1"/>
  <c r="Q1113" i="5"/>
  <c r="S1113" i="5" s="1"/>
  <c r="Q1114" i="5"/>
  <c r="S1114" i="5" s="1"/>
  <c r="Q1115" i="5"/>
  <c r="Q1116" i="5"/>
  <c r="S1116" i="5" s="1"/>
  <c r="Q1117" i="5"/>
  <c r="S1117" i="5" s="1"/>
  <c r="Q1118" i="5"/>
  <c r="S1118" i="5" s="1"/>
  <c r="Q1119" i="5"/>
  <c r="S1119" i="5" s="1"/>
  <c r="Q1120" i="5"/>
  <c r="S1120" i="5" s="1"/>
  <c r="Q1121" i="5"/>
  <c r="S1121" i="5" s="1"/>
  <c r="Q1122" i="5"/>
  <c r="S1122" i="5" s="1"/>
  <c r="Q1123" i="5"/>
  <c r="S1123" i="5" s="1"/>
  <c r="Q1124" i="5"/>
  <c r="S1124" i="5" s="1"/>
  <c r="Q1125" i="5"/>
  <c r="S1125" i="5" s="1"/>
  <c r="Q1126" i="5"/>
  <c r="S1126" i="5" s="1"/>
  <c r="Q1127" i="5"/>
  <c r="S1127" i="5" s="1"/>
  <c r="Q1128" i="5"/>
  <c r="S1128" i="5" s="1"/>
  <c r="Q1129" i="5"/>
  <c r="S1129" i="5" s="1"/>
  <c r="Q1130" i="5"/>
  <c r="S1130" i="5" s="1"/>
  <c r="Q1131" i="5"/>
  <c r="Q1132" i="5"/>
  <c r="S1132" i="5" s="1"/>
  <c r="Q1133" i="5"/>
  <c r="S1133" i="5" s="1"/>
  <c r="Q1134" i="5"/>
  <c r="S1134" i="5" s="1"/>
  <c r="Q1135" i="5"/>
  <c r="S1135" i="5" s="1"/>
  <c r="Q1136" i="5"/>
  <c r="S1136" i="5" s="1"/>
  <c r="Q1137" i="5"/>
  <c r="S1137" i="5" s="1"/>
  <c r="Q1138" i="5"/>
  <c r="S1138" i="5" s="1"/>
  <c r="Q1139" i="5"/>
  <c r="Q1140" i="5"/>
  <c r="S1140" i="5" s="1"/>
  <c r="Q1141" i="5"/>
  <c r="S1141" i="5" s="1"/>
  <c r="Q1142" i="5"/>
  <c r="Q1143" i="5"/>
  <c r="Q1144" i="5"/>
  <c r="S1144" i="5" s="1"/>
  <c r="Q1145" i="5"/>
  <c r="S1145" i="5" s="1"/>
  <c r="Q1146" i="5"/>
  <c r="S1146" i="5" s="1"/>
  <c r="Q1147" i="5"/>
  <c r="S1147" i="5" s="1"/>
  <c r="Q1148" i="5"/>
  <c r="S1148" i="5" s="1"/>
  <c r="Q1149" i="5"/>
  <c r="S1149" i="5" s="1"/>
  <c r="Q1150" i="5"/>
  <c r="S1150" i="5" s="1"/>
  <c r="Q1151" i="5"/>
  <c r="Q1152" i="5"/>
  <c r="S1152" i="5" s="1"/>
  <c r="Q1153" i="5"/>
  <c r="S1153" i="5" s="1"/>
  <c r="Q1154" i="5"/>
  <c r="S1154" i="5" s="1"/>
  <c r="Q1155" i="5"/>
  <c r="Q1156" i="5"/>
  <c r="S1156" i="5" s="1"/>
  <c r="Q1157" i="5"/>
  <c r="S1157" i="5" s="1"/>
  <c r="Q1158" i="5"/>
  <c r="S1158" i="5" s="1"/>
  <c r="Q1159" i="5"/>
  <c r="S1159" i="5" s="1"/>
  <c r="Q1160" i="5"/>
  <c r="S1160" i="5" s="1"/>
  <c r="Q1161" i="5"/>
  <c r="S1161" i="5" s="1"/>
  <c r="Q1162" i="5"/>
  <c r="S1162" i="5" s="1"/>
  <c r="Q1163" i="5"/>
  <c r="Q1164" i="5"/>
  <c r="S1164" i="5" s="1"/>
  <c r="Q1165" i="5"/>
  <c r="S1165" i="5" s="1"/>
  <c r="Q1166" i="5"/>
  <c r="S1166" i="5" s="1"/>
  <c r="Q1167" i="5"/>
  <c r="Q1168" i="5"/>
  <c r="S1168" i="5" s="1"/>
  <c r="Q1169" i="5"/>
  <c r="S1169" i="5" s="1"/>
  <c r="Q1170" i="5"/>
  <c r="S1170" i="5" s="1"/>
  <c r="Q1171" i="5"/>
  <c r="S1171" i="5" s="1"/>
  <c r="Q1172" i="5"/>
  <c r="S1172" i="5" s="1"/>
  <c r="Q1173" i="5"/>
  <c r="S1173" i="5" s="1"/>
  <c r="Q1174" i="5"/>
  <c r="S1174" i="5" s="1"/>
  <c r="Q1175" i="5"/>
  <c r="S1175" i="5" s="1"/>
  <c r="Q1176" i="5"/>
  <c r="S1176" i="5" s="1"/>
  <c r="Q1177" i="5"/>
  <c r="S1177" i="5" s="1"/>
  <c r="Q1178" i="5"/>
  <c r="S1178" i="5" s="1"/>
  <c r="Q1179" i="5"/>
  <c r="Q1180" i="5"/>
  <c r="S1180" i="5" s="1"/>
  <c r="Q1181" i="5"/>
  <c r="S1181" i="5" s="1"/>
  <c r="Q1182" i="5"/>
  <c r="S1182" i="5" s="1"/>
  <c r="Q1183" i="5"/>
  <c r="Q1184" i="5"/>
  <c r="S1184" i="5" s="1"/>
  <c r="Q1185" i="5"/>
  <c r="S1185" i="5" s="1"/>
  <c r="Q1186" i="5"/>
  <c r="S1186" i="5" s="1"/>
  <c r="Q1187" i="5"/>
  <c r="Q1188" i="5"/>
  <c r="S1188" i="5" s="1"/>
  <c r="Q1189" i="5"/>
  <c r="S1189" i="5" s="1"/>
  <c r="Q1190" i="5"/>
  <c r="S1190" i="5" s="1"/>
  <c r="Q1191" i="5"/>
  <c r="S1191" i="5" s="1"/>
  <c r="Q1192" i="5"/>
  <c r="S1192" i="5" s="1"/>
  <c r="Q1193" i="5"/>
  <c r="S1193" i="5" s="1"/>
  <c r="Q1194" i="5"/>
  <c r="S1194" i="5" s="1"/>
  <c r="Q1195" i="5"/>
  <c r="Q1196" i="5"/>
  <c r="S1196" i="5" s="1"/>
  <c r="Q1197" i="5"/>
  <c r="S1197" i="5" s="1"/>
  <c r="Q1198" i="5"/>
  <c r="S1198" i="5" s="1"/>
  <c r="Q1199" i="5"/>
  <c r="S1199" i="5" s="1"/>
  <c r="Q1200" i="5"/>
  <c r="S1200" i="5" s="1"/>
  <c r="Q1201" i="5"/>
  <c r="S1201" i="5" s="1"/>
  <c r="Q1202" i="5"/>
  <c r="S1202" i="5" s="1"/>
  <c r="Q1203" i="5"/>
  <c r="Q1204" i="5"/>
  <c r="S1204" i="5" s="1"/>
  <c r="Q1205" i="5"/>
  <c r="S1205" i="5" s="1"/>
  <c r="Q1206" i="5"/>
  <c r="Q1207" i="5"/>
  <c r="S1207" i="5" s="1"/>
  <c r="Q1208" i="5"/>
  <c r="S1208" i="5" s="1"/>
  <c r="Q1209" i="5"/>
  <c r="S1209" i="5" s="1"/>
  <c r="Q1210" i="5"/>
  <c r="S1210" i="5" s="1"/>
  <c r="Q1211" i="5"/>
  <c r="S1211" i="5" s="1"/>
  <c r="Q1212" i="5"/>
  <c r="S1212" i="5" s="1"/>
  <c r="Q1213" i="5"/>
  <c r="S1213" i="5" s="1"/>
  <c r="Q1214" i="5"/>
  <c r="S1214" i="5" s="1"/>
  <c r="Q1215" i="5"/>
  <c r="S1215" i="5" s="1"/>
  <c r="Q1216" i="5"/>
  <c r="S1216" i="5" s="1"/>
  <c r="Q1217" i="5"/>
  <c r="S1217" i="5" s="1"/>
  <c r="Q1218" i="5"/>
  <c r="S1218" i="5" s="1"/>
  <c r="Q1219" i="5"/>
  <c r="Q1220" i="5"/>
  <c r="S1220" i="5" s="1"/>
  <c r="Q1221" i="5"/>
  <c r="S1221" i="5" s="1"/>
  <c r="Q1222" i="5"/>
  <c r="S1222" i="5" s="1"/>
  <c r="Q1223" i="5"/>
  <c r="S1223" i="5" s="1"/>
  <c r="Q1224" i="5"/>
  <c r="S1224" i="5" s="1"/>
  <c r="Q1225" i="5"/>
  <c r="S1225" i="5" s="1"/>
  <c r="Q1226" i="5"/>
  <c r="S1226" i="5" s="1"/>
  <c r="Q1227" i="5"/>
  <c r="S1227" i="5" s="1"/>
  <c r="Q1228" i="5"/>
  <c r="S1228" i="5" s="1"/>
  <c r="Q1229" i="5"/>
  <c r="S1229" i="5" s="1"/>
  <c r="Q1230" i="5"/>
  <c r="S1230" i="5" s="1"/>
  <c r="Q1231" i="5"/>
  <c r="Q1232" i="5"/>
  <c r="S1232" i="5" s="1"/>
  <c r="Q1233" i="5"/>
  <c r="S1233" i="5" s="1"/>
  <c r="Q1234" i="5"/>
  <c r="S1234" i="5" s="1"/>
  <c r="Q1235" i="5"/>
  <c r="Q1236" i="5"/>
  <c r="S1236" i="5" s="1"/>
  <c r="Q1237" i="5"/>
  <c r="S1237" i="5" s="1"/>
  <c r="Q1238" i="5"/>
  <c r="S1238" i="5" s="1"/>
  <c r="Q1239" i="5"/>
  <c r="S1239" i="5" s="1"/>
  <c r="Q1240" i="5"/>
  <c r="S1240" i="5" s="1"/>
  <c r="Q1241" i="5"/>
  <c r="S1241" i="5" s="1"/>
  <c r="Q1242" i="5"/>
  <c r="S1242" i="5" s="1"/>
  <c r="Q1243" i="5"/>
  <c r="Q1244" i="5"/>
  <c r="S1244" i="5" s="1"/>
  <c r="Q1245" i="5"/>
  <c r="S1245" i="5" s="1"/>
  <c r="Q1246" i="5"/>
  <c r="S1246" i="5" s="1"/>
  <c r="Q1247" i="5"/>
  <c r="S1247" i="5" s="1"/>
  <c r="Q1248" i="5"/>
  <c r="S1248" i="5" s="1"/>
  <c r="Q1249" i="5"/>
  <c r="S1249" i="5" s="1"/>
  <c r="Q1250" i="5"/>
  <c r="S1250" i="5" s="1"/>
  <c r="Q1251" i="5"/>
  <c r="S1251" i="5" s="1"/>
  <c r="Q1252" i="5"/>
  <c r="S1252" i="5" s="1"/>
  <c r="Q1253" i="5"/>
  <c r="S1253" i="5" s="1"/>
  <c r="Q1254" i="5"/>
  <c r="Q1255" i="5"/>
  <c r="S1255" i="5" s="1"/>
  <c r="Q1256" i="5"/>
  <c r="S1256" i="5" s="1"/>
  <c r="Q1257" i="5"/>
  <c r="S1257" i="5" s="1"/>
  <c r="Q1258" i="5"/>
  <c r="S1258" i="5" s="1"/>
  <c r="Q1259" i="5"/>
  <c r="Q1260" i="5"/>
  <c r="S1260" i="5" s="1"/>
  <c r="Q1261" i="5"/>
  <c r="S1261" i="5" s="1"/>
  <c r="Q1262" i="5"/>
  <c r="S1262" i="5" s="1"/>
  <c r="Q1263" i="5"/>
  <c r="Q1264" i="5"/>
  <c r="S1264" i="5" s="1"/>
  <c r="Q1265" i="5"/>
  <c r="S1265" i="5" s="1"/>
  <c r="Q1266" i="5"/>
  <c r="S1266" i="5" s="1"/>
  <c r="Q1267" i="5"/>
  <c r="Q1268" i="5"/>
  <c r="S1268" i="5" s="1"/>
  <c r="Q1269" i="5"/>
  <c r="S1269" i="5" s="1"/>
  <c r="Q1270" i="5"/>
  <c r="S1270" i="5" s="1"/>
  <c r="Q1271" i="5"/>
  <c r="S1271" i="5" s="1"/>
  <c r="Q1272" i="5"/>
  <c r="S1272" i="5" s="1"/>
  <c r="Q1273" i="5"/>
  <c r="S1273" i="5" s="1"/>
  <c r="Q1274" i="5"/>
  <c r="S1274" i="5" s="1"/>
  <c r="Q1275" i="5"/>
  <c r="S1275" i="5" s="1"/>
  <c r="Q1276" i="5"/>
  <c r="S1276" i="5" s="1"/>
  <c r="Q1277" i="5"/>
  <c r="S1277" i="5" s="1"/>
  <c r="Q1278" i="5"/>
  <c r="S1278" i="5" s="1"/>
  <c r="Q1279" i="5"/>
  <c r="S1279" i="5" s="1"/>
  <c r="Q1280" i="5"/>
  <c r="S1280" i="5" s="1"/>
  <c r="Q1281" i="5"/>
  <c r="S1281" i="5" s="1"/>
  <c r="Q1282" i="5"/>
  <c r="S1282" i="5" s="1"/>
  <c r="Q1283" i="5"/>
  <c r="Q1284" i="5"/>
  <c r="S1284" i="5" s="1"/>
  <c r="Q1285" i="5"/>
  <c r="S1285" i="5" s="1"/>
  <c r="Q1286" i="5"/>
  <c r="S1286" i="5" s="1"/>
  <c r="Q1287" i="5"/>
  <c r="S1287" i="5" s="1"/>
  <c r="Q1288" i="5"/>
  <c r="S1288" i="5" s="1"/>
  <c r="Q1289" i="5"/>
  <c r="S1289" i="5" s="1"/>
  <c r="Q1290" i="5"/>
  <c r="S1290" i="5" s="1"/>
  <c r="Q1291" i="5"/>
  <c r="Q1292" i="5"/>
  <c r="S1292" i="5" s="1"/>
  <c r="Q1293" i="5"/>
  <c r="S1293" i="5" s="1"/>
  <c r="Q1294" i="5"/>
  <c r="S1294" i="5" s="1"/>
  <c r="Q1295" i="5"/>
  <c r="S1295" i="5" s="1"/>
  <c r="Q1296" i="5"/>
  <c r="S1296" i="5" s="1"/>
  <c r="Q1297" i="5"/>
  <c r="S1297" i="5" s="1"/>
  <c r="Q1298" i="5"/>
  <c r="S1298" i="5" s="1"/>
  <c r="Q1299" i="5"/>
  <c r="Q1300" i="5"/>
  <c r="S1300" i="5" s="1"/>
  <c r="Q1301" i="5"/>
  <c r="S1301" i="5" s="1"/>
  <c r="Q1302" i="5"/>
  <c r="S1302" i="5" s="1"/>
  <c r="Q1303" i="5"/>
  <c r="S1303" i="5" s="1"/>
  <c r="Q1304" i="5"/>
  <c r="S1304" i="5" s="1"/>
  <c r="Q1305" i="5"/>
  <c r="S1305" i="5" s="1"/>
  <c r="Q1306" i="5"/>
  <c r="S1306" i="5" s="1"/>
  <c r="Q1307" i="5"/>
  <c r="Q1308" i="5"/>
  <c r="S1308" i="5" s="1"/>
  <c r="Q1309" i="5"/>
  <c r="S1309" i="5" s="1"/>
  <c r="Q1310" i="5"/>
  <c r="S1310" i="5" s="1"/>
  <c r="Q1311" i="5"/>
  <c r="S1311" i="5" s="1"/>
  <c r="Q1312" i="5"/>
  <c r="S1312" i="5" s="1"/>
  <c r="Q1313" i="5"/>
  <c r="S1313" i="5" s="1"/>
  <c r="Q1314" i="5"/>
  <c r="S1314" i="5" s="1"/>
  <c r="Q1315" i="5"/>
  <c r="Q1316" i="5"/>
  <c r="S1316" i="5" s="1"/>
  <c r="Q1317" i="5"/>
  <c r="S1317" i="5" s="1"/>
  <c r="Q1318" i="5"/>
  <c r="S1318" i="5" s="1"/>
  <c r="Q1319" i="5"/>
  <c r="Q1320" i="5"/>
  <c r="S1320" i="5" s="1"/>
  <c r="Q1321" i="5"/>
  <c r="S1321" i="5" s="1"/>
  <c r="Q1322" i="5"/>
  <c r="S1322" i="5" s="1"/>
  <c r="Q1323" i="5"/>
  <c r="S1323" i="5" s="1"/>
  <c r="Q1324" i="5"/>
  <c r="S1324" i="5" s="1"/>
  <c r="Q1325" i="5"/>
  <c r="Q1326" i="5"/>
  <c r="S1326" i="5" s="1"/>
  <c r="Q1327" i="5"/>
  <c r="S1327" i="5" s="1"/>
  <c r="Q1328" i="5"/>
  <c r="S1328" i="5" s="1"/>
  <c r="Q1329" i="5"/>
  <c r="S1329" i="5" s="1"/>
  <c r="Q1330" i="5"/>
  <c r="S1330" i="5" s="1"/>
  <c r="Q1331" i="5"/>
  <c r="Q1332" i="5"/>
  <c r="S1332" i="5" s="1"/>
  <c r="Q1333" i="5"/>
  <c r="S1333" i="5" s="1"/>
  <c r="Q1334" i="5"/>
  <c r="Q1335" i="5"/>
  <c r="S1335" i="5" s="1"/>
  <c r="Q1336" i="5"/>
  <c r="S1336" i="5" s="1"/>
  <c r="Q1337" i="5"/>
  <c r="S1337" i="5" s="1"/>
  <c r="Q1338" i="5"/>
  <c r="S1338" i="5" s="1"/>
  <c r="Q1339" i="5"/>
  <c r="S1339" i="5" s="1"/>
  <c r="Q1340" i="5"/>
  <c r="S1340" i="5" s="1"/>
  <c r="Q1341" i="5"/>
  <c r="S1341" i="5" s="1"/>
  <c r="Q1342" i="5"/>
  <c r="S1342" i="5" s="1"/>
  <c r="Q1343" i="5"/>
  <c r="Q1344" i="5"/>
  <c r="S1344" i="5" s="1"/>
  <c r="Q1345" i="5"/>
  <c r="S1345" i="5" s="1"/>
  <c r="Q1346" i="5"/>
  <c r="S1346" i="5" s="1"/>
  <c r="Q1347" i="5"/>
  <c r="Q1348" i="5"/>
  <c r="S1348" i="5" s="1"/>
  <c r="Q1349" i="5"/>
  <c r="S1349" i="5" s="1"/>
  <c r="Q1350" i="5"/>
  <c r="S1350" i="5" s="1"/>
  <c r="Q1351" i="5"/>
  <c r="Q1352" i="5"/>
  <c r="S1352" i="5" s="1"/>
  <c r="Q1353" i="5"/>
  <c r="S1353" i="5" s="1"/>
  <c r="Q1354" i="5"/>
  <c r="S1354" i="5" s="1"/>
  <c r="Q1355" i="5"/>
  <c r="Q1356" i="5"/>
  <c r="S1356" i="5" s="1"/>
  <c r="Q1357" i="5"/>
  <c r="S1357" i="5" s="1"/>
  <c r="Q1358" i="5"/>
  <c r="S1358" i="5" s="1"/>
  <c r="Q1359" i="5"/>
  <c r="S1359" i="5" s="1"/>
  <c r="Q1360" i="5"/>
  <c r="S1360" i="5" s="1"/>
  <c r="Q1361" i="5"/>
  <c r="S1361" i="5" s="1"/>
  <c r="Q1362" i="5"/>
  <c r="S1362" i="5" s="1"/>
  <c r="Q1363" i="5"/>
  <c r="S1363" i="5" s="1"/>
  <c r="Q1364" i="5"/>
  <c r="S1364" i="5" s="1"/>
  <c r="Q1365" i="5"/>
  <c r="S1365" i="5" s="1"/>
  <c r="Q1366" i="5"/>
  <c r="S1366" i="5" s="1"/>
  <c r="Q1367" i="5"/>
  <c r="S1367" i="5" s="1"/>
  <c r="Q1368" i="5"/>
  <c r="S1368" i="5" s="1"/>
  <c r="Q1369" i="5"/>
  <c r="S1369" i="5" s="1"/>
  <c r="Q1370" i="5"/>
  <c r="S1370" i="5" s="1"/>
  <c r="Q1371" i="5"/>
  <c r="S1371" i="5" s="1"/>
  <c r="Q1372" i="5"/>
  <c r="S1372" i="5" s="1"/>
  <c r="Q1373" i="5"/>
  <c r="S1373" i="5" s="1"/>
  <c r="Q1374" i="5"/>
  <c r="S1374" i="5" s="1"/>
  <c r="Q1375" i="5"/>
  <c r="S1375" i="5" s="1"/>
  <c r="Q1376" i="5"/>
  <c r="S1376" i="5" s="1"/>
  <c r="Q1377" i="5"/>
  <c r="S1377" i="5" s="1"/>
  <c r="Q1378" i="5"/>
  <c r="S1378" i="5" s="1"/>
  <c r="Q1379" i="5"/>
  <c r="Q1380" i="5"/>
  <c r="S1380" i="5" s="1"/>
  <c r="Q1381" i="5"/>
  <c r="S1381" i="5" s="1"/>
  <c r="Q1382" i="5"/>
  <c r="S1382" i="5" s="1"/>
  <c r="Q1383" i="5"/>
  <c r="Q1384" i="5"/>
  <c r="S1384" i="5" s="1"/>
  <c r="Q1385" i="5"/>
  <c r="S1385" i="5" s="1"/>
  <c r="Q1386" i="5"/>
  <c r="S1386" i="5" s="1"/>
  <c r="Q1387" i="5"/>
  <c r="Q1388" i="5"/>
  <c r="S1388" i="5" s="1"/>
  <c r="Q1389" i="5"/>
  <c r="S1389" i="5" s="1"/>
  <c r="Q1390" i="5"/>
  <c r="S1390" i="5" s="1"/>
  <c r="Q1391" i="5"/>
  <c r="Q1392" i="5"/>
  <c r="S1392" i="5" s="1"/>
  <c r="Q1393" i="5"/>
  <c r="S1393" i="5" s="1"/>
  <c r="Q1394" i="5"/>
  <c r="S1394" i="5" s="1"/>
  <c r="Q1395" i="5"/>
  <c r="Q1396" i="5"/>
  <c r="S1396" i="5" s="1"/>
  <c r="Q1397" i="5"/>
  <c r="S1397" i="5" s="1"/>
  <c r="Q1398" i="5"/>
  <c r="S1398" i="5" s="1"/>
  <c r="Q1399" i="5"/>
  <c r="Q1400" i="5"/>
  <c r="S1400" i="5" s="1"/>
  <c r="Q1401" i="5"/>
  <c r="S1401" i="5" s="1"/>
  <c r="Q1402" i="5"/>
  <c r="S1402" i="5" s="1"/>
  <c r="Q1403" i="5"/>
  <c r="S1403" i="5" s="1"/>
  <c r="Q1404" i="5"/>
  <c r="S1404" i="5" s="1"/>
  <c r="Q1405" i="5"/>
  <c r="S1405" i="5" s="1"/>
  <c r="Q1406" i="5"/>
  <c r="S1406" i="5" s="1"/>
  <c r="Q1407" i="5"/>
  <c r="Q1408" i="5"/>
  <c r="S1408" i="5" s="1"/>
  <c r="Q1409" i="5"/>
  <c r="S1409" i="5" s="1"/>
  <c r="Q1410" i="5"/>
  <c r="S1410" i="5" s="1"/>
  <c r="Q1411" i="5"/>
  <c r="S1411" i="5" s="1"/>
  <c r="Q1412" i="5"/>
  <c r="S1412" i="5" s="1"/>
  <c r="Q1413" i="5"/>
  <c r="S1413" i="5" s="1"/>
  <c r="Q1414" i="5"/>
  <c r="S1414" i="5" s="1"/>
  <c r="Q1415" i="5"/>
  <c r="S1415" i="5" s="1"/>
  <c r="Q1416" i="5"/>
  <c r="S1416" i="5" s="1"/>
  <c r="Q1417" i="5"/>
  <c r="S1417" i="5" s="1"/>
  <c r="Q1418" i="5"/>
  <c r="S1418" i="5" s="1"/>
  <c r="Q1419" i="5"/>
  <c r="Q1420" i="5"/>
  <c r="S1420" i="5" s="1"/>
  <c r="Q1421" i="5"/>
  <c r="S1421" i="5" s="1"/>
  <c r="Q1422" i="5"/>
  <c r="S1422" i="5" s="1"/>
  <c r="Q1423" i="5"/>
  <c r="S1423" i="5" s="1"/>
  <c r="Q1424" i="5"/>
  <c r="S1424" i="5" s="1"/>
  <c r="Q1425" i="5"/>
  <c r="S1425" i="5" s="1"/>
  <c r="Q1426" i="5"/>
  <c r="S1426" i="5" s="1"/>
  <c r="Q1427" i="5"/>
  <c r="Q1428" i="5"/>
  <c r="S1428" i="5" s="1"/>
  <c r="Q1429" i="5"/>
  <c r="S1429" i="5" s="1"/>
  <c r="Q1430" i="5"/>
  <c r="S1430" i="5" s="1"/>
  <c r="Q1431" i="5"/>
  <c r="S1431" i="5" s="1"/>
  <c r="Q1432" i="5"/>
  <c r="S1432" i="5" s="1"/>
  <c r="Q1433" i="5"/>
  <c r="S1433" i="5" s="1"/>
  <c r="Q1434" i="5"/>
  <c r="S1434" i="5" s="1"/>
  <c r="Q1435" i="5"/>
  <c r="Q1436" i="5"/>
  <c r="S1436" i="5" s="1"/>
  <c r="Q1437" i="5"/>
  <c r="S1437" i="5" s="1"/>
  <c r="Q1438" i="5"/>
  <c r="S1438" i="5" s="1"/>
  <c r="Q1439" i="5"/>
  <c r="S1439" i="5" s="1"/>
  <c r="Q1440" i="5"/>
  <c r="S1440" i="5" s="1"/>
  <c r="Q1441" i="5"/>
  <c r="S1441" i="5" s="1"/>
  <c r="Q1442" i="5"/>
  <c r="S1442" i="5" s="1"/>
  <c r="Q1443" i="5"/>
  <c r="Q1444" i="5"/>
  <c r="S1444" i="5" s="1"/>
  <c r="Q1445" i="5"/>
  <c r="S1445" i="5" s="1"/>
  <c r="Q1446" i="5"/>
  <c r="S1446" i="5" s="1"/>
  <c r="Q1447" i="5"/>
  <c r="Q1448" i="5"/>
  <c r="S1448" i="5" s="1"/>
  <c r="Q1449" i="5"/>
  <c r="S1449" i="5" s="1"/>
  <c r="Q1450" i="5"/>
  <c r="S1450" i="5" s="1"/>
  <c r="Q1451" i="5"/>
  <c r="S1451" i="5" s="1"/>
  <c r="Q1452" i="5"/>
  <c r="S1452" i="5" s="1"/>
  <c r="Q1453" i="5"/>
  <c r="S1453" i="5" s="1"/>
  <c r="Q1454" i="5"/>
  <c r="S1454" i="5" s="1"/>
  <c r="Q1455" i="5"/>
  <c r="S1455" i="5" s="1"/>
  <c r="Q1456" i="5"/>
  <c r="S1456" i="5" s="1"/>
  <c r="Q1457" i="5"/>
  <c r="S1457" i="5" s="1"/>
  <c r="Q1458" i="5"/>
  <c r="S1458" i="5" s="1"/>
  <c r="Q1459" i="5"/>
  <c r="Q1460" i="5"/>
  <c r="S1460" i="5" s="1"/>
  <c r="Q1461" i="5"/>
  <c r="S1461" i="5" s="1"/>
  <c r="Q1462" i="5"/>
  <c r="S1462" i="5" s="1"/>
  <c r="Q1463" i="5"/>
  <c r="S1463" i="5" s="1"/>
  <c r="Q1464" i="5"/>
  <c r="S1464" i="5" s="1"/>
  <c r="Q1465" i="5"/>
  <c r="S1465" i="5" s="1"/>
  <c r="Q1466" i="5"/>
  <c r="S1466" i="5" s="1"/>
  <c r="Q1467" i="5"/>
  <c r="S1467" i="5" s="1"/>
  <c r="Q1468" i="5"/>
  <c r="S1468" i="5" s="1"/>
  <c r="Q1469" i="5"/>
  <c r="S1469" i="5" s="1"/>
  <c r="Q1470" i="5"/>
  <c r="S1470" i="5" s="1"/>
  <c r="Q1471" i="5"/>
  <c r="S1471" i="5" s="1"/>
  <c r="Q1472" i="5"/>
  <c r="S1472" i="5" s="1"/>
  <c r="Q1473" i="5"/>
  <c r="S1473" i="5" s="1"/>
  <c r="Q1474" i="5"/>
  <c r="S1474" i="5" s="1"/>
  <c r="Q1475" i="5"/>
  <c r="Q1476" i="5"/>
  <c r="S1476" i="5" s="1"/>
  <c r="Q1477" i="5"/>
  <c r="S1477" i="5" s="1"/>
  <c r="Q1478" i="5"/>
  <c r="S1478" i="5" s="1"/>
  <c r="Q1479" i="5"/>
  <c r="S1479" i="5" s="1"/>
  <c r="Q1480" i="5"/>
  <c r="S1480" i="5" s="1"/>
  <c r="Q1481" i="5"/>
  <c r="S1481" i="5" s="1"/>
  <c r="Q1482" i="5"/>
  <c r="S1482" i="5" s="1"/>
  <c r="Q1483" i="5"/>
  <c r="Q1484" i="5"/>
  <c r="S1484" i="5" s="1"/>
  <c r="Q1485" i="5"/>
  <c r="S1485" i="5" s="1"/>
  <c r="Q1486" i="5"/>
  <c r="Q1487" i="5"/>
  <c r="S1487" i="5" s="1"/>
  <c r="Q1488" i="5"/>
  <c r="Q1489" i="5"/>
  <c r="S1489" i="5" s="1"/>
  <c r="Q1490" i="5"/>
  <c r="S1490" i="5" s="1"/>
  <c r="Q1491" i="5"/>
  <c r="Q1492" i="5"/>
  <c r="S1492" i="5" s="1"/>
  <c r="Q1493" i="5"/>
  <c r="S1493" i="5" s="1"/>
  <c r="Q1494" i="5"/>
  <c r="S1494" i="5" s="1"/>
  <c r="Q1495" i="5"/>
  <c r="S1495" i="5" s="1"/>
  <c r="Q1496" i="5"/>
  <c r="S1496" i="5" s="1"/>
  <c r="Q1497" i="5"/>
  <c r="S1497" i="5" s="1"/>
  <c r="Q1498" i="5"/>
  <c r="S1498" i="5" s="1"/>
  <c r="Q1499" i="5"/>
  <c r="Q1500" i="5"/>
  <c r="S1500" i="5" s="1"/>
  <c r="Q1501" i="5"/>
  <c r="S1501" i="5" s="1"/>
  <c r="Q1502" i="5"/>
  <c r="S1502" i="5" s="1"/>
  <c r="Q1503" i="5"/>
  <c r="Q1504" i="5"/>
  <c r="S1504" i="5" s="1"/>
  <c r="Q1505" i="5"/>
  <c r="S1505" i="5" s="1"/>
  <c r="Q1506" i="5"/>
  <c r="S1506" i="5" s="1"/>
  <c r="Q1507" i="5"/>
  <c r="Q1508" i="5"/>
  <c r="S1508" i="5" s="1"/>
  <c r="Q1509" i="5"/>
  <c r="S1509" i="5" s="1"/>
  <c r="Q1510" i="5"/>
  <c r="S1510" i="5" s="1"/>
  <c r="Q1511" i="5"/>
  <c r="S1511" i="5" s="1"/>
  <c r="Q1512" i="5"/>
  <c r="S1512" i="5" s="1"/>
  <c r="Q1513" i="5"/>
  <c r="S1513" i="5" s="1"/>
  <c r="Q1514" i="5"/>
  <c r="S1514" i="5" s="1"/>
  <c r="Q1515" i="5"/>
  <c r="Q1516" i="5"/>
  <c r="S1516" i="5" s="1"/>
  <c r="Q1517" i="5"/>
  <c r="S1517" i="5" s="1"/>
  <c r="Q1518" i="5"/>
  <c r="S1518" i="5" s="1"/>
  <c r="Q1519" i="5"/>
  <c r="S1519" i="5" s="1"/>
  <c r="Q1520" i="5"/>
  <c r="S1520" i="5" s="1"/>
  <c r="Q1521" i="5"/>
  <c r="S1521" i="5" s="1"/>
  <c r="Q1522" i="5"/>
  <c r="S1522" i="5" s="1"/>
  <c r="Q1523" i="5"/>
  <c r="S1523" i="5" s="1"/>
  <c r="Q1524" i="5"/>
  <c r="S1524" i="5" s="1"/>
  <c r="Q1525" i="5"/>
  <c r="S1525" i="5" s="1"/>
  <c r="Q1526" i="5"/>
  <c r="S1526" i="5" s="1"/>
  <c r="Q1527" i="5"/>
  <c r="S1527" i="5" s="1"/>
  <c r="Q1528" i="5"/>
  <c r="S1528" i="5" s="1"/>
  <c r="Q1529" i="5"/>
  <c r="Q1530" i="5"/>
  <c r="S1530" i="5" s="1"/>
  <c r="Q1531" i="5"/>
  <c r="S1531" i="5" s="1"/>
  <c r="Q1532" i="5"/>
  <c r="S1532" i="5" s="1"/>
  <c r="Q1533" i="5"/>
  <c r="S1533" i="5" s="1"/>
  <c r="Q1534" i="5"/>
  <c r="S1534" i="5" s="1"/>
  <c r="Q1535" i="5"/>
  <c r="S1535" i="5" s="1"/>
  <c r="Q1536" i="5"/>
  <c r="S1536" i="5" s="1"/>
  <c r="Q1537" i="5"/>
  <c r="S1537" i="5" s="1"/>
  <c r="Q1538" i="5"/>
  <c r="S1538" i="5" s="1"/>
  <c r="Q1539" i="5"/>
  <c r="Q1540" i="5"/>
  <c r="S1540" i="5" s="1"/>
  <c r="Q1541" i="5"/>
  <c r="S1541" i="5" s="1"/>
  <c r="Q1542" i="5"/>
  <c r="S1542" i="5" s="1"/>
  <c r="Q1543" i="5"/>
  <c r="S1543" i="5" s="1"/>
  <c r="Q1544" i="5"/>
  <c r="S1544" i="5" s="1"/>
  <c r="Q1545" i="5"/>
  <c r="S1545" i="5" s="1"/>
  <c r="Q1546" i="5"/>
  <c r="S1546" i="5" s="1"/>
  <c r="Q1547" i="5"/>
  <c r="Q1548" i="5"/>
  <c r="S1548" i="5" s="1"/>
  <c r="Q1549" i="5"/>
  <c r="S1549" i="5" s="1"/>
  <c r="Q1550" i="5"/>
  <c r="S1550" i="5" s="1"/>
  <c r="Q1551" i="5"/>
  <c r="S1551" i="5" s="1"/>
  <c r="Q1552" i="5"/>
  <c r="S1552" i="5" s="1"/>
  <c r="Q1553" i="5"/>
  <c r="S1553" i="5" s="1"/>
  <c r="Q1554" i="5"/>
  <c r="S1554" i="5" s="1"/>
  <c r="Q1555" i="5"/>
  <c r="Q1556" i="5"/>
  <c r="S1556" i="5" s="1"/>
  <c r="Q1557" i="5"/>
  <c r="S1557" i="5" s="1"/>
  <c r="Q1558" i="5"/>
  <c r="Q1559" i="5"/>
  <c r="S1559" i="5" s="1"/>
  <c r="Q1560" i="5"/>
  <c r="S1560" i="5" s="1"/>
  <c r="Q1561" i="5"/>
  <c r="S1561" i="5" s="1"/>
  <c r="Q1562" i="5"/>
  <c r="S1562" i="5" s="1"/>
  <c r="Q1563" i="5"/>
  <c r="S1563" i="5" s="1"/>
  <c r="Q1564" i="5"/>
  <c r="S1564" i="5" s="1"/>
  <c r="Q1565" i="5"/>
  <c r="S1565" i="5" s="1"/>
  <c r="Q1566" i="5"/>
  <c r="Q1567" i="5"/>
  <c r="S1567" i="5" s="1"/>
  <c r="Q1568" i="5"/>
  <c r="S1568" i="5" s="1"/>
  <c r="Q1569" i="5"/>
  <c r="S1569" i="5" s="1"/>
  <c r="Q1570" i="5"/>
  <c r="S1570" i="5" s="1"/>
  <c r="Q1571" i="5"/>
  <c r="Q1572" i="5"/>
  <c r="S1572" i="5" s="1"/>
  <c r="Q1573" i="5"/>
  <c r="S1573" i="5" s="1"/>
  <c r="Q1574" i="5"/>
  <c r="S1574" i="5" s="1"/>
  <c r="Q1575" i="5"/>
  <c r="S1575" i="5" s="1"/>
  <c r="Q1576" i="5"/>
  <c r="S1576" i="5" s="1"/>
  <c r="Q1577" i="5"/>
  <c r="S1577" i="5" s="1"/>
  <c r="Q1578" i="5"/>
  <c r="S1578" i="5" s="1"/>
  <c r="Q1579" i="5"/>
  <c r="Q1580" i="5"/>
  <c r="S1580" i="5" s="1"/>
  <c r="Q1581" i="5"/>
  <c r="S1581" i="5" s="1"/>
  <c r="Q1582" i="5"/>
  <c r="S1582" i="5" s="1"/>
  <c r="Q1583" i="5"/>
  <c r="S1583" i="5" s="1"/>
  <c r="Q1584" i="5"/>
  <c r="S1584" i="5" s="1"/>
  <c r="Q1585" i="5"/>
  <c r="S1585" i="5" s="1"/>
  <c r="Q1586" i="5"/>
  <c r="S1586" i="5" s="1"/>
  <c r="Q1587" i="5"/>
  <c r="Q1588" i="5"/>
  <c r="S1588" i="5" s="1"/>
  <c r="Q1589" i="5"/>
  <c r="S1589" i="5" s="1"/>
  <c r="Q1590" i="5"/>
  <c r="Q1591" i="5"/>
  <c r="S1591" i="5" s="1"/>
  <c r="Q1592" i="5"/>
  <c r="S1592" i="5" s="1"/>
  <c r="Q1593" i="5"/>
  <c r="S1593" i="5" s="1"/>
  <c r="Q1594" i="5"/>
  <c r="S1594" i="5" s="1"/>
  <c r="Q1595" i="5"/>
  <c r="Q1596" i="5"/>
  <c r="S1596" i="5" s="1"/>
  <c r="Q1597" i="5"/>
  <c r="S1597" i="5" s="1"/>
  <c r="Q1598" i="5"/>
  <c r="S1598" i="5" s="1"/>
  <c r="Q1599" i="5"/>
  <c r="S1599" i="5" s="1"/>
  <c r="Q1600" i="5"/>
  <c r="S1600" i="5" s="1"/>
  <c r="Q1601" i="5"/>
  <c r="S1601" i="5" s="1"/>
  <c r="Q1602" i="5"/>
  <c r="S1602" i="5" s="1"/>
  <c r="Q1603" i="5"/>
  <c r="Q1604" i="5"/>
  <c r="S1604" i="5" s="1"/>
  <c r="Q1605" i="5"/>
  <c r="S1605" i="5" s="1"/>
  <c r="Q1606" i="5"/>
  <c r="S1606" i="5" s="1"/>
  <c r="Q1607" i="5"/>
  <c r="S1607" i="5" s="1"/>
  <c r="Q1608" i="5"/>
  <c r="S1608" i="5" s="1"/>
  <c r="Q1609" i="5"/>
  <c r="S1609" i="5" s="1"/>
  <c r="Q1610" i="5"/>
  <c r="S1610" i="5" s="1"/>
  <c r="Q1611" i="5"/>
  <c r="Q1612" i="5"/>
  <c r="S1612" i="5" s="1"/>
  <c r="Q1613" i="5"/>
  <c r="S1613" i="5" s="1"/>
  <c r="Q1614" i="5"/>
  <c r="S1614" i="5" s="1"/>
  <c r="Q1615" i="5"/>
  <c r="S1615" i="5" s="1"/>
  <c r="Q1616" i="5"/>
  <c r="S1616" i="5" s="1"/>
  <c r="Q1617" i="5"/>
  <c r="S1617" i="5" s="1"/>
  <c r="Q1618" i="5"/>
  <c r="S1618" i="5" s="1"/>
  <c r="Q1619" i="5"/>
  <c r="Q1620" i="5"/>
  <c r="S1620" i="5" s="1"/>
  <c r="Q1621" i="5"/>
  <c r="S1621" i="5" s="1"/>
  <c r="Q1622" i="5"/>
  <c r="S1622" i="5" s="1"/>
  <c r="Q1623" i="5"/>
  <c r="S1623" i="5" s="1"/>
  <c r="Q1624" i="5"/>
  <c r="S1624" i="5" s="1"/>
  <c r="Q1625" i="5"/>
  <c r="S1625" i="5" s="1"/>
  <c r="Q1626" i="5"/>
  <c r="S1626" i="5" s="1"/>
  <c r="Q1627" i="5"/>
  <c r="Q1628" i="5"/>
  <c r="S1628" i="5" s="1"/>
  <c r="Q1629" i="5"/>
  <c r="S1629" i="5" s="1"/>
  <c r="Q1630" i="5"/>
  <c r="Q1631" i="5"/>
  <c r="S1631" i="5" s="1"/>
  <c r="Q1632" i="5"/>
  <c r="S1632" i="5" s="1"/>
  <c r="Q1633" i="5"/>
  <c r="S1633" i="5" s="1"/>
  <c r="Q1634" i="5"/>
  <c r="S1634" i="5" s="1"/>
  <c r="Q1635" i="5"/>
  <c r="Q1636" i="5"/>
  <c r="S1636" i="5" s="1"/>
  <c r="Q1637" i="5"/>
  <c r="S1637" i="5" s="1"/>
  <c r="Q1638" i="5"/>
  <c r="Q1639" i="5"/>
  <c r="S1639" i="5" s="1"/>
  <c r="Q1640" i="5"/>
  <c r="S1640" i="5" s="1"/>
  <c r="Q1641" i="5"/>
  <c r="S1641" i="5" s="1"/>
  <c r="Q1642" i="5"/>
  <c r="S1642" i="5" s="1"/>
  <c r="Q1643" i="5"/>
  <c r="Q1644" i="5"/>
  <c r="S1644" i="5" s="1"/>
  <c r="Q1645" i="5"/>
  <c r="S1645" i="5" s="1"/>
  <c r="Q1646" i="5"/>
  <c r="S1646" i="5" s="1"/>
  <c r="Q1647" i="5"/>
  <c r="S1647" i="5" s="1"/>
  <c r="Q1648" i="5"/>
  <c r="S1648" i="5" s="1"/>
  <c r="Q1649" i="5"/>
  <c r="S1649" i="5" s="1"/>
  <c r="Q1650" i="5"/>
  <c r="S1650" i="5" s="1"/>
  <c r="Q1651" i="5"/>
  <c r="S1651" i="5" s="1"/>
  <c r="Q1652" i="5"/>
  <c r="S1652" i="5" s="1"/>
  <c r="Q1653" i="5"/>
  <c r="S1653" i="5" s="1"/>
  <c r="Q1654" i="5"/>
  <c r="S1654" i="5" s="1"/>
  <c r="Q1655" i="5"/>
  <c r="Q1656" i="5"/>
  <c r="S1656" i="5" s="1"/>
  <c r="Q1657" i="5"/>
  <c r="S1657" i="5" s="1"/>
  <c r="Q1658" i="5"/>
  <c r="S1658" i="5" s="1"/>
  <c r="Q1659" i="5"/>
  <c r="Q1660" i="5"/>
  <c r="S1660" i="5" s="1"/>
  <c r="Q1661" i="5"/>
  <c r="S1661" i="5" s="1"/>
  <c r="Q1662" i="5"/>
  <c r="S1662" i="5" s="1"/>
  <c r="Q1663" i="5"/>
  <c r="S1663" i="5" s="1"/>
  <c r="Q1664" i="5"/>
  <c r="S1664" i="5" s="1"/>
  <c r="Q1665" i="5"/>
  <c r="S1665" i="5" s="1"/>
  <c r="Q1666" i="5"/>
  <c r="S1666" i="5" s="1"/>
  <c r="Q1667" i="5"/>
  <c r="Q1668" i="5"/>
  <c r="S1668" i="5" s="1"/>
  <c r="Q1669" i="5"/>
  <c r="S1669" i="5" s="1"/>
  <c r="Q1670" i="5"/>
  <c r="Q1671" i="5"/>
  <c r="S1671" i="5" s="1"/>
  <c r="Q1672" i="5"/>
  <c r="S1672" i="5" s="1"/>
  <c r="Q1673" i="5"/>
  <c r="S1673" i="5" s="1"/>
  <c r="Q1674" i="5"/>
  <c r="S1674" i="5" s="1"/>
  <c r="Q1675" i="5"/>
  <c r="Q1676" i="5"/>
  <c r="S1676" i="5" s="1"/>
  <c r="Q1677" i="5"/>
  <c r="S1677" i="5" s="1"/>
  <c r="Q1678" i="5"/>
  <c r="S1678" i="5" s="1"/>
  <c r="Q1679" i="5"/>
  <c r="S1679" i="5" s="1"/>
  <c r="Q1680" i="5"/>
  <c r="S1680" i="5" s="1"/>
  <c r="Q1681" i="5"/>
  <c r="S1681" i="5" s="1"/>
  <c r="Q1682" i="5"/>
  <c r="S1682" i="5" s="1"/>
  <c r="Q1683" i="5"/>
  <c r="S1683" i="5" s="1"/>
  <c r="Q1684" i="5"/>
  <c r="S1684" i="5" s="1"/>
  <c r="Q1685" i="5"/>
  <c r="S1685" i="5" s="1"/>
  <c r="Q1686" i="5"/>
  <c r="S1686" i="5" s="1"/>
  <c r="Q1687" i="5"/>
  <c r="S1687" i="5" s="1"/>
  <c r="Q1688" i="5"/>
  <c r="S1688" i="5" s="1"/>
  <c r="Q1689" i="5"/>
  <c r="S1689" i="5" s="1"/>
  <c r="Q1690" i="5"/>
  <c r="S1690" i="5" s="1"/>
  <c r="Q1691" i="5"/>
  <c r="Q1692" i="5"/>
  <c r="S1692" i="5" s="1"/>
  <c r="Q1693" i="5"/>
  <c r="S1693" i="5" s="1"/>
  <c r="Q1694" i="5"/>
  <c r="S1694" i="5" s="1"/>
  <c r="Q1695" i="5"/>
  <c r="Q1696" i="5"/>
  <c r="S1696" i="5" s="1"/>
  <c r="Q1697" i="5"/>
  <c r="S1697" i="5" s="1"/>
  <c r="Q1698" i="5"/>
  <c r="S1698" i="5" s="1"/>
  <c r="Q1699" i="5"/>
  <c r="Q1700" i="5"/>
  <c r="S1700" i="5" s="1"/>
  <c r="Q1701" i="5"/>
  <c r="S1701" i="5" s="1"/>
  <c r="Q1702" i="5"/>
  <c r="S1702" i="5" s="1"/>
  <c r="Q1703" i="5"/>
  <c r="S1703" i="5" s="1"/>
  <c r="Q1704" i="5"/>
  <c r="S1704" i="5" s="1"/>
  <c r="Q1705" i="5"/>
  <c r="S1705" i="5" s="1"/>
  <c r="Q1706" i="5"/>
  <c r="S1706" i="5" s="1"/>
  <c r="Q1707" i="5"/>
  <c r="Q1708" i="5"/>
  <c r="S1708" i="5" s="1"/>
  <c r="Q1709" i="5"/>
  <c r="S1709" i="5" s="1"/>
  <c r="Q1710" i="5"/>
  <c r="S1710" i="5" s="1"/>
  <c r="Q1711" i="5"/>
  <c r="Q1712" i="5"/>
  <c r="S1712" i="5" s="1"/>
  <c r="Q1713" i="5"/>
  <c r="S1713" i="5" s="1"/>
  <c r="Q1714" i="5"/>
  <c r="S1714" i="5" s="1"/>
  <c r="Q1715" i="5"/>
  <c r="S1715" i="5" s="1"/>
  <c r="Q1716" i="5"/>
  <c r="S1716" i="5" s="1"/>
  <c r="Q1717" i="5"/>
  <c r="S1717" i="5" s="1"/>
  <c r="Q1718" i="5"/>
  <c r="S1718" i="5" s="1"/>
  <c r="Q1719" i="5"/>
  <c r="S1719" i="5" s="1"/>
  <c r="Q1720" i="5"/>
  <c r="S1720" i="5" s="1"/>
  <c r="Q1721" i="5"/>
  <c r="S1721" i="5" s="1"/>
  <c r="Q1722" i="5"/>
  <c r="S1722" i="5" s="1"/>
  <c r="Q1723" i="5"/>
  <c r="Q1724" i="5"/>
  <c r="S1724" i="5" s="1"/>
  <c r="Q1725" i="5"/>
  <c r="S1725" i="5" s="1"/>
  <c r="Q1726" i="5"/>
  <c r="S1726" i="5" s="1"/>
  <c r="Q1727" i="5"/>
  <c r="S1727" i="5" s="1"/>
  <c r="Q1728" i="5"/>
  <c r="S1728" i="5" s="1"/>
  <c r="Q1729" i="5"/>
  <c r="S1729" i="5" s="1"/>
  <c r="Q1730" i="5"/>
  <c r="S1730" i="5" s="1"/>
  <c r="Q1731" i="5"/>
  <c r="Q1732" i="5"/>
  <c r="S1732" i="5" s="1"/>
  <c r="Q1733" i="5"/>
  <c r="S1733" i="5" s="1"/>
  <c r="Q1734" i="5"/>
  <c r="S1734" i="5" s="1"/>
  <c r="Q1735" i="5"/>
  <c r="S1735" i="5" s="1"/>
  <c r="Q1736" i="5"/>
  <c r="S1736" i="5" s="1"/>
  <c r="Q1737" i="5"/>
  <c r="S1737" i="5" s="1"/>
  <c r="Q1738" i="5"/>
  <c r="S1738" i="5" s="1"/>
  <c r="Q1739" i="5"/>
  <c r="Q1740" i="5"/>
  <c r="S1740" i="5" s="1"/>
  <c r="Q1741" i="5"/>
  <c r="S1741" i="5" s="1"/>
  <c r="Q1742" i="5"/>
  <c r="S1742" i="5" s="1"/>
  <c r="Q1743" i="5"/>
  <c r="S1743" i="5" s="1"/>
  <c r="Q1744" i="5"/>
  <c r="S1744" i="5" s="1"/>
  <c r="Q1745" i="5"/>
  <c r="S1745" i="5" s="1"/>
  <c r="Q1746" i="5"/>
  <c r="S1746" i="5" s="1"/>
  <c r="Q1747" i="5"/>
  <c r="Q1748" i="5"/>
  <c r="S1748" i="5" s="1"/>
  <c r="Q1749" i="5"/>
  <c r="S1749" i="5" s="1"/>
  <c r="Q1750" i="5"/>
  <c r="S1750" i="5" s="1"/>
  <c r="Q1751" i="5"/>
  <c r="S1751" i="5" s="1"/>
  <c r="Q1752" i="5"/>
  <c r="S1752" i="5" s="1"/>
  <c r="Q1753" i="5"/>
  <c r="S1753" i="5" s="1"/>
  <c r="Q1754" i="5"/>
  <c r="S1754" i="5" s="1"/>
  <c r="Q1755" i="5"/>
  <c r="S1755" i="5" s="1"/>
  <c r="Q1756" i="5"/>
  <c r="S1756" i="5" s="1"/>
  <c r="Q1757" i="5"/>
  <c r="S1757" i="5" s="1"/>
  <c r="Q1758" i="5"/>
  <c r="S1758" i="5" s="1"/>
  <c r="Q1759" i="5"/>
  <c r="S1759" i="5" s="1"/>
  <c r="Q1760" i="5"/>
  <c r="S1760" i="5" s="1"/>
  <c r="Q1761" i="5"/>
  <c r="S1761" i="5" s="1"/>
  <c r="Q1762" i="5"/>
  <c r="S1762" i="5" s="1"/>
  <c r="Q1763" i="5"/>
  <c r="Q1764" i="5"/>
  <c r="S1764" i="5" s="1"/>
  <c r="Q1765" i="5"/>
  <c r="S1765" i="5" s="1"/>
  <c r="Q1766" i="5"/>
  <c r="S1766" i="5" s="1"/>
  <c r="Q1767" i="5"/>
  <c r="S1767" i="5" s="1"/>
  <c r="Q1768" i="5"/>
  <c r="S1768" i="5" s="1"/>
  <c r="Q1769" i="5"/>
  <c r="S1769" i="5" s="1"/>
  <c r="Q1770" i="5"/>
  <c r="S1770" i="5" s="1"/>
  <c r="Q1771" i="5"/>
  <c r="Q1772" i="5"/>
  <c r="S1772" i="5" s="1"/>
  <c r="Q1773" i="5"/>
  <c r="S1773" i="5" s="1"/>
  <c r="Q1774" i="5"/>
  <c r="S1774" i="5" s="1"/>
  <c r="Q1775" i="5"/>
  <c r="S1775" i="5" s="1"/>
  <c r="Q1776" i="5"/>
  <c r="S1776" i="5" s="1"/>
  <c r="Q1777" i="5"/>
  <c r="S1777" i="5" s="1"/>
  <c r="Q1778" i="5"/>
  <c r="S1778" i="5" s="1"/>
  <c r="Q1779" i="5"/>
  <c r="Q1780" i="5"/>
  <c r="S1780" i="5" s="1"/>
  <c r="Q1781" i="5"/>
  <c r="S1781" i="5" s="1"/>
  <c r="Q1782" i="5"/>
  <c r="S1782" i="5" s="1"/>
  <c r="Q1783" i="5"/>
  <c r="Q1784" i="5"/>
  <c r="Q1785" i="5"/>
  <c r="S1785" i="5" s="1"/>
  <c r="Q1786" i="5"/>
  <c r="S1786" i="5" s="1"/>
  <c r="Q1787" i="5"/>
  <c r="S1787" i="5" s="1"/>
  <c r="Q1788" i="5"/>
  <c r="S1788" i="5" s="1"/>
  <c r="Q1789" i="5"/>
  <c r="S1789" i="5" s="1"/>
  <c r="Q1790" i="5"/>
  <c r="Q1791" i="5"/>
  <c r="S1791" i="5" s="1"/>
  <c r="Q1792" i="5"/>
  <c r="S1792" i="5" s="1"/>
  <c r="Q1793" i="5"/>
  <c r="S1793" i="5" s="1"/>
  <c r="Q1794" i="5"/>
  <c r="S1794" i="5" s="1"/>
  <c r="Q1795" i="5"/>
  <c r="Q1796" i="5"/>
  <c r="S1796" i="5" s="1"/>
  <c r="Q1797" i="5"/>
  <c r="S1797" i="5" s="1"/>
  <c r="Q1798" i="5"/>
  <c r="S1798" i="5" s="1"/>
  <c r="Q1799" i="5"/>
  <c r="S1799" i="5" s="1"/>
  <c r="Q1800" i="5"/>
  <c r="S1800" i="5" s="1"/>
  <c r="Q1801" i="5"/>
  <c r="S1801" i="5" s="1"/>
  <c r="Q1802" i="5"/>
  <c r="S1802" i="5" s="1"/>
  <c r="Q1803" i="5"/>
  <c r="S1803" i="5" s="1"/>
  <c r="Q1804" i="5"/>
  <c r="S1804" i="5" s="1"/>
  <c r="Q1805" i="5"/>
  <c r="S1805" i="5" s="1"/>
  <c r="Q1806" i="5"/>
  <c r="S1806" i="5" s="1"/>
  <c r="Q1807" i="5"/>
  <c r="S1807" i="5" s="1"/>
  <c r="Q1808" i="5"/>
  <c r="S1808" i="5" s="1"/>
  <c r="Q1809" i="5"/>
  <c r="S1809" i="5" s="1"/>
  <c r="Q1810" i="5"/>
  <c r="S1810" i="5" s="1"/>
  <c r="Q1811" i="5"/>
  <c r="Q1812" i="5"/>
  <c r="S1812" i="5" s="1"/>
  <c r="Q1813" i="5"/>
  <c r="S1813" i="5" s="1"/>
  <c r="Q1814" i="5"/>
  <c r="S1814" i="5" s="1"/>
  <c r="Q1815" i="5"/>
  <c r="Q1816" i="5"/>
  <c r="S1816" i="5" s="1"/>
  <c r="Q1817" i="5"/>
  <c r="S1817" i="5" s="1"/>
  <c r="Q1818" i="5"/>
  <c r="S1818" i="5" s="1"/>
  <c r="Q1819" i="5"/>
  <c r="Q1820" i="5"/>
  <c r="S1820" i="5" s="1"/>
  <c r="Q1821" i="5"/>
  <c r="S1821" i="5" s="1"/>
  <c r="Q1822" i="5"/>
  <c r="S1822" i="5" s="1"/>
  <c r="Q1823" i="5"/>
  <c r="S1823" i="5" s="1"/>
  <c r="Q1824" i="5"/>
  <c r="S1824" i="5" s="1"/>
  <c r="Q1825" i="5"/>
  <c r="S1825" i="5" s="1"/>
  <c r="Q1826" i="5"/>
  <c r="S1826" i="5" s="1"/>
  <c r="Q1827" i="5"/>
  <c r="Q1828" i="5"/>
  <c r="S1828" i="5" s="1"/>
  <c r="Q1829" i="5"/>
  <c r="S1829" i="5" s="1"/>
  <c r="Q1830" i="5"/>
  <c r="S1830" i="5" s="1"/>
  <c r="Q1831" i="5"/>
  <c r="S1831" i="5" s="1"/>
  <c r="Q1832" i="5"/>
  <c r="S1832" i="5" s="1"/>
  <c r="Q1833" i="5"/>
  <c r="S1833" i="5" s="1"/>
  <c r="Q1834" i="5"/>
  <c r="S1834" i="5" s="1"/>
  <c r="Q1835" i="5"/>
  <c r="Q1836" i="5"/>
  <c r="S1836" i="5" s="1"/>
  <c r="Q1837" i="5"/>
  <c r="S1837" i="5" s="1"/>
  <c r="Q1838" i="5"/>
  <c r="S1838" i="5" s="1"/>
  <c r="Q1839" i="5"/>
  <c r="S1839" i="5" s="1"/>
  <c r="Q1840" i="5"/>
  <c r="S1840" i="5" s="1"/>
  <c r="Q1841" i="5"/>
  <c r="S1841" i="5" s="1"/>
  <c r="Q1842" i="5"/>
  <c r="S1842" i="5" s="1"/>
  <c r="Q1843" i="5"/>
  <c r="Q1844" i="5"/>
  <c r="S1844" i="5" s="1"/>
  <c r="Q1845" i="5"/>
  <c r="S1845" i="5" s="1"/>
  <c r="Q1846" i="5"/>
  <c r="Q1847" i="5"/>
  <c r="S1847" i="5" s="1"/>
  <c r="Q1848" i="5"/>
  <c r="S1848" i="5" s="1"/>
  <c r="Q1849" i="5"/>
  <c r="S1849" i="5" s="1"/>
  <c r="Q1850" i="5"/>
  <c r="S1850" i="5" s="1"/>
  <c r="Q1851" i="5"/>
  <c r="S1851" i="5" s="1"/>
  <c r="Q1852" i="5"/>
  <c r="S1852" i="5" s="1"/>
  <c r="Q1853" i="5"/>
  <c r="S1853" i="5" s="1"/>
  <c r="Q1854" i="5"/>
  <c r="S1854" i="5" s="1"/>
  <c r="Q1855" i="5"/>
  <c r="Q1856" i="5"/>
  <c r="S1856" i="5" s="1"/>
  <c r="Q1857" i="5"/>
  <c r="S1857" i="5" s="1"/>
  <c r="Q1858" i="5"/>
  <c r="S1858" i="5" s="1"/>
  <c r="Q1859" i="5"/>
  <c r="Q1860" i="5"/>
  <c r="S1860" i="5" s="1"/>
  <c r="Q1861" i="5"/>
  <c r="S1861" i="5" s="1"/>
  <c r="Q1862" i="5"/>
  <c r="S1862" i="5" s="1"/>
  <c r="Q1863" i="5"/>
  <c r="S1863" i="5" s="1"/>
  <c r="Q1864" i="5"/>
  <c r="S1864" i="5" s="1"/>
  <c r="Q1865" i="5"/>
  <c r="S1865" i="5" s="1"/>
  <c r="Q1866" i="5"/>
  <c r="S1866" i="5" s="1"/>
  <c r="Q1867" i="5"/>
  <c r="Q1868" i="5"/>
  <c r="S1868" i="5" s="1"/>
  <c r="Q1869" i="5"/>
  <c r="S1869" i="5" s="1"/>
  <c r="Q1870" i="5"/>
  <c r="S1870" i="5" s="1"/>
  <c r="Q1871" i="5"/>
  <c r="S1871" i="5" s="1"/>
  <c r="Q1872" i="5"/>
  <c r="S1872" i="5" s="1"/>
  <c r="Q1873" i="5"/>
  <c r="S1873" i="5" s="1"/>
  <c r="Q1874" i="5"/>
  <c r="S1874" i="5" s="1"/>
  <c r="Q1875" i="5"/>
  <c r="Q1876" i="5"/>
  <c r="S1876" i="5" s="1"/>
  <c r="Q1877" i="5"/>
  <c r="S1877" i="5" s="1"/>
  <c r="Q1878" i="5"/>
  <c r="S1878" i="5" s="1"/>
  <c r="Q1879" i="5"/>
  <c r="S1879" i="5" s="1"/>
  <c r="Q1880" i="5"/>
  <c r="S1880" i="5" s="1"/>
  <c r="Q1881" i="5"/>
  <c r="S1881" i="5" s="1"/>
  <c r="Q1882" i="5"/>
  <c r="S1882" i="5" s="1"/>
  <c r="Q1883" i="5"/>
  <c r="S1883" i="5" s="1"/>
  <c r="Q1884" i="5"/>
  <c r="S1884" i="5" s="1"/>
  <c r="Q1885" i="5"/>
  <c r="S1885" i="5" s="1"/>
  <c r="Q1886" i="5"/>
  <c r="Q1887" i="5"/>
  <c r="S1887" i="5" s="1"/>
  <c r="Q1888" i="5"/>
  <c r="S1888" i="5" s="1"/>
  <c r="Q1889" i="5"/>
  <c r="S1889" i="5" s="1"/>
  <c r="Q1890" i="5"/>
  <c r="S1890" i="5" s="1"/>
  <c r="Q1891" i="5"/>
  <c r="S1891" i="5" s="1"/>
  <c r="Q1892" i="5"/>
  <c r="S1892" i="5" s="1"/>
  <c r="Q1893" i="5"/>
  <c r="S1893" i="5" s="1"/>
  <c r="Q1894" i="5"/>
  <c r="S1894" i="5" s="1"/>
  <c r="Q1895" i="5"/>
  <c r="Q1896" i="5"/>
  <c r="S1896" i="5" s="1"/>
  <c r="Q1897" i="5"/>
  <c r="S1897" i="5" s="1"/>
  <c r="Q1898" i="5"/>
  <c r="S1898" i="5" s="1"/>
  <c r="Q1899" i="5"/>
  <c r="Q1900" i="5"/>
  <c r="S1900" i="5" s="1"/>
  <c r="Q1901" i="5"/>
  <c r="S1901" i="5" s="1"/>
  <c r="Q1902" i="5"/>
  <c r="S1902" i="5" s="1"/>
  <c r="Q1903" i="5"/>
  <c r="Q1904" i="5"/>
  <c r="S1904" i="5" s="1"/>
  <c r="Q1905" i="5"/>
  <c r="S1905" i="5" s="1"/>
  <c r="Q1906" i="5"/>
  <c r="S1906" i="5" s="1"/>
  <c r="Q1907" i="5"/>
  <c r="Q1908" i="5"/>
  <c r="S1908" i="5" s="1"/>
  <c r="Q1909" i="5"/>
  <c r="S1909" i="5" s="1"/>
  <c r="Q1910" i="5"/>
  <c r="S1910" i="5" s="1"/>
  <c r="Q1911" i="5"/>
  <c r="S1911" i="5" s="1"/>
  <c r="Q1912" i="5"/>
  <c r="S1912" i="5" s="1"/>
  <c r="Q1913" i="5"/>
  <c r="S1913" i="5" s="1"/>
  <c r="Q1914" i="5"/>
  <c r="S1914" i="5" s="1"/>
  <c r="Q1915" i="5"/>
  <c r="Q1916" i="5"/>
  <c r="S1916" i="5" s="1"/>
  <c r="Q1917" i="5"/>
  <c r="S1917" i="5" s="1"/>
  <c r="Q1918" i="5"/>
  <c r="S1918" i="5" s="1"/>
  <c r="Q1919" i="5"/>
  <c r="S1919" i="5" s="1"/>
  <c r="Q1920" i="5"/>
  <c r="S1920" i="5" s="1"/>
  <c r="Q1921" i="5"/>
  <c r="S1921" i="5" s="1"/>
  <c r="Q1922" i="5"/>
  <c r="S1922" i="5" s="1"/>
  <c r="Q1923" i="5"/>
  <c r="S1923" i="5" s="1"/>
  <c r="Q1924" i="5"/>
  <c r="S1924" i="5" s="1"/>
  <c r="Q1925" i="5"/>
  <c r="S1925" i="5" s="1"/>
  <c r="Q1926" i="5"/>
  <c r="S1926" i="5" s="1"/>
  <c r="Q1927" i="5"/>
  <c r="S1927" i="5" s="1"/>
  <c r="Q1928" i="5"/>
  <c r="S1928" i="5" s="1"/>
  <c r="Q1929" i="5"/>
  <c r="S1929" i="5" s="1"/>
  <c r="Q1930" i="5"/>
  <c r="S1930" i="5" s="1"/>
  <c r="Q1931" i="5"/>
  <c r="Q1932" i="5"/>
  <c r="S1932" i="5" s="1"/>
  <c r="Q1933" i="5"/>
  <c r="S1933" i="5" s="1"/>
  <c r="Q1934" i="5"/>
  <c r="S1934" i="5" s="1"/>
  <c r="Q1935" i="5"/>
  <c r="S1935" i="5" s="1"/>
  <c r="Q1936" i="5"/>
  <c r="S1936" i="5" s="1"/>
  <c r="Q1937" i="5"/>
  <c r="S1937" i="5" s="1"/>
  <c r="Q1938" i="5"/>
  <c r="S1938" i="5" s="1"/>
  <c r="Q1939" i="5"/>
  <c r="Q1940" i="5"/>
  <c r="S1940" i="5" s="1"/>
  <c r="Q1941" i="5"/>
  <c r="S1941" i="5" s="1"/>
  <c r="Q1942" i="5"/>
  <c r="S1942" i="5" s="1"/>
  <c r="Q1943" i="5"/>
  <c r="S1943" i="5" s="1"/>
  <c r="Q1944" i="5"/>
  <c r="S1944" i="5" s="1"/>
  <c r="Q1945" i="5"/>
  <c r="S1945" i="5" s="1"/>
  <c r="Q1946" i="5"/>
  <c r="S1946" i="5" s="1"/>
  <c r="Q1947" i="5"/>
  <c r="Q1948" i="5"/>
  <c r="S1948" i="5" s="1"/>
  <c r="Q1949" i="5"/>
  <c r="S1949" i="5" s="1"/>
  <c r="Q1950" i="5"/>
  <c r="S1950" i="5" s="1"/>
  <c r="Q1951" i="5"/>
  <c r="S1951" i="5" s="1"/>
  <c r="Q1952" i="5"/>
  <c r="S1952" i="5" s="1"/>
  <c r="R5" i="5"/>
  <c r="T5" i="5" s="1"/>
  <c r="R6" i="5"/>
  <c r="T6" i="5" s="1"/>
  <c r="R7" i="5"/>
  <c r="R8" i="5"/>
  <c r="T8" i="5" s="1"/>
  <c r="R9" i="5"/>
  <c r="T9" i="5" s="1"/>
  <c r="R10" i="5"/>
  <c r="T10" i="5" s="1"/>
  <c r="R11" i="5"/>
  <c r="T11" i="5" s="1"/>
  <c r="R12" i="5"/>
  <c r="T12" i="5" s="1"/>
  <c r="R13" i="5"/>
  <c r="T13" i="5" s="1"/>
  <c r="R14" i="5"/>
  <c r="T14" i="5" s="1"/>
  <c r="R15" i="5"/>
  <c r="T15" i="5" s="1"/>
  <c r="R16" i="5"/>
  <c r="T16" i="5" s="1"/>
  <c r="R17" i="5"/>
  <c r="T17" i="5" s="1"/>
  <c r="R18" i="5"/>
  <c r="T18" i="5" s="1"/>
  <c r="R19" i="5"/>
  <c r="T19" i="5" s="1"/>
  <c r="R20" i="5"/>
  <c r="R21" i="5"/>
  <c r="T21" i="5" s="1"/>
  <c r="R22" i="5"/>
  <c r="T22" i="5" s="1"/>
  <c r="R23" i="5"/>
  <c r="R24" i="5"/>
  <c r="T24" i="5" s="1"/>
  <c r="R25" i="5"/>
  <c r="T25" i="5" s="1"/>
  <c r="R26" i="5"/>
  <c r="T26" i="5" s="1"/>
  <c r="R27" i="5"/>
  <c r="T27" i="5" s="1"/>
  <c r="R28" i="5"/>
  <c r="T28" i="5" s="1"/>
  <c r="R29" i="5"/>
  <c r="T29" i="5" s="1"/>
  <c r="R30" i="5"/>
  <c r="T30" i="5" s="1"/>
  <c r="R31" i="5"/>
  <c r="R32" i="5"/>
  <c r="T32" i="5" s="1"/>
  <c r="R33" i="5"/>
  <c r="T33" i="5" s="1"/>
  <c r="R34" i="5"/>
  <c r="T34" i="5" s="1"/>
  <c r="R35" i="5"/>
  <c r="T35" i="5" s="1"/>
  <c r="R36" i="5"/>
  <c r="T36" i="5" s="1"/>
  <c r="R37" i="5"/>
  <c r="T37" i="5" s="1"/>
  <c r="R38" i="5"/>
  <c r="T38" i="5" s="1"/>
  <c r="R39" i="5"/>
  <c r="R40" i="5"/>
  <c r="T40" i="5" s="1"/>
  <c r="R41" i="5"/>
  <c r="T41" i="5" s="1"/>
  <c r="R42" i="5"/>
  <c r="T42" i="5" s="1"/>
  <c r="R43" i="5"/>
  <c r="T43" i="5" s="1"/>
  <c r="R44" i="5"/>
  <c r="T44" i="5" s="1"/>
  <c r="R45" i="5"/>
  <c r="T45" i="5" s="1"/>
  <c r="R46" i="5"/>
  <c r="T46" i="5" s="1"/>
  <c r="R47" i="5"/>
  <c r="T47" i="5" s="1"/>
  <c r="R48" i="5"/>
  <c r="T48" i="5" s="1"/>
  <c r="R49" i="5"/>
  <c r="T49" i="5" s="1"/>
  <c r="R50" i="5"/>
  <c r="T50" i="5" s="1"/>
  <c r="R51" i="5"/>
  <c r="T51" i="5" s="1"/>
  <c r="R52" i="5"/>
  <c r="T52" i="5" s="1"/>
  <c r="R53" i="5"/>
  <c r="T53" i="5" s="1"/>
  <c r="R54" i="5"/>
  <c r="T54" i="5" s="1"/>
  <c r="R55" i="5"/>
  <c r="R56" i="5"/>
  <c r="T56" i="5" s="1"/>
  <c r="R57" i="5"/>
  <c r="T57" i="5" s="1"/>
  <c r="R58" i="5"/>
  <c r="T58" i="5" s="1"/>
  <c r="R59" i="5"/>
  <c r="T59" i="5" s="1"/>
  <c r="R60" i="5"/>
  <c r="T60" i="5" s="1"/>
  <c r="R61" i="5"/>
  <c r="T61" i="5" s="1"/>
  <c r="R62" i="5"/>
  <c r="T62" i="5" s="1"/>
  <c r="R63" i="5"/>
  <c r="T63" i="5" s="1"/>
  <c r="R64" i="5"/>
  <c r="T64" i="5" s="1"/>
  <c r="R65" i="5"/>
  <c r="T65" i="5" s="1"/>
  <c r="R66" i="5"/>
  <c r="T66" i="5" s="1"/>
  <c r="R67" i="5"/>
  <c r="R68" i="5"/>
  <c r="T68" i="5" s="1"/>
  <c r="R69" i="5"/>
  <c r="T69" i="5" s="1"/>
  <c r="R70" i="5"/>
  <c r="T70" i="5" s="1"/>
  <c r="R71" i="5"/>
  <c r="R72" i="5"/>
  <c r="T72" i="5" s="1"/>
  <c r="R73" i="5"/>
  <c r="T73" i="5" s="1"/>
  <c r="R74" i="5"/>
  <c r="T74" i="5" s="1"/>
  <c r="R75" i="5"/>
  <c r="R76" i="5"/>
  <c r="T76" i="5" s="1"/>
  <c r="R77" i="5"/>
  <c r="T77" i="5" s="1"/>
  <c r="R78" i="5"/>
  <c r="T78" i="5" s="1"/>
  <c r="R79" i="5"/>
  <c r="R80" i="5"/>
  <c r="T80" i="5" s="1"/>
  <c r="R81" i="5"/>
  <c r="T81" i="5" s="1"/>
  <c r="R82" i="5"/>
  <c r="T82" i="5" s="1"/>
  <c r="R83" i="5"/>
  <c r="R84" i="5"/>
  <c r="T84" i="5" s="1"/>
  <c r="R85" i="5"/>
  <c r="T85" i="5" s="1"/>
  <c r="R86" i="5"/>
  <c r="T86" i="5" s="1"/>
  <c r="R87" i="5"/>
  <c r="T87" i="5" s="1"/>
  <c r="R88" i="5"/>
  <c r="T88" i="5" s="1"/>
  <c r="R89" i="5"/>
  <c r="T89" i="5" s="1"/>
  <c r="R90" i="5"/>
  <c r="T90" i="5" s="1"/>
  <c r="R91" i="5"/>
  <c r="R92" i="5"/>
  <c r="T92" i="5" s="1"/>
  <c r="R93" i="5"/>
  <c r="T93" i="5" s="1"/>
  <c r="R94" i="5"/>
  <c r="T94" i="5" s="1"/>
  <c r="R95" i="5"/>
  <c r="T95" i="5" s="1"/>
  <c r="R96" i="5"/>
  <c r="T96" i="5" s="1"/>
  <c r="R97" i="5"/>
  <c r="T97" i="5" s="1"/>
  <c r="R98" i="5"/>
  <c r="R99" i="5"/>
  <c r="T99" i="5" s="1"/>
  <c r="R100" i="5"/>
  <c r="T100" i="5" s="1"/>
  <c r="R101" i="5"/>
  <c r="T101" i="5" s="1"/>
  <c r="R102" i="5"/>
  <c r="T102" i="5" s="1"/>
  <c r="R103" i="5"/>
  <c r="R104" i="5"/>
  <c r="T104" i="5" s="1"/>
  <c r="R105" i="5"/>
  <c r="T105" i="5" s="1"/>
  <c r="R106" i="5"/>
  <c r="T106" i="5" s="1"/>
  <c r="R107" i="5"/>
  <c r="T107" i="5" s="1"/>
  <c r="R108" i="5"/>
  <c r="T108" i="5" s="1"/>
  <c r="R109" i="5"/>
  <c r="T109" i="5" s="1"/>
  <c r="R110" i="5"/>
  <c r="T110" i="5" s="1"/>
  <c r="R111" i="5"/>
  <c r="R112" i="5"/>
  <c r="T112" i="5" s="1"/>
  <c r="R113" i="5"/>
  <c r="T113" i="5" s="1"/>
  <c r="R114" i="5"/>
  <c r="T114" i="5" s="1"/>
  <c r="R115" i="5"/>
  <c r="T115" i="5" s="1"/>
  <c r="R116" i="5"/>
  <c r="R117" i="5"/>
  <c r="T117" i="5" s="1"/>
  <c r="R118" i="5"/>
  <c r="T118" i="5" s="1"/>
  <c r="R119" i="5"/>
  <c r="T119" i="5" s="1"/>
  <c r="R120" i="5"/>
  <c r="T120" i="5" s="1"/>
  <c r="R121" i="5"/>
  <c r="T121" i="5" s="1"/>
  <c r="R122" i="5"/>
  <c r="T122" i="5" s="1"/>
  <c r="R123" i="5"/>
  <c r="T123" i="5" s="1"/>
  <c r="R124" i="5"/>
  <c r="T124" i="5" s="1"/>
  <c r="R125" i="5"/>
  <c r="T125" i="5" s="1"/>
  <c r="R126" i="5"/>
  <c r="T126" i="5" s="1"/>
  <c r="R127" i="5"/>
  <c r="R128" i="5"/>
  <c r="T128" i="5" s="1"/>
  <c r="R129" i="5"/>
  <c r="T129" i="5" s="1"/>
  <c r="R130" i="5"/>
  <c r="T130" i="5" s="1"/>
  <c r="R131" i="5"/>
  <c r="T131" i="5" s="1"/>
  <c r="R132" i="5"/>
  <c r="T132" i="5" s="1"/>
  <c r="R133" i="5"/>
  <c r="T133" i="5" s="1"/>
  <c r="R134" i="5"/>
  <c r="T134" i="5" s="1"/>
  <c r="R135" i="5"/>
  <c r="R136" i="5"/>
  <c r="T136" i="5" s="1"/>
  <c r="R137" i="5"/>
  <c r="T137" i="5" s="1"/>
  <c r="R138" i="5"/>
  <c r="T138" i="5" s="1"/>
  <c r="R139" i="5"/>
  <c r="T139" i="5" s="1"/>
  <c r="R140" i="5"/>
  <c r="T140" i="5" s="1"/>
  <c r="R141" i="5"/>
  <c r="T141" i="5" s="1"/>
  <c r="R142" i="5"/>
  <c r="T142" i="5" s="1"/>
  <c r="R143" i="5"/>
  <c r="R144" i="5"/>
  <c r="T144" i="5" s="1"/>
  <c r="R145" i="5"/>
  <c r="T145" i="5" s="1"/>
  <c r="R146" i="5"/>
  <c r="T146" i="5" s="1"/>
  <c r="R147" i="5"/>
  <c r="R148" i="5"/>
  <c r="T148" i="5" s="1"/>
  <c r="R149" i="5"/>
  <c r="T149" i="5" s="1"/>
  <c r="R150" i="5"/>
  <c r="T150" i="5" s="1"/>
  <c r="R151" i="5"/>
  <c r="R152" i="5"/>
  <c r="T152" i="5" s="1"/>
  <c r="R153" i="5"/>
  <c r="T153" i="5" s="1"/>
  <c r="R154" i="5"/>
  <c r="T154" i="5" s="1"/>
  <c r="R155" i="5"/>
  <c r="T155" i="5" s="1"/>
  <c r="R156" i="5"/>
  <c r="T156" i="5" s="1"/>
  <c r="R157" i="5"/>
  <c r="T157" i="5" s="1"/>
  <c r="R158" i="5"/>
  <c r="T158" i="5" s="1"/>
  <c r="R159" i="5"/>
  <c r="R160" i="5"/>
  <c r="T160" i="5" s="1"/>
  <c r="R161" i="5"/>
  <c r="T161" i="5" s="1"/>
  <c r="R162" i="5"/>
  <c r="T162" i="5" s="1"/>
  <c r="R163" i="5"/>
  <c r="T163" i="5" s="1"/>
  <c r="R164" i="5"/>
  <c r="T164" i="5" s="1"/>
  <c r="R165" i="5"/>
  <c r="T165" i="5" s="1"/>
  <c r="R166" i="5"/>
  <c r="T166" i="5" s="1"/>
  <c r="R167" i="5"/>
  <c r="R168" i="5"/>
  <c r="T168" i="5" s="1"/>
  <c r="R169" i="5"/>
  <c r="T169" i="5" s="1"/>
  <c r="R170" i="5"/>
  <c r="T170" i="5" s="1"/>
  <c r="R171" i="5"/>
  <c r="R172" i="5"/>
  <c r="T172" i="5" s="1"/>
  <c r="R173" i="5"/>
  <c r="T173" i="5" s="1"/>
  <c r="R174" i="5"/>
  <c r="T174" i="5" s="1"/>
  <c r="R175" i="5"/>
  <c r="R176" i="5"/>
  <c r="T176" i="5" s="1"/>
  <c r="R177" i="5"/>
  <c r="T177" i="5" s="1"/>
  <c r="R178" i="5"/>
  <c r="T178" i="5" s="1"/>
  <c r="R179" i="5"/>
  <c r="T179" i="5" s="1"/>
  <c r="R180" i="5"/>
  <c r="T180" i="5" s="1"/>
  <c r="R181" i="5"/>
  <c r="T181" i="5" s="1"/>
  <c r="R182" i="5"/>
  <c r="T182" i="5" s="1"/>
  <c r="R183" i="5"/>
  <c r="R184" i="5"/>
  <c r="T184" i="5" s="1"/>
  <c r="R185" i="5"/>
  <c r="R186" i="5"/>
  <c r="T186" i="5" s="1"/>
  <c r="R187" i="5"/>
  <c r="T187" i="5" s="1"/>
  <c r="R188" i="5"/>
  <c r="T188" i="5" s="1"/>
  <c r="R189" i="5"/>
  <c r="T189" i="5" s="1"/>
  <c r="R190" i="5"/>
  <c r="T190" i="5" s="1"/>
  <c r="R191" i="5"/>
  <c r="R192" i="5"/>
  <c r="T192" i="5" s="1"/>
  <c r="R193" i="5"/>
  <c r="T193" i="5" s="1"/>
  <c r="R194" i="5"/>
  <c r="T194" i="5" s="1"/>
  <c r="R195" i="5"/>
  <c r="T195" i="5" s="1"/>
  <c r="R196" i="5"/>
  <c r="T196" i="5" s="1"/>
  <c r="R197" i="5"/>
  <c r="T197" i="5" s="1"/>
  <c r="R198" i="5"/>
  <c r="T198" i="5" s="1"/>
  <c r="R199" i="5"/>
  <c r="R200" i="5"/>
  <c r="T200" i="5" s="1"/>
  <c r="R201" i="5"/>
  <c r="T201" i="5" s="1"/>
  <c r="R202" i="5"/>
  <c r="T202" i="5" s="1"/>
  <c r="R203" i="5"/>
  <c r="T203" i="5" s="1"/>
  <c r="R204" i="5"/>
  <c r="T204" i="5" s="1"/>
  <c r="R205" i="5"/>
  <c r="T205" i="5" s="1"/>
  <c r="R206" i="5"/>
  <c r="T206" i="5" s="1"/>
  <c r="R207" i="5"/>
  <c r="T207" i="5" s="1"/>
  <c r="R208" i="5"/>
  <c r="T208" i="5" s="1"/>
  <c r="R209" i="5"/>
  <c r="T209" i="5" s="1"/>
  <c r="R210" i="5"/>
  <c r="T210" i="5" s="1"/>
  <c r="R211" i="5"/>
  <c r="T211" i="5" s="1"/>
  <c r="R212" i="5"/>
  <c r="T212" i="5" s="1"/>
  <c r="R213" i="5"/>
  <c r="T213" i="5" s="1"/>
  <c r="R214" i="5"/>
  <c r="T214" i="5" s="1"/>
  <c r="R215" i="5"/>
  <c r="R216" i="5"/>
  <c r="T216" i="5" s="1"/>
  <c r="R217" i="5"/>
  <c r="T217" i="5" s="1"/>
  <c r="R218" i="5"/>
  <c r="T218" i="5" s="1"/>
  <c r="R219" i="5"/>
  <c r="T219" i="5" s="1"/>
  <c r="R220" i="5"/>
  <c r="R221" i="5"/>
  <c r="T221" i="5" s="1"/>
  <c r="R222" i="5"/>
  <c r="T222" i="5" s="1"/>
  <c r="R223" i="5"/>
  <c r="R224" i="5"/>
  <c r="T224" i="5" s="1"/>
  <c r="R225" i="5"/>
  <c r="T225" i="5" s="1"/>
  <c r="R226" i="5"/>
  <c r="T226" i="5" s="1"/>
  <c r="R227" i="5"/>
  <c r="T227" i="5" s="1"/>
  <c r="R228" i="5"/>
  <c r="T228" i="5" s="1"/>
  <c r="R229" i="5"/>
  <c r="T229" i="5" s="1"/>
  <c r="R230" i="5"/>
  <c r="T230" i="5" s="1"/>
  <c r="R231" i="5"/>
  <c r="R232" i="5"/>
  <c r="T232" i="5" s="1"/>
  <c r="R233" i="5"/>
  <c r="T233" i="5" s="1"/>
  <c r="R234" i="5"/>
  <c r="T234" i="5" s="1"/>
  <c r="R235" i="5"/>
  <c r="T235" i="5" s="1"/>
  <c r="R236" i="5"/>
  <c r="T236" i="5" s="1"/>
  <c r="R237" i="5"/>
  <c r="T237" i="5" s="1"/>
  <c r="R238" i="5"/>
  <c r="T238" i="5" s="1"/>
  <c r="R239" i="5"/>
  <c r="T239" i="5" s="1"/>
  <c r="R240" i="5"/>
  <c r="T240" i="5" s="1"/>
  <c r="R241" i="5"/>
  <c r="T241" i="5" s="1"/>
  <c r="R242" i="5"/>
  <c r="T242" i="5" s="1"/>
  <c r="R243" i="5"/>
  <c r="T243" i="5" s="1"/>
  <c r="R244" i="5"/>
  <c r="R245" i="5"/>
  <c r="T245" i="5" s="1"/>
  <c r="R246" i="5"/>
  <c r="T246" i="5" s="1"/>
  <c r="R247" i="5"/>
  <c r="R248" i="5"/>
  <c r="T248" i="5" s="1"/>
  <c r="R249" i="5"/>
  <c r="T249" i="5" s="1"/>
  <c r="R250" i="5"/>
  <c r="T250" i="5" s="1"/>
  <c r="R251" i="5"/>
  <c r="T251" i="5" s="1"/>
  <c r="R252" i="5"/>
  <c r="T252" i="5" s="1"/>
  <c r="R253" i="5"/>
  <c r="T253" i="5" s="1"/>
  <c r="R254" i="5"/>
  <c r="T254" i="5" s="1"/>
  <c r="R255" i="5"/>
  <c r="R256" i="5"/>
  <c r="T256" i="5" s="1"/>
  <c r="R257" i="5"/>
  <c r="T257" i="5" s="1"/>
  <c r="R258" i="5"/>
  <c r="T258" i="5" s="1"/>
  <c r="R259" i="5"/>
  <c r="T259" i="5" s="1"/>
  <c r="R260" i="5"/>
  <c r="T260" i="5" s="1"/>
  <c r="R261" i="5"/>
  <c r="R262" i="5"/>
  <c r="T262" i="5" s="1"/>
  <c r="R263" i="5"/>
  <c r="R264" i="5"/>
  <c r="T264" i="5" s="1"/>
  <c r="R265" i="5"/>
  <c r="T265" i="5" s="1"/>
  <c r="R266" i="5"/>
  <c r="T266" i="5" s="1"/>
  <c r="R267" i="5"/>
  <c r="R268" i="5"/>
  <c r="T268" i="5" s="1"/>
  <c r="R269" i="5"/>
  <c r="T269" i="5" s="1"/>
  <c r="R270" i="5"/>
  <c r="T270" i="5" s="1"/>
  <c r="R271" i="5"/>
  <c r="T271" i="5" s="1"/>
  <c r="R272" i="5"/>
  <c r="T272" i="5" s="1"/>
  <c r="R273" i="5"/>
  <c r="T273" i="5" s="1"/>
  <c r="R274" i="5"/>
  <c r="T274" i="5" s="1"/>
  <c r="R275" i="5"/>
  <c r="T275" i="5" s="1"/>
  <c r="R276" i="5"/>
  <c r="T276" i="5" s="1"/>
  <c r="R277" i="5"/>
  <c r="T277" i="5" s="1"/>
  <c r="R278" i="5"/>
  <c r="T278" i="5" s="1"/>
  <c r="R279" i="5"/>
  <c r="R280" i="5"/>
  <c r="T280" i="5" s="1"/>
  <c r="R281" i="5"/>
  <c r="T281" i="5" s="1"/>
  <c r="R282" i="5"/>
  <c r="T282" i="5" s="1"/>
  <c r="R283" i="5"/>
  <c r="T283" i="5" s="1"/>
  <c r="R284" i="5"/>
  <c r="T284" i="5" s="1"/>
  <c r="R285" i="5"/>
  <c r="T285" i="5" s="1"/>
  <c r="R286" i="5"/>
  <c r="T286" i="5" s="1"/>
  <c r="R287" i="5"/>
  <c r="R288" i="5"/>
  <c r="T288" i="5" s="1"/>
  <c r="R289" i="5"/>
  <c r="T289" i="5" s="1"/>
  <c r="R290" i="5"/>
  <c r="T290" i="5" s="1"/>
  <c r="R291" i="5"/>
  <c r="T291" i="5" s="1"/>
  <c r="R292" i="5"/>
  <c r="T292" i="5" s="1"/>
  <c r="R293" i="5"/>
  <c r="T293" i="5" s="1"/>
  <c r="R294" i="5"/>
  <c r="T294" i="5" s="1"/>
  <c r="R295" i="5"/>
  <c r="R296" i="5"/>
  <c r="T296" i="5" s="1"/>
  <c r="R297" i="5"/>
  <c r="T297" i="5" s="1"/>
  <c r="R298" i="5"/>
  <c r="T298" i="5" s="1"/>
  <c r="R299" i="5"/>
  <c r="T299" i="5" s="1"/>
  <c r="R300" i="5"/>
  <c r="T300" i="5" s="1"/>
  <c r="R301" i="5"/>
  <c r="T301" i="5" s="1"/>
  <c r="R302" i="5"/>
  <c r="T302" i="5" s="1"/>
  <c r="R303" i="5"/>
  <c r="R304" i="5"/>
  <c r="T304" i="5" s="1"/>
  <c r="R305" i="5"/>
  <c r="T305" i="5" s="1"/>
  <c r="R306" i="5"/>
  <c r="R307" i="5"/>
  <c r="T307" i="5" s="1"/>
  <c r="R308" i="5"/>
  <c r="T308" i="5" s="1"/>
  <c r="R309" i="5"/>
  <c r="T309" i="5" s="1"/>
  <c r="R310" i="5"/>
  <c r="T310" i="5" s="1"/>
  <c r="R311" i="5"/>
  <c r="R312" i="5"/>
  <c r="R313" i="5"/>
  <c r="T313" i="5" s="1"/>
  <c r="R314" i="5"/>
  <c r="T314" i="5" s="1"/>
  <c r="R315" i="5"/>
  <c r="T315" i="5" s="1"/>
  <c r="R316" i="5"/>
  <c r="T316" i="5" s="1"/>
  <c r="R317" i="5"/>
  <c r="T317" i="5" s="1"/>
  <c r="R318" i="5"/>
  <c r="T318" i="5" s="1"/>
  <c r="R319" i="5"/>
  <c r="T319" i="5" s="1"/>
  <c r="R320" i="5"/>
  <c r="T320" i="5" s="1"/>
  <c r="R321" i="5"/>
  <c r="T321" i="5" s="1"/>
  <c r="R322" i="5"/>
  <c r="T322" i="5" s="1"/>
  <c r="R323" i="5"/>
  <c r="T323" i="5" s="1"/>
  <c r="R324" i="5"/>
  <c r="T324" i="5" s="1"/>
  <c r="R325" i="5"/>
  <c r="T325" i="5" s="1"/>
  <c r="R326" i="5"/>
  <c r="T326" i="5" s="1"/>
  <c r="R327" i="5"/>
  <c r="R328" i="5"/>
  <c r="T328" i="5" s="1"/>
  <c r="R329" i="5"/>
  <c r="T329" i="5" s="1"/>
  <c r="R330" i="5"/>
  <c r="T330" i="5" s="1"/>
  <c r="R331" i="5"/>
  <c r="T331" i="5" s="1"/>
  <c r="R332" i="5"/>
  <c r="T332" i="5" s="1"/>
  <c r="R333" i="5"/>
  <c r="T333" i="5" s="1"/>
  <c r="R334" i="5"/>
  <c r="T334" i="5" s="1"/>
  <c r="R335" i="5"/>
  <c r="R336" i="5"/>
  <c r="T336" i="5" s="1"/>
  <c r="R337" i="5"/>
  <c r="T337" i="5" s="1"/>
  <c r="R338" i="5"/>
  <c r="T338" i="5" s="1"/>
  <c r="R339" i="5"/>
  <c r="R340" i="5"/>
  <c r="R341" i="5"/>
  <c r="T341" i="5" s="1"/>
  <c r="R342" i="5"/>
  <c r="T342" i="5" s="1"/>
  <c r="R343" i="5"/>
  <c r="T343" i="5" s="1"/>
  <c r="R344" i="5"/>
  <c r="T344" i="5" s="1"/>
  <c r="R345" i="5"/>
  <c r="T345" i="5" s="1"/>
  <c r="R346" i="5"/>
  <c r="R347" i="5"/>
  <c r="T347" i="5" s="1"/>
  <c r="R348" i="5"/>
  <c r="T348" i="5" s="1"/>
  <c r="R349" i="5"/>
  <c r="T349" i="5" s="1"/>
  <c r="R350" i="5"/>
  <c r="T350" i="5" s="1"/>
  <c r="R351" i="5"/>
  <c r="T351" i="5" s="1"/>
  <c r="R352" i="5"/>
  <c r="T352" i="5" s="1"/>
  <c r="R353" i="5"/>
  <c r="T353" i="5" s="1"/>
  <c r="R354" i="5"/>
  <c r="T354" i="5" s="1"/>
  <c r="R355" i="5"/>
  <c r="T355" i="5" s="1"/>
  <c r="R356" i="5"/>
  <c r="T356" i="5" s="1"/>
  <c r="R357" i="5"/>
  <c r="T357" i="5" s="1"/>
  <c r="R358" i="5"/>
  <c r="T358" i="5" s="1"/>
  <c r="R359" i="5"/>
  <c r="R360" i="5"/>
  <c r="T360" i="5" s="1"/>
  <c r="R361" i="5"/>
  <c r="T361" i="5" s="1"/>
  <c r="R362" i="5"/>
  <c r="T362" i="5" s="1"/>
  <c r="R363" i="5"/>
  <c r="T363" i="5" s="1"/>
  <c r="R364" i="5"/>
  <c r="T364" i="5" s="1"/>
  <c r="R365" i="5"/>
  <c r="T365" i="5" s="1"/>
  <c r="R366" i="5"/>
  <c r="T366" i="5" s="1"/>
  <c r="R367" i="5"/>
  <c r="R368" i="5"/>
  <c r="T368" i="5" s="1"/>
  <c r="R369" i="5"/>
  <c r="T369" i="5" s="1"/>
  <c r="R370" i="5"/>
  <c r="T370" i="5" s="1"/>
  <c r="R371" i="5"/>
  <c r="T371" i="5" s="1"/>
  <c r="R372" i="5"/>
  <c r="T372" i="5" s="1"/>
  <c r="R373" i="5"/>
  <c r="T373" i="5" s="1"/>
  <c r="R374" i="5"/>
  <c r="T374" i="5" s="1"/>
  <c r="R375" i="5"/>
  <c r="R376" i="5"/>
  <c r="T376" i="5" s="1"/>
  <c r="R377" i="5"/>
  <c r="T377" i="5" s="1"/>
  <c r="R378" i="5"/>
  <c r="T378" i="5" s="1"/>
  <c r="R379" i="5"/>
  <c r="T379" i="5" s="1"/>
  <c r="R380" i="5"/>
  <c r="T380" i="5" s="1"/>
  <c r="R381" i="5"/>
  <c r="T381" i="5" s="1"/>
  <c r="R382" i="5"/>
  <c r="T382" i="5" s="1"/>
  <c r="R383" i="5"/>
  <c r="T383" i="5" s="1"/>
  <c r="R384" i="5"/>
  <c r="T384" i="5" s="1"/>
  <c r="R385" i="5"/>
  <c r="T385" i="5" s="1"/>
  <c r="R386" i="5"/>
  <c r="T386" i="5" s="1"/>
  <c r="R387" i="5"/>
  <c r="T387" i="5" s="1"/>
  <c r="R388" i="5"/>
  <c r="T388" i="5" s="1"/>
  <c r="R389" i="5"/>
  <c r="T389" i="5" s="1"/>
  <c r="R390" i="5"/>
  <c r="T390" i="5" s="1"/>
  <c r="R391" i="5"/>
  <c r="T391" i="5" s="1"/>
  <c r="R392" i="5"/>
  <c r="T392" i="5" s="1"/>
  <c r="R393" i="5"/>
  <c r="T393" i="5" s="1"/>
  <c r="R394" i="5"/>
  <c r="T394" i="5" s="1"/>
  <c r="R395" i="5"/>
  <c r="T395" i="5" s="1"/>
  <c r="R396" i="5"/>
  <c r="T396" i="5" s="1"/>
  <c r="R397" i="5"/>
  <c r="T397" i="5" s="1"/>
  <c r="R398" i="5"/>
  <c r="T398" i="5" s="1"/>
  <c r="R399" i="5"/>
  <c r="R400" i="5"/>
  <c r="T400" i="5" s="1"/>
  <c r="R401" i="5"/>
  <c r="T401" i="5" s="1"/>
  <c r="R402" i="5"/>
  <c r="T402" i="5" s="1"/>
  <c r="R403" i="5"/>
  <c r="T403" i="5" s="1"/>
  <c r="R404" i="5"/>
  <c r="T404" i="5" s="1"/>
  <c r="R405" i="5"/>
  <c r="T405" i="5" s="1"/>
  <c r="R406" i="5"/>
  <c r="T406" i="5" s="1"/>
  <c r="R407" i="5"/>
  <c r="R408" i="5"/>
  <c r="T408" i="5" s="1"/>
  <c r="R409" i="5"/>
  <c r="T409" i="5" s="1"/>
  <c r="R410" i="5"/>
  <c r="T410" i="5" s="1"/>
  <c r="R411" i="5"/>
  <c r="T411" i="5" s="1"/>
  <c r="R412" i="5"/>
  <c r="T412" i="5" s="1"/>
  <c r="R413" i="5"/>
  <c r="T413" i="5" s="1"/>
  <c r="R414" i="5"/>
  <c r="T414" i="5" s="1"/>
  <c r="R415" i="5"/>
  <c r="R416" i="5"/>
  <c r="T416" i="5" s="1"/>
  <c r="R417" i="5"/>
  <c r="T417" i="5" s="1"/>
  <c r="R418" i="5"/>
  <c r="T418" i="5" s="1"/>
  <c r="R419" i="5"/>
  <c r="T419" i="5" s="1"/>
  <c r="R420" i="5"/>
  <c r="T420" i="5" s="1"/>
  <c r="R421" i="5"/>
  <c r="T421" i="5" s="1"/>
  <c r="R422" i="5"/>
  <c r="T422" i="5" s="1"/>
  <c r="R423" i="5"/>
  <c r="T423" i="5" s="1"/>
  <c r="R424" i="5"/>
  <c r="T424" i="5" s="1"/>
  <c r="R425" i="5"/>
  <c r="T425" i="5" s="1"/>
  <c r="R426" i="5"/>
  <c r="T426" i="5" s="1"/>
  <c r="R427" i="5"/>
  <c r="T427" i="5" s="1"/>
  <c r="R428" i="5"/>
  <c r="T428" i="5" s="1"/>
  <c r="R429" i="5"/>
  <c r="T429" i="5" s="1"/>
  <c r="R430" i="5"/>
  <c r="T430" i="5" s="1"/>
  <c r="R431" i="5"/>
  <c r="R432" i="5"/>
  <c r="T432" i="5" s="1"/>
  <c r="R433" i="5"/>
  <c r="T433" i="5" s="1"/>
  <c r="R434" i="5"/>
  <c r="T434" i="5" s="1"/>
  <c r="R435" i="5"/>
  <c r="T435" i="5" s="1"/>
  <c r="R436" i="5"/>
  <c r="T436" i="5" s="1"/>
  <c r="R437" i="5"/>
  <c r="T437" i="5" s="1"/>
  <c r="R438" i="5"/>
  <c r="T438" i="5" s="1"/>
  <c r="R439" i="5"/>
  <c r="R440" i="5"/>
  <c r="T440" i="5" s="1"/>
  <c r="R441" i="5"/>
  <c r="T441" i="5" s="1"/>
  <c r="R442" i="5"/>
  <c r="T442" i="5" s="1"/>
  <c r="R443" i="5"/>
  <c r="T443" i="5" s="1"/>
  <c r="R444" i="5"/>
  <c r="T444" i="5" s="1"/>
  <c r="R445" i="5"/>
  <c r="T445" i="5" s="1"/>
  <c r="R446" i="5"/>
  <c r="T446" i="5" s="1"/>
  <c r="R447" i="5"/>
  <c r="R448" i="5"/>
  <c r="T448" i="5" s="1"/>
  <c r="R449" i="5"/>
  <c r="T449" i="5" s="1"/>
  <c r="R450" i="5"/>
  <c r="R451" i="5"/>
  <c r="T451" i="5" s="1"/>
  <c r="R452" i="5"/>
  <c r="T452" i="5" s="1"/>
  <c r="R453" i="5"/>
  <c r="T453" i="5" s="1"/>
  <c r="R454" i="5"/>
  <c r="T454" i="5" s="1"/>
  <c r="R455" i="5"/>
  <c r="R456" i="5"/>
  <c r="T456" i="5" s="1"/>
  <c r="R457" i="5"/>
  <c r="T457" i="5" s="1"/>
  <c r="R458" i="5"/>
  <c r="T458" i="5" s="1"/>
  <c r="R459" i="5"/>
  <c r="T459" i="5" s="1"/>
  <c r="R460" i="5"/>
  <c r="T460" i="5" s="1"/>
  <c r="R461" i="5"/>
  <c r="T461" i="5" s="1"/>
  <c r="R462" i="5"/>
  <c r="T462" i="5" s="1"/>
  <c r="R463" i="5"/>
  <c r="T463" i="5" s="1"/>
  <c r="R464" i="5"/>
  <c r="T464" i="5" s="1"/>
  <c r="R465" i="5"/>
  <c r="T465" i="5" s="1"/>
  <c r="R466" i="5"/>
  <c r="T466" i="5" s="1"/>
  <c r="R467" i="5"/>
  <c r="T467" i="5" s="1"/>
  <c r="R468" i="5"/>
  <c r="T468" i="5" s="1"/>
  <c r="R469" i="5"/>
  <c r="T469" i="5" s="1"/>
  <c r="R470" i="5"/>
  <c r="T470" i="5" s="1"/>
  <c r="R471" i="5"/>
  <c r="R472" i="5"/>
  <c r="T472" i="5" s="1"/>
  <c r="R473" i="5"/>
  <c r="T473" i="5" s="1"/>
  <c r="R474" i="5"/>
  <c r="T474" i="5" s="1"/>
  <c r="R475" i="5"/>
  <c r="T475" i="5" s="1"/>
  <c r="R476" i="5"/>
  <c r="T476" i="5" s="1"/>
  <c r="R477" i="5"/>
  <c r="R478" i="5"/>
  <c r="T478" i="5" s="1"/>
  <c r="R479" i="5"/>
  <c r="R480" i="5"/>
  <c r="T480" i="5" s="1"/>
  <c r="R481" i="5"/>
  <c r="T481" i="5" s="1"/>
  <c r="R482" i="5"/>
  <c r="T482" i="5" s="1"/>
  <c r="R483" i="5"/>
  <c r="R484" i="5"/>
  <c r="T484" i="5" s="1"/>
  <c r="R485" i="5"/>
  <c r="T485" i="5" s="1"/>
  <c r="R486" i="5"/>
  <c r="T486" i="5" s="1"/>
  <c r="R487" i="5"/>
  <c r="T487" i="5" s="1"/>
  <c r="R488" i="5"/>
  <c r="T488" i="5" s="1"/>
  <c r="R489" i="5"/>
  <c r="T489" i="5" s="1"/>
  <c r="R490" i="5"/>
  <c r="T490" i="5" s="1"/>
  <c r="R491" i="5"/>
  <c r="R492" i="5"/>
  <c r="T492" i="5" s="1"/>
  <c r="R493" i="5"/>
  <c r="T493" i="5" s="1"/>
  <c r="R494" i="5"/>
  <c r="T494" i="5" s="1"/>
  <c r="R495" i="5"/>
  <c r="R496" i="5"/>
  <c r="T496" i="5" s="1"/>
  <c r="R497" i="5"/>
  <c r="T497" i="5" s="1"/>
  <c r="R498" i="5"/>
  <c r="T498" i="5" s="1"/>
  <c r="R499" i="5"/>
  <c r="T499" i="5" s="1"/>
  <c r="R500" i="5"/>
  <c r="T500" i="5" s="1"/>
  <c r="R501" i="5"/>
  <c r="T501" i="5" s="1"/>
  <c r="R502" i="5"/>
  <c r="T502" i="5" s="1"/>
  <c r="R503" i="5"/>
  <c r="R504" i="5"/>
  <c r="T504" i="5" s="1"/>
  <c r="R505" i="5"/>
  <c r="T505" i="5" s="1"/>
  <c r="R506" i="5"/>
  <c r="T506" i="5" s="1"/>
  <c r="R507" i="5"/>
  <c r="R508" i="5"/>
  <c r="T508" i="5" s="1"/>
  <c r="R509" i="5"/>
  <c r="T509" i="5" s="1"/>
  <c r="R510" i="5"/>
  <c r="T510" i="5" s="1"/>
  <c r="R511" i="5"/>
  <c r="R512" i="5"/>
  <c r="T512" i="5" s="1"/>
  <c r="R513" i="5"/>
  <c r="T513" i="5" s="1"/>
  <c r="R514" i="5"/>
  <c r="T514" i="5" s="1"/>
  <c r="R515" i="5"/>
  <c r="T515" i="5" s="1"/>
  <c r="R516" i="5"/>
  <c r="T516" i="5" s="1"/>
  <c r="R517" i="5"/>
  <c r="T517" i="5" s="1"/>
  <c r="R518" i="5"/>
  <c r="T518" i="5" s="1"/>
  <c r="R519" i="5"/>
  <c r="R520" i="5"/>
  <c r="T520" i="5" s="1"/>
  <c r="R521" i="5"/>
  <c r="T521" i="5" s="1"/>
  <c r="R522" i="5"/>
  <c r="T522" i="5" s="1"/>
  <c r="R523" i="5"/>
  <c r="T523" i="5" s="1"/>
  <c r="R524" i="5"/>
  <c r="T524" i="5" s="1"/>
  <c r="R525" i="5"/>
  <c r="T525" i="5" s="1"/>
  <c r="R526" i="5"/>
  <c r="T526" i="5" s="1"/>
  <c r="R527" i="5"/>
  <c r="T527" i="5" s="1"/>
  <c r="R528" i="5"/>
  <c r="T528" i="5" s="1"/>
  <c r="R529" i="5"/>
  <c r="T529" i="5" s="1"/>
  <c r="R530" i="5"/>
  <c r="T530" i="5" s="1"/>
  <c r="R531" i="5"/>
  <c r="T531" i="5" s="1"/>
  <c r="R532" i="5"/>
  <c r="R533" i="5"/>
  <c r="T533" i="5" s="1"/>
  <c r="R534" i="5"/>
  <c r="T534" i="5" s="1"/>
  <c r="R535" i="5"/>
  <c r="T535" i="5" s="1"/>
  <c r="R536" i="5"/>
  <c r="T536" i="5" s="1"/>
  <c r="R537" i="5"/>
  <c r="T537" i="5" s="1"/>
  <c r="R538" i="5"/>
  <c r="T538" i="5" s="1"/>
  <c r="R539" i="5"/>
  <c r="R540" i="5"/>
  <c r="T540" i="5" s="1"/>
  <c r="R541" i="5"/>
  <c r="T541" i="5" s="1"/>
  <c r="R542" i="5"/>
  <c r="T542" i="5" s="1"/>
  <c r="R543" i="5"/>
  <c r="R544" i="5"/>
  <c r="T544" i="5" s="1"/>
  <c r="R545" i="5"/>
  <c r="T545" i="5" s="1"/>
  <c r="R546" i="5"/>
  <c r="T546" i="5" s="1"/>
  <c r="R547" i="5"/>
  <c r="T547" i="5" s="1"/>
  <c r="R548" i="5"/>
  <c r="T548" i="5" s="1"/>
  <c r="R549" i="5"/>
  <c r="T549" i="5" s="1"/>
  <c r="R550" i="5"/>
  <c r="T550" i="5" s="1"/>
  <c r="R551" i="5"/>
  <c r="R552" i="5"/>
  <c r="T552" i="5" s="1"/>
  <c r="R553" i="5"/>
  <c r="T553" i="5" s="1"/>
  <c r="R554" i="5"/>
  <c r="T554" i="5" s="1"/>
  <c r="R555" i="5"/>
  <c r="T555" i="5" s="1"/>
  <c r="R556" i="5"/>
  <c r="R557" i="5"/>
  <c r="T557" i="5" s="1"/>
  <c r="R558" i="5"/>
  <c r="T558" i="5" s="1"/>
  <c r="R559" i="5"/>
  <c r="R560" i="5"/>
  <c r="T560" i="5" s="1"/>
  <c r="R561" i="5"/>
  <c r="T561" i="5" s="1"/>
  <c r="R562" i="5"/>
  <c r="T562" i="5" s="1"/>
  <c r="R563" i="5"/>
  <c r="T563" i="5" s="1"/>
  <c r="R564" i="5"/>
  <c r="T564" i="5" s="1"/>
  <c r="R565" i="5"/>
  <c r="T565" i="5" s="1"/>
  <c r="R566" i="5"/>
  <c r="T566" i="5" s="1"/>
  <c r="R567" i="5"/>
  <c r="R568" i="5"/>
  <c r="T568" i="5" s="1"/>
  <c r="R569" i="5"/>
  <c r="T569" i="5" s="1"/>
  <c r="R570" i="5"/>
  <c r="T570" i="5" s="1"/>
  <c r="R571" i="5"/>
  <c r="T571" i="5" s="1"/>
  <c r="R572" i="5"/>
  <c r="T572" i="5" s="1"/>
  <c r="R573" i="5"/>
  <c r="T573" i="5" s="1"/>
  <c r="R574" i="5"/>
  <c r="T574" i="5" s="1"/>
  <c r="R575" i="5"/>
  <c r="T575" i="5" s="1"/>
  <c r="R576" i="5"/>
  <c r="T576" i="5" s="1"/>
  <c r="R577" i="5"/>
  <c r="T577" i="5" s="1"/>
  <c r="R578" i="5"/>
  <c r="T578" i="5" s="1"/>
  <c r="R579" i="5"/>
  <c r="T579" i="5" s="1"/>
  <c r="R580" i="5"/>
  <c r="T580" i="5" s="1"/>
  <c r="R581" i="5"/>
  <c r="T581" i="5" s="1"/>
  <c r="R582" i="5"/>
  <c r="T582" i="5" s="1"/>
  <c r="R583" i="5"/>
  <c r="R584" i="5"/>
  <c r="T584" i="5" s="1"/>
  <c r="R585" i="5"/>
  <c r="T585" i="5" s="1"/>
  <c r="R586" i="5"/>
  <c r="T586" i="5" s="1"/>
  <c r="R587" i="5"/>
  <c r="T587" i="5" s="1"/>
  <c r="R588" i="5"/>
  <c r="T588" i="5" s="1"/>
  <c r="R589" i="5"/>
  <c r="T589" i="5" s="1"/>
  <c r="R590" i="5"/>
  <c r="T590" i="5" s="1"/>
  <c r="R591" i="5"/>
  <c r="R592" i="5"/>
  <c r="T592" i="5" s="1"/>
  <c r="R593" i="5"/>
  <c r="T593" i="5" s="1"/>
  <c r="R594" i="5"/>
  <c r="R595" i="5"/>
  <c r="T595" i="5" s="1"/>
  <c r="R596" i="5"/>
  <c r="T596" i="5" s="1"/>
  <c r="R597" i="5"/>
  <c r="T597" i="5" s="1"/>
  <c r="R598" i="5"/>
  <c r="T598" i="5" s="1"/>
  <c r="R599" i="5"/>
  <c r="R600" i="5"/>
  <c r="T600" i="5" s="1"/>
  <c r="R601" i="5"/>
  <c r="T601" i="5" s="1"/>
  <c r="R602" i="5"/>
  <c r="T602" i="5" s="1"/>
  <c r="R603" i="5"/>
  <c r="T603" i="5" s="1"/>
  <c r="R604" i="5"/>
  <c r="T604" i="5" s="1"/>
  <c r="R605" i="5"/>
  <c r="T605" i="5" s="1"/>
  <c r="R606" i="5"/>
  <c r="T606" i="5" s="1"/>
  <c r="R607" i="5"/>
  <c r="R608" i="5"/>
  <c r="T608" i="5" s="1"/>
  <c r="R609" i="5"/>
  <c r="T609" i="5" s="1"/>
  <c r="R610" i="5"/>
  <c r="T610" i="5" s="1"/>
  <c r="R611" i="5"/>
  <c r="T611" i="5" s="1"/>
  <c r="R612" i="5"/>
  <c r="T612" i="5" s="1"/>
  <c r="R613" i="5"/>
  <c r="T613" i="5" s="1"/>
  <c r="R614" i="5"/>
  <c r="T614" i="5" s="1"/>
  <c r="R615" i="5"/>
  <c r="T615" i="5" s="1"/>
  <c r="R616" i="5"/>
  <c r="T616" i="5" s="1"/>
  <c r="R617" i="5"/>
  <c r="T617" i="5" s="1"/>
  <c r="R618" i="5"/>
  <c r="T618" i="5" s="1"/>
  <c r="R619" i="5"/>
  <c r="R620" i="5"/>
  <c r="T620" i="5" s="1"/>
  <c r="R621" i="5"/>
  <c r="T621" i="5" s="1"/>
  <c r="R622" i="5"/>
  <c r="T622" i="5" s="1"/>
  <c r="R623" i="5"/>
  <c r="R624" i="5"/>
  <c r="T624" i="5" s="1"/>
  <c r="R625" i="5"/>
  <c r="T625" i="5" s="1"/>
  <c r="R626" i="5"/>
  <c r="T626" i="5" s="1"/>
  <c r="R627" i="5"/>
  <c r="T627" i="5" s="1"/>
  <c r="R628" i="5"/>
  <c r="T628" i="5" s="1"/>
  <c r="R629" i="5"/>
  <c r="T629" i="5" s="1"/>
  <c r="R630" i="5"/>
  <c r="T630" i="5" s="1"/>
  <c r="R631" i="5"/>
  <c r="R632" i="5"/>
  <c r="T632" i="5" s="1"/>
  <c r="R633" i="5"/>
  <c r="T633" i="5" s="1"/>
  <c r="R634" i="5"/>
  <c r="T634" i="5" s="1"/>
  <c r="R635" i="5"/>
  <c r="R636" i="5"/>
  <c r="T636" i="5" s="1"/>
  <c r="R637" i="5"/>
  <c r="T637" i="5" s="1"/>
  <c r="R638" i="5"/>
  <c r="T638" i="5" s="1"/>
  <c r="R639" i="5"/>
  <c r="R640" i="5"/>
  <c r="T640" i="5" s="1"/>
  <c r="R641" i="5"/>
  <c r="T641" i="5" s="1"/>
  <c r="R642" i="5"/>
  <c r="T642" i="5" s="1"/>
  <c r="R643" i="5"/>
  <c r="T643" i="5" s="1"/>
  <c r="R644" i="5"/>
  <c r="T644" i="5" s="1"/>
  <c r="R645" i="5"/>
  <c r="T645" i="5" s="1"/>
  <c r="R646" i="5"/>
  <c r="T646" i="5" s="1"/>
  <c r="R647" i="5"/>
  <c r="T647" i="5" s="1"/>
  <c r="R648" i="5"/>
  <c r="T648" i="5" s="1"/>
  <c r="R649" i="5"/>
  <c r="T649" i="5" s="1"/>
  <c r="R650" i="5"/>
  <c r="T650" i="5" s="1"/>
  <c r="R651" i="5"/>
  <c r="R652" i="5"/>
  <c r="T652" i="5" s="1"/>
  <c r="R653" i="5"/>
  <c r="T653" i="5" s="1"/>
  <c r="R654" i="5"/>
  <c r="T654" i="5" s="1"/>
  <c r="R655" i="5"/>
  <c r="T655" i="5" s="1"/>
  <c r="R656" i="5"/>
  <c r="T656" i="5" s="1"/>
  <c r="R657" i="5"/>
  <c r="T657" i="5" s="1"/>
  <c r="R658" i="5"/>
  <c r="T658" i="5" s="1"/>
  <c r="R659" i="5"/>
  <c r="T659" i="5" s="1"/>
  <c r="R660" i="5"/>
  <c r="T660" i="5" s="1"/>
  <c r="R661" i="5"/>
  <c r="T661" i="5" s="1"/>
  <c r="R662" i="5"/>
  <c r="T662" i="5" s="1"/>
  <c r="R663" i="5"/>
  <c r="R664" i="5"/>
  <c r="T664" i="5" s="1"/>
  <c r="R665" i="5"/>
  <c r="T665" i="5" s="1"/>
  <c r="R666" i="5"/>
  <c r="T666" i="5" s="1"/>
  <c r="R667" i="5"/>
  <c r="T667" i="5" s="1"/>
  <c r="R668" i="5"/>
  <c r="T668" i="5" s="1"/>
  <c r="R669" i="5"/>
  <c r="T669" i="5" s="1"/>
  <c r="R670" i="5"/>
  <c r="T670" i="5" s="1"/>
  <c r="R671" i="5"/>
  <c r="R672" i="5"/>
  <c r="T672" i="5" s="1"/>
  <c r="R673" i="5"/>
  <c r="T673" i="5" s="1"/>
  <c r="R674" i="5"/>
  <c r="T674" i="5" s="1"/>
  <c r="R675" i="5"/>
  <c r="R676" i="5"/>
  <c r="T676" i="5" s="1"/>
  <c r="R677" i="5"/>
  <c r="T677" i="5" s="1"/>
  <c r="R678" i="5"/>
  <c r="T678" i="5" s="1"/>
  <c r="R679" i="5"/>
  <c r="R680" i="5"/>
  <c r="T680" i="5" s="1"/>
  <c r="R681" i="5"/>
  <c r="T681" i="5" s="1"/>
  <c r="R682" i="5"/>
  <c r="T682" i="5" s="1"/>
  <c r="R683" i="5"/>
  <c r="R684" i="5"/>
  <c r="T684" i="5" s="1"/>
  <c r="R685" i="5"/>
  <c r="T685" i="5" s="1"/>
  <c r="R686" i="5"/>
  <c r="T686" i="5" s="1"/>
  <c r="R687" i="5"/>
  <c r="T687" i="5" s="1"/>
  <c r="R688" i="5"/>
  <c r="T688" i="5" s="1"/>
  <c r="R689" i="5"/>
  <c r="T689" i="5" s="1"/>
  <c r="R690" i="5"/>
  <c r="T690" i="5" s="1"/>
  <c r="R691" i="5"/>
  <c r="T691" i="5" s="1"/>
  <c r="R692" i="5"/>
  <c r="T692" i="5" s="1"/>
  <c r="R693" i="5"/>
  <c r="T693" i="5" s="1"/>
  <c r="R694" i="5"/>
  <c r="T694" i="5" s="1"/>
  <c r="R695" i="5"/>
  <c r="R696" i="5"/>
  <c r="T696" i="5" s="1"/>
  <c r="R697" i="5"/>
  <c r="T697" i="5" s="1"/>
  <c r="R698" i="5"/>
  <c r="T698" i="5" s="1"/>
  <c r="R699" i="5"/>
  <c r="T699" i="5" s="1"/>
  <c r="R700" i="5"/>
  <c r="T700" i="5" s="1"/>
  <c r="R701" i="5"/>
  <c r="T701" i="5" s="1"/>
  <c r="R702" i="5"/>
  <c r="T702" i="5" s="1"/>
  <c r="R703" i="5"/>
  <c r="T703" i="5" s="1"/>
  <c r="R704" i="5"/>
  <c r="T704" i="5" s="1"/>
  <c r="R705" i="5"/>
  <c r="T705" i="5" s="1"/>
  <c r="R706" i="5"/>
  <c r="T706" i="5" s="1"/>
  <c r="R707" i="5"/>
  <c r="R708" i="5"/>
  <c r="T708" i="5" s="1"/>
  <c r="R709" i="5"/>
  <c r="T709" i="5" s="1"/>
  <c r="R710" i="5"/>
  <c r="T710" i="5" s="1"/>
  <c r="R711" i="5"/>
  <c r="R712" i="5"/>
  <c r="T712" i="5" s="1"/>
  <c r="R713" i="5"/>
  <c r="T713" i="5" s="1"/>
  <c r="R714" i="5"/>
  <c r="T714" i="5" s="1"/>
  <c r="R715" i="5"/>
  <c r="T715" i="5" s="1"/>
  <c r="R716" i="5"/>
  <c r="T716" i="5" s="1"/>
  <c r="R717" i="5"/>
  <c r="T717" i="5" s="1"/>
  <c r="R718" i="5"/>
  <c r="T718" i="5" s="1"/>
  <c r="R719" i="5"/>
  <c r="R720" i="5"/>
  <c r="T720" i="5" s="1"/>
  <c r="R721" i="5"/>
  <c r="T721" i="5" s="1"/>
  <c r="R722" i="5"/>
  <c r="T722" i="5" s="1"/>
  <c r="R723" i="5"/>
  <c r="R724" i="5"/>
  <c r="T724" i="5" s="1"/>
  <c r="R725" i="5"/>
  <c r="T725" i="5" s="1"/>
  <c r="R726" i="5"/>
  <c r="T726" i="5" s="1"/>
  <c r="R727" i="5"/>
  <c r="T727" i="5" s="1"/>
  <c r="R728" i="5"/>
  <c r="T728" i="5" s="1"/>
  <c r="R729" i="5"/>
  <c r="T729" i="5" s="1"/>
  <c r="R730" i="5"/>
  <c r="T730" i="5" s="1"/>
  <c r="R731" i="5"/>
  <c r="T731" i="5" s="1"/>
  <c r="R732" i="5"/>
  <c r="T732" i="5" s="1"/>
  <c r="R733" i="5"/>
  <c r="T733" i="5" s="1"/>
  <c r="R734" i="5"/>
  <c r="T734" i="5" s="1"/>
  <c r="R735" i="5"/>
  <c r="R736" i="5"/>
  <c r="T736" i="5" s="1"/>
  <c r="R737" i="5"/>
  <c r="T737" i="5" s="1"/>
  <c r="R738" i="5"/>
  <c r="T738" i="5" s="1"/>
  <c r="R739" i="5"/>
  <c r="T739" i="5" s="1"/>
  <c r="R740" i="5"/>
  <c r="T740" i="5" s="1"/>
  <c r="R741" i="5"/>
  <c r="T741" i="5" s="1"/>
  <c r="R742" i="5"/>
  <c r="T742" i="5" s="1"/>
  <c r="R743" i="5"/>
  <c r="R744" i="5"/>
  <c r="T744" i="5" s="1"/>
  <c r="R745" i="5"/>
  <c r="T745" i="5" s="1"/>
  <c r="R746" i="5"/>
  <c r="T746" i="5" s="1"/>
  <c r="R747" i="5"/>
  <c r="T747" i="5" s="1"/>
  <c r="R748" i="5"/>
  <c r="T748" i="5" s="1"/>
  <c r="R749" i="5"/>
  <c r="T749" i="5" s="1"/>
  <c r="R750" i="5"/>
  <c r="T750" i="5" s="1"/>
  <c r="R751" i="5"/>
  <c r="T751" i="5" s="1"/>
  <c r="R752" i="5"/>
  <c r="T752" i="5" s="1"/>
  <c r="R753" i="5"/>
  <c r="T753" i="5" s="1"/>
  <c r="R754" i="5"/>
  <c r="T754" i="5" s="1"/>
  <c r="R755" i="5"/>
  <c r="T755" i="5" s="1"/>
  <c r="R756" i="5"/>
  <c r="T756" i="5" s="1"/>
  <c r="R757" i="5"/>
  <c r="T757" i="5" s="1"/>
  <c r="R758" i="5"/>
  <c r="T758" i="5" s="1"/>
  <c r="R759" i="5"/>
  <c r="R760" i="5"/>
  <c r="T760" i="5" s="1"/>
  <c r="R761" i="5"/>
  <c r="T761" i="5" s="1"/>
  <c r="R762" i="5"/>
  <c r="R763" i="5"/>
  <c r="T763" i="5" s="1"/>
  <c r="R764" i="5"/>
  <c r="T764" i="5" s="1"/>
  <c r="R765" i="5"/>
  <c r="T765" i="5" s="1"/>
  <c r="R766" i="5"/>
  <c r="T766" i="5" s="1"/>
  <c r="R767" i="5"/>
  <c r="T767" i="5" s="1"/>
  <c r="R768" i="5"/>
  <c r="T768" i="5" s="1"/>
  <c r="R769" i="5"/>
  <c r="T769" i="5" s="1"/>
  <c r="R770" i="5"/>
  <c r="T770" i="5" s="1"/>
  <c r="R771" i="5"/>
  <c r="R772" i="5"/>
  <c r="T772" i="5" s="1"/>
  <c r="R773" i="5"/>
  <c r="T773" i="5" s="1"/>
  <c r="R774" i="5"/>
  <c r="T774" i="5" s="1"/>
  <c r="R775" i="5"/>
  <c r="R776" i="5"/>
  <c r="T776" i="5" s="1"/>
  <c r="R777" i="5"/>
  <c r="T777" i="5" s="1"/>
  <c r="R778" i="5"/>
  <c r="T778" i="5" s="1"/>
  <c r="R779" i="5"/>
  <c r="T779" i="5" s="1"/>
  <c r="R780" i="5"/>
  <c r="T780" i="5" s="1"/>
  <c r="R781" i="5"/>
  <c r="T781" i="5" s="1"/>
  <c r="R782" i="5"/>
  <c r="T782" i="5" s="1"/>
  <c r="R783" i="5"/>
  <c r="R784" i="5"/>
  <c r="T784" i="5" s="1"/>
  <c r="R785" i="5"/>
  <c r="T785" i="5" s="1"/>
  <c r="R786" i="5"/>
  <c r="T786" i="5" s="1"/>
  <c r="R787" i="5"/>
  <c r="T787" i="5" s="1"/>
  <c r="R788" i="5"/>
  <c r="T788" i="5" s="1"/>
  <c r="R789" i="5"/>
  <c r="T789" i="5" s="1"/>
  <c r="R790" i="5"/>
  <c r="T790" i="5" s="1"/>
  <c r="R791" i="5"/>
  <c r="R792" i="5"/>
  <c r="T792" i="5" s="1"/>
  <c r="R793" i="5"/>
  <c r="T793" i="5" s="1"/>
  <c r="R794" i="5"/>
  <c r="T794" i="5" s="1"/>
  <c r="R795" i="5"/>
  <c r="T795" i="5" s="1"/>
  <c r="R796" i="5"/>
  <c r="T796" i="5" s="1"/>
  <c r="R797" i="5"/>
  <c r="T797" i="5" s="1"/>
  <c r="R798" i="5"/>
  <c r="T798" i="5" s="1"/>
  <c r="R799" i="5"/>
  <c r="R800" i="5"/>
  <c r="T800" i="5" s="1"/>
  <c r="R801" i="5"/>
  <c r="T801" i="5" s="1"/>
  <c r="R802" i="5"/>
  <c r="T802" i="5" s="1"/>
  <c r="R803" i="5"/>
  <c r="R804" i="5"/>
  <c r="T804" i="5" s="1"/>
  <c r="R805" i="5"/>
  <c r="T805" i="5" s="1"/>
  <c r="R806" i="5"/>
  <c r="T806" i="5" s="1"/>
  <c r="R807" i="5"/>
  <c r="R808" i="5"/>
  <c r="T808" i="5" s="1"/>
  <c r="R809" i="5"/>
  <c r="T809" i="5" s="1"/>
  <c r="R810" i="5"/>
  <c r="T810" i="5" s="1"/>
  <c r="R811" i="5"/>
  <c r="R812" i="5"/>
  <c r="T812" i="5" s="1"/>
  <c r="R813" i="5"/>
  <c r="T813" i="5" s="1"/>
  <c r="R814" i="5"/>
  <c r="T814" i="5" s="1"/>
  <c r="R815" i="5"/>
  <c r="R816" i="5"/>
  <c r="T816" i="5" s="1"/>
  <c r="R817" i="5"/>
  <c r="T817" i="5" s="1"/>
  <c r="R818" i="5"/>
  <c r="T818" i="5" s="1"/>
  <c r="R819" i="5"/>
  <c r="T819" i="5" s="1"/>
  <c r="R820" i="5"/>
  <c r="R821" i="5"/>
  <c r="T821" i="5" s="1"/>
  <c r="R822" i="5"/>
  <c r="T822" i="5" s="1"/>
  <c r="R823" i="5"/>
  <c r="T823" i="5" s="1"/>
  <c r="R824" i="5"/>
  <c r="T824" i="5" s="1"/>
  <c r="R825" i="5"/>
  <c r="T825" i="5" s="1"/>
  <c r="R826" i="5"/>
  <c r="R827" i="5"/>
  <c r="T827" i="5" s="1"/>
  <c r="R828" i="5"/>
  <c r="T828" i="5" s="1"/>
  <c r="R829" i="5"/>
  <c r="T829" i="5" s="1"/>
  <c r="R830" i="5"/>
  <c r="T830" i="5" s="1"/>
  <c r="R831" i="5"/>
  <c r="R832" i="5"/>
  <c r="T832" i="5" s="1"/>
  <c r="R833" i="5"/>
  <c r="T833" i="5" s="1"/>
  <c r="R834" i="5"/>
  <c r="T834" i="5" s="1"/>
  <c r="R835" i="5"/>
  <c r="T835" i="5" s="1"/>
  <c r="R836" i="5"/>
  <c r="T836" i="5" s="1"/>
  <c r="R837" i="5"/>
  <c r="T837" i="5" s="1"/>
  <c r="R838" i="5"/>
  <c r="T838" i="5" s="1"/>
  <c r="R839" i="5"/>
  <c r="R840" i="5"/>
  <c r="T840" i="5" s="1"/>
  <c r="R841" i="5"/>
  <c r="T841" i="5" s="1"/>
  <c r="R842" i="5"/>
  <c r="R843" i="5"/>
  <c r="T843" i="5" s="1"/>
  <c r="R844" i="5"/>
  <c r="T844" i="5" s="1"/>
  <c r="R845" i="5"/>
  <c r="T845" i="5" s="1"/>
  <c r="R846" i="5"/>
  <c r="T846" i="5" s="1"/>
  <c r="R847" i="5"/>
  <c r="R848" i="5"/>
  <c r="T848" i="5" s="1"/>
  <c r="R849" i="5"/>
  <c r="T849" i="5" s="1"/>
  <c r="R850" i="5"/>
  <c r="T850" i="5" s="1"/>
  <c r="R851" i="5"/>
  <c r="R852" i="5"/>
  <c r="T852" i="5" s="1"/>
  <c r="R853" i="5"/>
  <c r="T853" i="5" s="1"/>
  <c r="R854" i="5"/>
  <c r="T854" i="5" s="1"/>
  <c r="R855" i="5"/>
  <c r="T855" i="5" s="1"/>
  <c r="R856" i="5"/>
  <c r="T856" i="5" s="1"/>
  <c r="R857" i="5"/>
  <c r="T857" i="5" s="1"/>
  <c r="R858" i="5"/>
  <c r="T858" i="5" s="1"/>
  <c r="R859" i="5"/>
  <c r="T859" i="5" s="1"/>
  <c r="R860" i="5"/>
  <c r="T860" i="5" s="1"/>
  <c r="R861" i="5"/>
  <c r="T861" i="5" s="1"/>
  <c r="R862" i="5"/>
  <c r="T862" i="5" s="1"/>
  <c r="R863" i="5"/>
  <c r="R864" i="5"/>
  <c r="T864" i="5" s="1"/>
  <c r="R865" i="5"/>
  <c r="T865" i="5" s="1"/>
  <c r="R866" i="5"/>
  <c r="T866" i="5" s="1"/>
  <c r="R867" i="5"/>
  <c r="T867" i="5" s="1"/>
  <c r="R868" i="5"/>
  <c r="T868" i="5" s="1"/>
  <c r="R869" i="5"/>
  <c r="T869" i="5" s="1"/>
  <c r="R870" i="5"/>
  <c r="T870" i="5" s="1"/>
  <c r="R871" i="5"/>
  <c r="R872" i="5"/>
  <c r="T872" i="5" s="1"/>
  <c r="R873" i="5"/>
  <c r="T873" i="5" s="1"/>
  <c r="R874" i="5"/>
  <c r="T874" i="5" s="1"/>
  <c r="R875" i="5"/>
  <c r="T875" i="5" s="1"/>
  <c r="R876" i="5"/>
  <c r="R877" i="5"/>
  <c r="T877" i="5" s="1"/>
  <c r="R878" i="5"/>
  <c r="T878" i="5" s="1"/>
  <c r="R879" i="5"/>
  <c r="R880" i="5"/>
  <c r="T880" i="5" s="1"/>
  <c r="R881" i="5"/>
  <c r="T881" i="5" s="1"/>
  <c r="R882" i="5"/>
  <c r="T882" i="5" s="1"/>
  <c r="R883" i="5"/>
  <c r="T883" i="5" s="1"/>
  <c r="R884" i="5"/>
  <c r="T884" i="5" s="1"/>
  <c r="R885" i="5"/>
  <c r="T885" i="5" s="1"/>
  <c r="R886" i="5"/>
  <c r="T886" i="5" s="1"/>
  <c r="R887" i="5"/>
  <c r="T887" i="5" s="1"/>
  <c r="R888" i="5"/>
  <c r="T888" i="5" s="1"/>
  <c r="R889" i="5"/>
  <c r="T889" i="5" s="1"/>
  <c r="R890" i="5"/>
  <c r="T890" i="5" s="1"/>
  <c r="R891" i="5"/>
  <c r="T891" i="5" s="1"/>
  <c r="R892" i="5"/>
  <c r="R893" i="5"/>
  <c r="T893" i="5" s="1"/>
  <c r="R894" i="5"/>
  <c r="T894" i="5" s="1"/>
  <c r="R895" i="5"/>
  <c r="R896" i="5"/>
  <c r="T896" i="5" s="1"/>
  <c r="R897" i="5"/>
  <c r="T897" i="5" s="1"/>
  <c r="R898" i="5"/>
  <c r="T898" i="5" s="1"/>
  <c r="R899" i="5"/>
  <c r="T899" i="5" s="1"/>
  <c r="R900" i="5"/>
  <c r="R901" i="5"/>
  <c r="T901" i="5" s="1"/>
  <c r="R902" i="5"/>
  <c r="T902" i="5" s="1"/>
  <c r="R903" i="5"/>
  <c r="R904" i="5"/>
  <c r="T904" i="5" s="1"/>
  <c r="R905" i="5"/>
  <c r="T905" i="5" s="1"/>
  <c r="R906" i="5"/>
  <c r="T906" i="5" s="1"/>
  <c r="R907" i="5"/>
  <c r="R908" i="5"/>
  <c r="T908" i="5" s="1"/>
  <c r="R909" i="5"/>
  <c r="T909" i="5" s="1"/>
  <c r="R910" i="5"/>
  <c r="T910" i="5" s="1"/>
  <c r="R911" i="5"/>
  <c r="T911" i="5" s="1"/>
  <c r="R912" i="5"/>
  <c r="T912" i="5" s="1"/>
  <c r="R913" i="5"/>
  <c r="T913" i="5" s="1"/>
  <c r="R914" i="5"/>
  <c r="T914" i="5" s="1"/>
  <c r="R915" i="5"/>
  <c r="R916" i="5"/>
  <c r="T916" i="5" s="1"/>
  <c r="R917" i="5"/>
  <c r="T917" i="5" s="1"/>
  <c r="R918" i="5"/>
  <c r="T918" i="5" s="1"/>
  <c r="R919" i="5"/>
  <c r="T919" i="5" s="1"/>
  <c r="R920" i="5"/>
  <c r="T920" i="5" s="1"/>
  <c r="R921" i="5"/>
  <c r="T921" i="5" s="1"/>
  <c r="R922" i="5"/>
  <c r="T922" i="5" s="1"/>
  <c r="R923" i="5"/>
  <c r="T923" i="5" s="1"/>
  <c r="R924" i="5"/>
  <c r="R925" i="5"/>
  <c r="T925" i="5" s="1"/>
  <c r="R926" i="5"/>
  <c r="T926" i="5" s="1"/>
  <c r="R927" i="5"/>
  <c r="R928" i="5"/>
  <c r="T928" i="5" s="1"/>
  <c r="R929" i="5"/>
  <c r="T929" i="5" s="1"/>
  <c r="R930" i="5"/>
  <c r="T930" i="5" s="1"/>
  <c r="R931" i="5"/>
  <c r="T931" i="5" s="1"/>
  <c r="R932" i="5"/>
  <c r="T932" i="5" s="1"/>
  <c r="R933" i="5"/>
  <c r="T933" i="5" s="1"/>
  <c r="R934" i="5"/>
  <c r="T934" i="5" s="1"/>
  <c r="R935" i="5"/>
  <c r="R936" i="5"/>
  <c r="T936" i="5" s="1"/>
  <c r="R937" i="5"/>
  <c r="T937" i="5" s="1"/>
  <c r="R938" i="5"/>
  <c r="T938" i="5" s="1"/>
  <c r="R939" i="5"/>
  <c r="T939" i="5" s="1"/>
  <c r="R940" i="5"/>
  <c r="T940" i="5" s="1"/>
  <c r="R941" i="5"/>
  <c r="T941" i="5" s="1"/>
  <c r="R942" i="5"/>
  <c r="T942" i="5" s="1"/>
  <c r="R943" i="5"/>
  <c r="R944" i="5"/>
  <c r="T944" i="5" s="1"/>
  <c r="R945" i="5"/>
  <c r="T945" i="5" s="1"/>
  <c r="R946" i="5"/>
  <c r="T946" i="5" s="1"/>
  <c r="R947" i="5"/>
  <c r="T947" i="5" s="1"/>
  <c r="R948" i="5"/>
  <c r="R949" i="5"/>
  <c r="T949" i="5" s="1"/>
  <c r="R950" i="5"/>
  <c r="T950" i="5" s="1"/>
  <c r="R951" i="5"/>
  <c r="T951" i="5" s="1"/>
  <c r="R952" i="5"/>
  <c r="T952" i="5" s="1"/>
  <c r="R953" i="5"/>
  <c r="T953" i="5" s="1"/>
  <c r="R954" i="5"/>
  <c r="T954" i="5" s="1"/>
  <c r="R955" i="5"/>
  <c r="T955" i="5" s="1"/>
  <c r="R956" i="5"/>
  <c r="T956" i="5" s="1"/>
  <c r="R957" i="5"/>
  <c r="T957" i="5" s="1"/>
  <c r="R958" i="5"/>
  <c r="T958" i="5" s="1"/>
  <c r="R959" i="5"/>
  <c r="T959" i="5" s="1"/>
  <c r="R960" i="5"/>
  <c r="T960" i="5" s="1"/>
  <c r="R961" i="5"/>
  <c r="T961" i="5" s="1"/>
  <c r="R962" i="5"/>
  <c r="T962" i="5" s="1"/>
  <c r="R963" i="5"/>
  <c r="T963" i="5" s="1"/>
  <c r="R964" i="5"/>
  <c r="T964" i="5" s="1"/>
  <c r="R965" i="5"/>
  <c r="T965" i="5" s="1"/>
  <c r="R966" i="5"/>
  <c r="T966" i="5" s="1"/>
  <c r="R967" i="5"/>
  <c r="R968" i="5"/>
  <c r="T968" i="5" s="1"/>
  <c r="R969" i="5"/>
  <c r="T969" i="5" s="1"/>
  <c r="R970" i="5"/>
  <c r="T970" i="5" s="1"/>
  <c r="R971" i="5"/>
  <c r="T971" i="5" s="1"/>
  <c r="R972" i="5"/>
  <c r="T972" i="5" s="1"/>
  <c r="R973" i="5"/>
  <c r="T973" i="5" s="1"/>
  <c r="R974" i="5"/>
  <c r="T974" i="5" s="1"/>
  <c r="R975" i="5"/>
  <c r="R976" i="5"/>
  <c r="T976" i="5" s="1"/>
  <c r="R977" i="5"/>
  <c r="T977" i="5" s="1"/>
  <c r="R978" i="5"/>
  <c r="T978" i="5" s="1"/>
  <c r="R979" i="5"/>
  <c r="T979" i="5" s="1"/>
  <c r="R980" i="5"/>
  <c r="T980" i="5" s="1"/>
  <c r="R981" i="5"/>
  <c r="T981" i="5" s="1"/>
  <c r="R982" i="5"/>
  <c r="T982" i="5" s="1"/>
  <c r="R983" i="5"/>
  <c r="R984" i="5"/>
  <c r="T984" i="5" s="1"/>
  <c r="R985" i="5"/>
  <c r="T985" i="5" s="1"/>
  <c r="R986" i="5"/>
  <c r="T986" i="5" s="1"/>
  <c r="R987" i="5"/>
  <c r="T987" i="5" s="1"/>
  <c r="R988" i="5"/>
  <c r="T988" i="5" s="1"/>
  <c r="R989" i="5"/>
  <c r="T989" i="5" s="1"/>
  <c r="R990" i="5"/>
  <c r="T990" i="5" s="1"/>
  <c r="R991" i="5"/>
  <c r="R992" i="5"/>
  <c r="T992" i="5" s="1"/>
  <c r="R993" i="5"/>
  <c r="T993" i="5" s="1"/>
  <c r="R994" i="5"/>
  <c r="T994" i="5" s="1"/>
  <c r="R995" i="5"/>
  <c r="R996" i="5"/>
  <c r="T996" i="5" s="1"/>
  <c r="R997" i="5"/>
  <c r="T997" i="5" s="1"/>
  <c r="R998" i="5"/>
  <c r="T998" i="5" s="1"/>
  <c r="R999" i="5"/>
  <c r="T999" i="5" s="1"/>
  <c r="R1000" i="5"/>
  <c r="T1000" i="5" s="1"/>
  <c r="R1001" i="5"/>
  <c r="T1001" i="5" s="1"/>
  <c r="R1002" i="5"/>
  <c r="T1002" i="5" s="1"/>
  <c r="R1003" i="5"/>
  <c r="T1003" i="5" s="1"/>
  <c r="R1004" i="5"/>
  <c r="T1004" i="5" s="1"/>
  <c r="R1005" i="5"/>
  <c r="T1005" i="5" s="1"/>
  <c r="R1006" i="5"/>
  <c r="T1006" i="5" s="1"/>
  <c r="R1007" i="5"/>
  <c r="R1008" i="5"/>
  <c r="T1008" i="5" s="1"/>
  <c r="R1009" i="5"/>
  <c r="T1009" i="5" s="1"/>
  <c r="R1010" i="5"/>
  <c r="R1011" i="5"/>
  <c r="T1011" i="5" s="1"/>
  <c r="R1012" i="5"/>
  <c r="T1012" i="5" s="1"/>
  <c r="R1013" i="5"/>
  <c r="T1013" i="5" s="1"/>
  <c r="R1014" i="5"/>
  <c r="T1014" i="5" s="1"/>
  <c r="R1015" i="5"/>
  <c r="R1016" i="5"/>
  <c r="T1016" i="5" s="1"/>
  <c r="R1017" i="5"/>
  <c r="T1017" i="5" s="1"/>
  <c r="R1018" i="5"/>
  <c r="T1018" i="5" s="1"/>
  <c r="R1019" i="5"/>
  <c r="T1019" i="5" s="1"/>
  <c r="R1020" i="5"/>
  <c r="T1020" i="5" s="1"/>
  <c r="R1021" i="5"/>
  <c r="T1021" i="5" s="1"/>
  <c r="R1022" i="5"/>
  <c r="T1022" i="5" s="1"/>
  <c r="R1023" i="5"/>
  <c r="R1024" i="5"/>
  <c r="T1024" i="5" s="1"/>
  <c r="R1025" i="5"/>
  <c r="T1025" i="5" s="1"/>
  <c r="R1026" i="5"/>
  <c r="T1026" i="5" s="1"/>
  <c r="R1027" i="5"/>
  <c r="T1027" i="5" s="1"/>
  <c r="R1028" i="5"/>
  <c r="T1028" i="5" s="1"/>
  <c r="R1029" i="5"/>
  <c r="T1029" i="5" s="1"/>
  <c r="R1030" i="5"/>
  <c r="T1030" i="5" s="1"/>
  <c r="R1031" i="5"/>
  <c r="R1032" i="5"/>
  <c r="T1032" i="5" s="1"/>
  <c r="R1033" i="5"/>
  <c r="T1033" i="5" s="1"/>
  <c r="R1034" i="5"/>
  <c r="T1034" i="5" s="1"/>
  <c r="R1035" i="5"/>
  <c r="T1035" i="5" s="1"/>
  <c r="R1036" i="5"/>
  <c r="T1036" i="5" s="1"/>
  <c r="R1037" i="5"/>
  <c r="T1037" i="5" s="1"/>
  <c r="R1038" i="5"/>
  <c r="T1038" i="5" s="1"/>
  <c r="R1039" i="5"/>
  <c r="R1040" i="5"/>
  <c r="T1040" i="5" s="1"/>
  <c r="R1041" i="5"/>
  <c r="T1041" i="5" s="1"/>
  <c r="R1042" i="5"/>
  <c r="R1043" i="5"/>
  <c r="T1043" i="5" s="1"/>
  <c r="R1044" i="5"/>
  <c r="T1044" i="5" s="1"/>
  <c r="R1045" i="5"/>
  <c r="T1045" i="5" s="1"/>
  <c r="R1046" i="5"/>
  <c r="T1046" i="5" s="1"/>
  <c r="R1047" i="5"/>
  <c r="T1047" i="5" s="1"/>
  <c r="R1048" i="5"/>
  <c r="T1048" i="5" s="1"/>
  <c r="R1049" i="5"/>
  <c r="T1049" i="5" s="1"/>
  <c r="R1050" i="5"/>
  <c r="T1050" i="5" s="1"/>
  <c r="R1051" i="5"/>
  <c r="T1051" i="5" s="1"/>
  <c r="R1052" i="5"/>
  <c r="T1052" i="5" s="1"/>
  <c r="R1053" i="5"/>
  <c r="T1053" i="5" s="1"/>
  <c r="R1054" i="5"/>
  <c r="T1054" i="5" s="1"/>
  <c r="R1055" i="5"/>
  <c r="R1056" i="5"/>
  <c r="T1056" i="5" s="1"/>
  <c r="R1057" i="5"/>
  <c r="T1057" i="5" s="1"/>
  <c r="R1058" i="5"/>
  <c r="T1058" i="5" s="1"/>
  <c r="R1059" i="5"/>
  <c r="T1059" i="5" s="1"/>
  <c r="R1060" i="5"/>
  <c r="T1060" i="5" s="1"/>
  <c r="R1061" i="5"/>
  <c r="T1061" i="5" s="1"/>
  <c r="R1062" i="5"/>
  <c r="T1062" i="5" s="1"/>
  <c r="R1063" i="5"/>
  <c r="R1064" i="5"/>
  <c r="T1064" i="5" s="1"/>
  <c r="R1065" i="5"/>
  <c r="T1065" i="5" s="1"/>
  <c r="R1066" i="5"/>
  <c r="T1066" i="5" s="1"/>
  <c r="R1067" i="5"/>
  <c r="T1067" i="5" s="1"/>
  <c r="R1068" i="5"/>
  <c r="T1068" i="5" s="1"/>
  <c r="R1069" i="5"/>
  <c r="T1069" i="5" s="1"/>
  <c r="R1070" i="5"/>
  <c r="T1070" i="5" s="1"/>
  <c r="R1071" i="5"/>
  <c r="R1072" i="5"/>
  <c r="T1072" i="5" s="1"/>
  <c r="R1073" i="5"/>
  <c r="T1073" i="5" s="1"/>
  <c r="R1074" i="5"/>
  <c r="T1074" i="5" s="1"/>
  <c r="R1075" i="5"/>
  <c r="T1075" i="5" s="1"/>
  <c r="R1076" i="5"/>
  <c r="T1076" i="5" s="1"/>
  <c r="R1077" i="5"/>
  <c r="T1077" i="5" s="1"/>
  <c r="R1078" i="5"/>
  <c r="T1078" i="5" s="1"/>
  <c r="R1079" i="5"/>
  <c r="R1080" i="5"/>
  <c r="T1080" i="5" s="1"/>
  <c r="R1081" i="5"/>
  <c r="T1081" i="5" s="1"/>
  <c r="R1082" i="5"/>
  <c r="T1082" i="5" s="1"/>
  <c r="R1083" i="5"/>
  <c r="T1083" i="5" s="1"/>
  <c r="R1084" i="5"/>
  <c r="T1084" i="5" s="1"/>
  <c r="R1085" i="5"/>
  <c r="T1085" i="5" s="1"/>
  <c r="R1086" i="5"/>
  <c r="T1086" i="5" s="1"/>
  <c r="R1087" i="5"/>
  <c r="R1088" i="5"/>
  <c r="T1088" i="5" s="1"/>
  <c r="R1089" i="5"/>
  <c r="T1089" i="5" s="1"/>
  <c r="R1090" i="5"/>
  <c r="T1090" i="5" s="1"/>
  <c r="R1091" i="5"/>
  <c r="T1091" i="5" s="1"/>
  <c r="R1092" i="5"/>
  <c r="T1092" i="5" s="1"/>
  <c r="R1093" i="5"/>
  <c r="T1093" i="5" s="1"/>
  <c r="R1094" i="5"/>
  <c r="T1094" i="5" s="1"/>
  <c r="R1095" i="5"/>
  <c r="R1096" i="5"/>
  <c r="T1096" i="5" s="1"/>
  <c r="R1097" i="5"/>
  <c r="T1097" i="5" s="1"/>
  <c r="R1098" i="5"/>
  <c r="T1098" i="5" s="1"/>
  <c r="R1099" i="5"/>
  <c r="T1099" i="5" s="1"/>
  <c r="R1100" i="5"/>
  <c r="T1100" i="5" s="1"/>
  <c r="R1101" i="5"/>
  <c r="T1101" i="5" s="1"/>
  <c r="R1102" i="5"/>
  <c r="T1102" i="5" s="1"/>
  <c r="R1103" i="5"/>
  <c r="T1103" i="5" s="1"/>
  <c r="R1104" i="5"/>
  <c r="T1104" i="5" s="1"/>
  <c r="R1105" i="5"/>
  <c r="T1105" i="5" s="1"/>
  <c r="R1106" i="5"/>
  <c r="T1106" i="5" s="1"/>
  <c r="R1107" i="5"/>
  <c r="T1107" i="5" s="1"/>
  <c r="R1108" i="5"/>
  <c r="T1108" i="5" s="1"/>
  <c r="R1109" i="5"/>
  <c r="T1109" i="5" s="1"/>
  <c r="R1110" i="5"/>
  <c r="T1110" i="5" s="1"/>
  <c r="R1111" i="5"/>
  <c r="T1111" i="5" s="1"/>
  <c r="R1112" i="5"/>
  <c r="T1112" i="5" s="1"/>
  <c r="R1113" i="5"/>
  <c r="T1113" i="5" s="1"/>
  <c r="R1114" i="5"/>
  <c r="T1114" i="5" s="1"/>
  <c r="R1115" i="5"/>
  <c r="T1115" i="5" s="1"/>
  <c r="R1116" i="5"/>
  <c r="T1116" i="5" s="1"/>
  <c r="R1117" i="5"/>
  <c r="T1117" i="5" s="1"/>
  <c r="R1118" i="5"/>
  <c r="T1118" i="5" s="1"/>
  <c r="R1119" i="5"/>
  <c r="R1120" i="5"/>
  <c r="T1120" i="5" s="1"/>
  <c r="R1121" i="5"/>
  <c r="T1121" i="5" s="1"/>
  <c r="R1122" i="5"/>
  <c r="R1123" i="5"/>
  <c r="T1123" i="5" s="1"/>
  <c r="R1124" i="5"/>
  <c r="T1124" i="5" s="1"/>
  <c r="R1125" i="5"/>
  <c r="T1125" i="5" s="1"/>
  <c r="R1126" i="5"/>
  <c r="T1126" i="5" s="1"/>
  <c r="R1127" i="5"/>
  <c r="R1128" i="5"/>
  <c r="T1128" i="5" s="1"/>
  <c r="R1129" i="5"/>
  <c r="T1129" i="5" s="1"/>
  <c r="R1130" i="5"/>
  <c r="T1130" i="5" s="1"/>
  <c r="R1131" i="5"/>
  <c r="R1132" i="5"/>
  <c r="T1132" i="5" s="1"/>
  <c r="R1133" i="5"/>
  <c r="T1133" i="5" s="1"/>
  <c r="R1134" i="5"/>
  <c r="T1134" i="5" s="1"/>
  <c r="R1135" i="5"/>
  <c r="R1136" i="5"/>
  <c r="T1136" i="5" s="1"/>
  <c r="R1137" i="5"/>
  <c r="T1137" i="5" s="1"/>
  <c r="R1138" i="5"/>
  <c r="T1138" i="5" s="1"/>
  <c r="R1139" i="5"/>
  <c r="R1140" i="5"/>
  <c r="T1140" i="5" s="1"/>
  <c r="R1141" i="5"/>
  <c r="T1141" i="5" s="1"/>
  <c r="R1142" i="5"/>
  <c r="T1142" i="5" s="1"/>
  <c r="R1143" i="5"/>
  <c r="R1144" i="5"/>
  <c r="T1144" i="5" s="1"/>
  <c r="R1145" i="5"/>
  <c r="T1145" i="5" s="1"/>
  <c r="R1146" i="5"/>
  <c r="T1146" i="5" s="1"/>
  <c r="R1147" i="5"/>
  <c r="T1147" i="5" s="1"/>
  <c r="R1148" i="5"/>
  <c r="R1149" i="5"/>
  <c r="T1149" i="5" s="1"/>
  <c r="R1150" i="5"/>
  <c r="T1150" i="5" s="1"/>
  <c r="R1151" i="5"/>
  <c r="R1152" i="5"/>
  <c r="T1152" i="5" s="1"/>
  <c r="R1153" i="5"/>
  <c r="T1153" i="5" s="1"/>
  <c r="R1154" i="5"/>
  <c r="T1154" i="5" s="1"/>
  <c r="R1155" i="5"/>
  <c r="T1155" i="5" s="1"/>
  <c r="R1156" i="5"/>
  <c r="T1156" i="5" s="1"/>
  <c r="R1157" i="5"/>
  <c r="T1157" i="5" s="1"/>
  <c r="R1158" i="5"/>
  <c r="T1158" i="5" s="1"/>
  <c r="R1159" i="5"/>
  <c r="R1160" i="5"/>
  <c r="T1160" i="5" s="1"/>
  <c r="R1161" i="5"/>
  <c r="T1161" i="5" s="1"/>
  <c r="R1162" i="5"/>
  <c r="T1162" i="5" s="1"/>
  <c r="R1163" i="5"/>
  <c r="T1163" i="5" s="1"/>
  <c r="R1164" i="5"/>
  <c r="T1164" i="5" s="1"/>
  <c r="R1165" i="5"/>
  <c r="T1165" i="5" s="1"/>
  <c r="R1166" i="5"/>
  <c r="T1166" i="5" s="1"/>
  <c r="R1167" i="5"/>
  <c r="R1168" i="5"/>
  <c r="T1168" i="5" s="1"/>
  <c r="R1169" i="5"/>
  <c r="T1169" i="5" s="1"/>
  <c r="R1170" i="5"/>
  <c r="T1170" i="5" s="1"/>
  <c r="R1171" i="5"/>
  <c r="T1171" i="5" s="1"/>
  <c r="R1172" i="5"/>
  <c r="T1172" i="5" s="1"/>
  <c r="R1173" i="5"/>
  <c r="T1173" i="5" s="1"/>
  <c r="R1174" i="5"/>
  <c r="T1174" i="5" s="1"/>
  <c r="R1175" i="5"/>
  <c r="T1175" i="5" s="1"/>
  <c r="R1176" i="5"/>
  <c r="T1176" i="5" s="1"/>
  <c r="R1177" i="5"/>
  <c r="T1177" i="5" s="1"/>
  <c r="R1178" i="5"/>
  <c r="T1178" i="5" s="1"/>
  <c r="R1179" i="5"/>
  <c r="R1180" i="5"/>
  <c r="T1180" i="5" s="1"/>
  <c r="R1181" i="5"/>
  <c r="T1181" i="5" s="1"/>
  <c r="R1182" i="5"/>
  <c r="T1182" i="5" s="1"/>
  <c r="R1183" i="5"/>
  <c r="T1183" i="5" s="1"/>
  <c r="R1184" i="5"/>
  <c r="T1184" i="5" s="1"/>
  <c r="R1185" i="5"/>
  <c r="T1185" i="5" s="1"/>
  <c r="R1186" i="5"/>
  <c r="T1186" i="5" s="1"/>
  <c r="R1187" i="5"/>
  <c r="T1187" i="5" s="1"/>
  <c r="R1188" i="5"/>
  <c r="T1188" i="5" s="1"/>
  <c r="R1189" i="5"/>
  <c r="T1189" i="5" s="1"/>
  <c r="R1190" i="5"/>
  <c r="T1190" i="5" s="1"/>
  <c r="R1191" i="5"/>
  <c r="R1192" i="5"/>
  <c r="T1192" i="5" s="1"/>
  <c r="R1193" i="5"/>
  <c r="T1193" i="5" s="1"/>
  <c r="R1194" i="5"/>
  <c r="T1194" i="5" s="1"/>
  <c r="R1195" i="5"/>
  <c r="R1196" i="5"/>
  <c r="T1196" i="5" s="1"/>
  <c r="R1197" i="5"/>
  <c r="T1197" i="5" s="1"/>
  <c r="R1198" i="5"/>
  <c r="T1198" i="5" s="1"/>
  <c r="R1199" i="5"/>
  <c r="R1200" i="5"/>
  <c r="T1200" i="5" s="1"/>
  <c r="R1201" i="5"/>
  <c r="T1201" i="5" s="1"/>
  <c r="R1202" i="5"/>
  <c r="T1202" i="5" s="1"/>
  <c r="R1203" i="5"/>
  <c r="R1204" i="5"/>
  <c r="T1204" i="5" s="1"/>
  <c r="R1205" i="5"/>
  <c r="T1205" i="5" s="1"/>
  <c r="R1206" i="5"/>
  <c r="T1206" i="5" s="1"/>
  <c r="R1207" i="5"/>
  <c r="R1208" i="5"/>
  <c r="T1208" i="5" s="1"/>
  <c r="R1209" i="5"/>
  <c r="T1209" i="5" s="1"/>
  <c r="R1210" i="5"/>
  <c r="T1210" i="5" s="1"/>
  <c r="R1211" i="5"/>
  <c r="T1211" i="5" s="1"/>
  <c r="R1212" i="5"/>
  <c r="R1213" i="5"/>
  <c r="T1213" i="5" s="1"/>
  <c r="R1214" i="5"/>
  <c r="T1214" i="5" s="1"/>
  <c r="R1215" i="5"/>
  <c r="R1216" i="5"/>
  <c r="T1216" i="5" s="1"/>
  <c r="R1217" i="5"/>
  <c r="T1217" i="5" s="1"/>
  <c r="R1218" i="5"/>
  <c r="T1218" i="5" s="1"/>
  <c r="R1219" i="5"/>
  <c r="R1220" i="5"/>
  <c r="T1220" i="5" s="1"/>
  <c r="R1221" i="5"/>
  <c r="T1221" i="5" s="1"/>
  <c r="R1222" i="5"/>
  <c r="T1222" i="5" s="1"/>
  <c r="R1223" i="5"/>
  <c r="R1224" i="5"/>
  <c r="T1224" i="5" s="1"/>
  <c r="R1225" i="5"/>
  <c r="T1225" i="5" s="1"/>
  <c r="R1226" i="5"/>
  <c r="T1226" i="5" s="1"/>
  <c r="R1227" i="5"/>
  <c r="T1227" i="5" s="1"/>
  <c r="R1228" i="5"/>
  <c r="T1228" i="5" s="1"/>
  <c r="R1229" i="5"/>
  <c r="T1229" i="5" s="1"/>
  <c r="R1230" i="5"/>
  <c r="T1230" i="5" s="1"/>
  <c r="R1231" i="5"/>
  <c r="R1232" i="5"/>
  <c r="T1232" i="5" s="1"/>
  <c r="R1233" i="5"/>
  <c r="T1233" i="5" s="1"/>
  <c r="R1234" i="5"/>
  <c r="T1234" i="5" s="1"/>
  <c r="R1235" i="5"/>
  <c r="T1235" i="5" s="1"/>
  <c r="R1236" i="5"/>
  <c r="T1236" i="5" s="1"/>
  <c r="R1237" i="5"/>
  <c r="T1237" i="5" s="1"/>
  <c r="R1238" i="5"/>
  <c r="T1238" i="5" s="1"/>
  <c r="R1239" i="5"/>
  <c r="R1240" i="5"/>
  <c r="T1240" i="5" s="1"/>
  <c r="R1241" i="5"/>
  <c r="T1241" i="5" s="1"/>
  <c r="R1242" i="5"/>
  <c r="T1242" i="5" s="1"/>
  <c r="R1243" i="5"/>
  <c r="R1244" i="5"/>
  <c r="T1244" i="5" s="1"/>
  <c r="R1245" i="5"/>
  <c r="T1245" i="5" s="1"/>
  <c r="R1246" i="5"/>
  <c r="T1246" i="5" s="1"/>
  <c r="R1247" i="5"/>
  <c r="R1248" i="5"/>
  <c r="T1248" i="5" s="1"/>
  <c r="R1249" i="5"/>
  <c r="T1249" i="5" s="1"/>
  <c r="R1250" i="5"/>
  <c r="T1250" i="5" s="1"/>
  <c r="R1251" i="5"/>
  <c r="T1251" i="5" s="1"/>
  <c r="R1252" i="5"/>
  <c r="T1252" i="5" s="1"/>
  <c r="R1253" i="5"/>
  <c r="T1253" i="5" s="1"/>
  <c r="R1254" i="5"/>
  <c r="T1254" i="5" s="1"/>
  <c r="R1255" i="5"/>
  <c r="R1256" i="5"/>
  <c r="T1256" i="5" s="1"/>
  <c r="R1257" i="5"/>
  <c r="T1257" i="5" s="1"/>
  <c r="R1258" i="5"/>
  <c r="T1258" i="5" s="1"/>
  <c r="R1259" i="5"/>
  <c r="R1260" i="5"/>
  <c r="T1260" i="5" s="1"/>
  <c r="R1261" i="5"/>
  <c r="T1261" i="5" s="1"/>
  <c r="R1262" i="5"/>
  <c r="T1262" i="5" s="1"/>
  <c r="R1263" i="5"/>
  <c r="R1264" i="5"/>
  <c r="T1264" i="5" s="1"/>
  <c r="R1265" i="5"/>
  <c r="T1265" i="5" s="1"/>
  <c r="R1266" i="5"/>
  <c r="T1266" i="5" s="1"/>
  <c r="R1267" i="5"/>
  <c r="T1267" i="5" s="1"/>
  <c r="R1268" i="5"/>
  <c r="T1268" i="5" s="1"/>
  <c r="R1269" i="5"/>
  <c r="T1269" i="5" s="1"/>
  <c r="R1270" i="5"/>
  <c r="T1270" i="5" s="1"/>
  <c r="R1271" i="5"/>
  <c r="R1272" i="5"/>
  <c r="T1272" i="5" s="1"/>
  <c r="R1273" i="5"/>
  <c r="T1273" i="5" s="1"/>
  <c r="R1274" i="5"/>
  <c r="T1274" i="5" s="1"/>
  <c r="R1275" i="5"/>
  <c r="T1275" i="5" s="1"/>
  <c r="R1276" i="5"/>
  <c r="T1276" i="5" s="1"/>
  <c r="R1277" i="5"/>
  <c r="T1277" i="5" s="1"/>
  <c r="R1278" i="5"/>
  <c r="T1278" i="5" s="1"/>
  <c r="R1279" i="5"/>
  <c r="R1280" i="5"/>
  <c r="T1280" i="5" s="1"/>
  <c r="R1281" i="5"/>
  <c r="T1281" i="5" s="1"/>
  <c r="R1282" i="5"/>
  <c r="R1283" i="5"/>
  <c r="T1283" i="5" s="1"/>
  <c r="R1284" i="5"/>
  <c r="T1284" i="5" s="1"/>
  <c r="R1285" i="5"/>
  <c r="T1285" i="5" s="1"/>
  <c r="R1286" i="5"/>
  <c r="T1286" i="5" s="1"/>
  <c r="R1287" i="5"/>
  <c r="R1288" i="5"/>
  <c r="T1288" i="5" s="1"/>
  <c r="R1289" i="5"/>
  <c r="T1289" i="5" s="1"/>
  <c r="R1290" i="5"/>
  <c r="T1290" i="5" s="1"/>
  <c r="R1291" i="5"/>
  <c r="R1292" i="5"/>
  <c r="T1292" i="5" s="1"/>
  <c r="R1293" i="5"/>
  <c r="T1293" i="5" s="1"/>
  <c r="R1294" i="5"/>
  <c r="T1294" i="5" s="1"/>
  <c r="R1295" i="5"/>
  <c r="T1295" i="5" s="1"/>
  <c r="R1296" i="5"/>
  <c r="T1296" i="5" s="1"/>
  <c r="R1297" i="5"/>
  <c r="T1297" i="5" s="1"/>
  <c r="R1298" i="5"/>
  <c r="R1299" i="5"/>
  <c r="T1299" i="5" s="1"/>
  <c r="R1300" i="5"/>
  <c r="T1300" i="5" s="1"/>
  <c r="R1301" i="5"/>
  <c r="T1301" i="5" s="1"/>
  <c r="R1302" i="5"/>
  <c r="T1302" i="5" s="1"/>
  <c r="R1303" i="5"/>
  <c r="R1304" i="5"/>
  <c r="T1304" i="5" s="1"/>
  <c r="R1305" i="5"/>
  <c r="T1305" i="5" s="1"/>
  <c r="R1306" i="5"/>
  <c r="T1306" i="5" s="1"/>
  <c r="R1307" i="5"/>
  <c r="T1307" i="5" s="1"/>
  <c r="R1308" i="5"/>
  <c r="T1308" i="5" s="1"/>
  <c r="R1309" i="5"/>
  <c r="T1309" i="5" s="1"/>
  <c r="R1310" i="5"/>
  <c r="T1310" i="5" s="1"/>
  <c r="R1311" i="5"/>
  <c r="R1312" i="5"/>
  <c r="T1312" i="5" s="1"/>
  <c r="R1313" i="5"/>
  <c r="T1313" i="5" s="1"/>
  <c r="R1314" i="5"/>
  <c r="T1314" i="5" s="1"/>
  <c r="R1315" i="5"/>
  <c r="T1315" i="5" s="1"/>
  <c r="R1316" i="5"/>
  <c r="T1316" i="5" s="1"/>
  <c r="R1317" i="5"/>
  <c r="T1317" i="5" s="1"/>
  <c r="R1318" i="5"/>
  <c r="T1318" i="5" s="1"/>
  <c r="R1319" i="5"/>
  <c r="R1320" i="5"/>
  <c r="T1320" i="5" s="1"/>
  <c r="R1321" i="5"/>
  <c r="T1321" i="5" s="1"/>
  <c r="R1322" i="5"/>
  <c r="T1322" i="5" s="1"/>
  <c r="R1323" i="5"/>
  <c r="R1324" i="5"/>
  <c r="T1324" i="5" s="1"/>
  <c r="R1325" i="5"/>
  <c r="T1325" i="5" s="1"/>
  <c r="R1326" i="5"/>
  <c r="T1326" i="5" s="1"/>
  <c r="R1327" i="5"/>
  <c r="T1327" i="5" s="1"/>
  <c r="R1328" i="5"/>
  <c r="T1328" i="5" s="1"/>
  <c r="R1329" i="5"/>
  <c r="T1329" i="5" s="1"/>
  <c r="R1330" i="5"/>
  <c r="R1331" i="5"/>
  <c r="R1332" i="5"/>
  <c r="T1332" i="5" s="1"/>
  <c r="R1333" i="5"/>
  <c r="T1333" i="5" s="1"/>
  <c r="R1334" i="5"/>
  <c r="T1334" i="5" s="1"/>
  <c r="R1335" i="5"/>
  <c r="R1336" i="5"/>
  <c r="T1336" i="5" s="1"/>
  <c r="R1337" i="5"/>
  <c r="T1337" i="5" s="1"/>
  <c r="R1338" i="5"/>
  <c r="T1338" i="5" s="1"/>
  <c r="R1339" i="5"/>
  <c r="R1340" i="5"/>
  <c r="T1340" i="5" s="1"/>
  <c r="R1341" i="5"/>
  <c r="T1341" i="5" s="1"/>
  <c r="R1342" i="5"/>
  <c r="T1342" i="5" s="1"/>
  <c r="R1343" i="5"/>
  <c r="R1344" i="5"/>
  <c r="T1344" i="5" s="1"/>
  <c r="R1345" i="5"/>
  <c r="T1345" i="5" s="1"/>
  <c r="R1346" i="5"/>
  <c r="T1346" i="5" s="1"/>
  <c r="R1347" i="5"/>
  <c r="T1347" i="5" s="1"/>
  <c r="R1348" i="5"/>
  <c r="T1348" i="5" s="1"/>
  <c r="R1349" i="5"/>
  <c r="T1349" i="5" s="1"/>
  <c r="R1350" i="5"/>
  <c r="T1350" i="5" s="1"/>
  <c r="R1351" i="5"/>
  <c r="R1352" i="5"/>
  <c r="T1352" i="5" s="1"/>
  <c r="R1353" i="5"/>
  <c r="T1353" i="5" s="1"/>
  <c r="R1354" i="5"/>
  <c r="T1354" i="5" s="1"/>
  <c r="R1355" i="5"/>
  <c r="T1355" i="5" s="1"/>
  <c r="R1356" i="5"/>
  <c r="T1356" i="5" s="1"/>
  <c r="R1357" i="5"/>
  <c r="T1357" i="5" s="1"/>
  <c r="R1358" i="5"/>
  <c r="T1358" i="5" s="1"/>
  <c r="R1359" i="5"/>
  <c r="R1360" i="5"/>
  <c r="T1360" i="5" s="1"/>
  <c r="R1361" i="5"/>
  <c r="T1361" i="5" s="1"/>
  <c r="R1362" i="5"/>
  <c r="T1362" i="5" s="1"/>
  <c r="R1363" i="5"/>
  <c r="R1364" i="5"/>
  <c r="T1364" i="5" s="1"/>
  <c r="R1365" i="5"/>
  <c r="T1365" i="5" s="1"/>
  <c r="R1366" i="5"/>
  <c r="T1366" i="5" s="1"/>
  <c r="R1367" i="5"/>
  <c r="R1368" i="5"/>
  <c r="T1368" i="5" s="1"/>
  <c r="R1369" i="5"/>
  <c r="T1369" i="5" s="1"/>
  <c r="R1370" i="5"/>
  <c r="T1370" i="5" s="1"/>
  <c r="R1371" i="5"/>
  <c r="T1371" i="5" s="1"/>
  <c r="R1372" i="5"/>
  <c r="T1372" i="5" s="1"/>
  <c r="R1373" i="5"/>
  <c r="T1373" i="5" s="1"/>
  <c r="R1374" i="5"/>
  <c r="T1374" i="5" s="1"/>
  <c r="R1375" i="5"/>
  <c r="T1375" i="5" s="1"/>
  <c r="R1376" i="5"/>
  <c r="T1376" i="5" s="1"/>
  <c r="R1377" i="5"/>
  <c r="T1377" i="5" s="1"/>
  <c r="R1378" i="5"/>
  <c r="T1378" i="5" s="1"/>
  <c r="R1379" i="5"/>
  <c r="T1379" i="5" s="1"/>
  <c r="R1380" i="5"/>
  <c r="T1380" i="5" s="1"/>
  <c r="R1381" i="5"/>
  <c r="T1381" i="5" s="1"/>
  <c r="R1382" i="5"/>
  <c r="T1382" i="5" s="1"/>
  <c r="R1383" i="5"/>
  <c r="R1384" i="5"/>
  <c r="T1384" i="5" s="1"/>
  <c r="R1385" i="5"/>
  <c r="T1385" i="5" s="1"/>
  <c r="R1386" i="5"/>
  <c r="T1386" i="5" s="1"/>
  <c r="R1387" i="5"/>
  <c r="T1387" i="5" s="1"/>
  <c r="R1388" i="5"/>
  <c r="T1388" i="5" s="1"/>
  <c r="R1389" i="5"/>
  <c r="T1389" i="5" s="1"/>
  <c r="R1390" i="5"/>
  <c r="T1390" i="5" s="1"/>
  <c r="R1391" i="5"/>
  <c r="R1392" i="5"/>
  <c r="T1392" i="5" s="1"/>
  <c r="R1393" i="5"/>
  <c r="T1393" i="5" s="1"/>
  <c r="R1394" i="5"/>
  <c r="T1394" i="5" s="1"/>
  <c r="R1395" i="5"/>
  <c r="R1396" i="5"/>
  <c r="T1396" i="5" s="1"/>
  <c r="R1397" i="5"/>
  <c r="T1397" i="5" s="1"/>
  <c r="R1398" i="5"/>
  <c r="T1398" i="5" s="1"/>
  <c r="R1399" i="5"/>
  <c r="R1400" i="5"/>
  <c r="T1400" i="5" s="1"/>
  <c r="R1401" i="5"/>
  <c r="T1401" i="5" s="1"/>
  <c r="R1402" i="5"/>
  <c r="T1402" i="5" s="1"/>
  <c r="R1403" i="5"/>
  <c r="R1404" i="5"/>
  <c r="T1404" i="5" s="1"/>
  <c r="R1405" i="5"/>
  <c r="T1405" i="5" s="1"/>
  <c r="R1406" i="5"/>
  <c r="T1406" i="5" s="1"/>
  <c r="R1407" i="5"/>
  <c r="R1408" i="5"/>
  <c r="T1408" i="5" s="1"/>
  <c r="R1409" i="5"/>
  <c r="T1409" i="5" s="1"/>
  <c r="R1410" i="5"/>
  <c r="T1410" i="5" s="1"/>
  <c r="R1411" i="5"/>
  <c r="T1411" i="5" s="1"/>
  <c r="R1412" i="5"/>
  <c r="T1412" i="5" s="1"/>
  <c r="R1413" i="5"/>
  <c r="T1413" i="5" s="1"/>
  <c r="R1414" i="5"/>
  <c r="T1414" i="5" s="1"/>
  <c r="R1415" i="5"/>
  <c r="R1416" i="5"/>
  <c r="T1416" i="5" s="1"/>
  <c r="R1417" i="5"/>
  <c r="T1417" i="5" s="1"/>
  <c r="R1418" i="5"/>
  <c r="T1418" i="5" s="1"/>
  <c r="R1419" i="5"/>
  <c r="T1419" i="5" s="1"/>
  <c r="R1420" i="5"/>
  <c r="R1421" i="5"/>
  <c r="T1421" i="5" s="1"/>
  <c r="R1422" i="5"/>
  <c r="T1422" i="5" s="1"/>
  <c r="R1423" i="5"/>
  <c r="R1424" i="5"/>
  <c r="T1424" i="5" s="1"/>
  <c r="R1425" i="5"/>
  <c r="T1425" i="5" s="1"/>
  <c r="R1426" i="5"/>
  <c r="T1426" i="5" s="1"/>
  <c r="R1427" i="5"/>
  <c r="T1427" i="5" s="1"/>
  <c r="R1428" i="5"/>
  <c r="T1428" i="5" s="1"/>
  <c r="R1429" i="5"/>
  <c r="T1429" i="5" s="1"/>
  <c r="R1430" i="5"/>
  <c r="T1430" i="5" s="1"/>
  <c r="R1431" i="5"/>
  <c r="R1432" i="5"/>
  <c r="T1432" i="5" s="1"/>
  <c r="R1433" i="5"/>
  <c r="T1433" i="5" s="1"/>
  <c r="R1434" i="5"/>
  <c r="T1434" i="5" s="1"/>
  <c r="R1435" i="5"/>
  <c r="T1435" i="5" s="1"/>
  <c r="R1436" i="5"/>
  <c r="T1436" i="5" s="1"/>
  <c r="R1437" i="5"/>
  <c r="T1437" i="5" s="1"/>
  <c r="R1438" i="5"/>
  <c r="T1438" i="5" s="1"/>
  <c r="R1439" i="5"/>
  <c r="R1440" i="5"/>
  <c r="T1440" i="5" s="1"/>
  <c r="R1441" i="5"/>
  <c r="T1441" i="5" s="1"/>
  <c r="R1442" i="5"/>
  <c r="R1443" i="5"/>
  <c r="T1443" i="5" s="1"/>
  <c r="R1444" i="5"/>
  <c r="T1444" i="5" s="1"/>
  <c r="R1445" i="5"/>
  <c r="T1445" i="5" s="1"/>
  <c r="R1446" i="5"/>
  <c r="T1446" i="5" s="1"/>
  <c r="R1447" i="5"/>
  <c r="T1447" i="5" s="1"/>
  <c r="R1448" i="5"/>
  <c r="T1448" i="5" s="1"/>
  <c r="R1449" i="5"/>
  <c r="T1449" i="5" s="1"/>
  <c r="R1450" i="5"/>
  <c r="T1450" i="5" s="1"/>
  <c r="R1451" i="5"/>
  <c r="T1451" i="5" s="1"/>
  <c r="R1452" i="5"/>
  <c r="T1452" i="5" s="1"/>
  <c r="R1453" i="5"/>
  <c r="T1453" i="5" s="1"/>
  <c r="R1454" i="5"/>
  <c r="T1454" i="5" s="1"/>
  <c r="R1455" i="5"/>
  <c r="R1456" i="5"/>
  <c r="T1456" i="5" s="1"/>
  <c r="R1457" i="5"/>
  <c r="T1457" i="5" s="1"/>
  <c r="R1458" i="5"/>
  <c r="R1459" i="5"/>
  <c r="T1459" i="5" s="1"/>
  <c r="R1460" i="5"/>
  <c r="T1460" i="5" s="1"/>
  <c r="R1461" i="5"/>
  <c r="T1461" i="5" s="1"/>
  <c r="R1462" i="5"/>
  <c r="T1462" i="5" s="1"/>
  <c r="R1463" i="5"/>
  <c r="T1463" i="5" s="1"/>
  <c r="R1464" i="5"/>
  <c r="T1464" i="5" s="1"/>
  <c r="R1465" i="5"/>
  <c r="T1465" i="5" s="1"/>
  <c r="R1466" i="5"/>
  <c r="T1466" i="5" s="1"/>
  <c r="R1467" i="5"/>
  <c r="T1467" i="5" s="1"/>
  <c r="R1468" i="5"/>
  <c r="T1468" i="5" s="1"/>
  <c r="R1469" i="5"/>
  <c r="T1469" i="5" s="1"/>
  <c r="R1470" i="5"/>
  <c r="T1470" i="5" s="1"/>
  <c r="R1471" i="5"/>
  <c r="T1471" i="5" s="1"/>
  <c r="R1472" i="5"/>
  <c r="T1472" i="5" s="1"/>
  <c r="R1473" i="5"/>
  <c r="T1473" i="5" s="1"/>
  <c r="R1474" i="5"/>
  <c r="R1475" i="5"/>
  <c r="R1476" i="5"/>
  <c r="T1476" i="5" s="1"/>
  <c r="R1477" i="5"/>
  <c r="T1477" i="5" s="1"/>
  <c r="R1478" i="5"/>
  <c r="T1478" i="5" s="1"/>
  <c r="R1479" i="5"/>
  <c r="T1479" i="5" s="1"/>
  <c r="R1480" i="5"/>
  <c r="R1481" i="5"/>
  <c r="T1481" i="5" s="1"/>
  <c r="R1482" i="5"/>
  <c r="T1482" i="5" s="1"/>
  <c r="R1483" i="5"/>
  <c r="R1484" i="5"/>
  <c r="T1484" i="5" s="1"/>
  <c r="R1485" i="5"/>
  <c r="T1485" i="5" s="1"/>
  <c r="R1486" i="5"/>
  <c r="T1486" i="5" s="1"/>
  <c r="R1487" i="5"/>
  <c r="T1487" i="5" s="1"/>
  <c r="R1488" i="5"/>
  <c r="T1488" i="5" s="1"/>
  <c r="R1489" i="5"/>
  <c r="T1489" i="5" s="1"/>
  <c r="R1490" i="5"/>
  <c r="T1490" i="5" s="1"/>
  <c r="R1491" i="5"/>
  <c r="T1491" i="5" s="1"/>
  <c r="R1492" i="5"/>
  <c r="T1492" i="5" s="1"/>
  <c r="R1493" i="5"/>
  <c r="T1493" i="5" s="1"/>
  <c r="R1494" i="5"/>
  <c r="T1494" i="5" s="1"/>
  <c r="R1495" i="5"/>
  <c r="R1496" i="5"/>
  <c r="T1496" i="5" s="1"/>
  <c r="R1497" i="5"/>
  <c r="T1497" i="5" s="1"/>
  <c r="R1498" i="5"/>
  <c r="T1498" i="5" s="1"/>
  <c r="R1499" i="5"/>
  <c r="T1499" i="5" s="1"/>
  <c r="R1500" i="5"/>
  <c r="T1500" i="5" s="1"/>
  <c r="R1501" i="5"/>
  <c r="T1501" i="5" s="1"/>
  <c r="R1502" i="5"/>
  <c r="T1502" i="5" s="1"/>
  <c r="R1503" i="5"/>
  <c r="R1504" i="5"/>
  <c r="T1504" i="5" s="1"/>
  <c r="R1505" i="5"/>
  <c r="T1505" i="5" s="1"/>
  <c r="R1506" i="5"/>
  <c r="T1506" i="5" s="1"/>
  <c r="R1507" i="5"/>
  <c r="R1508" i="5"/>
  <c r="T1508" i="5" s="1"/>
  <c r="R1509" i="5"/>
  <c r="T1509" i="5" s="1"/>
  <c r="R1510" i="5"/>
  <c r="T1510" i="5" s="1"/>
  <c r="R1511" i="5"/>
  <c r="R1512" i="5"/>
  <c r="T1512" i="5" s="1"/>
  <c r="R1513" i="5"/>
  <c r="T1513" i="5" s="1"/>
  <c r="R1514" i="5"/>
  <c r="T1514" i="5" s="1"/>
  <c r="R1515" i="5"/>
  <c r="R1516" i="5"/>
  <c r="T1516" i="5" s="1"/>
  <c r="R1517" i="5"/>
  <c r="T1517" i="5" s="1"/>
  <c r="R1518" i="5"/>
  <c r="T1518" i="5" s="1"/>
  <c r="R1519" i="5"/>
  <c r="T1519" i="5" s="1"/>
  <c r="R1520" i="5"/>
  <c r="R1521" i="5"/>
  <c r="T1521" i="5" s="1"/>
  <c r="R1522" i="5"/>
  <c r="T1522" i="5" s="1"/>
  <c r="R1523" i="5"/>
  <c r="T1523" i="5" s="1"/>
  <c r="R1524" i="5"/>
  <c r="T1524" i="5" s="1"/>
  <c r="R1525" i="5"/>
  <c r="T1525" i="5" s="1"/>
  <c r="R1526" i="5"/>
  <c r="T1526" i="5" s="1"/>
  <c r="R1527" i="5"/>
  <c r="R1528" i="5"/>
  <c r="T1528" i="5" s="1"/>
  <c r="R1529" i="5"/>
  <c r="T1529" i="5" s="1"/>
  <c r="R1530" i="5"/>
  <c r="T1530" i="5" s="1"/>
  <c r="R1531" i="5"/>
  <c r="T1531" i="5" s="1"/>
  <c r="R1532" i="5"/>
  <c r="T1532" i="5" s="1"/>
  <c r="R1533" i="5"/>
  <c r="T1533" i="5" s="1"/>
  <c r="R1534" i="5"/>
  <c r="T1534" i="5" s="1"/>
  <c r="R1535" i="5"/>
  <c r="R1536" i="5"/>
  <c r="T1536" i="5" s="1"/>
  <c r="R1537" i="5"/>
  <c r="T1537" i="5" s="1"/>
  <c r="R1538" i="5"/>
  <c r="T1538" i="5" s="1"/>
  <c r="R1539" i="5"/>
  <c r="T1539" i="5" s="1"/>
  <c r="R1540" i="5"/>
  <c r="T1540" i="5" s="1"/>
  <c r="R1541" i="5"/>
  <c r="T1541" i="5" s="1"/>
  <c r="R1542" i="5"/>
  <c r="T1542" i="5" s="1"/>
  <c r="R1543" i="5"/>
  <c r="R1544" i="5"/>
  <c r="T1544" i="5" s="1"/>
  <c r="R1545" i="5"/>
  <c r="T1545" i="5" s="1"/>
  <c r="R1546" i="5"/>
  <c r="T1546" i="5" s="1"/>
  <c r="R1547" i="5"/>
  <c r="T1547" i="5" s="1"/>
  <c r="R1548" i="5"/>
  <c r="T1548" i="5" s="1"/>
  <c r="R1549" i="5"/>
  <c r="T1549" i="5" s="1"/>
  <c r="R1550" i="5"/>
  <c r="T1550" i="5" s="1"/>
  <c r="R1551" i="5"/>
  <c r="R1552" i="5"/>
  <c r="T1552" i="5" s="1"/>
  <c r="R1553" i="5"/>
  <c r="T1553" i="5" s="1"/>
  <c r="R1554" i="5"/>
  <c r="T1554" i="5" s="1"/>
  <c r="R1555" i="5"/>
  <c r="T1555" i="5" s="1"/>
  <c r="R1556" i="5"/>
  <c r="T1556" i="5" s="1"/>
  <c r="R1557" i="5"/>
  <c r="T1557" i="5" s="1"/>
  <c r="R1558" i="5"/>
  <c r="T1558" i="5" s="1"/>
  <c r="R1559" i="5"/>
  <c r="T1559" i="5" s="1"/>
  <c r="R1560" i="5"/>
  <c r="T1560" i="5" s="1"/>
  <c r="R1561" i="5"/>
  <c r="T1561" i="5" s="1"/>
  <c r="R1562" i="5"/>
  <c r="R1563" i="5"/>
  <c r="T1563" i="5" s="1"/>
  <c r="R1564" i="5"/>
  <c r="T1564" i="5" s="1"/>
  <c r="R1565" i="5"/>
  <c r="T1565" i="5" s="1"/>
  <c r="R1566" i="5"/>
  <c r="T1566" i="5" s="1"/>
  <c r="R1567" i="5"/>
  <c r="R1568" i="5"/>
  <c r="T1568" i="5" s="1"/>
  <c r="R1569" i="5"/>
  <c r="T1569" i="5" s="1"/>
  <c r="R1570" i="5"/>
  <c r="T1570" i="5" s="1"/>
  <c r="R1571" i="5"/>
  <c r="R1572" i="5"/>
  <c r="T1572" i="5" s="1"/>
  <c r="R1573" i="5"/>
  <c r="T1573" i="5" s="1"/>
  <c r="R1574" i="5"/>
  <c r="T1574" i="5" s="1"/>
  <c r="R1575" i="5"/>
  <c r="R1576" i="5"/>
  <c r="T1576" i="5" s="1"/>
  <c r="R1577" i="5"/>
  <c r="T1577" i="5" s="1"/>
  <c r="R1578" i="5"/>
  <c r="T1578" i="5" s="1"/>
  <c r="R1579" i="5"/>
  <c r="T1579" i="5" s="1"/>
  <c r="R1580" i="5"/>
  <c r="T1580" i="5" s="1"/>
  <c r="R1581" i="5"/>
  <c r="R1582" i="5"/>
  <c r="T1582" i="5" s="1"/>
  <c r="R1583" i="5"/>
  <c r="T1583" i="5" s="1"/>
  <c r="R1584" i="5"/>
  <c r="T1584" i="5" s="1"/>
  <c r="R1585" i="5"/>
  <c r="T1585" i="5" s="1"/>
  <c r="R1586" i="5"/>
  <c r="T1586" i="5" s="1"/>
  <c r="R1587" i="5"/>
  <c r="T1587" i="5" s="1"/>
  <c r="R1588" i="5"/>
  <c r="T1588" i="5" s="1"/>
  <c r="R1589" i="5"/>
  <c r="T1589" i="5" s="1"/>
  <c r="R1590" i="5"/>
  <c r="T1590" i="5" s="1"/>
  <c r="R1591" i="5"/>
  <c r="T1591" i="5" s="1"/>
  <c r="R1592" i="5"/>
  <c r="T1592" i="5" s="1"/>
  <c r="R1593" i="5"/>
  <c r="T1593" i="5" s="1"/>
  <c r="R1594" i="5"/>
  <c r="R1595" i="5"/>
  <c r="R1596" i="5"/>
  <c r="T1596" i="5" s="1"/>
  <c r="R1597" i="5"/>
  <c r="T1597" i="5" s="1"/>
  <c r="R1598" i="5"/>
  <c r="T1598" i="5" s="1"/>
  <c r="R1599" i="5"/>
  <c r="T1599" i="5" s="1"/>
  <c r="R1600" i="5"/>
  <c r="T1600" i="5" s="1"/>
  <c r="R1601" i="5"/>
  <c r="T1601" i="5" s="1"/>
  <c r="R1602" i="5"/>
  <c r="T1602" i="5" s="1"/>
  <c r="R1603" i="5"/>
  <c r="R1604" i="5"/>
  <c r="R1605" i="5"/>
  <c r="T1605" i="5" s="1"/>
  <c r="R1606" i="5"/>
  <c r="T1606" i="5" s="1"/>
  <c r="R1607" i="5"/>
  <c r="T1607" i="5" s="1"/>
  <c r="R1608" i="5"/>
  <c r="T1608" i="5" s="1"/>
  <c r="R1609" i="5"/>
  <c r="T1609" i="5" s="1"/>
  <c r="R1610" i="5"/>
  <c r="T1610" i="5" s="1"/>
  <c r="R1611" i="5"/>
  <c r="R1612" i="5"/>
  <c r="T1612" i="5" s="1"/>
  <c r="R1613" i="5"/>
  <c r="T1613" i="5" s="1"/>
  <c r="R1614" i="5"/>
  <c r="T1614" i="5" s="1"/>
  <c r="R1615" i="5"/>
  <c r="T1615" i="5" s="1"/>
  <c r="R1616" i="5"/>
  <c r="T1616" i="5" s="1"/>
  <c r="R1617" i="5"/>
  <c r="T1617" i="5" s="1"/>
  <c r="R1618" i="5"/>
  <c r="T1618" i="5" s="1"/>
  <c r="R1619" i="5"/>
  <c r="R1620" i="5"/>
  <c r="T1620" i="5" s="1"/>
  <c r="R1621" i="5"/>
  <c r="T1621" i="5" s="1"/>
  <c r="R1622" i="5"/>
  <c r="T1622" i="5" s="1"/>
  <c r="R1623" i="5"/>
  <c r="T1623" i="5" s="1"/>
  <c r="R1624" i="5"/>
  <c r="T1624" i="5" s="1"/>
  <c r="R1625" i="5"/>
  <c r="T1625" i="5" s="1"/>
  <c r="R1626" i="5"/>
  <c r="R1627" i="5"/>
  <c r="T1627" i="5" s="1"/>
  <c r="R1628" i="5"/>
  <c r="T1628" i="5" s="1"/>
  <c r="R1629" i="5"/>
  <c r="T1629" i="5" s="1"/>
  <c r="R1630" i="5"/>
  <c r="T1630" i="5" s="1"/>
  <c r="R1631" i="5"/>
  <c r="R1632" i="5"/>
  <c r="T1632" i="5" s="1"/>
  <c r="R1633" i="5"/>
  <c r="T1633" i="5" s="1"/>
  <c r="R1634" i="5"/>
  <c r="T1634" i="5" s="1"/>
  <c r="R1635" i="5"/>
  <c r="T1635" i="5" s="1"/>
  <c r="R1636" i="5"/>
  <c r="T1636" i="5" s="1"/>
  <c r="R1637" i="5"/>
  <c r="T1637" i="5" s="1"/>
  <c r="R1638" i="5"/>
  <c r="T1638" i="5" s="1"/>
  <c r="R1639" i="5"/>
  <c r="R1640" i="5"/>
  <c r="T1640" i="5" s="1"/>
  <c r="R1641" i="5"/>
  <c r="T1641" i="5" s="1"/>
  <c r="R1642" i="5"/>
  <c r="T1642" i="5" s="1"/>
  <c r="R1643" i="5"/>
  <c r="T1643" i="5" s="1"/>
  <c r="R1644" i="5"/>
  <c r="T1644" i="5" s="1"/>
  <c r="R1645" i="5"/>
  <c r="T1645" i="5" s="1"/>
  <c r="R1646" i="5"/>
  <c r="T1646" i="5" s="1"/>
  <c r="R1647" i="5"/>
  <c r="R1648" i="5"/>
  <c r="T1648" i="5" s="1"/>
  <c r="R1649" i="5"/>
  <c r="T1649" i="5" s="1"/>
  <c r="R1650" i="5"/>
  <c r="T1650" i="5" s="1"/>
  <c r="R1651" i="5"/>
  <c r="T1651" i="5" s="1"/>
  <c r="R1652" i="5"/>
  <c r="T1652" i="5" s="1"/>
  <c r="R1653" i="5"/>
  <c r="T1653" i="5" s="1"/>
  <c r="R1654" i="5"/>
  <c r="T1654" i="5" s="1"/>
  <c r="R1655" i="5"/>
  <c r="T1655" i="5" s="1"/>
  <c r="R1656" i="5"/>
  <c r="T1656" i="5" s="1"/>
  <c r="R1657" i="5"/>
  <c r="T1657" i="5" s="1"/>
  <c r="R1658" i="5"/>
  <c r="T1658" i="5" s="1"/>
  <c r="R1659" i="5"/>
  <c r="T1659" i="5" s="1"/>
  <c r="R1660" i="5"/>
  <c r="R1661" i="5"/>
  <c r="T1661" i="5" s="1"/>
  <c r="R1662" i="5"/>
  <c r="T1662" i="5" s="1"/>
  <c r="R1663" i="5"/>
  <c r="R1664" i="5"/>
  <c r="T1664" i="5" s="1"/>
  <c r="R1665" i="5"/>
  <c r="T1665" i="5" s="1"/>
  <c r="R1666" i="5"/>
  <c r="T1666" i="5" s="1"/>
  <c r="R1667" i="5"/>
  <c r="R1668" i="5"/>
  <c r="T1668" i="5" s="1"/>
  <c r="R1669" i="5"/>
  <c r="T1669" i="5" s="1"/>
  <c r="R1670" i="5"/>
  <c r="T1670" i="5" s="1"/>
  <c r="R1671" i="5"/>
  <c r="T1671" i="5" s="1"/>
  <c r="R1672" i="5"/>
  <c r="T1672" i="5" s="1"/>
  <c r="R1673" i="5"/>
  <c r="T1673" i="5" s="1"/>
  <c r="R1674" i="5"/>
  <c r="R1675" i="5"/>
  <c r="R1676" i="5"/>
  <c r="T1676" i="5" s="1"/>
  <c r="R1677" i="5"/>
  <c r="T1677" i="5" s="1"/>
  <c r="R1678" i="5"/>
  <c r="T1678" i="5" s="1"/>
  <c r="R1679" i="5"/>
  <c r="T1679" i="5" s="1"/>
  <c r="R1680" i="5"/>
  <c r="T1680" i="5" s="1"/>
  <c r="R1681" i="5"/>
  <c r="T1681" i="5" s="1"/>
  <c r="R1682" i="5"/>
  <c r="T1682" i="5" s="1"/>
  <c r="R1683" i="5"/>
  <c r="T1683" i="5" s="1"/>
  <c r="R1684" i="5"/>
  <c r="R1685" i="5"/>
  <c r="T1685" i="5" s="1"/>
  <c r="R1686" i="5"/>
  <c r="T1686" i="5" s="1"/>
  <c r="R1687" i="5"/>
  <c r="R1688" i="5"/>
  <c r="T1688" i="5" s="1"/>
  <c r="R1689" i="5"/>
  <c r="T1689" i="5" s="1"/>
  <c r="R1690" i="5"/>
  <c r="T1690" i="5" s="1"/>
  <c r="R1691" i="5"/>
  <c r="R1692" i="5"/>
  <c r="T1692" i="5" s="1"/>
  <c r="R1693" i="5"/>
  <c r="T1693" i="5" s="1"/>
  <c r="R1694" i="5"/>
  <c r="T1694" i="5" s="1"/>
  <c r="R1695" i="5"/>
  <c r="T1695" i="5" s="1"/>
  <c r="R1696" i="5"/>
  <c r="R1697" i="5"/>
  <c r="T1697" i="5" s="1"/>
  <c r="R1698" i="5"/>
  <c r="T1698" i="5" s="1"/>
  <c r="R1699" i="5"/>
  <c r="T1699" i="5" s="1"/>
  <c r="R1700" i="5"/>
  <c r="T1700" i="5" s="1"/>
  <c r="R1701" i="5"/>
  <c r="T1701" i="5" s="1"/>
  <c r="R1702" i="5"/>
  <c r="T1702" i="5" s="1"/>
  <c r="R1703" i="5"/>
  <c r="R1704" i="5"/>
  <c r="T1704" i="5" s="1"/>
  <c r="R1705" i="5"/>
  <c r="T1705" i="5" s="1"/>
  <c r="R1706" i="5"/>
  <c r="T1706" i="5" s="1"/>
  <c r="R1707" i="5"/>
  <c r="T1707" i="5" s="1"/>
  <c r="R1708" i="5"/>
  <c r="T1708" i="5" s="1"/>
  <c r="R1709" i="5"/>
  <c r="T1709" i="5" s="1"/>
  <c r="R1710" i="5"/>
  <c r="T1710" i="5" s="1"/>
  <c r="R1711" i="5"/>
  <c r="R1712" i="5"/>
  <c r="T1712" i="5" s="1"/>
  <c r="R1713" i="5"/>
  <c r="T1713" i="5" s="1"/>
  <c r="R1714" i="5"/>
  <c r="R1715" i="5"/>
  <c r="T1715" i="5" s="1"/>
  <c r="R1716" i="5"/>
  <c r="T1716" i="5" s="1"/>
  <c r="R1717" i="5"/>
  <c r="T1717" i="5" s="1"/>
  <c r="R1718" i="5"/>
  <c r="T1718" i="5" s="1"/>
  <c r="R1719" i="5"/>
  <c r="T1719" i="5" s="1"/>
  <c r="R1720" i="5"/>
  <c r="T1720" i="5" s="1"/>
  <c r="R1721" i="5"/>
  <c r="T1721" i="5" s="1"/>
  <c r="R1722" i="5"/>
  <c r="T1722" i="5" s="1"/>
  <c r="R1723" i="5"/>
  <c r="R1724" i="5"/>
  <c r="T1724" i="5" s="1"/>
  <c r="R1725" i="5"/>
  <c r="T1725" i="5" s="1"/>
  <c r="R1726" i="5"/>
  <c r="T1726" i="5" s="1"/>
  <c r="R1727" i="5"/>
  <c r="T1727" i="5" s="1"/>
  <c r="R1728" i="5"/>
  <c r="T1728" i="5" s="1"/>
  <c r="R1729" i="5"/>
  <c r="T1729" i="5" s="1"/>
  <c r="R1730" i="5"/>
  <c r="T1730" i="5" s="1"/>
  <c r="R1731" i="5"/>
  <c r="R1732" i="5"/>
  <c r="T1732" i="5" s="1"/>
  <c r="R1733" i="5"/>
  <c r="T1733" i="5" s="1"/>
  <c r="R1734" i="5"/>
  <c r="T1734" i="5" s="1"/>
  <c r="R1735" i="5"/>
  <c r="R1736" i="5"/>
  <c r="T1736" i="5" s="1"/>
  <c r="R1737" i="5"/>
  <c r="T1737" i="5" s="1"/>
  <c r="R1738" i="5"/>
  <c r="T1738" i="5" s="1"/>
  <c r="R1739" i="5"/>
  <c r="T1739" i="5" s="1"/>
  <c r="R1740" i="5"/>
  <c r="T1740" i="5" s="1"/>
  <c r="R1741" i="5"/>
  <c r="T1741" i="5" s="1"/>
  <c r="R1742" i="5"/>
  <c r="T1742" i="5" s="1"/>
  <c r="R1743" i="5"/>
  <c r="R1744" i="5"/>
  <c r="T1744" i="5" s="1"/>
  <c r="R1745" i="5"/>
  <c r="T1745" i="5" s="1"/>
  <c r="R1746" i="5"/>
  <c r="T1746" i="5" s="1"/>
  <c r="R1747" i="5"/>
  <c r="R1748" i="5"/>
  <c r="T1748" i="5" s="1"/>
  <c r="R1749" i="5"/>
  <c r="T1749" i="5" s="1"/>
  <c r="R1750" i="5"/>
  <c r="T1750" i="5" s="1"/>
  <c r="R1751" i="5"/>
  <c r="R1752" i="5"/>
  <c r="T1752" i="5" s="1"/>
  <c r="R1753" i="5"/>
  <c r="T1753" i="5" s="1"/>
  <c r="R1754" i="5"/>
  <c r="T1754" i="5" s="1"/>
  <c r="R1755" i="5"/>
  <c r="T1755" i="5" s="1"/>
  <c r="R1756" i="5"/>
  <c r="T1756" i="5" s="1"/>
  <c r="R1757" i="5"/>
  <c r="T1757" i="5" s="1"/>
  <c r="R1758" i="5"/>
  <c r="T1758" i="5" s="1"/>
  <c r="R1759" i="5"/>
  <c r="R1760" i="5"/>
  <c r="T1760" i="5" s="1"/>
  <c r="R1761" i="5"/>
  <c r="T1761" i="5" s="1"/>
  <c r="R1762" i="5"/>
  <c r="T1762" i="5" s="1"/>
  <c r="R1763" i="5"/>
  <c r="T1763" i="5" s="1"/>
  <c r="R1764" i="5"/>
  <c r="T1764" i="5" s="1"/>
  <c r="R1765" i="5"/>
  <c r="T1765" i="5" s="1"/>
  <c r="R1766" i="5"/>
  <c r="T1766" i="5" s="1"/>
  <c r="R1767" i="5"/>
  <c r="R1768" i="5"/>
  <c r="T1768" i="5" s="1"/>
  <c r="R1769" i="5"/>
  <c r="T1769" i="5" s="1"/>
  <c r="R1770" i="5"/>
  <c r="T1770" i="5" s="1"/>
  <c r="R1771" i="5"/>
  <c r="R1772" i="5"/>
  <c r="T1772" i="5" s="1"/>
  <c r="R1773" i="5"/>
  <c r="T1773" i="5" s="1"/>
  <c r="R1774" i="5"/>
  <c r="T1774" i="5" s="1"/>
  <c r="R1775" i="5"/>
  <c r="R1776" i="5"/>
  <c r="T1776" i="5" s="1"/>
  <c r="R1777" i="5"/>
  <c r="T1777" i="5" s="1"/>
  <c r="R1778" i="5"/>
  <c r="T1778" i="5" s="1"/>
  <c r="R1779" i="5"/>
  <c r="T1779" i="5" s="1"/>
  <c r="R1780" i="5"/>
  <c r="T1780" i="5" s="1"/>
  <c r="R1781" i="5"/>
  <c r="R1782" i="5"/>
  <c r="T1782" i="5" s="1"/>
  <c r="R1783" i="5"/>
  <c r="T1783" i="5" s="1"/>
  <c r="R1784" i="5"/>
  <c r="T1784" i="5" s="1"/>
  <c r="R1785" i="5"/>
  <c r="T1785" i="5" s="1"/>
  <c r="R1786" i="5"/>
  <c r="T1786" i="5" s="1"/>
  <c r="R1787" i="5"/>
  <c r="T1787" i="5" s="1"/>
  <c r="R1788" i="5"/>
  <c r="T1788" i="5" s="1"/>
  <c r="R1789" i="5"/>
  <c r="T1789" i="5" s="1"/>
  <c r="R1790" i="5"/>
  <c r="T1790" i="5" s="1"/>
  <c r="R1791" i="5"/>
  <c r="R1792" i="5"/>
  <c r="T1792" i="5" s="1"/>
  <c r="R1793" i="5"/>
  <c r="T1793" i="5" s="1"/>
  <c r="R1794" i="5"/>
  <c r="T1794" i="5" s="1"/>
  <c r="R1795" i="5"/>
  <c r="R1796" i="5"/>
  <c r="T1796" i="5" s="1"/>
  <c r="R1797" i="5"/>
  <c r="T1797" i="5" s="1"/>
  <c r="R1798" i="5"/>
  <c r="T1798" i="5" s="1"/>
  <c r="R1799" i="5"/>
  <c r="R1800" i="5"/>
  <c r="T1800" i="5" s="1"/>
  <c r="R1801" i="5"/>
  <c r="T1801" i="5" s="1"/>
  <c r="R1802" i="5"/>
  <c r="T1802" i="5" s="1"/>
  <c r="R1803" i="5"/>
  <c r="R1804" i="5"/>
  <c r="T1804" i="5" s="1"/>
  <c r="R1805" i="5"/>
  <c r="R1806" i="5"/>
  <c r="T1806" i="5" s="1"/>
  <c r="R1807" i="5"/>
  <c r="T1807" i="5" s="1"/>
  <c r="R1808" i="5"/>
  <c r="T1808" i="5" s="1"/>
  <c r="R1809" i="5"/>
  <c r="T1809" i="5" s="1"/>
  <c r="R1810" i="5"/>
  <c r="T1810" i="5" s="1"/>
  <c r="R1811" i="5"/>
  <c r="T1811" i="5" s="1"/>
  <c r="R1812" i="5"/>
  <c r="T1812" i="5" s="1"/>
  <c r="R1813" i="5"/>
  <c r="T1813" i="5" s="1"/>
  <c r="R1814" i="5"/>
  <c r="T1814" i="5" s="1"/>
  <c r="R1815" i="5"/>
  <c r="T1815" i="5" s="1"/>
  <c r="R1816" i="5"/>
  <c r="T1816" i="5" s="1"/>
  <c r="R1817" i="5"/>
  <c r="T1817" i="5" s="1"/>
  <c r="R1818" i="5"/>
  <c r="T1818" i="5" s="1"/>
  <c r="R1819" i="5"/>
  <c r="T1819" i="5" s="1"/>
  <c r="R1820" i="5"/>
  <c r="T1820" i="5" s="1"/>
  <c r="R1821" i="5"/>
  <c r="T1821" i="5" s="1"/>
  <c r="R1822" i="5"/>
  <c r="R1823" i="5"/>
  <c r="R1824" i="5"/>
  <c r="T1824" i="5" s="1"/>
  <c r="R1825" i="5"/>
  <c r="T1825" i="5" s="1"/>
  <c r="R1826" i="5"/>
  <c r="R1827" i="5"/>
  <c r="T1827" i="5" s="1"/>
  <c r="R1828" i="5"/>
  <c r="T1828" i="5" s="1"/>
  <c r="R1829" i="5"/>
  <c r="T1829" i="5" s="1"/>
  <c r="R1830" i="5"/>
  <c r="T1830" i="5" s="1"/>
  <c r="R1831" i="5"/>
  <c r="R1832" i="5"/>
  <c r="T1832" i="5" s="1"/>
  <c r="R1833" i="5"/>
  <c r="T1833" i="5" s="1"/>
  <c r="R1834" i="5"/>
  <c r="T1834" i="5" s="1"/>
  <c r="R1835" i="5"/>
  <c r="R1836" i="5"/>
  <c r="T1836" i="5" s="1"/>
  <c r="R1837" i="5"/>
  <c r="T1837" i="5" s="1"/>
  <c r="R1838" i="5"/>
  <c r="T1838" i="5" s="1"/>
  <c r="R1839" i="5"/>
  <c r="T1839" i="5" s="1"/>
  <c r="R1840" i="5"/>
  <c r="T1840" i="5" s="1"/>
  <c r="R1841" i="5"/>
  <c r="T1841" i="5" s="1"/>
  <c r="R1842" i="5"/>
  <c r="T1842" i="5" s="1"/>
  <c r="R1843" i="5"/>
  <c r="R1844" i="5"/>
  <c r="T1844" i="5" s="1"/>
  <c r="R1845" i="5"/>
  <c r="T1845" i="5" s="1"/>
  <c r="R1846" i="5"/>
  <c r="T1846" i="5" s="1"/>
  <c r="R1847" i="5"/>
  <c r="R1848" i="5"/>
  <c r="T1848" i="5" s="1"/>
  <c r="R1849" i="5"/>
  <c r="T1849" i="5" s="1"/>
  <c r="R1850" i="5"/>
  <c r="T1850" i="5" s="1"/>
  <c r="R1851" i="5"/>
  <c r="T1851" i="5" s="1"/>
  <c r="R1852" i="5"/>
  <c r="T1852" i="5" s="1"/>
  <c r="R1853" i="5"/>
  <c r="T1853" i="5" s="1"/>
  <c r="R1854" i="5"/>
  <c r="R1855" i="5"/>
  <c r="R1856" i="5"/>
  <c r="T1856" i="5" s="1"/>
  <c r="R1857" i="5"/>
  <c r="T1857" i="5" s="1"/>
  <c r="R1858" i="5"/>
  <c r="T1858" i="5" s="1"/>
  <c r="R1859" i="5"/>
  <c r="T1859" i="5" s="1"/>
  <c r="R1860" i="5"/>
  <c r="T1860" i="5" s="1"/>
  <c r="R1861" i="5"/>
  <c r="T1861" i="5" s="1"/>
  <c r="R1862" i="5"/>
  <c r="T1862" i="5" s="1"/>
  <c r="R1863" i="5"/>
  <c r="R1864" i="5"/>
  <c r="T1864" i="5" s="1"/>
  <c r="R1865" i="5"/>
  <c r="T1865" i="5" s="1"/>
  <c r="R1866" i="5"/>
  <c r="T1866" i="5" s="1"/>
  <c r="R1867" i="5"/>
  <c r="T1867" i="5" s="1"/>
  <c r="R1868" i="5"/>
  <c r="T1868" i="5" s="1"/>
  <c r="R1869" i="5"/>
  <c r="T1869" i="5" s="1"/>
  <c r="R1870" i="5"/>
  <c r="T1870" i="5" s="1"/>
  <c r="R1871" i="5"/>
  <c r="R1872" i="5"/>
  <c r="T1872" i="5" s="1"/>
  <c r="R1873" i="5"/>
  <c r="T1873" i="5" s="1"/>
  <c r="R1874" i="5"/>
  <c r="T1874" i="5" s="1"/>
  <c r="R1875" i="5"/>
  <c r="R1876" i="5"/>
  <c r="T1876" i="5" s="1"/>
  <c r="R1877" i="5"/>
  <c r="T1877" i="5" s="1"/>
  <c r="R1878" i="5"/>
  <c r="T1878" i="5" s="1"/>
  <c r="R1879" i="5"/>
  <c r="R1880" i="5"/>
  <c r="T1880" i="5" s="1"/>
  <c r="R1881" i="5"/>
  <c r="T1881" i="5" s="1"/>
  <c r="R1882" i="5"/>
  <c r="R1883" i="5"/>
  <c r="R1884" i="5"/>
  <c r="T1884" i="5" s="1"/>
  <c r="R1885" i="5"/>
  <c r="T1885" i="5" s="1"/>
  <c r="R1886" i="5"/>
  <c r="T1886" i="5" s="1"/>
  <c r="R1887" i="5"/>
  <c r="T1887" i="5" s="1"/>
  <c r="R1888" i="5"/>
  <c r="T1888" i="5" s="1"/>
  <c r="R1889" i="5"/>
  <c r="T1889" i="5" s="1"/>
  <c r="R1890" i="5"/>
  <c r="T1890" i="5" s="1"/>
  <c r="R1891" i="5"/>
  <c r="T1891" i="5" s="1"/>
  <c r="R1892" i="5"/>
  <c r="T1892" i="5" s="1"/>
  <c r="R1893" i="5"/>
  <c r="T1893" i="5" s="1"/>
  <c r="R1894" i="5"/>
  <c r="T1894" i="5" s="1"/>
  <c r="R1895" i="5"/>
  <c r="T1895" i="5" s="1"/>
  <c r="R1896" i="5"/>
  <c r="T1896" i="5" s="1"/>
  <c r="R1897" i="5"/>
  <c r="T1897" i="5" s="1"/>
  <c r="R1898" i="5"/>
  <c r="T1898" i="5" s="1"/>
  <c r="R1899" i="5"/>
  <c r="R1900" i="5"/>
  <c r="T1900" i="5" s="1"/>
  <c r="R1901" i="5"/>
  <c r="T1901" i="5" s="1"/>
  <c r="R1902" i="5"/>
  <c r="T1902" i="5" s="1"/>
  <c r="R1903" i="5"/>
  <c r="R1904" i="5"/>
  <c r="T1904" i="5" s="1"/>
  <c r="R1905" i="5"/>
  <c r="T1905" i="5" s="1"/>
  <c r="R1906" i="5"/>
  <c r="T1906" i="5" s="1"/>
  <c r="R1907" i="5"/>
  <c r="R1908" i="5"/>
  <c r="T1908" i="5" s="1"/>
  <c r="R1909" i="5"/>
  <c r="T1909" i="5" s="1"/>
  <c r="R1910" i="5"/>
  <c r="T1910" i="5" s="1"/>
  <c r="R1911" i="5"/>
  <c r="R1912" i="5"/>
  <c r="T1912" i="5" s="1"/>
  <c r="R1913" i="5"/>
  <c r="T1913" i="5" s="1"/>
  <c r="R1914" i="5"/>
  <c r="T1914" i="5" s="1"/>
  <c r="R1915" i="5"/>
  <c r="R1916" i="5"/>
  <c r="T1916" i="5" s="1"/>
  <c r="R1917" i="5"/>
  <c r="T1917" i="5" s="1"/>
  <c r="R1918" i="5"/>
  <c r="T1918" i="5" s="1"/>
  <c r="R1919" i="5"/>
  <c r="R1920" i="5"/>
  <c r="T1920" i="5" s="1"/>
  <c r="R1921" i="5"/>
  <c r="T1921" i="5" s="1"/>
  <c r="R1922" i="5"/>
  <c r="T1922" i="5" s="1"/>
  <c r="R1923" i="5"/>
  <c r="T1923" i="5" s="1"/>
  <c r="R1924" i="5"/>
  <c r="T1924" i="5" s="1"/>
  <c r="R1925" i="5"/>
  <c r="T1925" i="5" s="1"/>
  <c r="R1926" i="5"/>
  <c r="T1926" i="5" s="1"/>
  <c r="R1927" i="5"/>
  <c r="R1928" i="5"/>
  <c r="T1928" i="5" s="1"/>
  <c r="R1929" i="5"/>
  <c r="T1929" i="5" s="1"/>
  <c r="R1930" i="5"/>
  <c r="R1931" i="5"/>
  <c r="T1931" i="5" s="1"/>
  <c r="R1932" i="5"/>
  <c r="T1932" i="5" s="1"/>
  <c r="R1933" i="5"/>
  <c r="T1933" i="5" s="1"/>
  <c r="R1934" i="5"/>
  <c r="T1934" i="5" s="1"/>
  <c r="R1935" i="5"/>
  <c r="R1936" i="5"/>
  <c r="T1936" i="5" s="1"/>
  <c r="R1937" i="5"/>
  <c r="T1937" i="5" s="1"/>
  <c r="R1938" i="5"/>
  <c r="T1938" i="5" s="1"/>
  <c r="R1939" i="5"/>
  <c r="T1939" i="5" s="1"/>
  <c r="R1940" i="5"/>
  <c r="T1940" i="5" s="1"/>
  <c r="R1941" i="5"/>
  <c r="T1941" i="5" s="1"/>
  <c r="R1942" i="5"/>
  <c r="T1942" i="5" s="1"/>
  <c r="R1943" i="5"/>
  <c r="R1944" i="5"/>
  <c r="T1944" i="5" s="1"/>
  <c r="R1945" i="5"/>
  <c r="T1945" i="5" s="1"/>
  <c r="R1946" i="5"/>
  <c r="R1947" i="5"/>
  <c r="R1948" i="5"/>
  <c r="T1948" i="5" s="1"/>
  <c r="R1949" i="5"/>
  <c r="T1949" i="5" s="1"/>
  <c r="R1950" i="5"/>
  <c r="T1950" i="5" s="1"/>
  <c r="R1951" i="5"/>
  <c r="R1952" i="5"/>
  <c r="T1952" i="5" s="1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38" i="5"/>
  <c r="S51" i="5"/>
  <c r="S54" i="5"/>
  <c r="S67" i="5"/>
  <c r="S75" i="5"/>
  <c r="S91" i="5"/>
  <c r="S101" i="5"/>
  <c r="S107" i="5"/>
  <c r="S110" i="5"/>
  <c r="S131" i="5"/>
  <c r="S134" i="5"/>
  <c r="S147" i="5"/>
  <c r="S168" i="5"/>
  <c r="S171" i="5"/>
  <c r="S179" i="5"/>
  <c r="S182" i="5"/>
  <c r="S190" i="5"/>
  <c r="S195" i="5"/>
  <c r="S203" i="5"/>
  <c r="S214" i="5"/>
  <c r="S219" i="5"/>
  <c r="S235" i="5"/>
  <c r="S243" i="5"/>
  <c r="S246" i="5"/>
  <c r="S259" i="5"/>
  <c r="S262" i="5"/>
  <c r="S267" i="5"/>
  <c r="S283" i="5"/>
  <c r="S286" i="5"/>
  <c r="S291" i="5"/>
  <c r="S294" i="5"/>
  <c r="S307" i="5"/>
  <c r="S331" i="5"/>
  <c r="S334" i="5"/>
  <c r="S336" i="5"/>
  <c r="S339" i="5"/>
  <c r="S342" i="5"/>
  <c r="S347" i="5"/>
  <c r="S368" i="5"/>
  <c r="S374" i="5"/>
  <c r="S387" i="5"/>
  <c r="S390" i="5"/>
  <c r="S395" i="5"/>
  <c r="S398" i="5"/>
  <c r="S419" i="5"/>
  <c r="S422" i="5"/>
  <c r="S427" i="5"/>
  <c r="S435" i="5"/>
  <c r="S446" i="5"/>
  <c r="S451" i="5"/>
  <c r="S462" i="5"/>
  <c r="S475" i="5"/>
  <c r="S486" i="5"/>
  <c r="S491" i="5"/>
  <c r="S499" i="5"/>
  <c r="S515" i="5"/>
  <c r="S523" i="5"/>
  <c r="S531" i="5"/>
  <c r="S539" i="5"/>
  <c r="S542" i="5"/>
  <c r="S563" i="5"/>
  <c r="S566" i="5"/>
  <c r="S579" i="5"/>
  <c r="S587" i="5"/>
  <c r="S595" i="5"/>
  <c r="S598" i="5"/>
  <c r="S603" i="5"/>
  <c r="S611" i="5"/>
  <c r="S619" i="5"/>
  <c r="S630" i="5"/>
  <c r="S643" i="5"/>
  <c r="S646" i="5"/>
  <c r="S659" i="5"/>
  <c r="S675" i="5"/>
  <c r="S678" i="5"/>
  <c r="S683" i="5"/>
  <c r="S691" i="5"/>
  <c r="S707" i="5"/>
  <c r="S711" i="5"/>
  <c r="S715" i="5"/>
  <c r="S719" i="5"/>
  <c r="S723" i="5"/>
  <c r="S731" i="5"/>
  <c r="S755" i="5"/>
  <c r="S771" i="5"/>
  <c r="S774" i="5"/>
  <c r="S775" i="5"/>
  <c r="S779" i="5"/>
  <c r="S795" i="5"/>
  <c r="S798" i="5"/>
  <c r="S803" i="5"/>
  <c r="S808" i="5"/>
  <c r="S811" i="5"/>
  <c r="S814" i="5"/>
  <c r="S822" i="5"/>
  <c r="S831" i="5"/>
  <c r="S835" i="5"/>
  <c r="S843" i="5"/>
  <c r="S846" i="5"/>
  <c r="S859" i="5"/>
  <c r="S867" i="5"/>
  <c r="S875" i="5"/>
  <c r="S878" i="5"/>
  <c r="S883" i="5"/>
  <c r="S894" i="5"/>
  <c r="S899" i="5"/>
  <c r="S907" i="5"/>
  <c r="S923" i="5"/>
  <c r="S927" i="5"/>
  <c r="S931" i="5"/>
  <c r="S939" i="5"/>
  <c r="S945" i="5"/>
  <c r="S947" i="5"/>
  <c r="S951" i="5"/>
  <c r="S963" i="5"/>
  <c r="S971" i="5"/>
  <c r="S987" i="5"/>
  <c r="S995" i="5"/>
  <c r="S1003" i="5"/>
  <c r="S1006" i="5"/>
  <c r="S1011" i="5"/>
  <c r="S1027" i="5"/>
  <c r="S1031" i="5"/>
  <c r="S1035" i="5"/>
  <c r="S1039" i="5"/>
  <c r="S1043" i="5"/>
  <c r="S1055" i="5"/>
  <c r="S1059" i="5"/>
  <c r="S1063" i="5"/>
  <c r="S1067" i="5"/>
  <c r="S1069" i="5"/>
  <c r="S1071" i="5"/>
  <c r="S1075" i="5"/>
  <c r="S1095" i="5"/>
  <c r="S1099" i="5"/>
  <c r="S1103" i="5"/>
  <c r="S1107" i="5"/>
  <c r="S1115" i="5"/>
  <c r="S1131" i="5"/>
  <c r="S1139" i="5"/>
  <c r="S1142" i="5"/>
  <c r="S1143" i="5"/>
  <c r="S1151" i="5"/>
  <c r="S1155" i="5"/>
  <c r="S1163" i="5"/>
  <c r="S1167" i="5"/>
  <c r="S1179" i="5"/>
  <c r="S1183" i="5"/>
  <c r="S1187" i="5"/>
  <c r="S1195" i="5"/>
  <c r="S1203" i="5"/>
  <c r="S1206" i="5"/>
  <c r="S1219" i="5"/>
  <c r="S1231" i="5"/>
  <c r="S1235" i="5"/>
  <c r="S1243" i="5"/>
  <c r="S1254" i="5"/>
  <c r="S1259" i="5"/>
  <c r="S1263" i="5"/>
  <c r="S1267" i="5"/>
  <c r="S1283" i="5"/>
  <c r="S1291" i="5"/>
  <c r="S1299" i="5"/>
  <c r="S1307" i="5"/>
  <c r="S1315" i="5"/>
  <c r="S1319" i="5"/>
  <c r="S1325" i="5"/>
  <c r="S1331" i="5"/>
  <c r="S1334" i="5"/>
  <c r="S1343" i="5"/>
  <c r="S1347" i="5"/>
  <c r="S1351" i="5"/>
  <c r="S1355" i="5"/>
  <c r="S1379" i="5"/>
  <c r="S1383" i="5"/>
  <c r="S1387" i="5"/>
  <c r="S1391" i="5"/>
  <c r="S1395" i="5"/>
  <c r="S1399" i="5"/>
  <c r="S1407" i="5"/>
  <c r="S1419" i="5"/>
  <c r="S1427" i="5"/>
  <c r="S1435" i="5"/>
  <c r="S1443" i="5"/>
  <c r="S1447" i="5"/>
  <c r="S1459" i="5"/>
  <c r="S1475" i="5"/>
  <c r="S1483" i="5"/>
  <c r="S1486" i="5"/>
  <c r="S1488" i="5"/>
  <c r="S1491" i="5"/>
  <c r="S1499" i="5"/>
  <c r="S1503" i="5"/>
  <c r="S1507" i="5"/>
  <c r="S1515" i="5"/>
  <c r="S1529" i="5"/>
  <c r="S1539" i="5"/>
  <c r="S1547" i="5"/>
  <c r="S1555" i="5"/>
  <c r="S1558" i="5"/>
  <c r="S1566" i="5"/>
  <c r="S1571" i="5"/>
  <c r="S1579" i="5"/>
  <c r="S1587" i="5"/>
  <c r="S1590" i="5"/>
  <c r="S1595" i="5"/>
  <c r="S1603" i="5"/>
  <c r="S1611" i="5"/>
  <c r="S1619" i="5"/>
  <c r="S1627" i="5"/>
  <c r="S1630" i="5"/>
  <c r="S1635" i="5"/>
  <c r="S1638" i="5"/>
  <c r="S1643" i="5"/>
  <c r="S1655" i="5"/>
  <c r="S1659" i="5"/>
  <c r="S1667" i="5"/>
  <c r="S1670" i="5"/>
  <c r="S1675" i="5"/>
  <c r="S1691" i="5"/>
  <c r="S1695" i="5"/>
  <c r="S1699" i="5"/>
  <c r="S1707" i="5"/>
  <c r="S1711" i="5"/>
  <c r="S1723" i="5"/>
  <c r="S1731" i="5"/>
  <c r="S1739" i="5"/>
  <c r="S1747" i="5"/>
  <c r="S1763" i="5"/>
  <c r="S1771" i="5"/>
  <c r="S1779" i="5"/>
  <c r="S1783" i="5"/>
  <c r="S1784" i="5"/>
  <c r="S1790" i="5"/>
  <c r="S1795" i="5"/>
  <c r="S1811" i="5"/>
  <c r="S1815" i="5"/>
  <c r="S1819" i="5"/>
  <c r="S1827" i="5"/>
  <c r="S1835" i="5"/>
  <c r="S1843" i="5"/>
  <c r="S1846" i="5"/>
  <c r="S1855" i="5"/>
  <c r="S1859" i="5"/>
  <c r="S1867" i="5"/>
  <c r="S1875" i="5"/>
  <c r="S1886" i="5"/>
  <c r="S1895" i="5"/>
  <c r="S1899" i="5"/>
  <c r="S1903" i="5"/>
  <c r="S1907" i="5"/>
  <c r="S1915" i="5"/>
  <c r="S1931" i="5"/>
  <c r="S1939" i="5"/>
  <c r="S1947" i="5"/>
  <c r="T7" i="5"/>
  <c r="T20" i="5"/>
  <c r="T23" i="5"/>
  <c r="T31" i="5"/>
  <c r="T39" i="5"/>
  <c r="T55" i="5"/>
  <c r="T67" i="5"/>
  <c r="T71" i="5"/>
  <c r="T75" i="5"/>
  <c r="T79" i="5"/>
  <c r="T83" i="5"/>
  <c r="T91" i="5"/>
  <c r="T98" i="5"/>
  <c r="T103" i="5"/>
  <c r="T111" i="5"/>
  <c r="T116" i="5"/>
  <c r="T127" i="5"/>
  <c r="T135" i="5"/>
  <c r="T143" i="5"/>
  <c r="T147" i="5"/>
  <c r="T151" i="5"/>
  <c r="T159" i="5"/>
  <c r="T167" i="5"/>
  <c r="T171" i="5"/>
  <c r="T175" i="5"/>
  <c r="T183" i="5"/>
  <c r="T185" i="5"/>
  <c r="T191" i="5"/>
  <c r="T199" i="5"/>
  <c r="T215" i="5"/>
  <c r="T220" i="5"/>
  <c r="T223" i="5"/>
  <c r="T231" i="5"/>
  <c r="T244" i="5"/>
  <c r="T247" i="5"/>
  <c r="T255" i="5"/>
  <c r="T261" i="5"/>
  <c r="T263" i="5"/>
  <c r="T267" i="5"/>
  <c r="T279" i="5"/>
  <c r="T287" i="5"/>
  <c r="T295" i="5"/>
  <c r="T303" i="5"/>
  <c r="T306" i="5"/>
  <c r="T311" i="5"/>
  <c r="T312" i="5"/>
  <c r="T327" i="5"/>
  <c r="T335" i="5"/>
  <c r="T339" i="5"/>
  <c r="T340" i="5"/>
  <c r="T346" i="5"/>
  <c r="T359" i="5"/>
  <c r="T367" i="5"/>
  <c r="T375" i="5"/>
  <c r="T399" i="5"/>
  <c r="T407" i="5"/>
  <c r="T415" i="5"/>
  <c r="T431" i="5"/>
  <c r="T439" i="5"/>
  <c r="T447" i="5"/>
  <c r="T450" i="5"/>
  <c r="T455" i="5"/>
  <c r="T471" i="5"/>
  <c r="T477" i="5"/>
  <c r="T479" i="5"/>
  <c r="T483" i="5"/>
  <c r="T491" i="5"/>
  <c r="T495" i="5"/>
  <c r="T503" i="5"/>
  <c r="T507" i="5"/>
  <c r="T511" i="5"/>
  <c r="T519" i="5"/>
  <c r="T532" i="5"/>
  <c r="T539" i="5"/>
  <c r="T543" i="5"/>
  <c r="T551" i="5"/>
  <c r="T556" i="5"/>
  <c r="T559" i="5"/>
  <c r="T567" i="5"/>
  <c r="T583" i="5"/>
  <c r="T591" i="5"/>
  <c r="T594" i="5"/>
  <c r="T599" i="5"/>
  <c r="T607" i="5"/>
  <c r="T619" i="5"/>
  <c r="T623" i="5"/>
  <c r="T631" i="5"/>
  <c r="T635" i="5"/>
  <c r="T639" i="5"/>
  <c r="T651" i="5"/>
  <c r="T663" i="5"/>
  <c r="T671" i="5"/>
  <c r="T675" i="5"/>
  <c r="T679" i="5"/>
  <c r="T683" i="5"/>
  <c r="T695" i="5"/>
  <c r="T707" i="5"/>
  <c r="T711" i="5"/>
  <c r="T719" i="5"/>
  <c r="T723" i="5"/>
  <c r="T735" i="5"/>
  <c r="T743" i="5"/>
  <c r="T759" i="5"/>
  <c r="T762" i="5"/>
  <c r="T771" i="5"/>
  <c r="T775" i="5"/>
  <c r="T783" i="5"/>
  <c r="T791" i="5"/>
  <c r="T799" i="5"/>
  <c r="T803" i="5"/>
  <c r="T807" i="5"/>
  <c r="T811" i="5"/>
  <c r="T815" i="5"/>
  <c r="T820" i="5"/>
  <c r="T826" i="5"/>
  <c r="T831" i="5"/>
  <c r="T839" i="5"/>
  <c r="T842" i="5"/>
  <c r="T847" i="5"/>
  <c r="T851" i="5"/>
  <c r="T863" i="5"/>
  <c r="T871" i="5"/>
  <c r="T876" i="5"/>
  <c r="T879" i="5"/>
  <c r="T892" i="5"/>
  <c r="T895" i="5"/>
  <c r="T900" i="5"/>
  <c r="T903" i="5"/>
  <c r="T907" i="5"/>
  <c r="T915" i="5"/>
  <c r="T924" i="5"/>
  <c r="T927" i="5"/>
  <c r="T935" i="5"/>
  <c r="T943" i="5"/>
  <c r="T948" i="5"/>
  <c r="T967" i="5"/>
  <c r="T975" i="5"/>
  <c r="T983" i="5"/>
  <c r="T991" i="5"/>
  <c r="T995" i="5"/>
  <c r="T1007" i="5"/>
  <c r="T1010" i="5"/>
  <c r="T1015" i="5"/>
  <c r="T1023" i="5"/>
  <c r="T1031" i="5"/>
  <c r="T1039" i="5"/>
  <c r="T1042" i="5"/>
  <c r="T1055" i="5"/>
  <c r="T1063" i="5"/>
  <c r="T1071" i="5"/>
  <c r="T1079" i="5"/>
  <c r="T1087" i="5"/>
  <c r="T1095" i="5"/>
  <c r="T1119" i="5"/>
  <c r="T1122" i="5"/>
  <c r="T1127" i="5"/>
  <c r="T1131" i="5"/>
  <c r="T1135" i="5"/>
  <c r="T1139" i="5"/>
  <c r="T1143" i="5"/>
  <c r="T1148" i="5"/>
  <c r="T1151" i="5"/>
  <c r="T1159" i="5"/>
  <c r="T1167" i="5"/>
  <c r="T1179" i="5"/>
  <c r="T1191" i="5"/>
  <c r="T1195" i="5"/>
  <c r="T1199" i="5"/>
  <c r="T1203" i="5"/>
  <c r="T1207" i="5"/>
  <c r="T1212" i="5"/>
  <c r="T1215" i="5"/>
  <c r="T1219" i="5"/>
  <c r="T1223" i="5"/>
  <c r="T1231" i="5"/>
  <c r="T1239" i="5"/>
  <c r="T1243" i="5"/>
  <c r="T1247" i="5"/>
  <c r="T1255" i="5"/>
  <c r="T1259" i="5"/>
  <c r="T1263" i="5"/>
  <c r="T1271" i="5"/>
  <c r="T1279" i="5"/>
  <c r="T1282" i="5"/>
  <c r="T1287" i="5"/>
  <c r="T1291" i="5"/>
  <c r="T1298" i="5"/>
  <c r="T1303" i="5"/>
  <c r="T1311" i="5"/>
  <c r="T1319" i="5"/>
  <c r="T1323" i="5"/>
  <c r="T1330" i="5"/>
  <c r="T1331" i="5"/>
  <c r="T1335" i="5"/>
  <c r="T1339" i="5"/>
  <c r="T1343" i="5"/>
  <c r="T1351" i="5"/>
  <c r="T1359" i="5"/>
  <c r="T1363" i="5"/>
  <c r="T1367" i="5"/>
  <c r="T1383" i="5"/>
  <c r="T1391" i="5"/>
  <c r="T1395" i="5"/>
  <c r="T1399" i="5"/>
  <c r="T1403" i="5"/>
  <c r="T1407" i="5"/>
  <c r="T1415" i="5"/>
  <c r="T1420" i="5"/>
  <c r="T1423" i="5"/>
  <c r="T1431" i="5"/>
  <c r="T1439" i="5"/>
  <c r="T1442" i="5"/>
  <c r="T1455" i="5"/>
  <c r="T1458" i="5"/>
  <c r="T1474" i="5"/>
  <c r="T1475" i="5"/>
  <c r="T1480" i="5"/>
  <c r="T1483" i="5"/>
  <c r="T1495" i="5"/>
  <c r="T1503" i="5"/>
  <c r="T1507" i="5"/>
  <c r="T1511" i="5"/>
  <c r="T1515" i="5"/>
  <c r="T1520" i="5"/>
  <c r="T1527" i="5"/>
  <c r="T1535" i="5"/>
  <c r="T1543" i="5"/>
  <c r="T1551" i="5"/>
  <c r="T1562" i="5"/>
  <c r="T1567" i="5"/>
  <c r="T1571" i="5"/>
  <c r="T1575" i="5"/>
  <c r="T1581" i="5"/>
  <c r="T1594" i="5"/>
  <c r="T1595" i="5"/>
  <c r="T1603" i="5"/>
  <c r="T1604" i="5"/>
  <c r="T1611" i="5"/>
  <c r="T1619" i="5"/>
  <c r="T1626" i="5"/>
  <c r="T1631" i="5"/>
  <c r="T1639" i="5"/>
  <c r="T1647" i="5"/>
  <c r="T1660" i="5"/>
  <c r="T1663" i="5"/>
  <c r="T1667" i="5"/>
  <c r="T1674" i="5"/>
  <c r="T1675" i="5"/>
  <c r="T1684" i="5"/>
  <c r="T1687" i="5"/>
  <c r="T1691" i="5"/>
  <c r="T1696" i="5"/>
  <c r="T1703" i="5"/>
  <c r="T1711" i="5"/>
  <c r="T1714" i="5"/>
  <c r="T1723" i="5"/>
  <c r="T1731" i="5"/>
  <c r="T1735" i="5"/>
  <c r="T1743" i="5"/>
  <c r="T1747" i="5"/>
  <c r="T1751" i="5"/>
  <c r="T1759" i="5"/>
  <c r="T1767" i="5"/>
  <c r="T1771" i="5"/>
  <c r="T1775" i="5"/>
  <c r="T1781" i="5"/>
  <c r="T1791" i="5"/>
  <c r="T1795" i="5"/>
  <c r="T1799" i="5"/>
  <c r="T1803" i="5"/>
  <c r="T1805" i="5"/>
  <c r="T1822" i="5"/>
  <c r="T1823" i="5"/>
  <c r="T1826" i="5"/>
  <c r="T1831" i="5"/>
  <c r="T1835" i="5"/>
  <c r="T1843" i="5"/>
  <c r="T1847" i="5"/>
  <c r="T1854" i="5"/>
  <c r="T1855" i="5"/>
  <c r="T1863" i="5"/>
  <c r="T1871" i="5"/>
  <c r="T1875" i="5"/>
  <c r="T1879" i="5"/>
  <c r="T1882" i="5"/>
  <c r="T1883" i="5"/>
  <c r="T1899" i="5"/>
  <c r="T1903" i="5"/>
  <c r="T1907" i="5"/>
  <c r="T1911" i="5"/>
  <c r="T1915" i="5"/>
  <c r="T1919" i="5"/>
  <c r="T1927" i="5"/>
  <c r="T1930" i="5"/>
  <c r="T1935" i="5"/>
  <c r="T1943" i="5"/>
  <c r="T1946" i="5"/>
  <c r="T1947" i="5"/>
  <c r="T1951" i="5"/>
  <c r="F60" i="4"/>
  <c r="G60" i="4"/>
  <c r="H60" i="4"/>
  <c r="I60" i="4"/>
  <c r="J60" i="4"/>
  <c r="K60" i="4"/>
  <c r="L60" i="4"/>
  <c r="M60" i="4"/>
  <c r="N60" i="4"/>
  <c r="O60" i="4"/>
  <c r="F61" i="4"/>
  <c r="G61" i="4"/>
  <c r="H61" i="4"/>
  <c r="I61" i="4"/>
  <c r="J61" i="4"/>
  <c r="K61" i="4"/>
  <c r="L61" i="4"/>
  <c r="M61" i="4"/>
  <c r="N61" i="4"/>
  <c r="O61" i="4"/>
  <c r="F62" i="4"/>
  <c r="G62" i="4"/>
  <c r="H62" i="4"/>
  <c r="I62" i="4"/>
  <c r="J62" i="4"/>
  <c r="K62" i="4"/>
  <c r="L62" i="4"/>
  <c r="M62" i="4"/>
  <c r="N62" i="4"/>
  <c r="O62" i="4"/>
  <c r="E62" i="4"/>
  <c r="E61" i="4"/>
  <c r="F54" i="4"/>
  <c r="G54" i="4"/>
  <c r="H54" i="4"/>
  <c r="H55" i="4" s="1"/>
  <c r="I54" i="4"/>
  <c r="I55" i="4" s="1"/>
  <c r="J54" i="4"/>
  <c r="K54" i="4"/>
  <c r="K55" i="4" s="1"/>
  <c r="L54" i="4"/>
  <c r="L55" i="4" s="1"/>
  <c r="M54" i="4"/>
  <c r="M55" i="4" s="1"/>
  <c r="N54" i="4"/>
  <c r="O54" i="4"/>
  <c r="P54" i="4"/>
  <c r="Q54" i="4"/>
  <c r="Q55" i="4" s="1"/>
  <c r="R54" i="4"/>
  <c r="S54" i="4"/>
  <c r="S55" i="4" s="1"/>
  <c r="T54" i="4"/>
  <c r="T55" i="4" s="1"/>
  <c r="U54" i="4"/>
  <c r="U55" i="4" s="1"/>
  <c r="V54" i="4"/>
  <c r="W54" i="4"/>
  <c r="X54" i="4"/>
  <c r="X55" i="4" s="1"/>
  <c r="Y54" i="4"/>
  <c r="Y55" i="4" s="1"/>
  <c r="Z54" i="4"/>
  <c r="AA54" i="4"/>
  <c r="AB54" i="4"/>
  <c r="AB55" i="4" s="1"/>
  <c r="AC54" i="4"/>
  <c r="AC55" i="4" s="1"/>
  <c r="AD54" i="4"/>
  <c r="AD55" i="4" s="1"/>
  <c r="AE54" i="4"/>
  <c r="AE55" i="4" s="1"/>
  <c r="AF54" i="4"/>
  <c r="AF55" i="4" s="1"/>
  <c r="AG54" i="4"/>
  <c r="AG55" i="4" s="1"/>
  <c r="AH54" i="4"/>
  <c r="AH55" i="4" s="1"/>
  <c r="AI54" i="4"/>
  <c r="AI55" i="4" s="1"/>
  <c r="F55" i="4"/>
  <c r="G55" i="4"/>
  <c r="J55" i="4"/>
  <c r="N55" i="4"/>
  <c r="O55" i="4"/>
  <c r="P55" i="4"/>
  <c r="R55" i="4"/>
  <c r="V55" i="4"/>
  <c r="W55" i="4"/>
  <c r="Z55" i="4"/>
  <c r="AA55" i="4"/>
  <c r="E54" i="4"/>
  <c r="E55" i="4" s="1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F46" i="4"/>
  <c r="F47" i="4"/>
  <c r="F48" i="4"/>
  <c r="F49" i="4"/>
  <c r="F50" i="4"/>
  <c r="F51" i="4"/>
  <c r="E51" i="4"/>
  <c r="E50" i="4"/>
  <c r="E49" i="4"/>
  <c r="E48" i="4"/>
  <c r="E47" i="4"/>
  <c r="E46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E43" i="4"/>
  <c r="E42" i="4"/>
  <c r="E41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F34" i="4"/>
  <c r="G34" i="4"/>
  <c r="H34" i="4"/>
  <c r="I34" i="4"/>
  <c r="J34" i="4"/>
  <c r="K34" i="4"/>
  <c r="K37" i="4" s="1"/>
  <c r="L34" i="4"/>
  <c r="L37" i="4" s="1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F35" i="4"/>
  <c r="G35" i="4"/>
  <c r="H35" i="4"/>
  <c r="H37" i="4" s="1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F36" i="4"/>
  <c r="G36" i="4"/>
  <c r="G38" i="4" s="1"/>
  <c r="H36" i="4"/>
  <c r="I36" i="4"/>
  <c r="J36" i="4"/>
  <c r="K36" i="4"/>
  <c r="L36" i="4"/>
  <c r="M36" i="4"/>
  <c r="N36" i="4"/>
  <c r="O36" i="4"/>
  <c r="O38" i="4" s="1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J37" i="4"/>
  <c r="E36" i="4"/>
  <c r="E35" i="4"/>
  <c r="E34" i="4"/>
  <c r="E33" i="4"/>
  <c r="AG32" i="4"/>
  <c r="AH32" i="4"/>
  <c r="AI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F32" i="4"/>
  <c r="AG31" i="4"/>
  <c r="AH31" i="4"/>
  <c r="AI31" i="4" s="1"/>
  <c r="AC31" i="4"/>
  <c r="AD31" i="4"/>
  <c r="AE31" i="4"/>
  <c r="AF31" i="4" s="1"/>
  <c r="X31" i="4"/>
  <c r="Y31" i="4"/>
  <c r="Z31" i="4" s="1"/>
  <c r="AA31" i="4" s="1"/>
  <c r="AB31" i="4" s="1"/>
  <c r="S28" i="5" l="1"/>
  <c r="AA37" i="4"/>
  <c r="AA38" i="4"/>
  <c r="S38" i="4"/>
  <c r="K38" i="4"/>
  <c r="AB37" i="4"/>
  <c r="L38" i="4"/>
  <c r="U38" i="4"/>
  <c r="AI38" i="4"/>
  <c r="AI37" i="4"/>
  <c r="S37" i="4"/>
  <c r="N37" i="4"/>
  <c r="P38" i="4"/>
  <c r="H38" i="4"/>
  <c r="AH37" i="4"/>
  <c r="X37" i="4"/>
  <c r="R38" i="4"/>
  <c r="J38" i="4"/>
  <c r="R37" i="4"/>
  <c r="X38" i="4"/>
  <c r="AH38" i="4"/>
  <c r="AF37" i="4"/>
  <c r="AF38" i="4"/>
  <c r="Z38" i="4"/>
  <c r="P37" i="4"/>
  <c r="AC37" i="4"/>
  <c r="U37" i="4"/>
  <c r="M37" i="4"/>
  <c r="AC38" i="4"/>
  <c r="M38" i="4"/>
  <c r="AB38" i="4"/>
  <c r="T38" i="4"/>
  <c r="Z37" i="4"/>
  <c r="W38" i="4"/>
  <c r="AD37" i="4"/>
  <c r="V37" i="4"/>
  <c r="F37" i="4"/>
  <c r="AG38" i="4"/>
  <c r="Y38" i="4"/>
  <c r="Q38" i="4"/>
  <c r="I38" i="4"/>
  <c r="F38" i="4"/>
  <c r="AE38" i="4"/>
  <c r="AD38" i="4"/>
  <c r="V38" i="4"/>
  <c r="N38" i="4"/>
  <c r="T37" i="4"/>
  <c r="E37" i="4"/>
  <c r="AG37" i="4"/>
  <c r="E38" i="4"/>
  <c r="Y37" i="4"/>
  <c r="Q37" i="4"/>
  <c r="I37" i="4"/>
  <c r="AE37" i="4"/>
  <c r="W37" i="4"/>
  <c r="O37" i="4"/>
  <c r="G37" i="4"/>
  <c r="J2" i="4"/>
  <c r="D6" i="4" l="1"/>
  <c r="D5" i="4"/>
  <c r="D4" i="4"/>
  <c r="E60" i="4" l="1"/>
  <c r="D7" i="4" l="1"/>
  <c r="F56" i="4" l="1"/>
  <c r="T56" i="4"/>
  <c r="I56" i="4"/>
  <c r="V56" i="4"/>
  <c r="J56" i="4"/>
  <c r="Y56" i="4"/>
  <c r="K56" i="4"/>
  <c r="AA56" i="4"/>
  <c r="L56" i="4"/>
  <c r="AB56" i="4"/>
  <c r="N56" i="4"/>
  <c r="AG56" i="4"/>
  <c r="Q56" i="4"/>
  <c r="AI56" i="4"/>
  <c r="S56" i="4"/>
  <c r="E56" i="4"/>
  <c r="G56" i="4"/>
  <c r="AF56" i="4"/>
  <c r="AC56" i="4"/>
  <c r="AE56" i="4"/>
  <c r="U56" i="4"/>
  <c r="R56" i="4"/>
  <c r="M56" i="4"/>
  <c r="Z56" i="4"/>
  <c r="AH56" i="4"/>
  <c r="H56" i="4"/>
  <c r="AD56" i="4"/>
  <c r="O56" i="4"/>
  <c r="X56" i="4"/>
  <c r="P56" i="4"/>
  <c r="W56" i="4"/>
  <c r="Z4" i="4"/>
  <c r="F31" i="4"/>
  <c r="G31" i="4" l="1"/>
  <c r="F58" i="4"/>
  <c r="H31" i="4" l="1"/>
  <c r="G58" i="4"/>
  <c r="I31" i="4" l="1"/>
  <c r="H58" i="4"/>
  <c r="J31" i="4" l="1"/>
  <c r="I58" i="4"/>
  <c r="K31" i="4" l="1"/>
  <c r="J58" i="4"/>
  <c r="L31" i="4" l="1"/>
  <c r="K58" i="4"/>
  <c r="M31" i="4" l="1"/>
  <c r="L58" i="4"/>
  <c r="N31" i="4" l="1"/>
  <c r="M58" i="4"/>
  <c r="N58" i="4" l="1"/>
  <c r="O31" i="4"/>
  <c r="P31" i="4" l="1"/>
  <c r="O58" i="4"/>
  <c r="Q31" i="4" l="1"/>
  <c r="B3" i="18"/>
  <c r="B2" i="18"/>
  <c r="R31" i="4" l="1"/>
  <c r="AD4" i="4"/>
  <c r="AC4" i="4"/>
  <c r="AA4" i="4"/>
  <c r="S31" i="4" l="1"/>
  <c r="O2" i="5"/>
  <c r="AA3" i="4" s="1"/>
  <c r="P2" i="5"/>
  <c r="AB3" i="4" s="1"/>
  <c r="Q2" i="5"/>
  <c r="AC3" i="4" s="1"/>
  <c r="R2" i="5"/>
  <c r="AD3" i="4" s="1"/>
  <c r="AB4" i="4"/>
  <c r="AF4" i="4"/>
  <c r="AE4" i="4"/>
  <c r="T31" i="4" l="1"/>
  <c r="S2" i="5"/>
  <c r="AE3" i="4" s="1"/>
  <c r="T2" i="5"/>
  <c r="AF3" i="4" s="1"/>
  <c r="U31" i="4" l="1"/>
  <c r="V31" i="4" l="1"/>
  <c r="W3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34" authorId="0" shapeId="0" xr:uid="{1A7C8FF9-DCEB-46B7-8B91-16AECF7D5085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Capture the value of a company in theory if it were to be taken over.</t>
        </r>
      </text>
    </comment>
    <comment ref="B35" authorId="0" shapeId="0" xr:uid="{C2A9A719-3204-48C5-A7C4-5B73F0170D4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Compare company in same sector on EBIT and EBITDA to measure which ones have struggles in the past operationally
Often refered as "Operating Income" (company earning before creditor &amp; taxes)
Oil &amp; Gas, Mining, Manufacturing &amp; Infrastructure sectors because they have large depreciation</t>
        </r>
      </text>
    </comment>
    <comment ref="B36" authorId="0" shapeId="0" xr:uid="{88B5BD9A-77CD-4B33-941D-92AD897D7A1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Compare company in same sector on EBIT and EBITDA to measure which ones have struggles in the past operationally
Useful in industries with low CapEX</t>
        </r>
      </text>
    </comment>
    <comment ref="B46" authorId="0" shapeId="0" xr:uid="{5530D57F-DA3A-4B29-96E0-AFF3326109CF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D/E Ratio = Total Debt / Shareholders Equity
 OR
D/E Ratio = (Short Term Debt + Long Term Debt + Other Fixed Payments) / Shareholders Equity
&gt;2 : Dangerous, especialy if financing contracting operations
&lt;= 1 : Facilitate turn-around</t>
        </r>
      </text>
    </comment>
    <comment ref="B47" authorId="0" shapeId="0" xr:uid="{30A7E664-736F-4B55-AF39-255D0C6A292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Interest Coverage Ratio = EBIT / Interest Expense
&gt;2 is considered acceptable in most industries (can vary)
Use by rating agency </t>
        </r>
      </text>
    </comment>
    <comment ref="B48" authorId="0" shapeId="0" xr:uid="{860677D9-2A8E-42D3-B0E2-1E1FD6BE54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Current Ratio = Current Assets / Current Liabilities
Measure ability to meet short-term obligation (1 year)
Less than 1 means no capital to meet short-term obligations</t>
        </r>
      </text>
    </comment>
    <comment ref="B49" authorId="0" shapeId="0" xr:uid="{ACD0408A-1DBF-474F-A97F-D2B89E8B6F8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Quick Ratio = (Cash &amp; cash equivalents + Marketable Securities + Accounts Receivable) / Current Liabilities
 OR
Quick Ratio = (Cash &amp; cash equivalents + Marketable Securities + Accounts Receivable) / Accounts Payable
More liquid focused version of the Current Ratio
Measure ability to pay short term liabilities with asset readlily convertible to cash</t>
        </r>
      </text>
    </comment>
    <comment ref="B50" authorId="0" shapeId="0" xr:uid="{757C0234-112A-4CB3-BAEE-DCB0D03253A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Working Capital = Working Capital / Total Assets = (Current Assets - Current Liabilities) / Total Assets
&gt; 30% : Very Good
15% to 30% : Satisfactory
0% to 15% : Unsatisfactory
&lt;0% : Critical</t>
        </r>
      </text>
    </comment>
    <comment ref="B51" authorId="0" shapeId="0" xr:uid="{A3F68DFC-FEED-4048-87D9-C16212D6CFE8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Ratio of equity available to common stockholders against nb of shares outstanding
Company can increase BVPS with stocks buyback </t>
        </r>
      </text>
    </comment>
    <comment ref="B56" authorId="0" shapeId="0" xr:uid="{B3A5B4B7-4C2C-4D49-BA09-13BC7CFDCD9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Multiple the market is willing to pay for the company Free Cash Flow</t>
        </r>
      </text>
    </comment>
    <comment ref="B60" authorId="0" shapeId="0" xr:uid="{3CA33B8B-86F3-49AE-A192-C83857B1C2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Sales to Assets Ratio = Net Sales / Average Total Assets
 WITH
Average Total Assets = (Assert at start of year + Assert at end of Year) / 2
The higher the better
Warning: compare stock with the same sector (wildly differ from one to another)</t>
        </r>
      </text>
    </comment>
    <comment ref="B61" authorId="0" shapeId="0" xr:uid="{AFA4180E-8ADB-4AC6-8B53-1928218E5C52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Return On Asset = Net Income / Total Assets
 OR
Return On Asset = Net Income / Average Total Assets
Efficency metrics to company peers
Profitability measure</t>
        </r>
      </text>
    </comment>
    <comment ref="B62" authorId="0" shapeId="0" xr:uid="{6355589F-847E-4923-93BC-5BB49BC634D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Return On Equity = Net Income / Shareholders Equity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3" authorId="0" shapeId="0" xr:uid="{5947C06F-1F0C-4E89-BA6F-7F779EC51923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Who is the Alpha (CEO or someone else)?
How long have they been with the company?
Have they led a team before?
Have they been involved in success story before?
How much stock and stock options do they own?
Where did they go to school and what did they do?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BFF23A-F5CE-463F-9583-91CB7833DA74}" keepAlive="1" name="ModelConnection_DonnéesExternes_2" description="Modèle de données" type="5" refreshedVersion="6" minRefreshableVersion="5" saveData="1">
    <dbPr connection="Data Model Connection" command="StockanalysisYearlyBalanceShee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9F633527-2ACE-4A2E-BCA6-30CA840B9EF2}" keepAlive="1" name="ModelConnection_DonnéesExternes_3" description="Modèle de données" type="5" refreshedVersion="6" minRefreshableVersion="5" saveData="1">
    <dbPr connection="Data Model Connection" command="StockanalysisQuarterlyBalanceSheet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1A086F8C-9B6E-45FA-B62E-DAF1C1C43C4D}" keepAlive="1" name="Requête - GetNamedRangeValue" description="Connexion à la requête « GetNamedRangeValue » dans le classeur." type="5" refreshedVersion="0" background="1">
    <dbPr connection="Provider=Microsoft.Mashup.OleDb.1;Data Source=$Workbook$;Location=GetNamedRangeValue;Extended Properties=&quot;&quot;" command="SELECT * FROM [GetNamedRangeValue]"/>
  </connection>
  <connection id="4" xr16:uid="{F4BA2405-E6B4-4481-BE0E-3B031E0CD68B}" keepAlive="1" name="Requête - GetStockAnalysis" description="Connexion à la requête « GetStockAnalysis » dans le classeur." type="5" refreshedVersion="0" background="1">
    <dbPr connection="Provider=Microsoft.Mashup.OleDb.1;Data Source=$Workbook$;Location=GetStockAnalysis;Extended Properties=&quot;&quot;" command="SELECT * FROM [GetStockAnalysis]"/>
  </connection>
  <connection id="5" xr16:uid="{E784EFA7-3FEF-4B4E-BD4D-5593FFC16697}" keepAlive="1" name="Requête - GetYahooData" description="Connexion à la requête « GetYahooData » dans le classeur." type="5" refreshedVersion="6" background="1">
    <dbPr connection="Provider=Microsoft.Mashup.OleDb.1;Data Source=$Workbook$;Location=GetYahooData;Extended Properties=&quot;&quot;" command="SELECT * FROM [GetYahooData]"/>
  </connection>
  <connection id="6" xr16:uid="{DE51ACC1-2C0F-4719-8597-D0D8F2C790C3}" keepAlive="1" name="Requête - GetZacksStockDetails" description="Connexion à la requête « GetZacksStockDetails » dans le classeur." type="5" refreshedVersion="0" background="1">
    <dbPr connection="Provider=Microsoft.Mashup.OleDb.1;Data Source=$Workbook$;Location=GetZacksStockDetails;Extended Properties=&quot;&quot;" command="SELECT * FROM [GetZacksStockDetails]"/>
  </connection>
  <connection id="7" xr16:uid="{16D2C284-2DB3-41EB-84DB-517FBFDC4999}" keepAlive="1" name="Requête - NAICS_Structure" description="Connexion à la requête « NAICS_Structure » dans le classeur." type="5" refreshedVersion="6" background="1" saveData="1">
    <dbPr connection="Provider=Microsoft.Mashup.OleDb.1;Data Source=$Workbook$;Location=NAICS_Structure;Extended Properties=&quot;&quot;" command="SELECT * FROM [NAICS_Structure]"/>
  </connection>
  <connection id="8" xr16:uid="{EF6D94AF-C718-44A7-876F-CDC0717E4AD6}" name="Requête - StockanalysisQuarterlyBalanceSheet" description="Connexion à la requête « StockanalysisQuarterlyBalanceSheet » dans le classeur." type="100" refreshedVersion="6" minRefreshableVersion="5">
    <extLst>
      <ext xmlns:x15="http://schemas.microsoft.com/office/spreadsheetml/2010/11/main" uri="{DE250136-89BD-433C-8126-D09CA5730AF9}">
        <x15:connection id="44dbea04-3db1-4968-b88f-cc6a98a95343"/>
      </ext>
    </extLst>
  </connection>
  <connection id="9" xr16:uid="{9AE566FF-3121-40FB-8514-3F798B268F94}" keepAlive="1" name="Requête - StockanalysisQuarterlyCashFlowStatement" description="Connexion à la requête « StockanalysisQuarterlyCashFlowStatement » dans le classeur." type="5" refreshedVersion="6" background="1" saveData="1">
    <dbPr connection="Provider=Microsoft.Mashup.OleDb.1;Data Source=$Workbook$;Location=StockanalysisQuarterlyCashFlowStatement;Extended Properties=&quot;&quot;" command="SELECT * FROM [StockanalysisQuarterlyCashFlowStatement]"/>
  </connection>
  <connection id="10" xr16:uid="{2E5AA551-0116-4769-99CD-518CF6967568}" keepAlive="1" name="Requête - StockanalysisQuarterlyIncome" description="Connexion à la requête « StockanalysisQuarterlyIncome » dans le classeur." type="5" refreshedVersion="6" background="1" saveData="1">
    <dbPr connection="Provider=Microsoft.Mashup.OleDb.1;Data Source=$Workbook$;Location=StockanalysisQuarterlyIncome;Extended Properties=&quot;&quot;" command="SELECT * FROM [StockanalysisQuarterlyIncome]"/>
  </connection>
  <connection id="11" xr16:uid="{980A51C3-BAAA-4FF1-AB5C-A71811D225BC}" keepAlive="1" name="Requête - StockanalysisQuarterlyRatios" description="Connexion à la requête « StockanalysisQuarterlyRatios » dans le classeur." type="5" refreshedVersion="6" background="1" saveData="1">
    <dbPr connection="Provider=Microsoft.Mashup.OleDb.1;Data Source=$Workbook$;Location=StockanalysisQuarterlyRatios;Extended Properties=&quot;&quot;" command="SELECT * FROM [StockanalysisQuarterlyRatios]"/>
  </connection>
  <connection id="12" xr16:uid="{A9B5995D-E516-4E99-B573-6A012D915A28}" name="Requête - StockanalysisYearlyBalanceSheet" description="Connexion à la requête « StockanalysisYearlyBalanceSheet » dans le classeur." type="100" refreshedVersion="6" minRefreshableVersion="5">
    <extLst>
      <ext xmlns:x15="http://schemas.microsoft.com/office/spreadsheetml/2010/11/main" uri="{DE250136-89BD-433C-8126-D09CA5730AF9}">
        <x15:connection id="581036ab-a24f-458a-af0c-c0d4922a58ac"/>
      </ext>
    </extLst>
  </connection>
  <connection id="13" xr16:uid="{2E27D434-56A6-46A6-A2BE-CFBBB68203BC}" keepAlive="1" name="Requête - StockanalysisYearlyCashFlowStatement" description="Connexion à la requête « StockanalysisYearlyCashFlowStatement » dans le classeur." type="5" refreshedVersion="6" background="1" saveData="1">
    <dbPr connection="Provider=Microsoft.Mashup.OleDb.1;Data Source=$Workbook$;Location=StockanalysisYearlyCashFlowStatement;Extended Properties=&quot;&quot;" command="SELECT * FROM [StockanalysisYearlyCashFlowStatement]"/>
  </connection>
  <connection id="14" xr16:uid="{4AF091FC-DB6F-47AB-AFCC-5BA373D5D466}" keepAlive="1" name="Requête - StockanalysisYearlyIncome" description="Connexion à la requête « StockanalysisYearlyIncome » dans le classeur." type="5" refreshedVersion="6" background="1" saveData="1">
    <dbPr connection="Provider=Microsoft.Mashup.OleDb.1;Data Source=$Workbook$;Location=StockanalysisYearlyIncome;Extended Properties=&quot;&quot;" command="SELECT * FROM [StockanalysisYearlyIncome]"/>
  </connection>
  <connection id="15" xr16:uid="{44AFC753-192B-40D3-A662-5EEE46D20D99}" keepAlive="1" name="Requête - StockanalysisYearlyRatios" description="Connexion à la requête « StockanalysisYearlyRatios » dans le classeur." type="5" refreshedVersion="6" background="1" saveData="1">
    <dbPr connection="Provider=Microsoft.Mashup.OleDb.1;Data Source=$Workbook$;Location=StockanalysisYearlyRatios;Extended Properties=&quot;&quot;" command="SELECT * FROM [StockanalysisYearlyRatios]"/>
  </connection>
  <connection id="16" xr16:uid="{E5FB5553-E136-4DC5-8682-30EF7B6F5FA1}" keepAlive="1" name="Requête - YahooDetails" description="Connexion à la requête « YahooDetails » dans le classeur." type="5" refreshedVersion="6" background="1" saveData="1">
    <dbPr connection="Provider=Microsoft.Mashup.OleDb.1;Data Source=$Workbook$;Location=YahooDetails;Extended Properties=&quot;&quot;" command="SELECT * FROM [YahooDetails]"/>
  </connection>
  <connection id="17" xr16:uid="{482728E8-C633-4176-B2BB-E3F1D6DEB8DE}" keepAlive="1" name="Requête - YahooGetMontlyPrice" description="Connexion à la requête « YahooGetMontlyPrice » dans le classeur." type="5" refreshedVersion="0" background="1">
    <dbPr connection="Provider=Microsoft.Mashup.OleDb.1;Data Source=$Workbook$;Location=YahooGetMontlyPrice;Extended Properties=&quot;&quot;" command="SELECT * FROM [YahooGetMontlyPrice]"/>
  </connection>
  <connection id="18" xr16:uid="{CE2449C1-1910-4B22-94A4-3E1EF2F8D652}" keepAlive="1" name="Requête - ZACKS Screener" description="Connexion à la requête « ZACKS Screener » dans le classeur." type="5" refreshedVersion="6" background="1" saveData="1">
    <dbPr connection="Provider=Microsoft.Mashup.OleDb.1;Data Source=$Workbook$;Location=ZACKS Screener;Extended Properties=&quot;&quot;" command="SELECT * FROM [ZACKS Screener]"/>
  </connection>
  <connection id="19" xr16:uid="{852C98E7-2F2C-4B0A-83D3-4C258088008E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<sst xmlns="http://schemas.openxmlformats.org/spreadsheetml/2006/main" count="39189" uniqueCount="16819">
  <si>
    <t>Company Name</t>
  </si>
  <si>
    <t>Ticker</t>
  </si>
  <si>
    <t>Exchange</t>
  </si>
  <si>
    <t>Sector</t>
  </si>
  <si>
    <t>Industry</t>
  </si>
  <si>
    <t>Market Cap (mil)</t>
  </si>
  <si>
    <t>Month of Fiscal Yr End</t>
  </si>
  <si>
    <t>Price</t>
  </si>
  <si>
    <t>EPS0</t>
  </si>
  <si>
    <t>EPS1</t>
  </si>
  <si>
    <t>EPS2</t>
  </si>
  <si>
    <t>Agilent Technologies</t>
  </si>
  <si>
    <t>A</t>
  </si>
  <si>
    <t>NYSE</t>
  </si>
  <si>
    <t>Computer and Technology</t>
  </si>
  <si>
    <t>Electronics - Testing Equipment</t>
  </si>
  <si>
    <t>Alcoa</t>
  </si>
  <si>
    <t>AA</t>
  </si>
  <si>
    <t>Industrial Products</t>
  </si>
  <si>
    <t>Metal Products - Distribution</t>
  </si>
  <si>
    <t>American Airlines</t>
  </si>
  <si>
    <t>AAL</t>
  </si>
  <si>
    <t>NSDQ</t>
  </si>
  <si>
    <t>Transportation</t>
  </si>
  <si>
    <t>Transportation - Airline</t>
  </si>
  <si>
    <t>AAON</t>
  </si>
  <si>
    <t>Construction</t>
  </si>
  <si>
    <t>Building Products - Air Conditioner and Heating</t>
  </si>
  <si>
    <t>Advance Auto Parts</t>
  </si>
  <si>
    <t>AAP</t>
  </si>
  <si>
    <t>Retail-Wholesale</t>
  </si>
  <si>
    <t>Automotive - Retail and Wholesale - Parts</t>
  </si>
  <si>
    <t>Apple</t>
  </si>
  <si>
    <t>AAPL</t>
  </si>
  <si>
    <t>Computer - Mini computers</t>
  </si>
  <si>
    <t>AllianceBernstein</t>
  </si>
  <si>
    <t>AB</t>
  </si>
  <si>
    <t>Finance</t>
  </si>
  <si>
    <t>Financial - Investment Management</t>
  </si>
  <si>
    <t>AbbVie</t>
  </si>
  <si>
    <t>ABBV</t>
  </si>
  <si>
    <t>Medical</t>
  </si>
  <si>
    <t>Large Cap Pharmaceuticals</t>
  </si>
  <si>
    <t>AmerisourceBergen</t>
  </si>
  <si>
    <t>ABC</t>
  </si>
  <si>
    <t>Medical - Dental Supplies</t>
  </si>
  <si>
    <t>Abcam</t>
  </si>
  <si>
    <t>ABCM</t>
  </si>
  <si>
    <t>Medical - Instruments</t>
  </si>
  <si>
    <t>Ambev</t>
  </si>
  <si>
    <t>ABEV</t>
  </si>
  <si>
    <t>Consumer Staples</t>
  </si>
  <si>
    <t>Beverages - Alcohol</t>
  </si>
  <si>
    <t>Asbury Automotive Group</t>
  </si>
  <si>
    <t>ABG</t>
  </si>
  <si>
    <t>Automotive - Retail and Whole Sales</t>
  </si>
  <si>
    <t>Airbnb</t>
  </si>
  <si>
    <t>ABNB</t>
  </si>
  <si>
    <t>Internet - Content</t>
  </si>
  <si>
    <t>Abbott Laboratories</t>
  </si>
  <si>
    <t>ABT</t>
  </si>
  <si>
    <t>Medical - Products</t>
  </si>
  <si>
    <t>Arcosa</t>
  </si>
  <si>
    <t>ACA</t>
  </si>
  <si>
    <t>Building Products - Miscellaneous</t>
  </si>
  <si>
    <t>ACADIA Pharmaceuticals</t>
  </si>
  <si>
    <t>ACAD</t>
  </si>
  <si>
    <t>Medical - Biomedical and Genetics</t>
  </si>
  <si>
    <t>Arch Capital Group</t>
  </si>
  <si>
    <t>ACGL</t>
  </si>
  <si>
    <t>Insurance - Property and Casualty</t>
  </si>
  <si>
    <t>Acadia Healthcare</t>
  </si>
  <si>
    <t>ACHC</t>
  </si>
  <si>
    <t>Medical - Hospital</t>
  </si>
  <si>
    <t>Albertsons Companies</t>
  </si>
  <si>
    <t>ACI</t>
  </si>
  <si>
    <t>Consumer Products - Staples</t>
  </si>
  <si>
    <t>Axcelis Technologies</t>
  </si>
  <si>
    <t>ACLS</t>
  </si>
  <si>
    <t>Electronics - Manufacturing Machinery</t>
  </si>
  <si>
    <t>AECOM</t>
  </si>
  <si>
    <t>ACM</t>
  </si>
  <si>
    <t>Engineering - R and D Services</t>
  </si>
  <si>
    <t>Accenture</t>
  </si>
  <si>
    <t>ACN</t>
  </si>
  <si>
    <t>Business Services</t>
  </si>
  <si>
    <t>Consulting Services</t>
  </si>
  <si>
    <t>Enact Holdings</t>
  </si>
  <si>
    <t>ACT</t>
  </si>
  <si>
    <t>Insurance - Multi line</t>
  </si>
  <si>
    <t/>
  </si>
  <si>
    <t>ACWI</t>
  </si>
  <si>
    <t>Financial - Investment Funds</t>
  </si>
  <si>
    <t>Adobe</t>
  </si>
  <si>
    <t>ADBE</t>
  </si>
  <si>
    <t>Computer - Software</t>
  </si>
  <si>
    <t>Agree Realty</t>
  </si>
  <si>
    <t>ADC</t>
  </si>
  <si>
    <t>REIT and Equity Trust - Retail</t>
  </si>
  <si>
    <t>Analog Devices</t>
  </si>
  <si>
    <t>ADI</t>
  </si>
  <si>
    <t>Semiconductor - Analog and Mixed</t>
  </si>
  <si>
    <t>Archer Daniels Midland</t>
  </si>
  <si>
    <t>ADM</t>
  </si>
  <si>
    <t>Agriculture - Operations</t>
  </si>
  <si>
    <t>Adient</t>
  </si>
  <si>
    <t>ADNT</t>
  </si>
  <si>
    <t>Auto-Tires-Trucks</t>
  </si>
  <si>
    <t>Automotive - Original Equipment</t>
  </si>
  <si>
    <t>Automatic Data Processing</t>
  </si>
  <si>
    <t>ADP</t>
  </si>
  <si>
    <t>Outsourcing</t>
  </si>
  <si>
    <t>Autodesk</t>
  </si>
  <si>
    <t>ADSK</t>
  </si>
  <si>
    <t>ADT</t>
  </si>
  <si>
    <t>Security and Safety Services</t>
  </si>
  <si>
    <t>Ameren</t>
  </si>
  <si>
    <t>AEE</t>
  </si>
  <si>
    <t>Utilities</t>
  </si>
  <si>
    <t>Utility - Electric Power</t>
  </si>
  <si>
    <t>Aegon</t>
  </si>
  <si>
    <t>AEG</t>
  </si>
  <si>
    <t>Advanced Energy Industries</t>
  </si>
  <si>
    <t>AEIS</t>
  </si>
  <si>
    <t>Semiconductor Equipment - Wafer Fabrication</t>
  </si>
  <si>
    <t>American Equity Investment Life Holding</t>
  </si>
  <si>
    <t>AEL</t>
  </si>
  <si>
    <t>Insurance - Life Insurance</t>
  </si>
  <si>
    <t>Agnico Eagle Mines</t>
  </si>
  <si>
    <t>AEM</t>
  </si>
  <si>
    <t>Basic Materials</t>
  </si>
  <si>
    <t>Mining - Gold</t>
  </si>
  <si>
    <t>American Electric Power</t>
  </si>
  <si>
    <t>AEP</t>
  </si>
  <si>
    <t>Aercap</t>
  </si>
  <si>
    <t>AER</t>
  </si>
  <si>
    <t>Financial - Leasing Companies</t>
  </si>
  <si>
    <t>AES</t>
  </si>
  <si>
    <t>American Financial Group</t>
  </si>
  <si>
    <t>AFG</t>
  </si>
  <si>
    <t>Aflac</t>
  </si>
  <si>
    <t>AFL</t>
  </si>
  <si>
    <t>Insurance - Accident and Health</t>
  </si>
  <si>
    <t>Affirm</t>
  </si>
  <si>
    <t>AFRM</t>
  </si>
  <si>
    <t>Business - Services</t>
  </si>
  <si>
    <t>AGCO</t>
  </si>
  <si>
    <t>Manufacturing - Farm Equipment</t>
  </si>
  <si>
    <t>AGG</t>
  </si>
  <si>
    <t>Alamos Gold</t>
  </si>
  <si>
    <t>AGI</t>
  </si>
  <si>
    <t>Agilon Health</t>
  </si>
  <si>
    <t>AGL</t>
  </si>
  <si>
    <t>Medical Services</t>
  </si>
  <si>
    <t>AGNC Investment</t>
  </si>
  <si>
    <t>AGNC</t>
  </si>
  <si>
    <t>REIT and Equity Trust</t>
  </si>
  <si>
    <t>Assured Guaranty</t>
  </si>
  <si>
    <t>AGO</t>
  </si>
  <si>
    <t>Avangrid</t>
  </si>
  <si>
    <t>AGR</t>
  </si>
  <si>
    <t>C3.ai</t>
  </si>
  <si>
    <t>AI</t>
  </si>
  <si>
    <t>Computers - IT Services</t>
  </si>
  <si>
    <t>American International Group</t>
  </si>
  <si>
    <t>AIG</t>
  </si>
  <si>
    <t>Apartment Income REIT</t>
  </si>
  <si>
    <t>AIRC</t>
  </si>
  <si>
    <t>REIT and Equity Trust - Residential</t>
  </si>
  <si>
    <t>Applied Industrial Technologies</t>
  </si>
  <si>
    <t>AIT</t>
  </si>
  <si>
    <t xml:space="preserve">Manufacturing - General Industrial </t>
  </si>
  <si>
    <t>Assurant</t>
  </si>
  <si>
    <t>AIZ</t>
  </si>
  <si>
    <t>Arthur J. Gallagher &amp; Co.</t>
  </si>
  <si>
    <t>AJG</t>
  </si>
  <si>
    <t>Insurance - Brokerage</t>
  </si>
  <si>
    <t>Aerojet Rocketdyne Holdings</t>
  </si>
  <si>
    <t>AJRD</t>
  </si>
  <si>
    <t>Aerospace</t>
  </si>
  <si>
    <t>Aerospace - Defense Equipment</t>
  </si>
  <si>
    <t>Akamai Technologies</t>
  </si>
  <si>
    <t>AKAM</t>
  </si>
  <si>
    <t>Internet - Services</t>
  </si>
  <si>
    <t>Air Lease</t>
  </si>
  <si>
    <t>AL</t>
  </si>
  <si>
    <t>Transportation - Equipment and Leasing</t>
  </si>
  <si>
    <t>Albemarle</t>
  </si>
  <si>
    <t>ALB</t>
  </si>
  <si>
    <t xml:space="preserve">Chemical - Diversified </t>
  </si>
  <si>
    <t>Alcon</t>
  </si>
  <si>
    <t>ALC</t>
  </si>
  <si>
    <t>Allete</t>
  </si>
  <si>
    <t>ALE</t>
  </si>
  <si>
    <t>Allegro MicroSystems</t>
  </si>
  <si>
    <t>ALGM</t>
  </si>
  <si>
    <t>Electronics - Semiconductors</t>
  </si>
  <si>
    <t>Align Technology</t>
  </si>
  <si>
    <t>ALGN</t>
  </si>
  <si>
    <t>Alight</t>
  </si>
  <si>
    <t>ALIT</t>
  </si>
  <si>
    <t>Internet - Software</t>
  </si>
  <si>
    <t>Alaska Air Group</t>
  </si>
  <si>
    <t>ALK</t>
  </si>
  <si>
    <t>Alkermes</t>
  </si>
  <si>
    <t>ALKS</t>
  </si>
  <si>
    <t>Allstate</t>
  </si>
  <si>
    <t>ALL</t>
  </si>
  <si>
    <t>Allegion</t>
  </si>
  <si>
    <t>ALLE</t>
  </si>
  <si>
    <t>Ally Financial</t>
  </si>
  <si>
    <t>ALLY</t>
  </si>
  <si>
    <t>Financial - Consumer Loans</t>
  </si>
  <si>
    <t>Alnylam Pharmaceuticals</t>
  </si>
  <si>
    <t>ALNY</t>
  </si>
  <si>
    <t>Allison Transmission Holdings</t>
  </si>
  <si>
    <t>ALSN</t>
  </si>
  <si>
    <t>Altair Engineering</t>
  </si>
  <si>
    <t>ALTR</t>
  </si>
  <si>
    <t>Autoliv</t>
  </si>
  <si>
    <t>ALV</t>
  </si>
  <si>
    <t>Antero Midstream</t>
  </si>
  <si>
    <t>AM</t>
  </si>
  <si>
    <t>Oils-Energy</t>
  </si>
  <si>
    <t>Oil and Gas - Integrated - United States</t>
  </si>
  <si>
    <t>Applied Materials</t>
  </si>
  <si>
    <t>AMAT</t>
  </si>
  <si>
    <t>Ambarella</t>
  </si>
  <si>
    <t>AMBA</t>
  </si>
  <si>
    <t>Amcor</t>
  </si>
  <si>
    <t>AMCR</t>
  </si>
  <si>
    <t>Containers - Paper and Packaging</t>
  </si>
  <si>
    <t>Advanced Micro Devices</t>
  </si>
  <si>
    <t>AMD</t>
  </si>
  <si>
    <t>AMETEK</t>
  </si>
  <si>
    <t>AME</t>
  </si>
  <si>
    <t>Affiliated Managers Group</t>
  </si>
  <si>
    <t>AMG</t>
  </si>
  <si>
    <t>Amgen</t>
  </si>
  <si>
    <t>AMGN</t>
  </si>
  <si>
    <t>American Homes 4 Rent</t>
  </si>
  <si>
    <t>AMH</t>
  </si>
  <si>
    <t>Amkor Technology</t>
  </si>
  <si>
    <t>AMKR</t>
  </si>
  <si>
    <t>AMN Healthcare Services</t>
  </si>
  <si>
    <t>AMN</t>
  </si>
  <si>
    <t>Ameriprise Financial</t>
  </si>
  <si>
    <t>AMP</t>
  </si>
  <si>
    <t>American Tower</t>
  </si>
  <si>
    <t>AMT</t>
  </si>
  <si>
    <t>REIT and Equity Trust - Other</t>
  </si>
  <si>
    <t>America Movil, S.A.B. de C.V. Unsponsored ADR</t>
  </si>
  <si>
    <t>AMX</t>
  </si>
  <si>
    <t xml:space="preserve">Wireless Non-US </t>
  </si>
  <si>
    <t>Amazon.com</t>
  </si>
  <si>
    <t>AMZN</t>
  </si>
  <si>
    <t>Internet - Commerce</t>
  </si>
  <si>
    <t>AutoNation</t>
  </si>
  <si>
    <t>AN</t>
  </si>
  <si>
    <t>Arista Networks</t>
  </si>
  <si>
    <t>ANET</t>
  </si>
  <si>
    <t>Communication - Components</t>
  </si>
  <si>
    <t>ANSYS</t>
  </si>
  <si>
    <t>ANSS</t>
  </si>
  <si>
    <t>Aon</t>
  </si>
  <si>
    <t>AON</t>
  </si>
  <si>
    <t>A. O. Smith</t>
  </si>
  <si>
    <t>AOS</t>
  </si>
  <si>
    <t>Manufacturing - Electronics</t>
  </si>
  <si>
    <t>APA</t>
  </si>
  <si>
    <t>Oil and Gas - Exploration and Production - United States</t>
  </si>
  <si>
    <t>Air Products and Chemicals</t>
  </si>
  <si>
    <t>APD</t>
  </si>
  <si>
    <t>APi Group</t>
  </si>
  <si>
    <t>APG</t>
  </si>
  <si>
    <t>Amphenol</t>
  </si>
  <si>
    <t>APH</t>
  </si>
  <si>
    <t>Electronics - Connectors</t>
  </si>
  <si>
    <t>Apple Hospitality REIT</t>
  </si>
  <si>
    <t>APLE</t>
  </si>
  <si>
    <t>Apellis Pharmaceuticals</t>
  </si>
  <si>
    <t>APLS</t>
  </si>
  <si>
    <t>Apollo Global Management</t>
  </si>
  <si>
    <t>APO</t>
  </si>
  <si>
    <t>AppLovin</t>
  </si>
  <si>
    <t>APP</t>
  </si>
  <si>
    <t>Technology Services</t>
  </si>
  <si>
    <t>AppFolio</t>
  </si>
  <si>
    <t>APPF</t>
  </si>
  <si>
    <t>Appian</t>
  </si>
  <si>
    <t>APPN</t>
  </si>
  <si>
    <t>Aptiv</t>
  </si>
  <si>
    <t>APTV</t>
  </si>
  <si>
    <t>Algonquin Power &amp; Utilities</t>
  </si>
  <si>
    <t>AQN</t>
  </si>
  <si>
    <t>Antero Resources</t>
  </si>
  <si>
    <t>AR</t>
  </si>
  <si>
    <t>Ares Capital</t>
  </si>
  <si>
    <t>ARCC</t>
  </si>
  <si>
    <t>Financial - SBIC &amp; Commercial Industry</t>
  </si>
  <si>
    <t>Alexandria Real Estate Equities</t>
  </si>
  <si>
    <t>ARE</t>
  </si>
  <si>
    <t>Ares Management</t>
  </si>
  <si>
    <t>ARES</t>
  </si>
  <si>
    <t>Argenx</t>
  </si>
  <si>
    <t>ARGX</t>
  </si>
  <si>
    <t>Aramark</t>
  </si>
  <si>
    <t>ARMK</t>
  </si>
  <si>
    <t>Food - Miscellaneous</t>
  </si>
  <si>
    <t>Array Technologies</t>
  </si>
  <si>
    <t>ARRY</t>
  </si>
  <si>
    <t>Solar</t>
  </si>
  <si>
    <t>Arrow Electronics</t>
  </si>
  <si>
    <t>ARW</t>
  </si>
  <si>
    <t>Electronics - Parts Distribution</t>
  </si>
  <si>
    <t>Arrowhead Pharmaceuticals</t>
  </si>
  <si>
    <t>ARWR</t>
  </si>
  <si>
    <t>Medical - Drugs</t>
  </si>
  <si>
    <t>Asana</t>
  </si>
  <si>
    <t>ASAN</t>
  </si>
  <si>
    <t>ASGN</t>
  </si>
  <si>
    <t>Ashland Inc.</t>
  </si>
  <si>
    <t>ASH</t>
  </si>
  <si>
    <t>Chemical - Specialty</t>
  </si>
  <si>
    <t>ASML Holding</t>
  </si>
  <si>
    <t>ASML</t>
  </si>
  <si>
    <t>Ascendis Pharma</t>
  </si>
  <si>
    <t>ASND</t>
  </si>
  <si>
    <t>Academy Sports and Outdoors</t>
  </si>
  <si>
    <t>ASO</t>
  </si>
  <si>
    <t>Consumer Discretionary</t>
  </si>
  <si>
    <t>Leisure and Recreation Products</t>
  </si>
  <si>
    <t>Grupo Aeroportuario del Sureste</t>
  </si>
  <si>
    <t>ASR</t>
  </si>
  <si>
    <t>Transportation - Services</t>
  </si>
  <si>
    <t>ASE Technology</t>
  </si>
  <si>
    <t>ASX</t>
  </si>
  <si>
    <t>Autohome</t>
  </si>
  <si>
    <t>ATHM</t>
  </si>
  <si>
    <t>ATI Inc.</t>
  </si>
  <si>
    <t>ATI</t>
  </si>
  <si>
    <t>Steel - Speciality</t>
  </si>
  <si>
    <t>Atkore</t>
  </si>
  <si>
    <t>ATKR</t>
  </si>
  <si>
    <t>Wire and Cable Products</t>
  </si>
  <si>
    <t>Atmos Energy</t>
  </si>
  <si>
    <t>ATO</t>
  </si>
  <si>
    <t>Utility - Gas Distribution</t>
  </si>
  <si>
    <t>AptarGroup</t>
  </si>
  <si>
    <t>ATR</t>
  </si>
  <si>
    <t>Activision Blizzard</t>
  </si>
  <si>
    <t>ATVI</t>
  </si>
  <si>
    <t>Toys - Games - Hobbies</t>
  </si>
  <si>
    <t>AngloGold Ashanti</t>
  </si>
  <si>
    <t>AU</t>
  </si>
  <si>
    <t>Avista</t>
  </si>
  <si>
    <t>AVA</t>
  </si>
  <si>
    <t>AvalonBay Communities</t>
  </si>
  <si>
    <t>AVB</t>
  </si>
  <si>
    <t>Broadcom</t>
  </si>
  <si>
    <t>AVGO</t>
  </si>
  <si>
    <t>Avient</t>
  </si>
  <si>
    <t>AVNT</t>
  </si>
  <si>
    <t>Avnet</t>
  </si>
  <si>
    <t>AVT</t>
  </si>
  <si>
    <t>Avantor</t>
  </si>
  <si>
    <t>AVTR</t>
  </si>
  <si>
    <t>Avery Dennison</t>
  </si>
  <si>
    <t>AVY</t>
  </si>
  <si>
    <t>Office Supplies</t>
  </si>
  <si>
    <t>American Water Works</t>
  </si>
  <si>
    <t>AWK</t>
  </si>
  <si>
    <t>Utility - Water Supply</t>
  </si>
  <si>
    <t>American States Water</t>
  </si>
  <si>
    <t>AWR</t>
  </si>
  <si>
    <t>Axon Enterprise</t>
  </si>
  <si>
    <t>AXON</t>
  </si>
  <si>
    <t>American Express</t>
  </si>
  <si>
    <t>AXP</t>
  </si>
  <si>
    <t>Financial - Miscellaneous Services</t>
  </si>
  <si>
    <t>Axis Capital Holdings</t>
  </si>
  <si>
    <t>AXS</t>
  </si>
  <si>
    <t>Axsome Therapeutics</t>
  </si>
  <si>
    <t>AXSM</t>
  </si>
  <si>
    <t>Axalta Coating Systems</t>
  </si>
  <si>
    <t>AXTA</t>
  </si>
  <si>
    <t>Acuity Brands</t>
  </si>
  <si>
    <t>AYI</t>
  </si>
  <si>
    <t>Building Products - Lighting</t>
  </si>
  <si>
    <t>AZEK</t>
  </si>
  <si>
    <t>AstraZeneca</t>
  </si>
  <si>
    <t>AZN</t>
  </si>
  <si>
    <t>AutoZone</t>
  </si>
  <si>
    <t>AZO</t>
  </si>
  <si>
    <t>Aspen Technology</t>
  </si>
  <si>
    <t>AZPN</t>
  </si>
  <si>
    <t>AZUL</t>
  </si>
  <si>
    <t>Boeing</t>
  </si>
  <si>
    <t>BA</t>
  </si>
  <si>
    <t>Aerospace - Defense</t>
  </si>
  <si>
    <t>Alibaba</t>
  </si>
  <si>
    <t>BABA</t>
  </si>
  <si>
    <t>Bank of America</t>
  </si>
  <si>
    <t>BAC</t>
  </si>
  <si>
    <t>Banks - Major Regional</t>
  </si>
  <si>
    <t>Booz Allen Hamilton</t>
  </si>
  <si>
    <t>BAH</t>
  </si>
  <si>
    <t>Government Services</t>
  </si>
  <si>
    <t>Braskem</t>
  </si>
  <si>
    <t>BAK</t>
  </si>
  <si>
    <t>Oil and Gas - Integrated - International</t>
  </si>
  <si>
    <t>Ball</t>
  </si>
  <si>
    <t>BALL</t>
  </si>
  <si>
    <t>Containers - Metal and Glass</t>
  </si>
  <si>
    <t>Brookfield Asset Management Ltd.</t>
  </si>
  <si>
    <t>BAM</t>
  </si>
  <si>
    <t>Credicorp</t>
  </si>
  <si>
    <t>BAP</t>
  </si>
  <si>
    <t>Banks - Foreign</t>
  </si>
  <si>
    <t>Baxter International</t>
  </si>
  <si>
    <t>BAX</t>
  </si>
  <si>
    <t>BlackBerry</t>
  </si>
  <si>
    <t>BB</t>
  </si>
  <si>
    <t>Banco Bradesco</t>
  </si>
  <si>
    <t>BBD</t>
  </si>
  <si>
    <t>BBDO</t>
  </si>
  <si>
    <t>Banco Bilbao Viscaya Argentaria</t>
  </si>
  <si>
    <t>BBVA</t>
  </si>
  <si>
    <t>Bath &amp; Body Works, Inc.</t>
  </si>
  <si>
    <t>BBWI</t>
  </si>
  <si>
    <t>Retail - Miscellaneous</t>
  </si>
  <si>
    <t>Best Buy</t>
  </si>
  <si>
    <t>BBY</t>
  </si>
  <si>
    <t>Retail - Consumer Electronics</t>
  </si>
  <si>
    <t>Brunswick</t>
  </si>
  <si>
    <t>BC</t>
  </si>
  <si>
    <t>Boise Cascade</t>
  </si>
  <si>
    <t>BCC</t>
  </si>
  <si>
    <t>Building Products - Wood</t>
  </si>
  <si>
    <t>BCE</t>
  </si>
  <si>
    <t>Diversified Communication Services</t>
  </si>
  <si>
    <t>Banco De Chile</t>
  </si>
  <si>
    <t>BCH</t>
  </si>
  <si>
    <t>Brink's</t>
  </si>
  <si>
    <t>BCO</t>
  </si>
  <si>
    <t>Balchem</t>
  </si>
  <si>
    <t>BCPC</t>
  </si>
  <si>
    <t>Barclays</t>
  </si>
  <si>
    <t>BCS</t>
  </si>
  <si>
    <t>Belden</t>
  </si>
  <si>
    <t>BDC</t>
  </si>
  <si>
    <t>Becton, Dickinson and Company</t>
  </si>
  <si>
    <t>BDX</t>
  </si>
  <si>
    <t>Beacon Roofing Supply</t>
  </si>
  <si>
    <t>BECN</t>
  </si>
  <si>
    <t>Building Products - Retail</t>
  </si>
  <si>
    <t>KE Hodlings</t>
  </si>
  <si>
    <t>BEKE</t>
  </si>
  <si>
    <t>Real Estate - Operations</t>
  </si>
  <si>
    <t>Franklin Resources</t>
  </si>
  <si>
    <t>BEN</t>
  </si>
  <si>
    <t>Brookfield Renewable Partners</t>
  </si>
  <si>
    <t>BEP</t>
  </si>
  <si>
    <t>Brookfield Renewable</t>
  </si>
  <si>
    <t>BEPC</t>
  </si>
  <si>
    <t>Alternative Energy - Other</t>
  </si>
  <si>
    <t>Berry Global Group</t>
  </si>
  <si>
    <t>BERY</t>
  </si>
  <si>
    <t>Brown Forman</t>
  </si>
  <si>
    <t>BF.A</t>
  </si>
  <si>
    <t>BrownForman</t>
  </si>
  <si>
    <t>BF.B</t>
  </si>
  <si>
    <t>Bright Horizons Family Solutions</t>
  </si>
  <si>
    <t>BFAM</t>
  </si>
  <si>
    <t>Schools</t>
  </si>
  <si>
    <t>Bunge Limited</t>
  </si>
  <si>
    <t>BG</t>
  </si>
  <si>
    <t>Agriculture - Products</t>
  </si>
  <si>
    <t>BeiGene</t>
  </si>
  <si>
    <t>BGNE</t>
  </si>
  <si>
    <t>BHP Group Limited</t>
  </si>
  <si>
    <t>BHP</t>
  </si>
  <si>
    <t>Mining - Miscellaneous</t>
  </si>
  <si>
    <t>Baidu</t>
  </si>
  <si>
    <t>BIDU</t>
  </si>
  <si>
    <t>Biogen</t>
  </si>
  <si>
    <t>BIIB</t>
  </si>
  <si>
    <t>Bilibili</t>
  </si>
  <si>
    <t>BILI</t>
  </si>
  <si>
    <t>BILL Holdings, Inc.</t>
  </si>
  <si>
    <t>BILL</t>
  </si>
  <si>
    <t>BioRad Laboratories</t>
  </si>
  <si>
    <t>BIO</t>
  </si>
  <si>
    <t>BIO.B</t>
  </si>
  <si>
    <t>Brookfield Infrastructure Partners</t>
  </si>
  <si>
    <t>BIP</t>
  </si>
  <si>
    <t>Brookfield Infrastructure</t>
  </si>
  <si>
    <t>BIPC</t>
  </si>
  <si>
    <t>BJ's Wholesale Club</t>
  </si>
  <si>
    <t>BJ</t>
  </si>
  <si>
    <t>Consumer Services - Miscellaneous</t>
  </si>
  <si>
    <t>The Bank of New York Mellon</t>
  </si>
  <si>
    <t>BK</t>
  </si>
  <si>
    <t>Black Hills</t>
  </si>
  <si>
    <t>BKH</t>
  </si>
  <si>
    <t>Black Knight Financial Services</t>
  </si>
  <si>
    <t>BKI</t>
  </si>
  <si>
    <t>Business - Information Services</t>
  </si>
  <si>
    <t>Booking Holdings</t>
  </si>
  <si>
    <t>BKNG</t>
  </si>
  <si>
    <t>Baker Hughes</t>
  </si>
  <si>
    <t>BKR</t>
  </si>
  <si>
    <t>Oil and Gas - Field Services</t>
  </si>
  <si>
    <t>BlackLine</t>
  </si>
  <si>
    <t>BL</t>
  </si>
  <si>
    <t>Bausch + Lomb</t>
  </si>
  <si>
    <t>BLCO</t>
  </si>
  <si>
    <t>TopBuild</t>
  </si>
  <si>
    <t>BLD</t>
  </si>
  <si>
    <t>Builders FirstSource</t>
  </si>
  <si>
    <t>BLDR</t>
  </si>
  <si>
    <t>BlackRock</t>
  </si>
  <si>
    <t>BLK</t>
  </si>
  <si>
    <t>Blackbaud</t>
  </si>
  <si>
    <t>BLKB</t>
  </si>
  <si>
    <t>Badger Meter</t>
  </si>
  <si>
    <t>BMI</t>
  </si>
  <si>
    <t>Instruments - Control</t>
  </si>
  <si>
    <t>Bank Of Montreal</t>
  </si>
  <si>
    <t>BMO</t>
  </si>
  <si>
    <t>BioMarin Pharmaceutical</t>
  </si>
  <si>
    <t>BMRN</t>
  </si>
  <si>
    <t>Bristol Myers Squibb</t>
  </si>
  <si>
    <t>BMY</t>
  </si>
  <si>
    <t>Brookfield Corporation</t>
  </si>
  <si>
    <t>BN</t>
  </si>
  <si>
    <t>Bank of Nova Scotia</t>
  </si>
  <si>
    <t>BNS</t>
  </si>
  <si>
    <t>BioNTech</t>
  </si>
  <si>
    <t>BNTX</t>
  </si>
  <si>
    <t>BOK Financial</t>
  </si>
  <si>
    <t>BOKF</t>
  </si>
  <si>
    <t>Banks - Southwest</t>
  </si>
  <si>
    <t>Box</t>
  </si>
  <si>
    <t>BOX</t>
  </si>
  <si>
    <t>BP</t>
  </si>
  <si>
    <t>Blueprint Medicines</t>
  </si>
  <si>
    <t>BPMC</t>
  </si>
  <si>
    <t>Popular</t>
  </si>
  <si>
    <t>BPOP</t>
  </si>
  <si>
    <t>Banks - Southeast</t>
  </si>
  <si>
    <t>Broadridge Financial Solutions</t>
  </si>
  <si>
    <t>BR</t>
  </si>
  <si>
    <t>BellRing Brands</t>
  </si>
  <si>
    <t>BRBR</t>
  </si>
  <si>
    <t>Berkshire Hathaway</t>
  </si>
  <si>
    <t>BRK.A</t>
  </si>
  <si>
    <t>BRK.B</t>
  </si>
  <si>
    <t>Bruker</t>
  </si>
  <si>
    <t>BRKR</t>
  </si>
  <si>
    <t>Instruments - Scientific</t>
  </si>
  <si>
    <t>Brown &amp; Brown</t>
  </si>
  <si>
    <t>BRO</t>
  </si>
  <si>
    <t>Brixmor Property Group</t>
  </si>
  <si>
    <t>BRX</t>
  </si>
  <si>
    <t>Braze</t>
  </si>
  <si>
    <t>BRZE</t>
  </si>
  <si>
    <t>Banco Santander Chile</t>
  </si>
  <si>
    <t>BSAC</t>
  </si>
  <si>
    <t>Banco  ntander Brasil</t>
  </si>
  <si>
    <t>BSBR</t>
  </si>
  <si>
    <t>Black Stone Minerals</t>
  </si>
  <si>
    <t>BSM</t>
  </si>
  <si>
    <t>Energy and Pipeline - Master Limited Partnerships</t>
  </si>
  <si>
    <t>Grupo Financiero Santander Mexico</t>
  </si>
  <si>
    <t>BSMX</t>
  </si>
  <si>
    <t>Boston Scientific</t>
  </si>
  <si>
    <t>BSX</t>
  </si>
  <si>
    <t>Bentley Systems</t>
  </si>
  <si>
    <t>BSY</t>
  </si>
  <si>
    <t>B2Gold Corp</t>
  </si>
  <si>
    <t>BTG</t>
  </si>
  <si>
    <t>AMEX</t>
  </si>
  <si>
    <t>British American Tobacco</t>
  </si>
  <si>
    <t>BTI</t>
  </si>
  <si>
    <t>Tobacco</t>
  </si>
  <si>
    <t>AnheuserBusch InBev</t>
  </si>
  <si>
    <t>BUD</t>
  </si>
  <si>
    <t>Burlington Stores</t>
  </si>
  <si>
    <t>BURL</t>
  </si>
  <si>
    <t>Retail - Discount Stores</t>
  </si>
  <si>
    <t>BorgWarner</t>
  </si>
  <si>
    <t>BWA</t>
  </si>
  <si>
    <t>BWX Technologies</t>
  </si>
  <si>
    <t>BWXT</t>
  </si>
  <si>
    <t>Electronics - Miscellaneous Components</t>
  </si>
  <si>
    <t>The Blackstone Group</t>
  </si>
  <si>
    <t>BX</t>
  </si>
  <si>
    <t>Blackstone Mortgage Trust</t>
  </si>
  <si>
    <t>BXMT</t>
  </si>
  <si>
    <t>Boston Properties</t>
  </si>
  <si>
    <t>BXP</t>
  </si>
  <si>
    <t>Blackstone Secured Lending Fund</t>
  </si>
  <si>
    <t>BXSL</t>
  </si>
  <si>
    <t>Boyd Gaming</t>
  </si>
  <si>
    <t>BYD</t>
  </si>
  <si>
    <t>Gaming</t>
  </si>
  <si>
    <t>Kanzhun</t>
  </si>
  <si>
    <t>BZ</t>
  </si>
  <si>
    <t>Citigroup</t>
  </si>
  <si>
    <t>C</t>
  </si>
  <si>
    <t>Cable One</t>
  </si>
  <si>
    <t>CABO</t>
  </si>
  <si>
    <t>Cable Television</t>
  </si>
  <si>
    <t>Credit Acceptance</t>
  </si>
  <si>
    <t>CACC</t>
  </si>
  <si>
    <t>CACI International</t>
  </si>
  <si>
    <t>CACI</t>
  </si>
  <si>
    <t>Computer - Services</t>
  </si>
  <si>
    <t>CAE</t>
  </si>
  <si>
    <t>Conagra Brands</t>
  </si>
  <si>
    <t>CAG</t>
  </si>
  <si>
    <t>Cardinal Health</t>
  </si>
  <si>
    <t>CAH</t>
  </si>
  <si>
    <t>Calix</t>
  </si>
  <si>
    <t>CALX</t>
  </si>
  <si>
    <t>Avis Budget Group</t>
  </si>
  <si>
    <t>CAR</t>
  </si>
  <si>
    <t>Carrier Global</t>
  </si>
  <si>
    <t>CARR</t>
  </si>
  <si>
    <t>Electronics - Miscellaneous Products</t>
  </si>
  <si>
    <t>Casey's General Stores</t>
  </si>
  <si>
    <t>CASY</t>
  </si>
  <si>
    <t>Retail - Convenience Stores</t>
  </si>
  <si>
    <t>Caterpillar</t>
  </si>
  <si>
    <t>CAT</t>
  </si>
  <si>
    <t>Manufacturing - Construction and Mining</t>
  </si>
  <si>
    <t>Chubb Limited</t>
  </si>
  <si>
    <t>CB</t>
  </si>
  <si>
    <t>Cboe Global Markets</t>
  </si>
  <si>
    <t>CBOE</t>
  </si>
  <si>
    <t>Securities and Exchanges</t>
  </si>
  <si>
    <t>CBRE Group</t>
  </si>
  <si>
    <t>CBRE</t>
  </si>
  <si>
    <t>Commerce Bancshares</t>
  </si>
  <si>
    <t>CBSH</t>
  </si>
  <si>
    <t>Banks - Midwest</t>
  </si>
  <si>
    <t>Cabot</t>
  </si>
  <si>
    <t>CBT</t>
  </si>
  <si>
    <t>Chemours</t>
  </si>
  <si>
    <t>CC</t>
  </si>
  <si>
    <t>CCC Intelligent Solutions</t>
  </si>
  <si>
    <t>CCCS</t>
  </si>
  <si>
    <t>Coca-Cola Europacific Partners</t>
  </si>
  <si>
    <t>CCEP</t>
  </si>
  <si>
    <t>Beverages - Soft drinks</t>
  </si>
  <si>
    <t>Crown Castle Inc.</t>
  </si>
  <si>
    <t>CCI</t>
  </si>
  <si>
    <t>Cameco</t>
  </si>
  <si>
    <t>CCJ</t>
  </si>
  <si>
    <t>Crown Holdings</t>
  </si>
  <si>
    <t>CCK</t>
  </si>
  <si>
    <t>Carnival</t>
  </si>
  <si>
    <t>CCL</t>
  </si>
  <si>
    <t>Leisure and Recreation Services</t>
  </si>
  <si>
    <t>Cogent Communications</t>
  </si>
  <si>
    <t>CCOI</t>
  </si>
  <si>
    <t>Wireless National</t>
  </si>
  <si>
    <t>Ceridian HCM</t>
  </si>
  <si>
    <t>CDAY</t>
  </si>
  <si>
    <t>Cadence Design Systems</t>
  </si>
  <si>
    <t>CDNS</t>
  </si>
  <si>
    <t>CDW</t>
  </si>
  <si>
    <t>Celanese</t>
  </si>
  <si>
    <t>CE</t>
  </si>
  <si>
    <t>Constellation Energy Corporation</t>
  </si>
  <si>
    <t>CEG</t>
  </si>
  <si>
    <t>Celsius</t>
  </si>
  <si>
    <t>CELH</t>
  </si>
  <si>
    <t>Cerevel Therapeutics</t>
  </si>
  <si>
    <t>CERE</t>
  </si>
  <si>
    <t>Certara</t>
  </si>
  <si>
    <t>CERT</t>
  </si>
  <si>
    <t>CF Industries</t>
  </si>
  <si>
    <t>CF</t>
  </si>
  <si>
    <t>Fertilizers</t>
  </si>
  <si>
    <t>Citizens Financial Group</t>
  </si>
  <si>
    <t>CFG</t>
  </si>
  <si>
    <t>Financial - Savings and Loan</t>
  </si>
  <si>
    <t>Confluent</t>
  </si>
  <si>
    <t>CFLT</t>
  </si>
  <si>
    <t>Cullen/Frost Bankers</t>
  </si>
  <si>
    <t>CFR</t>
  </si>
  <si>
    <t>Carlyle Group</t>
  </si>
  <si>
    <t>CG</t>
  </si>
  <si>
    <t>Cognex</t>
  </si>
  <si>
    <t>CGNX</t>
  </si>
  <si>
    <t>Church &amp; Dwight Co.</t>
  </si>
  <si>
    <t>CHD</t>
  </si>
  <si>
    <t>Soap and Cleaning Materials</t>
  </si>
  <si>
    <t>Churchill Downs</t>
  </si>
  <si>
    <t>CHDN</t>
  </si>
  <si>
    <t>Chemed</t>
  </si>
  <si>
    <t>CHE</t>
  </si>
  <si>
    <t>Medical - Outpatient and Home Healthcare</t>
  </si>
  <si>
    <t>Choice Hotels International</t>
  </si>
  <si>
    <t>CHH</t>
  </si>
  <si>
    <t>Hotels and Motels</t>
  </si>
  <si>
    <t>Chesapeake Energy</t>
  </si>
  <si>
    <t>CHK</t>
  </si>
  <si>
    <t>Check Point Software Technologies</t>
  </si>
  <si>
    <t>CHKP</t>
  </si>
  <si>
    <t>ChargePoint</t>
  </si>
  <si>
    <t>CHPT</t>
  </si>
  <si>
    <t>Chord Energy Corporation</t>
  </si>
  <si>
    <t>CHRD</t>
  </si>
  <si>
    <t>C.H. Robinson Worldwide</t>
  </si>
  <si>
    <t>CHRW</t>
  </si>
  <si>
    <t>Chunghwa Telecom</t>
  </si>
  <si>
    <t>CHT</t>
  </si>
  <si>
    <t>Charter Communications</t>
  </si>
  <si>
    <t>CHTR</t>
  </si>
  <si>
    <t>Chewy</t>
  </si>
  <si>
    <t>CHWY</t>
  </si>
  <si>
    <t>ChampionX</t>
  </si>
  <si>
    <t>CHX</t>
  </si>
  <si>
    <t>Cigna Group</t>
  </si>
  <si>
    <t>CI</t>
  </si>
  <si>
    <t>Ciena</t>
  </si>
  <si>
    <t>CIEN</t>
  </si>
  <si>
    <t>Fiber Optics</t>
  </si>
  <si>
    <t>Comp En De Mn Cemig</t>
  </si>
  <si>
    <t>CIG</t>
  </si>
  <si>
    <t>Colliers International Group</t>
  </si>
  <si>
    <t>CIGI</t>
  </si>
  <si>
    <t>Cincinnati Financial</t>
  </si>
  <si>
    <t>CINF</t>
  </si>
  <si>
    <t>Civitas Resources</t>
  </si>
  <si>
    <t>CIVI</t>
  </si>
  <si>
    <t>ColgatePalmolive</t>
  </si>
  <si>
    <t>CL</t>
  </si>
  <si>
    <t>ClevelandCliffs</t>
  </si>
  <si>
    <t>CLF</t>
  </si>
  <si>
    <t>Clean Harbors</t>
  </si>
  <si>
    <t>CLH</t>
  </si>
  <si>
    <t>Waste Removal Services</t>
  </si>
  <si>
    <t>Clarivate</t>
  </si>
  <si>
    <t>CLVT</t>
  </si>
  <si>
    <t>Clorox</t>
  </si>
  <si>
    <t>CLX</t>
  </si>
  <si>
    <t>Canadian Imperial Bank of Commerce</t>
  </si>
  <si>
    <t>CM</t>
  </si>
  <si>
    <t>Comerica</t>
  </si>
  <si>
    <t>CMA</t>
  </si>
  <si>
    <t>Commercial Metals</t>
  </si>
  <si>
    <t>CMC</t>
  </si>
  <si>
    <t>Steel - Producers</t>
  </si>
  <si>
    <t>Comcast</t>
  </si>
  <si>
    <t>CMCSA</t>
  </si>
  <si>
    <t>CME Group</t>
  </si>
  <si>
    <t>CME</t>
  </si>
  <si>
    <t>Chipotle Mexican Grill</t>
  </si>
  <si>
    <t>CMG</t>
  </si>
  <si>
    <t>Retail - Restaurants</t>
  </si>
  <si>
    <t>Cummins</t>
  </si>
  <si>
    <t>CMI</t>
  </si>
  <si>
    <t>Automotive - Internal Combustion Engines</t>
  </si>
  <si>
    <t>CMS Energy</t>
  </si>
  <si>
    <t>CMS</t>
  </si>
  <si>
    <t>CNA Financial</t>
  </si>
  <si>
    <t>CNA</t>
  </si>
  <si>
    <t>Centene</t>
  </si>
  <si>
    <t>CNC</t>
  </si>
  <si>
    <t>Medical - HMOs</t>
  </si>
  <si>
    <t>CNH Industrial</t>
  </si>
  <si>
    <t>CNHI</t>
  </si>
  <si>
    <t>Automotive - Foreign</t>
  </si>
  <si>
    <t>Canadian National Railway</t>
  </si>
  <si>
    <t>CNI</t>
  </si>
  <si>
    <t>Transportation - Rail</t>
  </si>
  <si>
    <t>Core &amp; Main</t>
  </si>
  <si>
    <t>CNM</t>
  </si>
  <si>
    <t>CONMED</t>
  </si>
  <si>
    <t>CNMD</t>
  </si>
  <si>
    <t>CenterPoint Energy</t>
  </si>
  <si>
    <t>CNP</t>
  </si>
  <si>
    <t>Canadian Natural Resources Limited</t>
  </si>
  <si>
    <t>CNQ</t>
  </si>
  <si>
    <t>Oil and Gas - Exploration and Production - Canadian</t>
  </si>
  <si>
    <t>Concentrix</t>
  </si>
  <si>
    <t>CNXC</t>
  </si>
  <si>
    <t>Capital One Financial</t>
  </si>
  <si>
    <t>COF</t>
  </si>
  <si>
    <t>COHERENT CORP</t>
  </si>
  <si>
    <t>COHR</t>
  </si>
  <si>
    <t>Coinbase Global</t>
  </si>
  <si>
    <t>COIN</t>
  </si>
  <si>
    <t>CocaCola Bottling Co. Consolidated</t>
  </si>
  <si>
    <t>COKE</t>
  </si>
  <si>
    <t>Columbia Banking System</t>
  </si>
  <si>
    <t>COLB</t>
  </si>
  <si>
    <t>Banks - West</t>
  </si>
  <si>
    <t>Americold Realty Trust</t>
  </si>
  <si>
    <t>COLD</t>
  </si>
  <si>
    <t>Columbia Sportswear</t>
  </si>
  <si>
    <t>COLM</t>
  </si>
  <si>
    <t>Textile - Apparel</t>
  </si>
  <si>
    <t>The Cooper Companies</t>
  </si>
  <si>
    <t>COO</t>
  </si>
  <si>
    <t>Mr. Cooper Group</t>
  </si>
  <si>
    <t>COOP</t>
  </si>
  <si>
    <t>ConocoPhillips</t>
  </si>
  <si>
    <t>COP</t>
  </si>
  <si>
    <t>Costco Wholesale</t>
  </si>
  <si>
    <t>COST</t>
  </si>
  <si>
    <t>Coty</t>
  </si>
  <si>
    <t>COTY</t>
  </si>
  <si>
    <t>Cosmetics</t>
  </si>
  <si>
    <t>Canadian Pacific Kansas City Limited</t>
  </si>
  <si>
    <t>CP</t>
  </si>
  <si>
    <t>Copa Holdings</t>
  </si>
  <si>
    <t>CPA</t>
  </si>
  <si>
    <t>Campbell Soup</t>
  </si>
  <si>
    <t>CPB</t>
  </si>
  <si>
    <t>Crescent Point Energy</t>
  </si>
  <si>
    <t>CPG</t>
  </si>
  <si>
    <t>Coupang</t>
  </si>
  <si>
    <t>CPNG</t>
  </si>
  <si>
    <t>Capri Holdings</t>
  </si>
  <si>
    <t>CPRI</t>
  </si>
  <si>
    <t>Retail - Apparel and Shoes</t>
  </si>
  <si>
    <t>Copart</t>
  </si>
  <si>
    <t>CPRT</t>
  </si>
  <si>
    <t>Auction and Valuation Services</t>
  </si>
  <si>
    <t>Camden Property Trust</t>
  </si>
  <si>
    <t>CPT</t>
  </si>
  <si>
    <t>Cheniere Energy Partners</t>
  </si>
  <si>
    <t>CQP</t>
  </si>
  <si>
    <t>Oil and Gas - Production and Pipelines</t>
  </si>
  <si>
    <t>Crane Company</t>
  </si>
  <si>
    <t>CR</t>
  </si>
  <si>
    <t>Corebridge Financial, Inc.</t>
  </si>
  <si>
    <t>CRBG</t>
  </si>
  <si>
    <t>CRH</t>
  </si>
  <si>
    <t>Charles River Laboratories International</t>
  </si>
  <si>
    <t>CRL</t>
  </si>
  <si>
    <t>Salesforce</t>
  </si>
  <si>
    <t>CRM</t>
  </si>
  <si>
    <t>Crocs</t>
  </si>
  <si>
    <t>CROX</t>
  </si>
  <si>
    <t>CRISPR Therapeutics</t>
  </si>
  <si>
    <t>CRSP</t>
  </si>
  <si>
    <t>Cirrus Logic</t>
  </si>
  <si>
    <t>CRUS</t>
  </si>
  <si>
    <t>CorVel</t>
  </si>
  <si>
    <t>CRVL</t>
  </si>
  <si>
    <t>CrowdStrike</t>
  </si>
  <si>
    <t>CRWD</t>
  </si>
  <si>
    <t>Cisco Systems</t>
  </si>
  <si>
    <t>CSCO</t>
  </si>
  <si>
    <t>Computer - Networking</t>
  </si>
  <si>
    <t>CoStar Group</t>
  </si>
  <si>
    <t>CSGP</t>
  </si>
  <si>
    <t>Carlisle Companies</t>
  </si>
  <si>
    <t>CSL</t>
  </si>
  <si>
    <t>Conglomerates</t>
  </si>
  <si>
    <t>Diversified Operations</t>
  </si>
  <si>
    <t>CSX</t>
  </si>
  <si>
    <t>Cintas</t>
  </si>
  <si>
    <t>CTAS</t>
  </si>
  <si>
    <t>Uniform and Related</t>
  </si>
  <si>
    <t>Catalent</t>
  </si>
  <si>
    <t>CTLT</t>
  </si>
  <si>
    <t>Coterra Energy</t>
  </si>
  <si>
    <t>CTRA</t>
  </si>
  <si>
    <t>Cognizant Technology Solutions</t>
  </si>
  <si>
    <t>CTSH</t>
  </si>
  <si>
    <t>Business - Software Services</t>
  </si>
  <si>
    <t>Corteva</t>
  </si>
  <si>
    <t>CTVA</t>
  </si>
  <si>
    <t>CubeSmart</t>
  </si>
  <si>
    <t>CUBE</t>
  </si>
  <si>
    <t>Cousins Properties</t>
  </si>
  <si>
    <t>CUZ</t>
  </si>
  <si>
    <t>Cenovus Energy</t>
  </si>
  <si>
    <t>CVE</t>
  </si>
  <si>
    <t>Oil and Gas - Integrated - Canadian</t>
  </si>
  <si>
    <t>CommVault Systems</t>
  </si>
  <si>
    <t>CVLT</t>
  </si>
  <si>
    <t>CVS Health</t>
  </si>
  <si>
    <t>CVS</t>
  </si>
  <si>
    <t>Retail - Pharmacies and Drug Stores</t>
  </si>
  <si>
    <t>Chevron</t>
  </si>
  <si>
    <t>CVX</t>
  </si>
  <si>
    <t>CurtissWright</t>
  </si>
  <si>
    <t>CW</t>
  </si>
  <si>
    <t>Clearwater Analytics Holdings</t>
  </si>
  <si>
    <t>CWAN</t>
  </si>
  <si>
    <t>Clearway Energy</t>
  </si>
  <si>
    <t>CWEN</t>
  </si>
  <si>
    <t>CWENA</t>
  </si>
  <si>
    <t>Casella Waste Systems</t>
  </si>
  <si>
    <t>CWST</t>
  </si>
  <si>
    <t>Pollution Control</t>
  </si>
  <si>
    <t>California Water Service Group</t>
  </si>
  <si>
    <t>CWT</t>
  </si>
  <si>
    <t>Cemex</t>
  </si>
  <si>
    <t>CX</t>
  </si>
  <si>
    <t>Building Products - Concrete and Aggregates</t>
  </si>
  <si>
    <t>Sprinklr</t>
  </si>
  <si>
    <t>CXM</t>
  </si>
  <si>
    <t>Crane NXT, Co.</t>
  </si>
  <si>
    <t>CXT</t>
  </si>
  <si>
    <t>CyberArk Software</t>
  </si>
  <si>
    <t>CYBR</t>
  </si>
  <si>
    <t>Cytokinetics</t>
  </si>
  <si>
    <t>CYTK</t>
  </si>
  <si>
    <t>Caesars Entertainment</t>
  </si>
  <si>
    <t>CZR</t>
  </si>
  <si>
    <t>Dominion Energy</t>
  </si>
  <si>
    <t>D</t>
  </si>
  <si>
    <t>Delta Air Lines</t>
  </si>
  <si>
    <t>DAL</t>
  </si>
  <si>
    <t>Darling Ingredients</t>
  </si>
  <si>
    <t>DAR</t>
  </si>
  <si>
    <t>DoorDash</t>
  </si>
  <si>
    <t>DASH</t>
  </si>
  <si>
    <t>Deutsche Bank</t>
  </si>
  <si>
    <t>DB</t>
  </si>
  <si>
    <t>Dropbox</t>
  </si>
  <si>
    <t>DBX</t>
  </si>
  <si>
    <t>Donaldson</t>
  </si>
  <si>
    <t>DCI</t>
  </si>
  <si>
    <t>DuPont de Nemours</t>
  </si>
  <si>
    <t>DD</t>
  </si>
  <si>
    <t>Datadog</t>
  </si>
  <si>
    <t>DDOG</t>
  </si>
  <si>
    <t>Dillard's</t>
  </si>
  <si>
    <t>DDS</t>
  </si>
  <si>
    <t>Retail - Regional Department Stores</t>
  </si>
  <si>
    <t>Deere &amp; Company</t>
  </si>
  <si>
    <t>DE</t>
  </si>
  <si>
    <t>Deckers Outdoor</t>
  </si>
  <si>
    <t>DECK</t>
  </si>
  <si>
    <t xml:space="preserve">Shoes and Retail Apparel </t>
  </si>
  <si>
    <t>Dell Technologies</t>
  </si>
  <si>
    <t>DELL</t>
  </si>
  <si>
    <t>Denbury</t>
  </si>
  <si>
    <t>DEN</t>
  </si>
  <si>
    <t>Diageo</t>
  </si>
  <si>
    <t>DEO</t>
  </si>
  <si>
    <t>Discover Financial Services</t>
  </si>
  <si>
    <t>DFS</t>
  </si>
  <si>
    <t>Dollar General</t>
  </si>
  <si>
    <t>DG</t>
  </si>
  <si>
    <t>Quest Diagnostics</t>
  </si>
  <si>
    <t>DGX</t>
  </si>
  <si>
    <t>D.R. Horton</t>
  </si>
  <si>
    <t>DHI</t>
  </si>
  <si>
    <t>Building Products - Home Builders</t>
  </si>
  <si>
    <t>Danaher</t>
  </si>
  <si>
    <t>DHR</t>
  </si>
  <si>
    <t>DIA</t>
  </si>
  <si>
    <t>HF Sinclair</t>
  </si>
  <si>
    <t>DINO</t>
  </si>
  <si>
    <t>Diodes</t>
  </si>
  <si>
    <t>DIOD</t>
  </si>
  <si>
    <t>Disney</t>
  </si>
  <si>
    <t>DIS</t>
  </si>
  <si>
    <t>Media Conglomerates</t>
  </si>
  <si>
    <t>DISH Network</t>
  </si>
  <si>
    <t>DISH</t>
  </si>
  <si>
    <t>DraftKings</t>
  </si>
  <si>
    <t>DKNG</t>
  </si>
  <si>
    <t>DICK'S Sporting Goods</t>
  </si>
  <si>
    <t>DKS</t>
  </si>
  <si>
    <t>Dolby Laboratories</t>
  </si>
  <si>
    <t>DLB</t>
  </si>
  <si>
    <t>Audio Video Production</t>
  </si>
  <si>
    <t>DLocal Limited</t>
  </si>
  <si>
    <t>DLO</t>
  </si>
  <si>
    <t>Financial Transaction Services</t>
  </si>
  <si>
    <t>Digital Realty Trust</t>
  </si>
  <si>
    <t>DLR</t>
  </si>
  <si>
    <t>Dollar Tree</t>
  </si>
  <si>
    <t>DLTR</t>
  </si>
  <si>
    <t>Soaring Eagle Acquisition</t>
  </si>
  <si>
    <t>DNA</t>
  </si>
  <si>
    <t>Dun &amp; Bradstreet</t>
  </si>
  <si>
    <t>DNB</t>
  </si>
  <si>
    <t>Denali Therapeutics</t>
  </si>
  <si>
    <t>DNLI</t>
  </si>
  <si>
    <t>DNP</t>
  </si>
  <si>
    <t>Physicians Realty Trust</t>
  </si>
  <si>
    <t>DOC</t>
  </si>
  <si>
    <t>DigitalOcean</t>
  </si>
  <si>
    <t>DOCN</t>
  </si>
  <si>
    <t>Doximity</t>
  </si>
  <si>
    <t>DOCS</t>
  </si>
  <si>
    <t>DocuSign</t>
  </si>
  <si>
    <t>DOCU</t>
  </si>
  <si>
    <t>BRP</t>
  </si>
  <si>
    <t>DOOO</t>
  </si>
  <si>
    <t>Dover</t>
  </si>
  <si>
    <t>DOV</t>
  </si>
  <si>
    <t>Dow</t>
  </si>
  <si>
    <t>DOW</t>
  </si>
  <si>
    <t>Amdocs</t>
  </si>
  <si>
    <t>DOX</t>
  </si>
  <si>
    <t>Domino's Pizza</t>
  </si>
  <si>
    <t>DPZ</t>
  </si>
  <si>
    <t>Darden Restaurants</t>
  </si>
  <si>
    <t>DRI</t>
  </si>
  <si>
    <t>Leonardo DRS, Inc.</t>
  </si>
  <si>
    <t>DRS</t>
  </si>
  <si>
    <t>Driven Brands Holdings</t>
  </si>
  <si>
    <t>DRVN</t>
  </si>
  <si>
    <t>The Descartes Systems Group</t>
  </si>
  <si>
    <t>DSGX</t>
  </si>
  <si>
    <t>Dynatrace</t>
  </si>
  <si>
    <t>DT</t>
  </si>
  <si>
    <t>DTE Energy</t>
  </si>
  <si>
    <t>DTE</t>
  </si>
  <si>
    <t>DT Midstream</t>
  </si>
  <si>
    <t>DTM</t>
  </si>
  <si>
    <t>Duke Energy</t>
  </si>
  <si>
    <t>DUK</t>
  </si>
  <si>
    <t>Duolingo</t>
  </si>
  <si>
    <t>DUOL</t>
  </si>
  <si>
    <t>DoubleVerify</t>
  </si>
  <si>
    <t>DV</t>
  </si>
  <si>
    <t>DaVita</t>
  </si>
  <si>
    <t>DVA</t>
  </si>
  <si>
    <t>Devon Energy</t>
  </si>
  <si>
    <t>DVN</t>
  </si>
  <si>
    <t>DVY</t>
  </si>
  <si>
    <t>DXC Technology</t>
  </si>
  <si>
    <t>DXC</t>
  </si>
  <si>
    <t>DexCom</t>
  </si>
  <si>
    <t>DXCM</t>
  </si>
  <si>
    <t>Dycom Industries</t>
  </si>
  <si>
    <t>DY</t>
  </si>
  <si>
    <t>Building Products - Heavy Construction</t>
  </si>
  <si>
    <t>Eni</t>
  </si>
  <si>
    <t>E</t>
  </si>
  <si>
    <t>Electronic Arts</t>
  </si>
  <si>
    <t>EA</t>
  </si>
  <si>
    <t>eBay</t>
  </si>
  <si>
    <t>EBAY</t>
  </si>
  <si>
    <t>Ecopetrol</t>
  </si>
  <si>
    <t>EC</t>
  </si>
  <si>
    <t>Oil and Gas - Integrated - Emerging Markets</t>
  </si>
  <si>
    <t>Ecolab</t>
  </si>
  <si>
    <t>ECL</t>
  </si>
  <si>
    <t>Consolidated Edison</t>
  </si>
  <si>
    <t>ED</t>
  </si>
  <si>
    <t>Endeavor Group</t>
  </si>
  <si>
    <t>EDR</t>
  </si>
  <si>
    <t>New Oriental Education &amp; Technology Group</t>
  </si>
  <si>
    <t>EDU</t>
  </si>
  <si>
    <t>Euronet Worldwide</t>
  </si>
  <si>
    <t>EEFT</t>
  </si>
  <si>
    <t>EEM</t>
  </si>
  <si>
    <t>EFA</t>
  </si>
  <si>
    <t>Equifax</t>
  </si>
  <si>
    <t>EFX</t>
  </si>
  <si>
    <t>EastGroup Properties</t>
  </si>
  <si>
    <t>EGP</t>
  </si>
  <si>
    <t>Encompass Health</t>
  </si>
  <si>
    <t>EHC</t>
  </si>
  <si>
    <t>Edison International</t>
  </si>
  <si>
    <t>EIX</t>
  </si>
  <si>
    <t>The Estee Lauder Companies</t>
  </si>
  <si>
    <t>EL</t>
  </si>
  <si>
    <t>Elanco Animal Health</t>
  </si>
  <si>
    <t>ELAN</t>
  </si>
  <si>
    <t>e.l.f. Beauty</t>
  </si>
  <si>
    <t>ELF</t>
  </si>
  <si>
    <t>Companhia Paranaense de Energia COPEL</t>
  </si>
  <si>
    <t>ELP</t>
  </si>
  <si>
    <t>Equity Lifestyle Properties</t>
  </si>
  <si>
    <t>ELS</t>
  </si>
  <si>
    <t>Elevance Health, Inc.</t>
  </si>
  <si>
    <t>ELV</t>
  </si>
  <si>
    <t>EMB</t>
  </si>
  <si>
    <t>EMCOR Group</t>
  </si>
  <si>
    <t>EME</t>
  </si>
  <si>
    <t>Eastman Chemical</t>
  </si>
  <si>
    <t>EMN</t>
  </si>
  <si>
    <t>Emerson Electric Co.</t>
  </si>
  <si>
    <t>EMR</t>
  </si>
  <si>
    <t>Enbridge</t>
  </si>
  <si>
    <t>ENB</t>
  </si>
  <si>
    <t>Enersis Chile</t>
  </si>
  <si>
    <t>ENIC</t>
  </si>
  <si>
    <t>EnLink Midstream</t>
  </si>
  <si>
    <t>ENLC</t>
  </si>
  <si>
    <t>Oil and Gas - Refining and Marketing</t>
  </si>
  <si>
    <t>Enphase Energy</t>
  </si>
  <si>
    <t>ENPH</t>
  </si>
  <si>
    <t>Enersys</t>
  </si>
  <si>
    <t>ENS</t>
  </si>
  <si>
    <t>The Ensign Group</t>
  </si>
  <si>
    <t>ENSG</t>
  </si>
  <si>
    <t>Medical - Nursing Homes</t>
  </si>
  <si>
    <t>Entegris</t>
  </si>
  <si>
    <t>ENTG</t>
  </si>
  <si>
    <t>EOG Resources</t>
  </si>
  <si>
    <t>EOG</t>
  </si>
  <si>
    <t>EPAM Systems</t>
  </si>
  <si>
    <t>EPAM</t>
  </si>
  <si>
    <t>Enterprise Products Partners</t>
  </si>
  <si>
    <t>EPD</t>
  </si>
  <si>
    <t>Oil and Gas - Production Pipeline - MLB</t>
  </si>
  <si>
    <t>EPR Properties</t>
  </si>
  <si>
    <t>EPR</t>
  </si>
  <si>
    <t>Essential Properties Realty Trust</t>
  </si>
  <si>
    <t>EPRT</t>
  </si>
  <si>
    <t>Equitable Holdings</t>
  </si>
  <si>
    <t>EQH</t>
  </si>
  <si>
    <t>Equinix</t>
  </si>
  <si>
    <t>EQIX</t>
  </si>
  <si>
    <t>Equity Residential</t>
  </si>
  <si>
    <t>EQR</t>
  </si>
  <si>
    <t>EQT</t>
  </si>
  <si>
    <t>Enerplus</t>
  </si>
  <si>
    <t>ERF</t>
  </si>
  <si>
    <t>Ericsson</t>
  </si>
  <si>
    <t>ERIC</t>
  </si>
  <si>
    <t>Wireless Equipment</t>
  </si>
  <si>
    <t>Eversource Energy</t>
  </si>
  <si>
    <t>ES</t>
  </si>
  <si>
    <t>ESAB Corporation</t>
  </si>
  <si>
    <t>ESAB</t>
  </si>
  <si>
    <t>Metal Products - Procurement and Fabrication</t>
  </si>
  <si>
    <t>Enstar Group Limited</t>
  </si>
  <si>
    <t>ESGR</t>
  </si>
  <si>
    <t>Element Solutions</t>
  </si>
  <si>
    <t>ESI</t>
  </si>
  <si>
    <t>Elbit Systems</t>
  </si>
  <si>
    <t>ESLT</t>
  </si>
  <si>
    <t>EngageSmart</t>
  </si>
  <si>
    <t>ESMT</t>
  </si>
  <si>
    <t>Essent Group</t>
  </si>
  <si>
    <t>ESNT</t>
  </si>
  <si>
    <t>Financial - Mortgage &amp; Related Services</t>
  </si>
  <si>
    <t>Essex Property Trust</t>
  </si>
  <si>
    <t>ESS</t>
  </si>
  <si>
    <t>Elastic</t>
  </si>
  <si>
    <t>ESTC</t>
  </si>
  <si>
    <t>Energy Transfer</t>
  </si>
  <si>
    <t>ET</t>
  </si>
  <si>
    <t>Eaton</t>
  </si>
  <si>
    <t>ETN</t>
  </si>
  <si>
    <t>Entergy</t>
  </si>
  <si>
    <t>ETR</t>
  </si>
  <si>
    <t>Equitrans Midstream</t>
  </si>
  <si>
    <t>ETRN</t>
  </si>
  <si>
    <t>Etsy</t>
  </si>
  <si>
    <t>ETSY</t>
  </si>
  <si>
    <t>Euronav</t>
  </si>
  <si>
    <t>EURN</t>
  </si>
  <si>
    <t>Transportation - Shipping</t>
  </si>
  <si>
    <t>Evolent Health</t>
  </si>
  <si>
    <t>EVH</t>
  </si>
  <si>
    <t>Evotec</t>
  </si>
  <si>
    <t>EVO</t>
  </si>
  <si>
    <t>Evercore</t>
  </si>
  <si>
    <t>EVR</t>
  </si>
  <si>
    <t>Financial - Investment Bank</t>
  </si>
  <si>
    <t>Evergy</t>
  </si>
  <si>
    <t>EVRG</t>
  </si>
  <si>
    <t>Edwards Lifesciences</t>
  </si>
  <si>
    <t>EW</t>
  </si>
  <si>
    <t>East West Bancorp</t>
  </si>
  <si>
    <t>EWBC</t>
  </si>
  <si>
    <t>EWJ</t>
  </si>
  <si>
    <t>EWY</t>
  </si>
  <si>
    <t>EWZ</t>
  </si>
  <si>
    <t>Exact Sciences</t>
  </si>
  <si>
    <t>EXAS</t>
  </si>
  <si>
    <t>Exelon</t>
  </si>
  <si>
    <t>EXC</t>
  </si>
  <si>
    <t>Exelixis</t>
  </si>
  <si>
    <t>EXEL</t>
  </si>
  <si>
    <t>EXL Service</t>
  </si>
  <si>
    <t>EXLS</t>
  </si>
  <si>
    <t>Eagle Materials</t>
  </si>
  <si>
    <t>EXP</t>
  </si>
  <si>
    <t>Expeditors International of Washington</t>
  </si>
  <si>
    <t>EXPD</t>
  </si>
  <si>
    <t>Expedia Group</t>
  </si>
  <si>
    <t>EXPE</t>
  </si>
  <si>
    <t>Exponent</t>
  </si>
  <si>
    <t>EXPO</t>
  </si>
  <si>
    <t>Extra Space Storage</t>
  </si>
  <si>
    <t>EXR</t>
  </si>
  <si>
    <t>EZU</t>
  </si>
  <si>
    <t>Ford Motor</t>
  </si>
  <si>
    <t>F</t>
  </si>
  <si>
    <t>Automotive - Domestic</t>
  </si>
  <si>
    <t>First American Financial</t>
  </si>
  <si>
    <t>FAF</t>
  </si>
  <si>
    <t>Diamondback Energy</t>
  </si>
  <si>
    <t>FANG</t>
  </si>
  <si>
    <t>Fastenal</t>
  </si>
  <si>
    <t>FAST</t>
  </si>
  <si>
    <t>Fortune Brands Innovations, Inc.</t>
  </si>
  <si>
    <t>FBIN</t>
  </si>
  <si>
    <t>Retail - Home Furnishings</t>
  </si>
  <si>
    <t xml:space="preserve">FirstCash </t>
  </si>
  <si>
    <t>FCFS</t>
  </si>
  <si>
    <t>FTI Consulting</t>
  </si>
  <si>
    <t>FCN</t>
  </si>
  <si>
    <t>First Citizens BancShares</t>
  </si>
  <si>
    <t>FCNCA</t>
  </si>
  <si>
    <t>FreeportMcMoRan</t>
  </si>
  <si>
    <t>FCX</t>
  </si>
  <si>
    <t>Mining - Non Ferrous</t>
  </si>
  <si>
    <t>FDN</t>
  </si>
  <si>
    <t>FactSet Research Systems</t>
  </si>
  <si>
    <t>FDS</t>
  </si>
  <si>
    <t>FedEx</t>
  </si>
  <si>
    <t>FDX</t>
  </si>
  <si>
    <t>Transportation - Air Freight and Cargo</t>
  </si>
  <si>
    <t>FirstEnergy</t>
  </si>
  <si>
    <t>FE</t>
  </si>
  <si>
    <t>Franklin Electric Co.</t>
  </si>
  <si>
    <t>FELE</t>
  </si>
  <si>
    <t>First Financial Bankshares</t>
  </si>
  <si>
    <t>FFIN</t>
  </si>
  <si>
    <t>F5</t>
  </si>
  <si>
    <t>FFIV</t>
  </si>
  <si>
    <t>Federated Hermes</t>
  </si>
  <si>
    <t>FHI</t>
  </si>
  <si>
    <t>First Horizon</t>
  </si>
  <si>
    <t>FHN</t>
  </si>
  <si>
    <t>Fair Isaac</t>
  </si>
  <si>
    <t>FICO</t>
  </si>
  <si>
    <t>Fidelity National Information Services</t>
  </si>
  <si>
    <t>FIS</t>
  </si>
  <si>
    <t>Fiserv</t>
  </si>
  <si>
    <t>Fifth Third Bancorp</t>
  </si>
  <si>
    <t>FITB</t>
  </si>
  <si>
    <t>Five Below</t>
  </si>
  <si>
    <t>FIVE</t>
  </si>
  <si>
    <t>Five9</t>
  </si>
  <si>
    <t>FIVN</t>
  </si>
  <si>
    <t>Comfort Systems USA</t>
  </si>
  <si>
    <t>FIX</t>
  </si>
  <si>
    <t>National Beverage</t>
  </si>
  <si>
    <t>FIZZ</t>
  </si>
  <si>
    <t>Flex</t>
  </si>
  <si>
    <t>FLEX</t>
  </si>
  <si>
    <t>Fluence Energy</t>
  </si>
  <si>
    <t>FLNC</t>
  </si>
  <si>
    <t>Flowers Foods</t>
  </si>
  <si>
    <t>FLO</t>
  </si>
  <si>
    <t>Fluor</t>
  </si>
  <si>
    <t>FLR</t>
  </si>
  <si>
    <t>Flowserve</t>
  </si>
  <si>
    <t>FLS</t>
  </si>
  <si>
    <t>FleetCor Technologies</t>
  </si>
  <si>
    <t>FLT</t>
  </si>
  <si>
    <t>Flywire Corporation</t>
  </si>
  <si>
    <t>FLYW</t>
  </si>
  <si>
    <t>FMC</t>
  </si>
  <si>
    <t>Fresenius Medical Care AG &amp; Co.</t>
  </si>
  <si>
    <t>FMS</t>
  </si>
  <si>
    <t>Fabrinet</t>
  </si>
  <si>
    <t>FN</t>
  </si>
  <si>
    <t>F.N.B.</t>
  </si>
  <si>
    <t>FNB</t>
  </si>
  <si>
    <t>Floor &amp; Decor</t>
  </si>
  <si>
    <t>FND</t>
  </si>
  <si>
    <t>Fidelity National Financial</t>
  </si>
  <si>
    <t>FNF</t>
  </si>
  <si>
    <t>FrancoNevada</t>
  </si>
  <si>
    <t>FNV</t>
  </si>
  <si>
    <t>Focus Financial Partners</t>
  </si>
  <si>
    <t>FOCS</t>
  </si>
  <si>
    <t>Amicus Therapeutics</t>
  </si>
  <si>
    <t>FOLD</t>
  </si>
  <si>
    <t>Shift4 Payments</t>
  </si>
  <si>
    <t>FOUR</t>
  </si>
  <si>
    <t>Fox</t>
  </si>
  <si>
    <t>FOX</t>
  </si>
  <si>
    <t>Broadcast Radio and Television</t>
  </si>
  <si>
    <t>FOXA</t>
  </si>
  <si>
    <t>Fox Factory Holdings</t>
  </si>
  <si>
    <t>FOXF</t>
  </si>
  <si>
    <t>First Industrial Realty Trust</t>
  </si>
  <si>
    <t>FR</t>
  </si>
  <si>
    <t>Freedom Holding</t>
  </si>
  <si>
    <t>FRHC</t>
  </si>
  <si>
    <t>FRONTLINE PLC</t>
  </si>
  <si>
    <t>FRO</t>
  </si>
  <si>
    <t>Freshpet</t>
  </si>
  <si>
    <t>FRPT</t>
  </si>
  <si>
    <t>Freshwork</t>
  </si>
  <si>
    <t>FRSH</t>
  </si>
  <si>
    <t>Federal Realty Investment Trust</t>
  </si>
  <si>
    <t>FRT</t>
  </si>
  <si>
    <t>FS KKR Capital Corp.</t>
  </si>
  <si>
    <t>FSK</t>
  </si>
  <si>
    <t>First Solar</t>
  </si>
  <si>
    <t>FSLR</t>
  </si>
  <si>
    <t>Federal Signal</t>
  </si>
  <si>
    <t>FSS</t>
  </si>
  <si>
    <t>FirstService</t>
  </si>
  <si>
    <t>FSV</t>
  </si>
  <si>
    <t>TechnipFMC</t>
  </si>
  <si>
    <t>FTI</t>
  </si>
  <si>
    <t>Fortinet</t>
  </si>
  <si>
    <t>FTNT</t>
  </si>
  <si>
    <t>Fortis</t>
  </si>
  <si>
    <t>FTS</t>
  </si>
  <si>
    <t>Fortive</t>
  </si>
  <si>
    <t>FTV</t>
  </si>
  <si>
    <t>H. B. Fuller</t>
  </si>
  <si>
    <t>FUL</t>
  </si>
  <si>
    <t>Futu Holdings</t>
  </si>
  <si>
    <t>FUTU</t>
  </si>
  <si>
    <t>Liberty Media</t>
  </si>
  <si>
    <t>FWONA</t>
  </si>
  <si>
    <t>FWONK</t>
  </si>
  <si>
    <t>FXI</t>
  </si>
  <si>
    <t>Frontier Communications Parent</t>
  </si>
  <si>
    <t>FYBR</t>
  </si>
  <si>
    <t>Communication - Network Software</t>
  </si>
  <si>
    <t>Genpact</t>
  </si>
  <si>
    <t>G</t>
  </si>
  <si>
    <t>GATX</t>
  </si>
  <si>
    <t>Glacier Bancorp</t>
  </si>
  <si>
    <t>GBCI</t>
  </si>
  <si>
    <t>Global Business Travel Group, Inc.</t>
  </si>
  <si>
    <t>GBTG</t>
  </si>
  <si>
    <t>General Dynamics</t>
  </si>
  <si>
    <t>GD</t>
  </si>
  <si>
    <t>GoDaddy</t>
  </si>
  <si>
    <t>GDDY</t>
  </si>
  <si>
    <t>Internet - Delivery Services</t>
  </si>
  <si>
    <t>General Electric</t>
  </si>
  <si>
    <t>GE</t>
  </si>
  <si>
    <t>Greif Bros.</t>
  </si>
  <si>
    <t>GEF.B</t>
  </si>
  <si>
    <t>GE HealthCare Technologies Inc.</t>
  </si>
  <si>
    <t>GEHC</t>
  </si>
  <si>
    <t>Medical Info Systems</t>
  </si>
  <si>
    <t>GEN DIGITAL INC</t>
  </si>
  <si>
    <t>GEN</t>
  </si>
  <si>
    <t>Gold Fields Limited</t>
  </si>
  <si>
    <t>GFI</t>
  </si>
  <si>
    <t>GFL Environmental</t>
  </si>
  <si>
    <t>GFL</t>
  </si>
  <si>
    <t>GlobalFoundries</t>
  </si>
  <si>
    <t>GFS</t>
  </si>
  <si>
    <t>Gerdau</t>
  </si>
  <si>
    <t>GGB</t>
  </si>
  <si>
    <t>Graco</t>
  </si>
  <si>
    <t>GGG</t>
  </si>
  <si>
    <t>CGI Group</t>
  </si>
  <si>
    <t>GIB</t>
  </si>
  <si>
    <t>Gildan Activewear</t>
  </si>
  <si>
    <t>GIL</t>
  </si>
  <si>
    <t>Gilead Sciences</t>
  </si>
  <si>
    <t>GILD</t>
  </si>
  <si>
    <t>General Mills</t>
  </si>
  <si>
    <t>GIS</t>
  </si>
  <si>
    <t>Globe Life</t>
  </si>
  <si>
    <t>GL</t>
  </si>
  <si>
    <t>Globale Online</t>
  </si>
  <si>
    <t>GLBE</t>
  </si>
  <si>
    <t>GLD</t>
  </si>
  <si>
    <t>Globant</t>
  </si>
  <si>
    <t>GLOB</t>
  </si>
  <si>
    <t>Internet - Software and Services</t>
  </si>
  <si>
    <t>Gaming and Leisure Properties</t>
  </si>
  <si>
    <t>GLPI</t>
  </si>
  <si>
    <t>Corning</t>
  </si>
  <si>
    <t>GLW</t>
  </si>
  <si>
    <t>General Motors</t>
  </si>
  <si>
    <t>GM</t>
  </si>
  <si>
    <t>Genmab</t>
  </si>
  <si>
    <t>GMAB</t>
  </si>
  <si>
    <t>GameStop</t>
  </si>
  <si>
    <t>GME</t>
  </si>
  <si>
    <t>Globus Medical</t>
  </si>
  <si>
    <t>GMED</t>
  </si>
  <si>
    <t>Generac Holdings</t>
  </si>
  <si>
    <t>GNRC</t>
  </si>
  <si>
    <t>Electronics - Power Generation</t>
  </si>
  <si>
    <t>Gentex</t>
  </si>
  <si>
    <t>GNTX</t>
  </si>
  <si>
    <t>Barrick Gold</t>
  </si>
  <si>
    <t>GOLD</t>
  </si>
  <si>
    <t>Acushnet</t>
  </si>
  <si>
    <t>GOLF</t>
  </si>
  <si>
    <t>Alphabet</t>
  </si>
  <si>
    <t>GOOG</t>
  </si>
  <si>
    <t>GOOGL</t>
  </si>
  <si>
    <t>Genuine Parts</t>
  </si>
  <si>
    <t>GPC</t>
  </si>
  <si>
    <t>Automotive - Replacement Parts</t>
  </si>
  <si>
    <t>Group 1 Automotive</t>
  </si>
  <si>
    <t>GPI</t>
  </si>
  <si>
    <t>Graphic Packaging Holding Company</t>
  </si>
  <si>
    <t>GPK</t>
  </si>
  <si>
    <t>Global Payments</t>
  </si>
  <si>
    <t>GPN</t>
  </si>
  <si>
    <t>The Gap</t>
  </si>
  <si>
    <t>GPS</t>
  </si>
  <si>
    <t xml:space="preserve">Grab </t>
  </si>
  <si>
    <t>GRAB</t>
  </si>
  <si>
    <t>Grifols</t>
  </si>
  <si>
    <t>GRFS</t>
  </si>
  <si>
    <t>Garmin</t>
  </si>
  <si>
    <t>GRMN</t>
  </si>
  <si>
    <t>Granite Real Estate</t>
  </si>
  <si>
    <t>GRP.U</t>
  </si>
  <si>
    <t>The Goldman Sachs Group</t>
  </si>
  <si>
    <t>GS</t>
  </si>
  <si>
    <t>GSK PLC Sponsored ADR</t>
  </si>
  <si>
    <t>GSK</t>
  </si>
  <si>
    <t>Goodyear</t>
  </si>
  <si>
    <t>GT</t>
  </si>
  <si>
    <t>Rubber - Tires</t>
  </si>
  <si>
    <t>Gates Industrial</t>
  </si>
  <si>
    <t>GTES</t>
  </si>
  <si>
    <t>Gitlab</t>
  </si>
  <si>
    <t>GTLB</t>
  </si>
  <si>
    <t>Chart Industries</t>
  </si>
  <si>
    <t>GTLS</t>
  </si>
  <si>
    <t>Guidewire Software</t>
  </si>
  <si>
    <t>GWRE</t>
  </si>
  <si>
    <t>W.W. Grainger</t>
  </si>
  <si>
    <t>GWW</t>
  </si>
  <si>
    <t>Industrial Services</t>
  </si>
  <si>
    <t>GXO Logistics</t>
  </si>
  <si>
    <t>GXO</t>
  </si>
  <si>
    <t>Hyatt Hotels</t>
  </si>
  <si>
    <t>H</t>
  </si>
  <si>
    <t>Haemonetics</t>
  </si>
  <si>
    <t>HAE</t>
  </si>
  <si>
    <t>Halliburton</t>
  </si>
  <si>
    <t>HAL</t>
  </si>
  <si>
    <t>Halozyme Therapeutics</t>
  </si>
  <si>
    <t>HALO</t>
  </si>
  <si>
    <t>Hasbro</t>
  </si>
  <si>
    <t>HAS</t>
  </si>
  <si>
    <t>Huntington Bancshares</t>
  </si>
  <si>
    <t>HBAN</t>
  </si>
  <si>
    <t>HCA Healthcare</t>
  </si>
  <si>
    <t>HCA</t>
  </si>
  <si>
    <t>HashiCorp</t>
  </si>
  <si>
    <t>HCP</t>
  </si>
  <si>
    <t>Home Depot</t>
  </si>
  <si>
    <t>HD</t>
  </si>
  <si>
    <t>HDFC Bank Limited</t>
  </si>
  <si>
    <t>HDB</t>
  </si>
  <si>
    <t>Hawaiian Electric Industries</t>
  </si>
  <si>
    <t>HE</t>
  </si>
  <si>
    <t>Heico</t>
  </si>
  <si>
    <t>HEI</t>
  </si>
  <si>
    <t>HEI.A</t>
  </si>
  <si>
    <t>Hess</t>
  </si>
  <si>
    <t>HES</t>
  </si>
  <si>
    <t>Hilton Grand Vacations</t>
  </si>
  <si>
    <t>HGV</t>
  </si>
  <si>
    <t>The Howard Hughes Corporation</t>
  </si>
  <si>
    <t>HHC</t>
  </si>
  <si>
    <t>Real Estate - Development</t>
  </si>
  <si>
    <t>Hillenbrand</t>
  </si>
  <si>
    <t>HI</t>
  </si>
  <si>
    <t>The Hartford Financial Services Group</t>
  </si>
  <si>
    <t>HIG</t>
  </si>
  <si>
    <t>Huntington Ingalls Industries</t>
  </si>
  <si>
    <t>HII</t>
  </si>
  <si>
    <t>Hecla Mining</t>
  </si>
  <si>
    <t>HL</t>
  </si>
  <si>
    <t>Mining - Silver</t>
  </si>
  <si>
    <t>Houlihan Lokey</t>
  </si>
  <si>
    <t>HLI</t>
  </si>
  <si>
    <t>Haleon PLC Sponsored ADR</t>
  </si>
  <si>
    <t>HLN</t>
  </si>
  <si>
    <t>Hamilton Lane</t>
  </si>
  <si>
    <t>HLNE</t>
  </si>
  <si>
    <t>Hilton Worldwide</t>
  </si>
  <si>
    <t>HLT</t>
  </si>
  <si>
    <t>Honda Motor Co.</t>
  </si>
  <si>
    <t>HMC</t>
  </si>
  <si>
    <t>HarleyDavidson</t>
  </si>
  <si>
    <t>HOG</t>
  </si>
  <si>
    <t>Hologic</t>
  </si>
  <si>
    <t>HOLX</t>
  </si>
  <si>
    <t>Home BancShares</t>
  </si>
  <si>
    <t>HOMB</t>
  </si>
  <si>
    <t>Honeywell International</t>
  </si>
  <si>
    <t>HON</t>
  </si>
  <si>
    <t>Robinhood Markets</t>
  </si>
  <si>
    <t>HOOD</t>
  </si>
  <si>
    <t>Helmerich &amp; Payne</t>
  </si>
  <si>
    <t>HP</t>
  </si>
  <si>
    <t>Oil and Gas - Drilling</t>
  </si>
  <si>
    <t>Hewlett Packard</t>
  </si>
  <si>
    <t>HPE</t>
  </si>
  <si>
    <t>Computer - Integrated Systems</t>
  </si>
  <si>
    <t>HPQ</t>
  </si>
  <si>
    <t>HealthEquity</t>
  </si>
  <si>
    <t>HQY</t>
  </si>
  <si>
    <t>Healthcare Realty Trust Incorporated</t>
  </si>
  <si>
    <t>HR</t>
  </si>
  <si>
    <t>H&amp;R Block</t>
  </si>
  <si>
    <t>HRB</t>
  </si>
  <si>
    <t>Hormel Foods</t>
  </si>
  <si>
    <t>HRL</t>
  </si>
  <si>
    <t>Food - Meat Products</t>
  </si>
  <si>
    <t>HSBC</t>
  </si>
  <si>
    <t>Henry Schein</t>
  </si>
  <si>
    <t>HSIC</t>
  </si>
  <si>
    <t>Host Hotels &amp; Resorts</t>
  </si>
  <si>
    <t>HST</t>
  </si>
  <si>
    <t>Hershey</t>
  </si>
  <si>
    <t>HSY</t>
  </si>
  <si>
    <t>Food - Confectionery</t>
  </si>
  <si>
    <t>HTHT</t>
  </si>
  <si>
    <t>Hertz Global</t>
  </si>
  <si>
    <t>HTZ</t>
  </si>
  <si>
    <t>Hubbell</t>
  </si>
  <si>
    <t>HUBB</t>
  </si>
  <si>
    <t xml:space="preserve">Manufacturing - Electrical Utilities </t>
  </si>
  <si>
    <t>HubSpot</t>
  </si>
  <si>
    <t>HUBS</t>
  </si>
  <si>
    <t>Humana</t>
  </si>
  <si>
    <t>HUM</t>
  </si>
  <si>
    <t>Huntsman</t>
  </si>
  <si>
    <t>HUN</t>
  </si>
  <si>
    <t>Hancock Whitney</t>
  </si>
  <si>
    <t>HWC</t>
  </si>
  <si>
    <t>Howmet Aerospace</t>
  </si>
  <si>
    <t>HWM</t>
  </si>
  <si>
    <t>Hexcel</t>
  </si>
  <si>
    <t>HXL</t>
  </si>
  <si>
    <t>HYG</t>
  </si>
  <si>
    <t>Horizon Therapeutics</t>
  </si>
  <si>
    <t>HZNP</t>
  </si>
  <si>
    <t>IAC INC</t>
  </si>
  <si>
    <t>IAC</t>
  </si>
  <si>
    <t>Integra LifeSciences</t>
  </si>
  <si>
    <t>IART</t>
  </si>
  <si>
    <t>IAU</t>
  </si>
  <si>
    <t>IBB</t>
  </si>
  <si>
    <t>Interactive Brokers</t>
  </si>
  <si>
    <t>IBKR</t>
  </si>
  <si>
    <t>International Business Machines</t>
  </si>
  <si>
    <t>IBM</t>
  </si>
  <si>
    <t>ICICI Bank</t>
  </si>
  <si>
    <t>IBN</t>
  </si>
  <si>
    <t>Installed Building Products</t>
  </si>
  <si>
    <t>IBP</t>
  </si>
  <si>
    <t>Intercontinental Exchange</t>
  </si>
  <si>
    <t>ICE</t>
  </si>
  <si>
    <t>ICL Group</t>
  </si>
  <si>
    <t>ICL</t>
  </si>
  <si>
    <t>ICON</t>
  </si>
  <si>
    <t>ICLR</t>
  </si>
  <si>
    <t>ICU Medical</t>
  </si>
  <si>
    <t>ICUI</t>
  </si>
  <si>
    <t>IDACORP</t>
  </si>
  <si>
    <t>IDA</t>
  </si>
  <si>
    <t>IDV</t>
  </si>
  <si>
    <t>IDEXX Laboratories</t>
  </si>
  <si>
    <t>IDXX</t>
  </si>
  <si>
    <t>IEF</t>
  </si>
  <si>
    <t>Icahn Enterprises</t>
  </si>
  <si>
    <t>IEP</t>
  </si>
  <si>
    <t>IDEX</t>
  </si>
  <si>
    <t>IEX</t>
  </si>
  <si>
    <t>International Flavors &amp; Fragrances</t>
  </si>
  <si>
    <t>IFF</t>
  </si>
  <si>
    <t>IGIB</t>
  </si>
  <si>
    <t>IGSB</t>
  </si>
  <si>
    <t>International Game Technology</t>
  </si>
  <si>
    <t>IGT</t>
  </si>
  <si>
    <t>Intercontinental Hotels Group</t>
  </si>
  <si>
    <t>IHG</t>
  </si>
  <si>
    <t>IJH</t>
  </si>
  <si>
    <t>IJJ</t>
  </si>
  <si>
    <t>IJK</t>
  </si>
  <si>
    <t>IJR</t>
  </si>
  <si>
    <t>IJS</t>
  </si>
  <si>
    <t>IJT</t>
  </si>
  <si>
    <t>Illumina</t>
  </si>
  <si>
    <t>ILMN</t>
  </si>
  <si>
    <t>ImmunoGen</t>
  </si>
  <si>
    <t>IMGN</t>
  </si>
  <si>
    <t>Imperial Oil</t>
  </si>
  <si>
    <t>IMO</t>
  </si>
  <si>
    <t>Incyte</t>
  </si>
  <si>
    <t>INCY</t>
  </si>
  <si>
    <t>Informatica Inc.</t>
  </si>
  <si>
    <t>INFA</t>
  </si>
  <si>
    <t>Infosys</t>
  </si>
  <si>
    <t>INFY</t>
  </si>
  <si>
    <t>ING Group</t>
  </si>
  <si>
    <t>ING</t>
  </si>
  <si>
    <t>Ingredion</t>
  </si>
  <si>
    <t>INGR</t>
  </si>
  <si>
    <t>Inspire Medical Systems</t>
  </si>
  <si>
    <t>INSP</t>
  </si>
  <si>
    <t>Instructure</t>
  </si>
  <si>
    <t>INST</t>
  </si>
  <si>
    <t>Intel</t>
  </si>
  <si>
    <t>INTC</t>
  </si>
  <si>
    <t>Semiconductor - General</t>
  </si>
  <si>
    <t>Intuit</t>
  </si>
  <si>
    <t>INTU</t>
  </si>
  <si>
    <t>Invitation Home</t>
  </si>
  <si>
    <t>INVH</t>
  </si>
  <si>
    <t>Ionis Pharmaceuticals</t>
  </si>
  <si>
    <t>IONS</t>
  </si>
  <si>
    <t>Samsara Inc.</t>
  </si>
  <si>
    <t>IOT</t>
  </si>
  <si>
    <t>International Paper</t>
  </si>
  <si>
    <t>IP</t>
  </si>
  <si>
    <t>Paper and Related Products</t>
  </si>
  <si>
    <t>Inter Parfums</t>
  </si>
  <si>
    <t>IPAR</t>
  </si>
  <si>
    <t>The Interpublic Group of Companies</t>
  </si>
  <si>
    <t>IPG</t>
  </si>
  <si>
    <t>Advertising and Marketing</t>
  </si>
  <si>
    <t>IPG Photonics</t>
  </si>
  <si>
    <t>IPGP</t>
  </si>
  <si>
    <t>Lasers Systems and Components</t>
  </si>
  <si>
    <t>iQIYI</t>
  </si>
  <si>
    <t>IQ</t>
  </si>
  <si>
    <t>Film and Television Production and Distribution</t>
  </si>
  <si>
    <t>IQVIA</t>
  </si>
  <si>
    <t>IQV</t>
  </si>
  <si>
    <t>Ingersoll Rand</t>
  </si>
  <si>
    <t>IR</t>
  </si>
  <si>
    <t>Iridium Communications</t>
  </si>
  <si>
    <t>IRDM</t>
  </si>
  <si>
    <t>Satellite and Communication</t>
  </si>
  <si>
    <t>Iron Mountain</t>
  </si>
  <si>
    <t>IRM</t>
  </si>
  <si>
    <t>Independence Realty Trust</t>
  </si>
  <si>
    <t>IRT</t>
  </si>
  <si>
    <t>iRhythm Technologies</t>
  </si>
  <si>
    <t>IRTC</t>
  </si>
  <si>
    <t>IVERIC bio</t>
  </si>
  <si>
    <t>ISEE</t>
  </si>
  <si>
    <t>Intuitive Surgical</t>
  </si>
  <si>
    <t>ISRG</t>
  </si>
  <si>
    <t>Gartner</t>
  </si>
  <si>
    <t>IT</t>
  </si>
  <si>
    <t>IntraCellular Therapies</t>
  </si>
  <si>
    <t>ITCI</t>
  </si>
  <si>
    <t>Itron</t>
  </si>
  <si>
    <t>ITRI</t>
  </si>
  <si>
    <t>ITT</t>
  </si>
  <si>
    <t>Itau Unibanco</t>
  </si>
  <si>
    <t>ITUB</t>
  </si>
  <si>
    <t>Illinois Tool Works</t>
  </si>
  <si>
    <t>ITW</t>
  </si>
  <si>
    <t>IVV</t>
  </si>
  <si>
    <t>Invesco</t>
  </si>
  <si>
    <t>IVZ</t>
  </si>
  <si>
    <t>IWD</t>
  </si>
  <si>
    <t>IWF</t>
  </si>
  <si>
    <t>IWM</t>
  </si>
  <si>
    <t>IWN</t>
  </si>
  <si>
    <t>IWO</t>
  </si>
  <si>
    <t>IWP</t>
  </si>
  <si>
    <t>IWR</t>
  </si>
  <si>
    <t>IWS</t>
  </si>
  <si>
    <t>Orix Corp Ads</t>
  </si>
  <si>
    <t>IX</t>
  </si>
  <si>
    <t>IYW</t>
  </si>
  <si>
    <t>JACOBS SOLUTNS</t>
  </si>
  <si>
    <t>J</t>
  </si>
  <si>
    <t>Jazz Pharmaceuticals</t>
  </si>
  <si>
    <t>JAZZ</t>
  </si>
  <si>
    <t>J.B. Hunt Transport Services</t>
  </si>
  <si>
    <t>JBHT</t>
  </si>
  <si>
    <t>Transportation - Truck</t>
  </si>
  <si>
    <t>Jabil</t>
  </si>
  <si>
    <t>JBL</t>
  </si>
  <si>
    <t>Electronics - Manufacturing Services</t>
  </si>
  <si>
    <t>John Bean Technologies</t>
  </si>
  <si>
    <t>JBT</t>
  </si>
  <si>
    <t>Manufacturing - Thermal Products</t>
  </si>
  <si>
    <t>Johnson Controls International</t>
  </si>
  <si>
    <t>JCI</t>
  </si>
  <si>
    <t>JD.com</t>
  </si>
  <si>
    <t>JD</t>
  </si>
  <si>
    <t>Jefferies Financial Group</t>
  </si>
  <si>
    <t>JEF</t>
  </si>
  <si>
    <t>Janus Henderson Group</t>
  </si>
  <si>
    <t>JHG</t>
  </si>
  <si>
    <t>James Hardie Industries</t>
  </si>
  <si>
    <t>JHX</t>
  </si>
  <si>
    <t>Jack Henry &amp; Associates</t>
  </si>
  <si>
    <t>JKHY</t>
  </si>
  <si>
    <t>Electronics - Miscellaneous Services</t>
  </si>
  <si>
    <t>Jones Lang LaSalle</t>
  </si>
  <si>
    <t>JLL</t>
  </si>
  <si>
    <t>Johnson &amp; Johnson</t>
  </si>
  <si>
    <t>JNJ</t>
  </si>
  <si>
    <t>JNK</t>
  </si>
  <si>
    <t>Juniper Networks</t>
  </si>
  <si>
    <t>JNPR</t>
  </si>
  <si>
    <t>Joby Aviation, Inc.</t>
  </si>
  <si>
    <t>JOBY</t>
  </si>
  <si>
    <t>JPMorgan Chase &amp; Co.</t>
  </si>
  <si>
    <t>JPM</t>
  </si>
  <si>
    <t>Kellogg's</t>
  </si>
  <si>
    <t>K</t>
  </si>
  <si>
    <t>KB Financial Group</t>
  </si>
  <si>
    <t>KB</t>
  </si>
  <si>
    <t>KB Home</t>
  </si>
  <si>
    <t>KBH</t>
  </si>
  <si>
    <t>KBR</t>
  </si>
  <si>
    <t>Keurig Dr Pepper</t>
  </si>
  <si>
    <t>KDP</t>
  </si>
  <si>
    <t>Korea Electric Power</t>
  </si>
  <si>
    <t>KEP</t>
  </si>
  <si>
    <t>Kirby</t>
  </si>
  <si>
    <t>KEX</t>
  </si>
  <si>
    <t>KeyCorp</t>
  </si>
  <si>
    <t>KEY</t>
  </si>
  <si>
    <t>Keysight Technologies</t>
  </si>
  <si>
    <t>KEYS</t>
  </si>
  <si>
    <t>Electronics - Measuring Instruments</t>
  </si>
  <si>
    <t>Kinross Gold</t>
  </si>
  <si>
    <t>KGC</t>
  </si>
  <si>
    <t>Kraft Heinz Company</t>
  </si>
  <si>
    <t>KHC</t>
  </si>
  <si>
    <t>Kimco Realty</t>
  </si>
  <si>
    <t>KIM</t>
  </si>
  <si>
    <t>KKR &amp; Co.</t>
  </si>
  <si>
    <t>KKR</t>
  </si>
  <si>
    <t>KLA</t>
  </si>
  <si>
    <t>KLAC</t>
  </si>
  <si>
    <t>Kulicke and Soffa Industries</t>
  </si>
  <si>
    <t>KLIC</t>
  </si>
  <si>
    <t>KimberlyClark</t>
  </si>
  <si>
    <t>KMB</t>
  </si>
  <si>
    <t>Kinder Morgan</t>
  </si>
  <si>
    <t>KMI</t>
  </si>
  <si>
    <t>CarMax</t>
  </si>
  <si>
    <t>KMX</t>
  </si>
  <si>
    <t>Kinsale Capital Group</t>
  </si>
  <si>
    <t>KNSL</t>
  </si>
  <si>
    <t>KINETIK HLDGS</t>
  </si>
  <si>
    <t>KNTK</t>
  </si>
  <si>
    <t>KnightSwift Transportation</t>
  </si>
  <si>
    <t>KNX</t>
  </si>
  <si>
    <t>Coca-Cola</t>
  </si>
  <si>
    <t>KO</t>
  </si>
  <si>
    <t>The Kroger Co.</t>
  </si>
  <si>
    <t>KR</t>
  </si>
  <si>
    <t>Retail - Supermarkets</t>
  </si>
  <si>
    <t>Kilroy Realty</t>
  </si>
  <si>
    <t>KRC</t>
  </si>
  <si>
    <t>Kite Realty Group Trust</t>
  </si>
  <si>
    <t>KRG</t>
  </si>
  <si>
    <t>Karuna Therapeutics</t>
  </si>
  <si>
    <t>KRTX</t>
  </si>
  <si>
    <t>KT</t>
  </si>
  <si>
    <t>Kenvue Inc.</t>
  </si>
  <si>
    <t>KVUE</t>
  </si>
  <si>
    <t>Quaker Houghton</t>
  </si>
  <si>
    <t>KWR</t>
  </si>
  <si>
    <t>Loews</t>
  </si>
  <si>
    <t>L</t>
  </si>
  <si>
    <t>Lithium Americas</t>
  </si>
  <si>
    <t>LAC</t>
  </si>
  <si>
    <t>Lithia Motors</t>
  </si>
  <si>
    <t>LAD</t>
  </si>
  <si>
    <t>Lamar Advertising</t>
  </si>
  <si>
    <t>LAMR</t>
  </si>
  <si>
    <t>Lancaster Colony</t>
  </si>
  <si>
    <t>LANC</t>
  </si>
  <si>
    <t>Lazard</t>
  </si>
  <si>
    <t>LAZ</t>
  </si>
  <si>
    <t>Liberty Broadband</t>
  </si>
  <si>
    <t>LBRDA</t>
  </si>
  <si>
    <t>LBRDK</t>
  </si>
  <si>
    <t>Liberty Global</t>
  </si>
  <si>
    <t>LBTYA</t>
  </si>
  <si>
    <t>LBTYB</t>
  </si>
  <si>
    <t>LBTYK</t>
  </si>
  <si>
    <t>Lucid Group</t>
  </si>
  <si>
    <t>LCID</t>
  </si>
  <si>
    <t>Leidos</t>
  </si>
  <si>
    <t>LDOS</t>
  </si>
  <si>
    <t>Lear</t>
  </si>
  <si>
    <t>LEA</t>
  </si>
  <si>
    <t>Lincoln Electric</t>
  </si>
  <si>
    <t>LECO</t>
  </si>
  <si>
    <t>Manufacturing - Tools &amp; Related Products</t>
  </si>
  <si>
    <t>Leggett &amp; Platt</t>
  </si>
  <si>
    <t>LEG</t>
  </si>
  <si>
    <t>Furniture</t>
  </si>
  <si>
    <t>Legend Biotech</t>
  </si>
  <si>
    <t>LEGN</t>
  </si>
  <si>
    <t>Lennar</t>
  </si>
  <si>
    <t>LEN</t>
  </si>
  <si>
    <t>LEN.B</t>
  </si>
  <si>
    <t>Levi Strauss &amp; Co.</t>
  </si>
  <si>
    <t>LEVI</t>
  </si>
  <si>
    <t>LifeStance Health Group</t>
  </si>
  <si>
    <t>LFST</t>
  </si>
  <si>
    <t>Littelfuse</t>
  </si>
  <si>
    <t>LFUS</t>
  </si>
  <si>
    <t>Laboratory Corp. of America</t>
  </si>
  <si>
    <t>LH</t>
  </si>
  <si>
    <t>L3Harris Technologies</t>
  </si>
  <si>
    <t>LHX</t>
  </si>
  <si>
    <t>Li Auto</t>
  </si>
  <si>
    <t>LI</t>
  </si>
  <si>
    <t>Lennox International</t>
  </si>
  <si>
    <t>LII</t>
  </si>
  <si>
    <t>Linde PLC</t>
  </si>
  <si>
    <t>LIN</t>
  </si>
  <si>
    <t>Lumentum</t>
  </si>
  <si>
    <t>LITE</t>
  </si>
  <si>
    <t>LKQ</t>
  </si>
  <si>
    <t>Eli Lilly</t>
  </si>
  <si>
    <t>LLY</t>
  </si>
  <si>
    <t>Lockheed Martin</t>
  </si>
  <si>
    <t>LMT</t>
  </si>
  <si>
    <t>Lincoln National</t>
  </si>
  <si>
    <t>LNC</t>
  </si>
  <si>
    <t>Cheniere Energy</t>
  </si>
  <si>
    <t>LNG</t>
  </si>
  <si>
    <t>Alliant Energy</t>
  </si>
  <si>
    <t>LNT</t>
  </si>
  <si>
    <t>Lantheus</t>
  </si>
  <si>
    <t>LNTH</t>
  </si>
  <si>
    <t>Light &amp; Wonder</t>
  </si>
  <si>
    <t>LNW</t>
  </si>
  <si>
    <t>Logitech International</t>
  </si>
  <si>
    <t>LOGI</t>
  </si>
  <si>
    <t>Computer - Peripheral Equipment</t>
  </si>
  <si>
    <t>Grand Canyon Education</t>
  </si>
  <si>
    <t>LOPE</t>
  </si>
  <si>
    <t>Lowe's Companies</t>
  </si>
  <si>
    <t>LOW</t>
  </si>
  <si>
    <t>LG Display Co.</t>
  </si>
  <si>
    <t>LPL</t>
  </si>
  <si>
    <t>LPL Financial</t>
  </si>
  <si>
    <t>LPLA</t>
  </si>
  <si>
    <t>LouisianaPacific</t>
  </si>
  <si>
    <t>LPX</t>
  </si>
  <si>
    <t>LQD</t>
  </si>
  <si>
    <t>Lam Research</t>
  </si>
  <si>
    <t>LRCX</t>
  </si>
  <si>
    <t>Lattice Semiconductor</t>
  </si>
  <si>
    <t>LSCC</t>
  </si>
  <si>
    <t>Life Storage</t>
  </si>
  <si>
    <t>LSI</t>
  </si>
  <si>
    <t>Landstar System</t>
  </si>
  <si>
    <t>LSTR</t>
  </si>
  <si>
    <t>LSXMA</t>
  </si>
  <si>
    <t>LSXMB</t>
  </si>
  <si>
    <t>LSXMK</t>
  </si>
  <si>
    <t>Life Time Group Holdings</t>
  </si>
  <si>
    <t>LTH</t>
  </si>
  <si>
    <t>Livent</t>
  </si>
  <si>
    <t>LTHM</t>
  </si>
  <si>
    <t>lululemon athletica</t>
  </si>
  <si>
    <t>LULU</t>
  </si>
  <si>
    <t>Southwest Airlines</t>
  </si>
  <si>
    <t>LUV</t>
  </si>
  <si>
    <t>Las Vegas Sands</t>
  </si>
  <si>
    <t>LVS</t>
  </si>
  <si>
    <t>Lamb Weston</t>
  </si>
  <si>
    <t>LW</t>
  </si>
  <si>
    <t>LyondellBasell Industries</t>
  </si>
  <si>
    <t>LYB</t>
  </si>
  <si>
    <t>Lyft</t>
  </si>
  <si>
    <t>LYFT</t>
  </si>
  <si>
    <t>Lloyds Banking Group</t>
  </si>
  <si>
    <t>LYG</t>
  </si>
  <si>
    <t>Live Nation Entertainment</t>
  </si>
  <si>
    <t>LYV</t>
  </si>
  <si>
    <t>Macy's</t>
  </si>
  <si>
    <t>M</t>
  </si>
  <si>
    <t>Mastercard</t>
  </si>
  <si>
    <t>MA</t>
  </si>
  <si>
    <t>MidAmerica Apartment Communities</t>
  </si>
  <si>
    <t>MAA</t>
  </si>
  <si>
    <t>Main Street Capital</t>
  </si>
  <si>
    <t>MAIN</t>
  </si>
  <si>
    <t>ManpowerGroup</t>
  </si>
  <si>
    <t>MAN</t>
  </si>
  <si>
    <t>Staffing Firms</t>
  </si>
  <si>
    <t>Manhattan Associates</t>
  </si>
  <si>
    <t>MANH</t>
  </si>
  <si>
    <t>Manchester United</t>
  </si>
  <si>
    <t>MANU</t>
  </si>
  <si>
    <t>Marriott International</t>
  </si>
  <si>
    <t>MAR</t>
  </si>
  <si>
    <t>Masco</t>
  </si>
  <si>
    <t>MAS</t>
  </si>
  <si>
    <t>Masimo</t>
  </si>
  <si>
    <t>MASI</t>
  </si>
  <si>
    <t>Mattel</t>
  </si>
  <si>
    <t>MAT</t>
  </si>
  <si>
    <t>MBB</t>
  </si>
  <si>
    <t>Mobileye Global Inc.</t>
  </si>
  <si>
    <t>MBLY</t>
  </si>
  <si>
    <t>McDonald's</t>
  </si>
  <si>
    <t>MCD</t>
  </si>
  <si>
    <t>Microchip Technology</t>
  </si>
  <si>
    <t>MCHP</t>
  </si>
  <si>
    <t>McKesson</t>
  </si>
  <si>
    <t>MCK</t>
  </si>
  <si>
    <t>Moody's</t>
  </si>
  <si>
    <t>MCO</t>
  </si>
  <si>
    <t>MongoDB</t>
  </si>
  <si>
    <t>MDB</t>
  </si>
  <si>
    <t>Madrigal Pharmaceuticals</t>
  </si>
  <si>
    <t>MDGL</t>
  </si>
  <si>
    <t>Mondelez International</t>
  </si>
  <si>
    <t>MDLZ</t>
  </si>
  <si>
    <t>Medtronic</t>
  </si>
  <si>
    <t>MDT</t>
  </si>
  <si>
    <t>MDU Resources Group</t>
  </si>
  <si>
    <t>MDU</t>
  </si>
  <si>
    <t>Medpace</t>
  </si>
  <si>
    <t>MEDP</t>
  </si>
  <si>
    <t>MercadoLibre</t>
  </si>
  <si>
    <t>MELI</t>
  </si>
  <si>
    <t>MetLife</t>
  </si>
  <si>
    <t>MET</t>
  </si>
  <si>
    <t>Meta Platforms</t>
  </si>
  <si>
    <t>META</t>
  </si>
  <si>
    <t>Manulife Financial Corp</t>
  </si>
  <si>
    <t>MFC</t>
  </si>
  <si>
    <t>Mizuho Financial Group</t>
  </si>
  <si>
    <t>MFG</t>
  </si>
  <si>
    <t>Magna International</t>
  </si>
  <si>
    <t>MGA</t>
  </si>
  <si>
    <t>MGM Resorts International</t>
  </si>
  <si>
    <t>MGM</t>
  </si>
  <si>
    <t>Magnolia Oil &amp; Gas Corp</t>
  </si>
  <si>
    <t>MGY</t>
  </si>
  <si>
    <t>Mohawk Industries</t>
  </si>
  <si>
    <t>MHK</t>
  </si>
  <si>
    <t>Textile - Home Furnishing</t>
  </si>
  <si>
    <t>The Middleby</t>
  </si>
  <si>
    <t>MIDD</t>
  </si>
  <si>
    <t>McCormick &amp; Company</t>
  </si>
  <si>
    <t>MKC</t>
  </si>
  <si>
    <t>McCormick &amp; Company, Incorporated</t>
  </si>
  <si>
    <t>MKC.V</t>
  </si>
  <si>
    <t>MARKEL GROUP</t>
  </si>
  <si>
    <t>MKL</t>
  </si>
  <si>
    <t>MKS Instruments</t>
  </si>
  <si>
    <t>MKSI</t>
  </si>
  <si>
    <t>MarketAxess</t>
  </si>
  <si>
    <t>MKTX</t>
  </si>
  <si>
    <t>Melco Resorts &amp; Entertainment Limited</t>
  </si>
  <si>
    <t>MLCO</t>
  </si>
  <si>
    <t>Mueller Industries</t>
  </si>
  <si>
    <t>MLI</t>
  </si>
  <si>
    <t>Martin Marietta Materials</t>
  </si>
  <si>
    <t>MLM</t>
  </si>
  <si>
    <t>Marsh &amp; McLennan Companies</t>
  </si>
  <si>
    <t>MMC</t>
  </si>
  <si>
    <t>3M</t>
  </si>
  <si>
    <t>MMM</t>
  </si>
  <si>
    <t>Magellan Midstream Partners</t>
  </si>
  <si>
    <t>MMP</t>
  </si>
  <si>
    <t>Maximus</t>
  </si>
  <si>
    <t>MMS</t>
  </si>
  <si>
    <t>Merit Medical Systems</t>
  </si>
  <si>
    <t>MMSI</t>
  </si>
  <si>
    <t>monday.com</t>
  </si>
  <si>
    <t>MNDY</t>
  </si>
  <si>
    <t>MINISO Group Holding Limited</t>
  </si>
  <si>
    <t>MNSO</t>
  </si>
  <si>
    <t>Monster Beverage</t>
  </si>
  <si>
    <t>MNST</t>
  </si>
  <si>
    <t>Altria Group</t>
  </si>
  <si>
    <t>MO</t>
  </si>
  <si>
    <t>TOPGOLF CALLAWY</t>
  </si>
  <si>
    <t>MODG</t>
  </si>
  <si>
    <t>Moog</t>
  </si>
  <si>
    <t>MOG.A</t>
  </si>
  <si>
    <t>MOG.B</t>
  </si>
  <si>
    <t>Molina Healthcare</t>
  </si>
  <si>
    <t>MOH</t>
  </si>
  <si>
    <t>Morningstar</t>
  </si>
  <si>
    <t>MORN</t>
  </si>
  <si>
    <t>The Mosaic Company</t>
  </si>
  <si>
    <t>MOS</t>
  </si>
  <si>
    <t>MP Materials</t>
  </si>
  <si>
    <t>MP</t>
  </si>
  <si>
    <t>Marathon Petroleum</t>
  </si>
  <si>
    <t>MPC</t>
  </si>
  <si>
    <t>MPLX LP</t>
  </si>
  <si>
    <t>MPLX</t>
  </si>
  <si>
    <t>Medical Properties Trust</t>
  </si>
  <si>
    <t>MPW</t>
  </si>
  <si>
    <t>Monolithic Power Systems</t>
  </si>
  <si>
    <t>MPWR</t>
  </si>
  <si>
    <t>Merck &amp; Co.</t>
  </si>
  <si>
    <t>MRK</t>
  </si>
  <si>
    <t>Moderna</t>
  </si>
  <si>
    <t>MRNA</t>
  </si>
  <si>
    <t>Marathon Oil</t>
  </si>
  <si>
    <t>MRO</t>
  </si>
  <si>
    <t>Maravai LifeSciences</t>
  </si>
  <si>
    <t>MRVI</t>
  </si>
  <si>
    <t>Marvell Technology</t>
  </si>
  <si>
    <t>MRVL</t>
  </si>
  <si>
    <t>Morgan Stanley</t>
  </si>
  <si>
    <t>MS</t>
  </si>
  <si>
    <t>MSA Safety Incorporporated</t>
  </si>
  <si>
    <t>MSA</t>
  </si>
  <si>
    <t>MSCI</t>
  </si>
  <si>
    <t>Microsoft</t>
  </si>
  <si>
    <t>MSFT</t>
  </si>
  <si>
    <t>The Madison Square Garden Company</t>
  </si>
  <si>
    <t>MSGS</t>
  </si>
  <si>
    <t>Motorola Solutions</t>
  </si>
  <si>
    <t>MSI</t>
  </si>
  <si>
    <t>MSC</t>
  </si>
  <si>
    <t>MSM</t>
  </si>
  <si>
    <t>MicroStrategy</t>
  </si>
  <si>
    <t>MSTR</t>
  </si>
  <si>
    <t>ArcelorMittal</t>
  </si>
  <si>
    <t>MT</t>
  </si>
  <si>
    <t>M&amp;T Bank</t>
  </si>
  <si>
    <t>MTB</t>
  </si>
  <si>
    <t>Match Group</t>
  </si>
  <si>
    <t>MTCH</t>
  </si>
  <si>
    <t>MettlerToledo International</t>
  </si>
  <si>
    <t>MTD</t>
  </si>
  <si>
    <t>Matador Resources</t>
  </si>
  <si>
    <t>MTDR</t>
  </si>
  <si>
    <t>MGIC Investment</t>
  </si>
  <si>
    <t>MTG</t>
  </si>
  <si>
    <t>Meritage Homes</t>
  </si>
  <si>
    <t>MTH</t>
  </si>
  <si>
    <t>Vail Resorts</t>
  </si>
  <si>
    <t>MTN</t>
  </si>
  <si>
    <t>MACOM Technology Solutions</t>
  </si>
  <si>
    <t>MTSI</t>
  </si>
  <si>
    <t>MasTec</t>
  </si>
  <si>
    <t>MTZ</t>
  </si>
  <si>
    <t>Micron Technology</t>
  </si>
  <si>
    <t>MU</t>
  </si>
  <si>
    <t>Semiconductor Memory</t>
  </si>
  <si>
    <t>MUB</t>
  </si>
  <si>
    <t>Mitsubishi UFJ Financial Group</t>
  </si>
  <si>
    <t>MUFG</t>
  </si>
  <si>
    <t>Murphy Oil</t>
  </si>
  <si>
    <t>MUR</t>
  </si>
  <si>
    <t>Murphy USA</t>
  </si>
  <si>
    <t>MUSA</t>
  </si>
  <si>
    <t>Inari Medical</t>
  </si>
  <si>
    <t>NARI</t>
  </si>
  <si>
    <t>National Instruments</t>
  </si>
  <si>
    <t>NATI</t>
  </si>
  <si>
    <t>Neurocrine Biosciences</t>
  </si>
  <si>
    <t>NBIX</t>
  </si>
  <si>
    <t>Norwegian Cruise Line</t>
  </si>
  <si>
    <t>NCLH</t>
  </si>
  <si>
    <t>nCino</t>
  </si>
  <si>
    <t>NCNO</t>
  </si>
  <si>
    <t>NCR</t>
  </si>
  <si>
    <t>Nasdaq</t>
  </si>
  <si>
    <t>NDAQ</t>
  </si>
  <si>
    <t>Nordson</t>
  </si>
  <si>
    <t>NDSN</t>
  </si>
  <si>
    <t>Noble Corporation PLC</t>
  </si>
  <si>
    <t>NE</t>
  </si>
  <si>
    <t>NextEra Energy</t>
  </si>
  <si>
    <t>NEE</t>
  </si>
  <si>
    <t>Newmont</t>
  </si>
  <si>
    <t>NEM</t>
  </si>
  <si>
    <t>Neogen</t>
  </si>
  <si>
    <t>NEOG</t>
  </si>
  <si>
    <t>NextEra Energy Partners</t>
  </si>
  <si>
    <t>NEP</t>
  </si>
  <si>
    <t>Cloudflare</t>
  </si>
  <si>
    <t>NET</t>
  </si>
  <si>
    <t>NewMarket</t>
  </si>
  <si>
    <t>NEU</t>
  </si>
  <si>
    <t>New Relic</t>
  </si>
  <si>
    <t>NEWR</t>
  </si>
  <si>
    <t>New Fortress Energy</t>
  </si>
  <si>
    <t>NFE</t>
  </si>
  <si>
    <t>National Fuel Gas Company</t>
  </si>
  <si>
    <t>NFG</t>
  </si>
  <si>
    <t>Netflix</t>
  </si>
  <si>
    <t>NFLX</t>
  </si>
  <si>
    <t>National Grid Transco</t>
  </si>
  <si>
    <t>NGG</t>
  </si>
  <si>
    <t>NiSource</t>
  </si>
  <si>
    <t>NI</t>
  </si>
  <si>
    <t>Nice</t>
  </si>
  <si>
    <t>NICE</t>
  </si>
  <si>
    <t>NIO</t>
  </si>
  <si>
    <t>NewJersey Resources</t>
  </si>
  <si>
    <t>NJR</t>
  </si>
  <si>
    <t>NIKE</t>
  </si>
  <si>
    <t>NKE</t>
  </si>
  <si>
    <t>Annaly Capital Management</t>
  </si>
  <si>
    <t>NLY</t>
  </si>
  <si>
    <t>Nomura</t>
  </si>
  <si>
    <t>NMR</t>
  </si>
  <si>
    <t>Nelnet</t>
  </si>
  <si>
    <t>NNI</t>
  </si>
  <si>
    <t>NNN REIT, Inc.</t>
  </si>
  <si>
    <t>NNN</t>
  </si>
  <si>
    <t>Northrop Grumman</t>
  </si>
  <si>
    <t>NOC</t>
  </si>
  <si>
    <t>Nokia</t>
  </si>
  <si>
    <t>NOK</t>
  </si>
  <si>
    <t>NOV</t>
  </si>
  <si>
    <t>Novanta</t>
  </si>
  <si>
    <t>NOVT</t>
  </si>
  <si>
    <t>ServiceNow</t>
  </si>
  <si>
    <t>NOW</t>
  </si>
  <si>
    <t>NRG Energy</t>
  </si>
  <si>
    <t>NRG</t>
  </si>
  <si>
    <t>National Storage Affiliates Trust</t>
  </si>
  <si>
    <t>NSA</t>
  </si>
  <si>
    <t>Norfolk Southern</t>
  </si>
  <si>
    <t>NSC</t>
  </si>
  <si>
    <t>Insight Enterprises</t>
  </si>
  <si>
    <t>NSIT</t>
  </si>
  <si>
    <t>Retail - Mail Order</t>
  </si>
  <si>
    <t>Insperity</t>
  </si>
  <si>
    <t>NSP</t>
  </si>
  <si>
    <t>NetApp</t>
  </si>
  <si>
    <t>NTAP</t>
  </si>
  <si>
    <t>Computer- Storage Devices</t>
  </si>
  <si>
    <t>Natura &amp; Co Holding</t>
  </si>
  <si>
    <t>NTCO</t>
  </si>
  <si>
    <t>NetEase</t>
  </si>
  <si>
    <t>NTES</t>
  </si>
  <si>
    <t>Intellia Therapeutics</t>
  </si>
  <si>
    <t>NTLA</t>
  </si>
  <si>
    <t>Nutanix</t>
  </si>
  <si>
    <t>NTNX</t>
  </si>
  <si>
    <t>Nutrien</t>
  </si>
  <si>
    <t>NTR</t>
  </si>
  <si>
    <t>Natera</t>
  </si>
  <si>
    <t>NTRA</t>
  </si>
  <si>
    <t>Northern Trust</t>
  </si>
  <si>
    <t>NTRS</t>
  </si>
  <si>
    <t xml:space="preserve">Nu </t>
  </si>
  <si>
    <t>NU</t>
  </si>
  <si>
    <t>Nucor</t>
  </si>
  <si>
    <t>NUE</t>
  </si>
  <si>
    <t>NovoCure Limited</t>
  </si>
  <si>
    <t>NVCR</t>
  </si>
  <si>
    <t>NVIDIA</t>
  </si>
  <si>
    <t>NVDA</t>
  </si>
  <si>
    <t>Nuvei</t>
  </si>
  <si>
    <t>NVEI</t>
  </si>
  <si>
    <t>NVMI</t>
  </si>
  <si>
    <t>Novo Nordisk</t>
  </si>
  <si>
    <t>NVO</t>
  </si>
  <si>
    <t>NVR</t>
  </si>
  <si>
    <t>Novartis</t>
  </si>
  <si>
    <t>NVS</t>
  </si>
  <si>
    <t>Envista</t>
  </si>
  <si>
    <t>NVST</t>
  </si>
  <si>
    <t>nVent Electric</t>
  </si>
  <si>
    <t>NVT</t>
  </si>
  <si>
    <t>NorthWestern</t>
  </si>
  <si>
    <t>NWE</t>
  </si>
  <si>
    <t>NatWest Group</t>
  </si>
  <si>
    <t>NWG</t>
  </si>
  <si>
    <t>Newell Brands</t>
  </si>
  <si>
    <t>NWL</t>
  </si>
  <si>
    <t>News Corporation</t>
  </si>
  <si>
    <t>NWS</t>
  </si>
  <si>
    <t>NWSA</t>
  </si>
  <si>
    <t>NXP Semiconductors</t>
  </si>
  <si>
    <t>NXPI</t>
  </si>
  <si>
    <t>Nexstar Media Group</t>
  </si>
  <si>
    <t>NXST</t>
  </si>
  <si>
    <t>New York Community Bancorp</t>
  </si>
  <si>
    <t>NYCB</t>
  </si>
  <si>
    <t>The New York Times Company</t>
  </si>
  <si>
    <t>NYT</t>
  </si>
  <si>
    <t>Publishing - Newspapers</t>
  </si>
  <si>
    <t>Realty Income</t>
  </si>
  <si>
    <t>O</t>
  </si>
  <si>
    <t>Owens Corning</t>
  </si>
  <si>
    <t>OC</t>
  </si>
  <si>
    <t>Old Dominion Freight Line</t>
  </si>
  <si>
    <t>ODFL</t>
  </si>
  <si>
    <t>OGE Energy</t>
  </si>
  <si>
    <t>OGE</t>
  </si>
  <si>
    <t>Organon &amp; Co.</t>
  </si>
  <si>
    <t>OGN</t>
  </si>
  <si>
    <t>ONE Gas</t>
  </si>
  <si>
    <t>OGS</t>
  </si>
  <si>
    <t>Omega Healthcare Investors</t>
  </si>
  <si>
    <t>OHI</t>
  </si>
  <si>
    <t>OI Glass</t>
  </si>
  <si>
    <t>OI</t>
  </si>
  <si>
    <t>Glass Products</t>
  </si>
  <si>
    <t>ONEOK</t>
  </si>
  <si>
    <t>OKE</t>
  </si>
  <si>
    <t>Okta</t>
  </si>
  <si>
    <t>OKTA</t>
  </si>
  <si>
    <t>Universal Display</t>
  </si>
  <si>
    <t>OLED</t>
  </si>
  <si>
    <t>Ollie's Bargain Outlet</t>
  </si>
  <si>
    <t>OLLI</t>
  </si>
  <si>
    <t>Olin</t>
  </si>
  <si>
    <t>OLN</t>
  </si>
  <si>
    <t>Grupo Aeroportuario del Centro Norte</t>
  </si>
  <si>
    <t>OMAB</t>
  </si>
  <si>
    <t>Omnicom Group</t>
  </si>
  <si>
    <t>OMC</t>
  </si>
  <si>
    <t>Omnicell</t>
  </si>
  <si>
    <t>OMCL</t>
  </si>
  <si>
    <t>OneMain</t>
  </si>
  <si>
    <t>OMF</t>
  </si>
  <si>
    <t>ON Semiconductor</t>
  </si>
  <si>
    <t>ON</t>
  </si>
  <si>
    <t>Old National Bancorp</t>
  </si>
  <si>
    <t>ONB</t>
  </si>
  <si>
    <t xml:space="preserve">On Holding </t>
  </si>
  <si>
    <t>ONON</t>
  </si>
  <si>
    <t>Onto Innovation</t>
  </si>
  <si>
    <t>ONTO</t>
  </si>
  <si>
    <t>Nanotechnology</t>
  </si>
  <si>
    <t>Option Care Health</t>
  </si>
  <si>
    <t>OPCH</t>
  </si>
  <si>
    <t>Ormat Technologies</t>
  </si>
  <si>
    <t>ORA</t>
  </si>
  <si>
    <t>Orange</t>
  </si>
  <si>
    <t>ORAN</t>
  </si>
  <si>
    <t>Owl Rock Capital</t>
  </si>
  <si>
    <t>ORCC</t>
  </si>
  <si>
    <t>Oracle</t>
  </si>
  <si>
    <t>ORCL</t>
  </si>
  <si>
    <t>Old Republic International</t>
  </si>
  <si>
    <t>ORI</t>
  </si>
  <si>
    <t>O'Reilly Automotive</t>
  </si>
  <si>
    <t>ORLY</t>
  </si>
  <si>
    <t>Oshkosh</t>
  </si>
  <si>
    <t>OSK</t>
  </si>
  <si>
    <t>Open Text</t>
  </si>
  <si>
    <t>OTEX</t>
  </si>
  <si>
    <t>Otis Worldwide</t>
  </si>
  <si>
    <t>OTIS</t>
  </si>
  <si>
    <t>Otter Tail</t>
  </si>
  <si>
    <t>OTTR</t>
  </si>
  <si>
    <t>Ovintiv</t>
  </si>
  <si>
    <t>OVV</t>
  </si>
  <si>
    <t>Blue Owl Capital</t>
  </si>
  <si>
    <t>OWL</t>
  </si>
  <si>
    <t>Occidental Petroleum</t>
  </si>
  <si>
    <t>OXY</t>
  </si>
  <si>
    <t>Bank OZK</t>
  </si>
  <si>
    <t>OZK</t>
  </si>
  <si>
    <t>Banks - Northeast</t>
  </si>
  <si>
    <t>Plains All American Pipeline</t>
  </si>
  <si>
    <t>PAA</t>
  </si>
  <si>
    <t>Pan American Silver</t>
  </si>
  <si>
    <t>PAAS</t>
  </si>
  <si>
    <t>Grupo Aeroportuario Del Pacifico</t>
  </si>
  <si>
    <t>PAC</t>
  </si>
  <si>
    <t>Pacific Biosciences of California</t>
  </si>
  <si>
    <t>PACB</t>
  </si>
  <si>
    <t>Penske Automotive Group</t>
  </si>
  <si>
    <t>PAG</t>
  </si>
  <si>
    <t>PagSeguro Digital</t>
  </si>
  <si>
    <t>PAGS</t>
  </si>
  <si>
    <t>Palo Alto Networks</t>
  </si>
  <si>
    <t>PANW</t>
  </si>
  <si>
    <t>PARAMOUNT GLBL</t>
  </si>
  <si>
    <t>PARA</t>
  </si>
  <si>
    <t>Paramount Global</t>
  </si>
  <si>
    <t>PARAA</t>
  </si>
  <si>
    <t>UiPath</t>
  </si>
  <si>
    <t>PATH</t>
  </si>
  <si>
    <t>Paycom Software</t>
  </si>
  <si>
    <t>PAYC</t>
  </si>
  <si>
    <t>Paychex</t>
  </si>
  <si>
    <t>PAYX</t>
  </si>
  <si>
    <t>Prosperity Bancshares</t>
  </si>
  <si>
    <t>PB</t>
  </si>
  <si>
    <t>Pembina Pipeline</t>
  </si>
  <si>
    <t>PBA</t>
  </si>
  <si>
    <t>PBF Energy</t>
  </si>
  <si>
    <t>PBF</t>
  </si>
  <si>
    <t>Petroleo Brasileiro</t>
  </si>
  <si>
    <t>PBR</t>
  </si>
  <si>
    <t>PBR.A</t>
  </si>
  <si>
    <t>PACCAR</t>
  </si>
  <si>
    <t>PCAR</t>
  </si>
  <si>
    <t>PG&amp;E</t>
  </si>
  <si>
    <t>PCG</t>
  </si>
  <si>
    <t>Potlatch</t>
  </si>
  <si>
    <t>PCH</t>
  </si>
  <si>
    <t>Procore Technologies</t>
  </si>
  <si>
    <t>PCOR</t>
  </si>
  <si>
    <t>Paylocity Holding</t>
  </si>
  <si>
    <t>PCTY</t>
  </si>
  <si>
    <t>Vaxcyte</t>
  </si>
  <si>
    <t>PCVX</t>
  </si>
  <si>
    <t>PDC Energy</t>
  </si>
  <si>
    <t>PDCE</t>
  </si>
  <si>
    <t>Healthpeak Properties</t>
  </si>
  <si>
    <t>PEAK</t>
  </si>
  <si>
    <t>Phillips Edison &amp; Company</t>
  </si>
  <si>
    <t>PECO</t>
  </si>
  <si>
    <t>Public Service Enterprise Group</t>
  </si>
  <si>
    <t>PEG</t>
  </si>
  <si>
    <t>Pegasystems</t>
  </si>
  <si>
    <t>PEGA</t>
  </si>
  <si>
    <t>Penumbra</t>
  </si>
  <si>
    <t>PEN</t>
  </si>
  <si>
    <t>PENN Entertainment, Inc.</t>
  </si>
  <si>
    <t>PENN</t>
  </si>
  <si>
    <t>PepsiCo</t>
  </si>
  <si>
    <t>PEP</t>
  </si>
  <si>
    <t>Pfizer</t>
  </si>
  <si>
    <t>PFE</t>
  </si>
  <si>
    <t>PFF</t>
  </si>
  <si>
    <t>Principal Financial Group</t>
  </si>
  <si>
    <t>PFG</t>
  </si>
  <si>
    <t>Performance Food Group</t>
  </si>
  <si>
    <t>PFGC</t>
  </si>
  <si>
    <t>Food - Natural Foods Products</t>
  </si>
  <si>
    <t>PennyMac Financial Services</t>
  </si>
  <si>
    <t>PFSI</t>
  </si>
  <si>
    <t>Procter &amp; Gamble</t>
  </si>
  <si>
    <t>PG</t>
  </si>
  <si>
    <t>Progyny</t>
  </si>
  <si>
    <t>PGNY</t>
  </si>
  <si>
    <t>The Progressive</t>
  </si>
  <si>
    <t>PGR</t>
  </si>
  <si>
    <t>PGX</t>
  </si>
  <si>
    <t>ParkerHannifin</t>
  </si>
  <si>
    <t>PH</t>
  </si>
  <si>
    <t>Koninklijke Philips</t>
  </si>
  <si>
    <t>PHG</t>
  </si>
  <si>
    <t>PLDT</t>
  </si>
  <si>
    <t>PHI</t>
  </si>
  <si>
    <t>PulteGroup</t>
  </si>
  <si>
    <t>PHM</t>
  </si>
  <si>
    <t>Polaris</t>
  </si>
  <si>
    <t>PII</t>
  </si>
  <si>
    <t>Premier</t>
  </si>
  <si>
    <t>PINC</t>
  </si>
  <si>
    <t>Pinterest</t>
  </si>
  <si>
    <t>PINS</t>
  </si>
  <si>
    <t>Packaging Corporation of America</t>
  </si>
  <si>
    <t>PKG</t>
  </si>
  <si>
    <t>POSCO</t>
  </si>
  <si>
    <t>PKX</t>
  </si>
  <si>
    <t>Prologis</t>
  </si>
  <si>
    <t>PLD</t>
  </si>
  <si>
    <t>Planet Fitness</t>
  </si>
  <si>
    <t>PLNT</t>
  </si>
  <si>
    <t>Playtika</t>
  </si>
  <si>
    <t>PLTK</t>
  </si>
  <si>
    <t>Palantir Technologies</t>
  </si>
  <si>
    <t>PLTR</t>
  </si>
  <si>
    <t>Plug Power</t>
  </si>
  <si>
    <t>PLUG</t>
  </si>
  <si>
    <t>Philip Morris International</t>
  </si>
  <si>
    <t>PM</t>
  </si>
  <si>
    <t>The PNC Financial Services Group</t>
  </si>
  <si>
    <t>PNC</t>
  </si>
  <si>
    <t>Pinnacle Financial Partners</t>
  </si>
  <si>
    <t>PNFP</t>
  </si>
  <si>
    <t>PNM Resources</t>
  </si>
  <si>
    <t>PNM</t>
  </si>
  <si>
    <t>Pentair</t>
  </si>
  <si>
    <t>PNR</t>
  </si>
  <si>
    <t>Pinnacle West Capital</t>
  </si>
  <si>
    <t>PNW</t>
  </si>
  <si>
    <t>Insulet</t>
  </si>
  <si>
    <t>PODD</t>
  </si>
  <si>
    <t>Pool Corp.</t>
  </si>
  <si>
    <t>POOL</t>
  </si>
  <si>
    <t>Portland General Electric</t>
  </si>
  <si>
    <t>POR</t>
  </si>
  <si>
    <t>Post Holdings</t>
  </si>
  <si>
    <t>POST</t>
  </si>
  <si>
    <t>Power Integrations</t>
  </si>
  <si>
    <t>POWI</t>
  </si>
  <si>
    <t>Semiconductors - Power</t>
  </si>
  <si>
    <t>Pilgrim's Pride</t>
  </si>
  <si>
    <t>PPC</t>
  </si>
  <si>
    <t>PPG Industries</t>
  </si>
  <si>
    <t>PPG</t>
  </si>
  <si>
    <t>PPL</t>
  </si>
  <si>
    <t>Permian Resources Corporation</t>
  </si>
  <si>
    <t>PR</t>
  </si>
  <si>
    <t>Perrigo</t>
  </si>
  <si>
    <t>PRGO</t>
  </si>
  <si>
    <t>Primerica</t>
  </si>
  <si>
    <t>PRI</t>
  </si>
  <si>
    <t>Prothena</t>
  </si>
  <si>
    <t>PRTA</t>
  </si>
  <si>
    <t>Prudential Financial</t>
  </si>
  <si>
    <t>PRU</t>
  </si>
  <si>
    <t>Public Storage</t>
  </si>
  <si>
    <t>PSA</t>
  </si>
  <si>
    <t>Parsons</t>
  </si>
  <si>
    <t>PSN</t>
  </si>
  <si>
    <t>Polestar Automotive Holding UK PLC</t>
  </si>
  <si>
    <t>PSNY</t>
  </si>
  <si>
    <t>Pearson</t>
  </si>
  <si>
    <t>PSO</t>
  </si>
  <si>
    <t>Pure Storage</t>
  </si>
  <si>
    <t>PSTG</t>
  </si>
  <si>
    <t>Phillips 66</t>
  </si>
  <si>
    <t>PSX</t>
  </si>
  <si>
    <t>PTC</t>
  </si>
  <si>
    <t>PTC Therapeutics</t>
  </si>
  <si>
    <t>PTCT</t>
  </si>
  <si>
    <t>Prudential</t>
  </si>
  <si>
    <t>PUK</t>
  </si>
  <si>
    <t>PVH</t>
  </si>
  <si>
    <t>Quanta Services</t>
  </si>
  <si>
    <t>PWR</t>
  </si>
  <si>
    <t>PowerSchool</t>
  </si>
  <si>
    <t>PWSC</t>
  </si>
  <si>
    <t>Pioneer Natural Resources</t>
  </si>
  <si>
    <t>PXD</t>
  </si>
  <si>
    <t>Paycor HCM</t>
  </si>
  <si>
    <t>PYCR</t>
  </si>
  <si>
    <t>PayPal</t>
  </si>
  <si>
    <t>PYPL</t>
  </si>
  <si>
    <t>Qualcomm</t>
  </si>
  <si>
    <t>QCOM</t>
  </si>
  <si>
    <t>QuidelOrtho</t>
  </si>
  <si>
    <t>QDEL</t>
  </si>
  <si>
    <t>QIAGEN</t>
  </si>
  <si>
    <t>QGEN</t>
  </si>
  <si>
    <t>Qualys</t>
  </si>
  <si>
    <t>QLYS</t>
  </si>
  <si>
    <t>Security</t>
  </si>
  <si>
    <t>QQQ</t>
  </si>
  <si>
    <t>Qorvo</t>
  </si>
  <si>
    <t>QRVO</t>
  </si>
  <si>
    <t>Semiconductors - Radio Frequency</t>
  </si>
  <si>
    <t>Restaurant Brands International</t>
  </si>
  <si>
    <t>QSR</t>
  </si>
  <si>
    <t>Ryder System</t>
  </si>
  <si>
    <t>R</t>
  </si>
  <si>
    <t>Ultragenyx Pharmaceutical</t>
  </si>
  <si>
    <t>RARE</t>
  </si>
  <si>
    <t>RBA</t>
  </si>
  <si>
    <t>RBC Bearings</t>
  </si>
  <si>
    <t>RBC</t>
  </si>
  <si>
    <t>Roblox</t>
  </si>
  <si>
    <t>RBLX</t>
  </si>
  <si>
    <t>Rogers Communication</t>
  </si>
  <si>
    <t>RCI</t>
  </si>
  <si>
    <t>Royal Caribbean Cruises</t>
  </si>
  <si>
    <t>RCL</t>
  </si>
  <si>
    <t>R1 RCM INC</t>
  </si>
  <si>
    <t>RCM</t>
  </si>
  <si>
    <t>Radian Group</t>
  </si>
  <si>
    <t>RDN</t>
  </si>
  <si>
    <t>Dr. Reddys Laboratories</t>
  </si>
  <si>
    <t>RDY</t>
  </si>
  <si>
    <t>Medical - Generic Drugs</t>
  </si>
  <si>
    <t>Everest Re Group</t>
  </si>
  <si>
    <t>RE</t>
  </si>
  <si>
    <t>Regency Centers</t>
  </si>
  <si>
    <t>REG</t>
  </si>
  <si>
    <t>Regeneron Pharmaceuticals</t>
  </si>
  <si>
    <t>REGN</t>
  </si>
  <si>
    <t>RELX</t>
  </si>
  <si>
    <t>Remitly Global</t>
  </si>
  <si>
    <t>RELY</t>
  </si>
  <si>
    <t>Reata Pharmaceuticals</t>
  </si>
  <si>
    <t>RETA</t>
  </si>
  <si>
    <t>Rexford Industrial Realty</t>
  </si>
  <si>
    <t>REXR</t>
  </si>
  <si>
    <t>Reynolds Consumer Products</t>
  </si>
  <si>
    <t>REYN</t>
  </si>
  <si>
    <t>Consumer Products - Discretionary</t>
  </si>
  <si>
    <t>Regions Financial</t>
  </si>
  <si>
    <t>RF</t>
  </si>
  <si>
    <t>Reinsurance Group of America</t>
  </si>
  <si>
    <t>RGA</t>
  </si>
  <si>
    <t>Repligen</t>
  </si>
  <si>
    <t>RGEN</t>
  </si>
  <si>
    <t>Royal Gold</t>
  </si>
  <si>
    <t>RGLD</t>
  </si>
  <si>
    <t>RH</t>
  </si>
  <si>
    <t>Robert Half International</t>
  </si>
  <si>
    <t>RHI</t>
  </si>
  <si>
    <t>Ryman Hospitality Properties</t>
  </si>
  <si>
    <t>RHP</t>
  </si>
  <si>
    <t>Transocean</t>
  </si>
  <si>
    <t>RIG</t>
  </si>
  <si>
    <t>Rio Tinto</t>
  </si>
  <si>
    <t>RIO</t>
  </si>
  <si>
    <t>RITHM CAP CP</t>
  </si>
  <si>
    <t>RITM</t>
  </si>
  <si>
    <t>Rivian Automotive</t>
  </si>
  <si>
    <t>RIVN</t>
  </si>
  <si>
    <t>Raymond James Financial</t>
  </si>
  <si>
    <t>RJF</t>
  </si>
  <si>
    <t>Rocket Companies</t>
  </si>
  <si>
    <t>RKT</t>
  </si>
  <si>
    <t>Ralph Lauren</t>
  </si>
  <si>
    <t>RL</t>
  </si>
  <si>
    <t>RLI</t>
  </si>
  <si>
    <t>Rambus</t>
  </si>
  <si>
    <t>RMBS</t>
  </si>
  <si>
    <t>ResMed</t>
  </si>
  <si>
    <t>RMD</t>
  </si>
  <si>
    <t>Ringcentral</t>
  </si>
  <si>
    <t>RNG</t>
  </si>
  <si>
    <t>RenaissanceRe</t>
  </si>
  <si>
    <t>RNR</t>
  </si>
  <si>
    <t>Montes Archimedes Acquisition</t>
  </si>
  <si>
    <t>ROIV</t>
  </si>
  <si>
    <t>Rockwell Automation</t>
  </si>
  <si>
    <t>ROK</t>
  </si>
  <si>
    <t>Industrial Automation and Robotics</t>
  </si>
  <si>
    <t>Roku</t>
  </si>
  <si>
    <t>ROKU</t>
  </si>
  <si>
    <t>Rollins</t>
  </si>
  <si>
    <t>ROL</t>
  </si>
  <si>
    <t>Building Products - Maintenance Service</t>
  </si>
  <si>
    <t>Roper Technologies</t>
  </si>
  <si>
    <t>ROP</t>
  </si>
  <si>
    <t>Ross Stores</t>
  </si>
  <si>
    <t>ROST</t>
  </si>
  <si>
    <t>RPM International</t>
  </si>
  <si>
    <t>RPM</t>
  </si>
  <si>
    <t>Paints and Related Products</t>
  </si>
  <si>
    <t>Royalty Pharma</t>
  </si>
  <si>
    <t>RPRX</t>
  </si>
  <si>
    <t>Range Resources</t>
  </si>
  <si>
    <t>RRC</t>
  </si>
  <si>
    <t>Red Rock Resorts</t>
  </si>
  <si>
    <t>RRR</t>
  </si>
  <si>
    <t>Regal Beloit</t>
  </si>
  <si>
    <t>RRX</t>
  </si>
  <si>
    <t>Reliance Steel &amp; Aluminum Co.</t>
  </si>
  <si>
    <t>RS</t>
  </si>
  <si>
    <t>Republic Services</t>
  </si>
  <si>
    <t>RSG</t>
  </si>
  <si>
    <t>RSP</t>
  </si>
  <si>
    <t>Rentokil Initial</t>
  </si>
  <si>
    <t>RTO</t>
  </si>
  <si>
    <t>Raytheon Technologies</t>
  </si>
  <si>
    <t>RTX</t>
  </si>
  <si>
    <t>RUMBLE INC</t>
  </si>
  <si>
    <t>RUM</t>
  </si>
  <si>
    <t>Sunrun</t>
  </si>
  <si>
    <t>RUN</t>
  </si>
  <si>
    <t>Rush Enterprises</t>
  </si>
  <si>
    <t>RUSHB</t>
  </si>
  <si>
    <t>Revvity, Inc.</t>
  </si>
  <si>
    <t>RVTY</t>
  </si>
  <si>
    <t>Royal Bank Of Canada</t>
  </si>
  <si>
    <t>RY</t>
  </si>
  <si>
    <t>Ryanair</t>
  </si>
  <si>
    <t>RYAAY</t>
  </si>
  <si>
    <t>Ryan Specialty Holdings Inc.</t>
  </si>
  <si>
    <t>RYAN</t>
  </si>
  <si>
    <t>Rayonier</t>
  </si>
  <si>
    <t>RYN</t>
  </si>
  <si>
    <t>SentinelOne</t>
  </si>
  <si>
    <t>S</t>
  </si>
  <si>
    <t>Saia</t>
  </si>
  <si>
    <t>SAIA</t>
  </si>
  <si>
    <t>Science Applications International</t>
  </si>
  <si>
    <t>SAIC</t>
  </si>
  <si>
    <t>The Boston Beer Company</t>
  </si>
  <si>
    <t>SAM</t>
  </si>
  <si>
    <t>Banco Santander</t>
  </si>
  <si>
    <t>SAN</t>
  </si>
  <si>
    <t>Sanmina</t>
  </si>
  <si>
    <t>SANM</t>
  </si>
  <si>
    <t>SAP</t>
  </si>
  <si>
    <t>SBA Communications</t>
  </si>
  <si>
    <t>SBAC</t>
  </si>
  <si>
    <t>Sibanye Gold Limited</t>
  </si>
  <si>
    <t>SBSW</t>
  </si>
  <si>
    <t>Starbucks</t>
  </si>
  <si>
    <t>SBUX</t>
  </si>
  <si>
    <t>Southern Copper</t>
  </si>
  <si>
    <t>SCCO</t>
  </si>
  <si>
    <t>Charles Schwab</t>
  </si>
  <si>
    <t>SCHW</t>
  </si>
  <si>
    <t>Service Corporation International</t>
  </si>
  <si>
    <t>SCI</t>
  </si>
  <si>
    <t>Funeral Services</t>
  </si>
  <si>
    <t>SDY</t>
  </si>
  <si>
    <t>Sea Limited</t>
  </si>
  <si>
    <t>SE</t>
  </si>
  <si>
    <t>SeaWorld Entertainment</t>
  </si>
  <si>
    <t>SEAS</t>
  </si>
  <si>
    <t>Seaboard</t>
  </si>
  <si>
    <t>SEB</t>
  </si>
  <si>
    <t>SolarEdge Technologies</t>
  </si>
  <si>
    <t>SEDG</t>
  </si>
  <si>
    <t>Sealed Air</t>
  </si>
  <si>
    <t>SEE</t>
  </si>
  <si>
    <t>SEI Investments</t>
  </si>
  <si>
    <t>SEIC</t>
  </si>
  <si>
    <t>Select Medical</t>
  </si>
  <si>
    <t>SEM</t>
  </si>
  <si>
    <t>Stifel Financial</t>
  </si>
  <si>
    <t>SF</t>
  </si>
  <si>
    <t>Sprouts Farmers Market</t>
  </si>
  <si>
    <t>SFM</t>
  </si>
  <si>
    <t>Seagen</t>
  </si>
  <si>
    <t>SGEN</t>
  </si>
  <si>
    <t>SIGMA LITHIUM</t>
  </si>
  <si>
    <t>SGML</t>
  </si>
  <si>
    <t>Surgery Partners</t>
  </si>
  <si>
    <t>SGRY</t>
  </si>
  <si>
    <t>Sotera Health</t>
  </si>
  <si>
    <t>SHC</t>
  </si>
  <si>
    <t>Shell</t>
  </si>
  <si>
    <t>SHEL</t>
  </si>
  <si>
    <t>Shinhan Financial Group Co</t>
  </si>
  <si>
    <t>SHG</t>
  </si>
  <si>
    <t>Shoals Technologies Group</t>
  </si>
  <si>
    <t>SHLS</t>
  </si>
  <si>
    <t>SHM</t>
  </si>
  <si>
    <t>Shopify</t>
  </si>
  <si>
    <t>SHOP</t>
  </si>
  <si>
    <t>SHV</t>
  </si>
  <si>
    <t>SherwinWilliams</t>
  </si>
  <si>
    <t>SHW</t>
  </si>
  <si>
    <t>SHY</t>
  </si>
  <si>
    <t>National Steel</t>
  </si>
  <si>
    <t>SID</t>
  </si>
  <si>
    <t>Selective Insurance Group</t>
  </si>
  <si>
    <t>SIGI</t>
  </si>
  <si>
    <t>Grupo Simec</t>
  </si>
  <si>
    <t>SIM</t>
  </si>
  <si>
    <t>Sirius XM</t>
  </si>
  <si>
    <t>SIRI</t>
  </si>
  <si>
    <t>SiteOne Landscape Supply</t>
  </si>
  <si>
    <t>SITE</t>
  </si>
  <si>
    <t>The J. M. Smucker Co.</t>
  </si>
  <si>
    <t>SJM</t>
  </si>
  <si>
    <t>Skechers</t>
  </si>
  <si>
    <t>SKX</t>
  </si>
  <si>
    <t>Skyline</t>
  </si>
  <si>
    <t>SKY</t>
  </si>
  <si>
    <t>Building Products - Mobile Homes and RV Builders</t>
  </si>
  <si>
    <t>Silicon Laboratories</t>
  </si>
  <si>
    <t>SLAB</t>
  </si>
  <si>
    <t>Schlumberger</t>
  </si>
  <si>
    <t>SLB</t>
  </si>
  <si>
    <t>Sun Life Financial</t>
  </si>
  <si>
    <t>SLF</t>
  </si>
  <si>
    <t>Silgan Holdings</t>
  </si>
  <si>
    <t>SLGN</t>
  </si>
  <si>
    <t>SLM</t>
  </si>
  <si>
    <t>SM Energy</t>
  </si>
  <si>
    <t>SM</t>
  </si>
  <si>
    <t>Smartsheet</t>
  </si>
  <si>
    <t>SMAR</t>
  </si>
  <si>
    <t>Super Micro Computer</t>
  </si>
  <si>
    <t>SMCI</t>
  </si>
  <si>
    <t>Sumitomo Mitsui Financial Group</t>
  </si>
  <si>
    <t>SMFG</t>
  </si>
  <si>
    <t>Scotts MiracleGro</t>
  </si>
  <si>
    <t>SMG</t>
  </si>
  <si>
    <t>Simply Good Foods</t>
  </si>
  <si>
    <t>SMPL</t>
  </si>
  <si>
    <t>SnapOn</t>
  </si>
  <si>
    <t>SNA</t>
  </si>
  <si>
    <t>Tools - Handheld</t>
  </si>
  <si>
    <t>Snap</t>
  </si>
  <si>
    <t>SNAP</t>
  </si>
  <si>
    <t>Schneider National</t>
  </si>
  <si>
    <t>SNDR</t>
  </si>
  <si>
    <t>Smith &amp; Nephew SNATS</t>
  </si>
  <si>
    <t>SNN</t>
  </si>
  <si>
    <t>Snowflake</t>
  </si>
  <si>
    <t>SNOW</t>
  </si>
  <si>
    <t>Synopsys</t>
  </si>
  <si>
    <t>SNPS</t>
  </si>
  <si>
    <t>Synovus Financial</t>
  </si>
  <si>
    <t>SNV</t>
  </si>
  <si>
    <t>TD SYNNEX</t>
  </si>
  <si>
    <t>SNX</t>
  </si>
  <si>
    <t>Sanofi</t>
  </si>
  <si>
    <t>SNY</t>
  </si>
  <si>
    <t>The Southern Company</t>
  </si>
  <si>
    <t>SO</t>
  </si>
  <si>
    <t>SoFi Technologies</t>
  </si>
  <si>
    <t>SOFI</t>
  </si>
  <si>
    <t>Sonoco</t>
  </si>
  <si>
    <t>SON</t>
  </si>
  <si>
    <t>Sony</t>
  </si>
  <si>
    <t>SONY</t>
  </si>
  <si>
    <t>Spectrum Brands</t>
  </si>
  <si>
    <t>SPB</t>
  </si>
  <si>
    <t>Simon Property Group</t>
  </si>
  <si>
    <t>SPG</t>
  </si>
  <si>
    <t>S&amp;P Global</t>
  </si>
  <si>
    <t>SPGI</t>
  </si>
  <si>
    <t>Splunk</t>
  </si>
  <si>
    <t>SPLK</t>
  </si>
  <si>
    <t>Spotify Technology</t>
  </si>
  <si>
    <t>SPOT</t>
  </si>
  <si>
    <t>SPS Commerce</t>
  </si>
  <si>
    <t>SPSC</t>
  </si>
  <si>
    <t>SPX Technologies, Inc.</t>
  </si>
  <si>
    <t>SPXC</t>
  </si>
  <si>
    <t>SPY</t>
  </si>
  <si>
    <t>Block</t>
  </si>
  <si>
    <t>SQ</t>
  </si>
  <si>
    <t>Sociedad Quimica y Minera</t>
  </si>
  <si>
    <t>SQM</t>
  </si>
  <si>
    <t>Squarespace</t>
  </si>
  <si>
    <t>SQSP</t>
  </si>
  <si>
    <t>Spire</t>
  </si>
  <si>
    <t>SR</t>
  </si>
  <si>
    <t>Sportradar Group</t>
  </si>
  <si>
    <t>SRAD</t>
  </si>
  <si>
    <t>Spirit Realty Capital</t>
  </si>
  <si>
    <t>SRC</t>
  </si>
  <si>
    <t>Stericycle</t>
  </si>
  <si>
    <t>SRCL</t>
  </si>
  <si>
    <t>Sempra Energy</t>
  </si>
  <si>
    <t>SRE</t>
  </si>
  <si>
    <t>Sarepta Therapeutics</t>
  </si>
  <si>
    <t>SRPT</t>
  </si>
  <si>
    <t>South State</t>
  </si>
  <si>
    <t>SSB</t>
  </si>
  <si>
    <t>Simpson Manufacturing</t>
  </si>
  <si>
    <t>SSD</t>
  </si>
  <si>
    <t>Sasol</t>
  </si>
  <si>
    <t>SSL</t>
  </si>
  <si>
    <t>SS&amp;C Technologies</t>
  </si>
  <si>
    <t>SSNC</t>
  </si>
  <si>
    <t>Sensata Technologies Holding</t>
  </si>
  <si>
    <t>ST</t>
  </si>
  <si>
    <t>Stag Industrial</t>
  </si>
  <si>
    <t>STAG</t>
  </si>
  <si>
    <t>STERIS</t>
  </si>
  <si>
    <t>STE</t>
  </si>
  <si>
    <t>Stellantis</t>
  </si>
  <si>
    <t>STLA</t>
  </si>
  <si>
    <t>Steel Dynamics</t>
  </si>
  <si>
    <t>STLD</t>
  </si>
  <si>
    <t>STMicroelectronics</t>
  </si>
  <si>
    <t>STM</t>
  </si>
  <si>
    <t>Stantec</t>
  </si>
  <si>
    <t>STN</t>
  </si>
  <si>
    <t>StoneCo</t>
  </si>
  <si>
    <t>STNE</t>
  </si>
  <si>
    <t>SITIO ROYALTIES</t>
  </si>
  <si>
    <t>STR</t>
  </si>
  <si>
    <t>Oil and Gas - Royalty Trust - United States</t>
  </si>
  <si>
    <t>State Street</t>
  </si>
  <si>
    <t>STT</t>
  </si>
  <si>
    <t>Stevanato Group</t>
  </si>
  <si>
    <t>STVN</t>
  </si>
  <si>
    <t>Starwood Property Trust</t>
  </si>
  <si>
    <t>STWD</t>
  </si>
  <si>
    <t>Seagate Technology</t>
  </si>
  <si>
    <t>STX</t>
  </si>
  <si>
    <t>Constellation Brands</t>
  </si>
  <si>
    <t>STZ</t>
  </si>
  <si>
    <t>Suncor Energy</t>
  </si>
  <si>
    <t>SU</t>
  </si>
  <si>
    <t>Sun Communities</t>
  </si>
  <si>
    <t>SUI</t>
  </si>
  <si>
    <t>Summit Materials</t>
  </si>
  <si>
    <t>SUM</t>
  </si>
  <si>
    <t>Sunoco</t>
  </si>
  <si>
    <t>SUN</t>
  </si>
  <si>
    <t>Oil and Gas - Refining and Marketing - Master Limited Partnerships</t>
  </si>
  <si>
    <t>Suzano</t>
  </si>
  <si>
    <t>SUZ</t>
  </si>
  <si>
    <t>ShockWave Medical</t>
  </si>
  <si>
    <t>SWAV</t>
  </si>
  <si>
    <t>Stanley Black &amp; Decker</t>
  </si>
  <si>
    <t>SWK</t>
  </si>
  <si>
    <t>Skyworks Solutions</t>
  </si>
  <si>
    <t>SWKS</t>
  </si>
  <si>
    <t>Southwestern Energy</t>
  </si>
  <si>
    <t>SWN</t>
  </si>
  <si>
    <t>Southwest Gas</t>
  </si>
  <si>
    <t>SWX</t>
  </si>
  <si>
    <t>Sensient Technologies</t>
  </si>
  <si>
    <t>SXT</t>
  </si>
  <si>
    <t>Synchrony Financial</t>
  </si>
  <si>
    <t>SYF</t>
  </si>
  <si>
    <t>Stryker</t>
  </si>
  <si>
    <t>SYK</t>
  </si>
  <si>
    <t>SYMBIOTIC INC</t>
  </si>
  <si>
    <t>SYM</t>
  </si>
  <si>
    <t>Synaptics</t>
  </si>
  <si>
    <t>SYNA</t>
  </si>
  <si>
    <t>Syneos Health</t>
  </si>
  <si>
    <t>SYNH</t>
  </si>
  <si>
    <t>Sysco</t>
  </si>
  <si>
    <t>SYY</t>
  </si>
  <si>
    <t>AT&amp;T</t>
  </si>
  <si>
    <t>T</t>
  </si>
  <si>
    <t>Takeda Pharmaceutical Co.</t>
  </si>
  <si>
    <t>TAK</t>
  </si>
  <si>
    <t>Molson Coors</t>
  </si>
  <si>
    <t>TAP</t>
  </si>
  <si>
    <t>Trip.com Group Limited</t>
  </si>
  <si>
    <t>TCOM</t>
  </si>
  <si>
    <t>The Toronto Dominion Bank</t>
  </si>
  <si>
    <t>TD</t>
  </si>
  <si>
    <t>Teradata</t>
  </si>
  <si>
    <t>TDC</t>
  </si>
  <si>
    <t>Transdigm Group</t>
  </si>
  <si>
    <t>TDG</t>
  </si>
  <si>
    <t>Teladoc Health</t>
  </si>
  <si>
    <t>TDOC</t>
  </si>
  <si>
    <t>Teledyne Technologies</t>
  </si>
  <si>
    <t>TDY</t>
  </si>
  <si>
    <t>Atlassian</t>
  </si>
  <si>
    <t>TEAM</t>
  </si>
  <si>
    <t>BioTechne Corp</t>
  </si>
  <si>
    <t>TECH</t>
  </si>
  <si>
    <t>Teck Resources</t>
  </si>
  <si>
    <t>TECK</t>
  </si>
  <si>
    <t>Telefonica</t>
  </si>
  <si>
    <t>TEF</t>
  </si>
  <si>
    <t>TE Connectivity</t>
  </si>
  <si>
    <t>TEL</t>
  </si>
  <si>
    <t>Tenable Holdings</t>
  </si>
  <si>
    <t>TENB</t>
  </si>
  <si>
    <t>Teradyne</t>
  </si>
  <si>
    <t>TER</t>
  </si>
  <si>
    <t>Teva Pharmaceutical Industries</t>
  </si>
  <si>
    <t>TEVA</t>
  </si>
  <si>
    <t>Terex</t>
  </si>
  <si>
    <t>TEX</t>
  </si>
  <si>
    <t>Truist Financial</t>
  </si>
  <si>
    <t>TFC</t>
  </si>
  <si>
    <t>TFI</t>
  </si>
  <si>
    <t>TFI International</t>
  </si>
  <si>
    <t>TFII</t>
  </si>
  <si>
    <t>TFS Financial</t>
  </si>
  <si>
    <t>TFSL</t>
  </si>
  <si>
    <t>Teleflex</t>
  </si>
  <si>
    <t>TFX</t>
  </si>
  <si>
    <t>TEGNA</t>
  </si>
  <si>
    <t>TGNA</t>
  </si>
  <si>
    <t>Target</t>
  </si>
  <si>
    <t>TGT</t>
  </si>
  <si>
    <t>TG Therapeutics</t>
  </si>
  <si>
    <t>TGTX</t>
  </si>
  <si>
    <t>Tenet Healthcare</t>
  </si>
  <si>
    <t>THC</t>
  </si>
  <si>
    <t>The Hanover Insurance Group</t>
  </si>
  <si>
    <t>THG</t>
  </si>
  <si>
    <t>Thor Industries</t>
  </si>
  <si>
    <t>THO</t>
  </si>
  <si>
    <t>TIM</t>
  </si>
  <si>
    <t>TIMB</t>
  </si>
  <si>
    <t>TIP</t>
  </si>
  <si>
    <t>The TJX Companies</t>
  </si>
  <si>
    <t>TJX</t>
  </si>
  <si>
    <t>The Timken Company</t>
  </si>
  <si>
    <t>TKR</t>
  </si>
  <si>
    <t>PT Telekomunikasi Indonesia</t>
  </si>
  <si>
    <t>TLK</t>
  </si>
  <si>
    <t>TLT</t>
  </si>
  <si>
    <t>Tencent Music Entertainment Group</t>
  </si>
  <si>
    <t>TME</t>
  </si>
  <si>
    <t>Taylor Morrison Home</t>
  </si>
  <si>
    <t>TMHC</t>
  </si>
  <si>
    <t>Thermo Fisher Scientific</t>
  </si>
  <si>
    <t>TMO</t>
  </si>
  <si>
    <t>TMobile US</t>
  </si>
  <si>
    <t>TMUS</t>
  </si>
  <si>
    <t>TriNet</t>
  </si>
  <si>
    <t>TNET</t>
  </si>
  <si>
    <t>Toll Brothers</t>
  </si>
  <si>
    <t>TOL</t>
  </si>
  <si>
    <t>Toast</t>
  </si>
  <si>
    <t>TOST</t>
  </si>
  <si>
    <t>TPG Inc.</t>
  </si>
  <si>
    <t>TPG</t>
  </si>
  <si>
    <t>Texas Pacific Land</t>
  </si>
  <si>
    <t>TPL</t>
  </si>
  <si>
    <t>Tapestry</t>
  </si>
  <si>
    <t>TPR</t>
  </si>
  <si>
    <t>Tempur Sealy International</t>
  </si>
  <si>
    <t>TPX</t>
  </si>
  <si>
    <t>Trex</t>
  </si>
  <si>
    <t>TREX</t>
  </si>
  <si>
    <t>Targa Resources</t>
  </si>
  <si>
    <t>TRGP</t>
  </si>
  <si>
    <t>Thomson Reuters</t>
  </si>
  <si>
    <t>TRI</t>
  </si>
  <si>
    <t>Trimble</t>
  </si>
  <si>
    <t>TRMB</t>
  </si>
  <si>
    <t>Terreno Realty</t>
  </si>
  <si>
    <t>TRNO</t>
  </si>
  <si>
    <t>T. Rowe Price</t>
  </si>
  <si>
    <t>TROW</t>
  </si>
  <si>
    <t>TC Energy</t>
  </si>
  <si>
    <t>TRP</t>
  </si>
  <si>
    <t>Triton</t>
  </si>
  <si>
    <t>TRTN</t>
  </si>
  <si>
    <t>TransUnion</t>
  </si>
  <si>
    <t>TRU</t>
  </si>
  <si>
    <t>The Travelers Companies</t>
  </si>
  <si>
    <t>TRV</t>
  </si>
  <si>
    <t>Tenaris</t>
  </si>
  <si>
    <t>TS</t>
  </si>
  <si>
    <t>Steel - Pipe and Tube</t>
  </si>
  <si>
    <t>Tractor Supply Co.</t>
  </si>
  <si>
    <t>TSCO</t>
  </si>
  <si>
    <t>Tower Semiconductor</t>
  </si>
  <si>
    <t>TSEM</t>
  </si>
  <si>
    <t>Tesla</t>
  </si>
  <si>
    <t>TSLA</t>
  </si>
  <si>
    <t>Taiwan Semiconductor</t>
  </si>
  <si>
    <t>TSM</t>
  </si>
  <si>
    <t>Semiconductor - Circuit Foundry</t>
  </si>
  <si>
    <t>Tyson Foods</t>
  </si>
  <si>
    <t>TSN</t>
  </si>
  <si>
    <t>Trane Technologies</t>
  </si>
  <si>
    <t>TT</t>
  </si>
  <si>
    <t>Toro</t>
  </si>
  <si>
    <t>TTC</t>
  </si>
  <si>
    <t>The Trade Desk</t>
  </si>
  <si>
    <t>TTD</t>
  </si>
  <si>
    <t>TotalEnergies</t>
  </si>
  <si>
    <t>TTE</t>
  </si>
  <si>
    <t>Tetra Tech</t>
  </si>
  <si>
    <t>TTEK</t>
  </si>
  <si>
    <t>TakeTwo Interactive Software</t>
  </si>
  <si>
    <t>TTWO</t>
  </si>
  <si>
    <t>TELUS</t>
  </si>
  <si>
    <t>TU</t>
  </si>
  <si>
    <t>Tradeweb Markets</t>
  </si>
  <si>
    <t>TW</t>
  </si>
  <si>
    <t>Twilio</t>
  </si>
  <si>
    <t>TWLO</t>
  </si>
  <si>
    <t>Hostess Brands</t>
  </si>
  <si>
    <t>TWNK</t>
  </si>
  <si>
    <t>10x Genomics</t>
  </si>
  <si>
    <t>TXG</t>
  </si>
  <si>
    <t>Texas Instruments</t>
  </si>
  <si>
    <t>TXN</t>
  </si>
  <si>
    <t>Texas Roadhouse</t>
  </si>
  <si>
    <t>TXRH</t>
  </si>
  <si>
    <t>Textron</t>
  </si>
  <si>
    <t>TXT</t>
  </si>
  <si>
    <t>Tyler Technologies</t>
  </si>
  <si>
    <t>TYL</t>
  </si>
  <si>
    <t>Unity Software</t>
  </si>
  <si>
    <t>U</t>
  </si>
  <si>
    <t>Under Armour</t>
  </si>
  <si>
    <t>UAA</t>
  </si>
  <si>
    <t>United Airlines</t>
  </si>
  <si>
    <t>UAL</t>
  </si>
  <si>
    <t>Uber Technologies</t>
  </si>
  <si>
    <t>UBER</t>
  </si>
  <si>
    <t>UBS</t>
  </si>
  <si>
    <t>United Bankshares</t>
  </si>
  <si>
    <t>UBSI</t>
  </si>
  <si>
    <t>United Dominion Realty Trust</t>
  </si>
  <si>
    <t>UDR</t>
  </si>
  <si>
    <t>UFP Industries</t>
  </si>
  <si>
    <t>UFPI</t>
  </si>
  <si>
    <t>UGI</t>
  </si>
  <si>
    <t>Ultrapar Participacoes</t>
  </si>
  <si>
    <t>UGP</t>
  </si>
  <si>
    <t>U-Haul Holding Company</t>
  </si>
  <si>
    <t>UHAL</t>
  </si>
  <si>
    <t>Universal Health Services</t>
  </si>
  <si>
    <t>UHS</t>
  </si>
  <si>
    <t>Ubiquiti</t>
  </si>
  <si>
    <t>UI</t>
  </si>
  <si>
    <t>Unilever</t>
  </si>
  <si>
    <t>UL</t>
  </si>
  <si>
    <t>Ulta Beauty</t>
  </si>
  <si>
    <t>ULTA</t>
  </si>
  <si>
    <t>United Microelectronics</t>
  </si>
  <si>
    <t>UMC</t>
  </si>
  <si>
    <t>Unifirst</t>
  </si>
  <si>
    <t>UNF</t>
  </si>
  <si>
    <t>UnitedHealth Group</t>
  </si>
  <si>
    <t>UNH</t>
  </si>
  <si>
    <t>Unum Group</t>
  </si>
  <si>
    <t>UNM</t>
  </si>
  <si>
    <t>Union Pacific</t>
  </si>
  <si>
    <t>UNP</t>
  </si>
  <si>
    <t>Univar Solutions</t>
  </si>
  <si>
    <t>UNVR</t>
  </si>
  <si>
    <t>United Parcel Service</t>
  </si>
  <si>
    <t>UPS</t>
  </si>
  <si>
    <t>Urban Outfitters</t>
  </si>
  <si>
    <t>URBN</t>
  </si>
  <si>
    <t>United Rentals</t>
  </si>
  <si>
    <t>URI</t>
  </si>
  <si>
    <t>U.S. Bancorp</t>
  </si>
  <si>
    <t>USB</t>
  </si>
  <si>
    <t>US Foods</t>
  </si>
  <si>
    <t>USFD</t>
  </si>
  <si>
    <t>United Therapeutics</t>
  </si>
  <si>
    <t>UTHR</t>
  </si>
  <si>
    <t>Visa</t>
  </si>
  <si>
    <t>V</t>
  </si>
  <si>
    <t>Marriot Vacations Worldwide</t>
  </si>
  <si>
    <t>VAC</t>
  </si>
  <si>
    <t>Valaris</t>
  </si>
  <si>
    <t>VAL</t>
  </si>
  <si>
    <t>VALE</t>
  </si>
  <si>
    <t>Mining - Iron</t>
  </si>
  <si>
    <t>Visteon</t>
  </si>
  <si>
    <t>VC</t>
  </si>
  <si>
    <t>Veeva Systems</t>
  </si>
  <si>
    <t>VEEV</t>
  </si>
  <si>
    <t>Vertex</t>
  </si>
  <si>
    <t>VERX</t>
  </si>
  <si>
    <t>V.F. Corporation</t>
  </si>
  <si>
    <t>VFC</t>
  </si>
  <si>
    <t>VFH</t>
  </si>
  <si>
    <t>VICI Properties</t>
  </si>
  <si>
    <t>VICI</t>
  </si>
  <si>
    <t>Vipshop</t>
  </si>
  <si>
    <t>VIPS</t>
  </si>
  <si>
    <t>Vir Biotechnology</t>
  </si>
  <si>
    <t>VIR</t>
  </si>
  <si>
    <t>Telefonica Brasil</t>
  </si>
  <si>
    <t>VIV</t>
  </si>
  <si>
    <t>Valero Energy</t>
  </si>
  <si>
    <t>VLO</t>
  </si>
  <si>
    <t>Valley National Bancorp</t>
  </si>
  <si>
    <t>VLY</t>
  </si>
  <si>
    <t>Vulcan Materials</t>
  </si>
  <si>
    <t>VMC</t>
  </si>
  <si>
    <t>Valmont Industries</t>
  </si>
  <si>
    <t>VMI</t>
  </si>
  <si>
    <t>VMware</t>
  </si>
  <si>
    <t>VMW</t>
  </si>
  <si>
    <t>Viper Energy Partners</t>
  </si>
  <si>
    <t>VNOM</t>
  </si>
  <si>
    <t>VNQ</t>
  </si>
  <si>
    <t>Vontier</t>
  </si>
  <si>
    <t>VNT</t>
  </si>
  <si>
    <t>Vodafone Group</t>
  </si>
  <si>
    <t>VOD</t>
  </si>
  <si>
    <t>Voya Financial</t>
  </si>
  <si>
    <t>VOYA</t>
  </si>
  <si>
    <t>Verisk Analytics</t>
  </si>
  <si>
    <t>VRSK</t>
  </si>
  <si>
    <t>VeriSign</t>
  </si>
  <si>
    <t>VRSN</t>
  </si>
  <si>
    <t>Vertiv</t>
  </si>
  <si>
    <t>VRT</t>
  </si>
  <si>
    <t>Vertex Pharmaceuticals</t>
  </si>
  <si>
    <t>VRTX</t>
  </si>
  <si>
    <t>Viasat</t>
  </si>
  <si>
    <t>VSAT</t>
  </si>
  <si>
    <t>Vishay Intertechnology</t>
  </si>
  <si>
    <t>VSH</t>
  </si>
  <si>
    <t>Semiconductor - Discretes</t>
  </si>
  <si>
    <t>Vistra</t>
  </si>
  <si>
    <t>VST</t>
  </si>
  <si>
    <t>VTI</t>
  </si>
  <si>
    <t>Ventas</t>
  </si>
  <si>
    <t>VTR</t>
  </si>
  <si>
    <t>Viatris</t>
  </si>
  <si>
    <t>VTRS</t>
  </si>
  <si>
    <t>Valvoline</t>
  </si>
  <si>
    <t>VVV</t>
  </si>
  <si>
    <t>VWO</t>
  </si>
  <si>
    <t>Verizon Communications</t>
  </si>
  <si>
    <t>VZ</t>
  </si>
  <si>
    <t>Wayfair</t>
  </si>
  <si>
    <t>W</t>
  </si>
  <si>
    <t>Westinghouse Air Brake Technologies</t>
  </si>
  <si>
    <t>WAB</t>
  </si>
  <si>
    <t>Western Alliance Ban</t>
  </si>
  <si>
    <t>WAL</t>
  </si>
  <si>
    <t>Waters</t>
  </si>
  <si>
    <t>WAT</t>
  </si>
  <si>
    <t>Weibo</t>
  </si>
  <si>
    <t>WB</t>
  </si>
  <si>
    <t>Walgreens Boots Alliance</t>
  </si>
  <si>
    <t>WBA</t>
  </si>
  <si>
    <t>Warner Bros. Discovery</t>
  </si>
  <si>
    <t>WBD</t>
  </si>
  <si>
    <t>Webster Financial</t>
  </si>
  <si>
    <t>WBS</t>
  </si>
  <si>
    <t>WESCO International</t>
  </si>
  <si>
    <t>WCC</t>
  </si>
  <si>
    <t>Waste Connections</t>
  </si>
  <si>
    <t>WCN</t>
  </si>
  <si>
    <t>Workday</t>
  </si>
  <si>
    <t>WDAY</t>
  </si>
  <si>
    <t>Western Digital</t>
  </si>
  <si>
    <t>WDC</t>
  </si>
  <si>
    <t>Woodside Petroleum</t>
  </si>
  <si>
    <t>WDS</t>
  </si>
  <si>
    <t>WEC Energy Group</t>
  </si>
  <si>
    <t>WEC</t>
  </si>
  <si>
    <t>Welltower</t>
  </si>
  <si>
    <t>WELL</t>
  </si>
  <si>
    <t>Wendy's</t>
  </si>
  <si>
    <t>WEN</t>
  </si>
  <si>
    <t>Western Midstream Partners</t>
  </si>
  <si>
    <t>WES</t>
  </si>
  <si>
    <t>WEX</t>
  </si>
  <si>
    <t>Woori Bank</t>
  </si>
  <si>
    <t>WF</t>
  </si>
  <si>
    <t>Wells Fargo &amp; Company</t>
  </si>
  <si>
    <t>WFC</t>
  </si>
  <si>
    <t>West Fraser Timber Co.</t>
  </si>
  <si>
    <t>WFG</t>
  </si>
  <si>
    <t>Weatherford International</t>
  </si>
  <si>
    <t>WFRD</t>
  </si>
  <si>
    <t>Wyndham Hotels &amp; Resorts</t>
  </si>
  <si>
    <t>WH</t>
  </si>
  <si>
    <t>Whirlpool</t>
  </si>
  <si>
    <t>WHR</t>
  </si>
  <si>
    <t>Household Appliances</t>
  </si>
  <si>
    <t>Wingstop</t>
  </si>
  <si>
    <t>WING</t>
  </si>
  <si>
    <t>Wipro Limited</t>
  </si>
  <si>
    <t>WIT</t>
  </si>
  <si>
    <t>Wix.com</t>
  </si>
  <si>
    <t>WIX</t>
  </si>
  <si>
    <t>Workiva</t>
  </si>
  <si>
    <t>WK</t>
  </si>
  <si>
    <t>Westlake</t>
  </si>
  <si>
    <t>WLK</t>
  </si>
  <si>
    <t>Chemical - Plastic</t>
  </si>
  <si>
    <t>Waste Management</t>
  </si>
  <si>
    <t>WM</t>
  </si>
  <si>
    <t>The Williams Companies</t>
  </si>
  <si>
    <t>WMB</t>
  </si>
  <si>
    <t>Warner Music Group</t>
  </si>
  <si>
    <t>WMG</t>
  </si>
  <si>
    <t>Advanced Drainage Systems</t>
  </si>
  <si>
    <t>WMS</t>
  </si>
  <si>
    <t>Walmart</t>
  </si>
  <si>
    <t>WMT</t>
  </si>
  <si>
    <t>WNS</t>
  </si>
  <si>
    <t>Wolfspeed</t>
  </si>
  <si>
    <t>WOLF</t>
  </si>
  <si>
    <t>W.P. Carey</t>
  </si>
  <si>
    <t>WPC</t>
  </si>
  <si>
    <t>Wheaton Precious Metals</t>
  </si>
  <si>
    <t>WPM</t>
  </si>
  <si>
    <t>WPP</t>
  </si>
  <si>
    <t>W.R. Berkley</t>
  </si>
  <si>
    <t>WRB</t>
  </si>
  <si>
    <t>WestRock</t>
  </si>
  <si>
    <t>WRK</t>
  </si>
  <si>
    <t>WillScot Mobile Mini</t>
  </si>
  <si>
    <t>WSC</t>
  </si>
  <si>
    <t>WilliamsSonoma</t>
  </si>
  <si>
    <t>WSM</t>
  </si>
  <si>
    <t>Watsco</t>
  </si>
  <si>
    <t>WSO</t>
  </si>
  <si>
    <t>WSO.B</t>
  </si>
  <si>
    <t>West Pharmaceutical Services</t>
  </si>
  <si>
    <t>WST</t>
  </si>
  <si>
    <t>Wintrust Financial</t>
  </si>
  <si>
    <t>WTFC</t>
  </si>
  <si>
    <t>White Mountains Insurance Group</t>
  </si>
  <si>
    <t>WTM</t>
  </si>
  <si>
    <t>Essential Utilities</t>
  </si>
  <si>
    <t>WTRG</t>
  </si>
  <si>
    <t>Watts Water Technologies</t>
  </si>
  <si>
    <t>WTS</t>
  </si>
  <si>
    <t>Willis Towers Watson</t>
  </si>
  <si>
    <t>WTW</t>
  </si>
  <si>
    <t>Western Union</t>
  </si>
  <si>
    <t>WU</t>
  </si>
  <si>
    <t>Woodward</t>
  </si>
  <si>
    <t>WWD</t>
  </si>
  <si>
    <t>World Wrestling Entertainment</t>
  </si>
  <si>
    <t>WWE</t>
  </si>
  <si>
    <t>Weyerhaeuser</t>
  </si>
  <si>
    <t>WY</t>
  </si>
  <si>
    <t>Wynn Resorts</t>
  </si>
  <si>
    <t>WYNN</t>
  </si>
  <si>
    <t>United States Steel</t>
  </si>
  <si>
    <t>X</t>
  </si>
  <si>
    <t>XBI</t>
  </si>
  <si>
    <t>Xcel Energy</t>
  </si>
  <si>
    <t>XEL</t>
  </si>
  <si>
    <t>XLB</t>
  </si>
  <si>
    <t>XLF</t>
  </si>
  <si>
    <t>XLU</t>
  </si>
  <si>
    <t>XLY</t>
  </si>
  <si>
    <t>Qualtrics International</t>
  </si>
  <si>
    <t>XM</t>
  </si>
  <si>
    <t>Exxon Mobil</t>
  </si>
  <si>
    <t>XOM</t>
  </si>
  <si>
    <t>XP</t>
  </si>
  <si>
    <t>XPeng</t>
  </si>
  <si>
    <t>XPEV</t>
  </si>
  <si>
    <t>XPO, Inc.</t>
  </si>
  <si>
    <t>XPO</t>
  </si>
  <si>
    <t>Dentsply Sirona</t>
  </si>
  <si>
    <t>XRAY</t>
  </si>
  <si>
    <t>Xylem</t>
  </si>
  <si>
    <t>XYL</t>
  </si>
  <si>
    <t>YETI</t>
  </si>
  <si>
    <t>Full Truck Alliance</t>
  </si>
  <si>
    <t>YMM</t>
  </si>
  <si>
    <t>Yandex</t>
  </si>
  <si>
    <t>YNDX</t>
  </si>
  <si>
    <t>CLEAR Secure</t>
  </si>
  <si>
    <t>YOU</t>
  </si>
  <si>
    <t>YPF Sociedad Anonima</t>
  </si>
  <si>
    <t>YPF</t>
  </si>
  <si>
    <t>Yum Brands</t>
  </si>
  <si>
    <t>YUM</t>
  </si>
  <si>
    <t>Yum China</t>
  </si>
  <si>
    <t>YUMC</t>
  </si>
  <si>
    <t>Zillow Group Class C</t>
  </si>
  <si>
    <t>Z</t>
  </si>
  <si>
    <t>Zimmer Biomet</t>
  </si>
  <si>
    <t>ZBH</t>
  </si>
  <si>
    <t>Zebra Technologies</t>
  </si>
  <si>
    <t>ZBRA</t>
  </si>
  <si>
    <t>Zillow Group Class A</t>
  </si>
  <si>
    <t>ZG</t>
  </si>
  <si>
    <t>ZoomInfo Technologies</t>
  </si>
  <si>
    <t>ZI</t>
  </si>
  <si>
    <t>Zions Bancorporation</t>
  </si>
  <si>
    <t>ZION</t>
  </si>
  <si>
    <t>Zai Lab Limited</t>
  </si>
  <si>
    <t>ZLAB</t>
  </si>
  <si>
    <t>Zoom Video Communications</t>
  </si>
  <si>
    <t>ZM</t>
  </si>
  <si>
    <t>Zscaler</t>
  </si>
  <si>
    <t>ZS</t>
  </si>
  <si>
    <t>ZTO Express Cayman</t>
  </si>
  <si>
    <t>ZTO</t>
  </si>
  <si>
    <t>Zoetis</t>
  </si>
  <si>
    <t>ZTS</t>
  </si>
  <si>
    <t>Zurn Elkay Water Solutions Cor</t>
  </si>
  <si>
    <t>ZWS</t>
  </si>
  <si>
    <t>EG1</t>
  </si>
  <si>
    <t>EG2</t>
  </si>
  <si>
    <t>PE1</t>
  </si>
  <si>
    <t>PE2</t>
  </si>
  <si>
    <t>PEG1</t>
  </si>
  <si>
    <t>PEG2</t>
  </si>
  <si>
    <t>Name</t>
  </si>
  <si>
    <t>LCI Industries</t>
  </si>
  <si>
    <t>Knife River Corporation</t>
  </si>
  <si>
    <t>Vornado Realty Trust</t>
  </si>
  <si>
    <t>First Advantage Corporation</t>
  </si>
  <si>
    <t>Current Ratio</t>
  </si>
  <si>
    <t>Quick Ratio</t>
  </si>
  <si>
    <t>AACAY</t>
  </si>
  <si>
    <t>AAGIY</t>
  </si>
  <si>
    <t>ABBNY</t>
  </si>
  <si>
    <t>Ameris Bancorp</t>
  </si>
  <si>
    <t>ABCB</t>
  </si>
  <si>
    <t>ABM Industries</t>
  </si>
  <si>
    <t>ABM</t>
  </si>
  <si>
    <t>Arbor Realty Trust</t>
  </si>
  <si>
    <t>ABR</t>
  </si>
  <si>
    <t>ACDVF</t>
  </si>
  <si>
    <t>ACGBY</t>
  </si>
  <si>
    <t>ACI Worldwide</t>
  </si>
  <si>
    <t>ACIW</t>
  </si>
  <si>
    <t>ACV Auctions</t>
  </si>
  <si>
    <t>ACVA</t>
  </si>
  <si>
    <t>ADDYY</t>
  </si>
  <si>
    <t>ADRNY</t>
  </si>
  <si>
    <t>ADRZY</t>
  </si>
  <si>
    <t>ADYEY</t>
  </si>
  <si>
    <t>American Eagle Outfitters</t>
  </si>
  <si>
    <t>AEO</t>
  </si>
  <si>
    <t>AETUF</t>
  </si>
  <si>
    <t>AGESY</t>
  </si>
  <si>
    <t>Agiliti</t>
  </si>
  <si>
    <t>AGTI</t>
  </si>
  <si>
    <t>AHCHY</t>
  </si>
  <si>
    <t>AHEXY</t>
  </si>
  <si>
    <t>AHKSY</t>
  </si>
  <si>
    <t>Albany International</t>
  </si>
  <si>
    <t>AIN</t>
  </si>
  <si>
    <t>Textile - Products</t>
  </si>
  <si>
    <t>AIQUY</t>
  </si>
  <si>
    <t>AIRYY</t>
  </si>
  <si>
    <t>AJINY</t>
  </si>
  <si>
    <t>Embotelladora Andina</t>
  </si>
  <si>
    <t>AKO.B</t>
  </si>
  <si>
    <t>Akero Therapeutics</t>
  </si>
  <si>
    <t>AKRO</t>
  </si>
  <si>
    <t>AKZOY</t>
  </si>
  <si>
    <t>ALFVY</t>
  </si>
  <si>
    <t>Alamo Group</t>
  </si>
  <si>
    <t>ALG</t>
  </si>
  <si>
    <t>ALIZY</t>
  </si>
  <si>
    <t>ALPMY</t>
  </si>
  <si>
    <t>Alarm.com</t>
  </si>
  <si>
    <t>ALRM</t>
  </si>
  <si>
    <t>ALSMY</t>
  </si>
  <si>
    <t>Ardagh Metal Packaging</t>
  </si>
  <si>
    <t>AMBP</t>
  </si>
  <si>
    <t>AMC Entertainment</t>
  </si>
  <si>
    <t>AMC</t>
  </si>
  <si>
    <t>Amedisys</t>
  </si>
  <si>
    <t>AMED</t>
  </si>
  <si>
    <t>AMFPF</t>
  </si>
  <si>
    <t>AssetMark Financial</t>
  </si>
  <si>
    <t>AMK</t>
  </si>
  <si>
    <t>AMKBY</t>
  </si>
  <si>
    <t>Amphastar Pharmaceuticals</t>
  </si>
  <si>
    <t>AMPH</t>
  </si>
  <si>
    <t>Alpha Metallurgical Resources</t>
  </si>
  <si>
    <t>AMR</t>
  </si>
  <si>
    <t>Ameresco</t>
  </si>
  <si>
    <t>AMRC</t>
  </si>
  <si>
    <t>ANIOY</t>
  </si>
  <si>
    <t>ANPDF</t>
  </si>
  <si>
    <t>Artisan Partners Asset Management</t>
  </si>
  <si>
    <t>APAM</t>
  </si>
  <si>
    <t>APEMY</t>
  </si>
  <si>
    <t>APNHY</t>
  </si>
  <si>
    <t>ARCAY</t>
  </si>
  <si>
    <t>ArcBest</t>
  </si>
  <si>
    <t>ARCB</t>
  </si>
  <si>
    <t>Arch Resources</t>
  </si>
  <si>
    <t>ARCH</t>
  </si>
  <si>
    <t>Coal</t>
  </si>
  <si>
    <t>ARKAY</t>
  </si>
  <si>
    <t>Alliance Resource Partners</t>
  </si>
  <si>
    <t>ARLP</t>
  </si>
  <si>
    <t>Arconic</t>
  </si>
  <si>
    <t>ARNC</t>
  </si>
  <si>
    <t>Sendas Distribuidora</t>
  </si>
  <si>
    <t>ASAI</t>
  </si>
  <si>
    <t>ASAZY</t>
  </si>
  <si>
    <t>Associated BancCorp</t>
  </si>
  <si>
    <t>ASB</t>
  </si>
  <si>
    <t>ASBFY</t>
  </si>
  <si>
    <t>ASEKY</t>
  </si>
  <si>
    <t>ASGLY</t>
  </si>
  <si>
    <t>ASHTY</t>
  </si>
  <si>
    <t>ASMIY</t>
  </si>
  <si>
    <t>Atour Lifestyle Holdings Limited Sponsored ADR</t>
  </si>
  <si>
    <t>ATAT</t>
  </si>
  <si>
    <t>ATDRY</t>
  </si>
  <si>
    <t>ATEYY</t>
  </si>
  <si>
    <t>ATLKY</t>
  </si>
  <si>
    <t>AtriCure</t>
  </si>
  <si>
    <t>ATRC</t>
  </si>
  <si>
    <t>ATS Corporation</t>
  </si>
  <si>
    <t>ATS</t>
  </si>
  <si>
    <t>Atlantic Union Bankshares</t>
  </si>
  <si>
    <t>AUB</t>
  </si>
  <si>
    <t>AUOTY</t>
  </si>
  <si>
    <t>Grupo Aval Acciones y Valores</t>
  </si>
  <si>
    <t>AVAL</t>
  </si>
  <si>
    <t>AeroVironment</t>
  </si>
  <si>
    <t>AVAV</t>
  </si>
  <si>
    <t>AvidXchange</t>
  </si>
  <si>
    <t>AVDX</t>
  </si>
  <si>
    <t>AVIFY</t>
  </si>
  <si>
    <t>AVVIY</t>
  </si>
  <si>
    <t>AWCMY</t>
  </si>
  <si>
    <t>Armstrong World Industries</t>
  </si>
  <si>
    <t>AWI</t>
  </si>
  <si>
    <t>Axos Financial</t>
  </si>
  <si>
    <t>AX</t>
  </si>
  <si>
    <t>AXAHY</t>
  </si>
  <si>
    <t>Axonics</t>
  </si>
  <si>
    <t>AXNX</t>
  </si>
  <si>
    <t>Atlantica Sustainable Infrastructure PLC</t>
  </si>
  <si>
    <t>AY</t>
  </si>
  <si>
    <t>Alteryx</t>
  </si>
  <si>
    <t>AYX</t>
  </si>
  <si>
    <t>Azenta</t>
  </si>
  <si>
    <t>AZTA</t>
  </si>
  <si>
    <t>Barnes Group</t>
  </si>
  <si>
    <t>B</t>
  </si>
  <si>
    <t>BACHY</t>
  </si>
  <si>
    <t>BAESY</t>
  </si>
  <si>
    <t>BAFYY</t>
  </si>
  <si>
    <t>BAMXF</t>
  </si>
  <si>
    <t>BancFirst</t>
  </si>
  <si>
    <t>BANF</t>
  </si>
  <si>
    <t>BASFY</t>
  </si>
  <si>
    <t>BATRB</t>
  </si>
  <si>
    <t>BridgeBio Pharma</t>
  </si>
  <si>
    <t>BBIO</t>
  </si>
  <si>
    <t>BBSEY</t>
  </si>
  <si>
    <t>BCMXY</t>
  </si>
  <si>
    <t>BDORY</t>
  </si>
  <si>
    <t>Bloom Energy</t>
  </si>
  <si>
    <t>BE</t>
  </si>
  <si>
    <t>Beam Therapeutics</t>
  </si>
  <si>
    <t>BEAM</t>
  </si>
  <si>
    <t>BESIY</t>
  </si>
  <si>
    <t>Biglari Holdings</t>
  </si>
  <si>
    <t>BH.A</t>
  </si>
  <si>
    <t>Bausch Health</t>
  </si>
  <si>
    <t>BHC</t>
  </si>
  <si>
    <t>Brighthouse Financial</t>
  </si>
  <si>
    <t>BHF</t>
  </si>
  <si>
    <t>BIOVF</t>
  </si>
  <si>
    <t>BKEAY</t>
  </si>
  <si>
    <t>BKGFY</t>
  </si>
  <si>
    <t>BKHYY</t>
  </si>
  <si>
    <t>Bloomin' Brands</t>
  </si>
  <si>
    <t>BLMN</t>
  </si>
  <si>
    <t>BLWYY</t>
  </si>
  <si>
    <t>Bumble</t>
  </si>
  <si>
    <t>BMBL</t>
  </si>
  <si>
    <t>BMRRY</t>
  </si>
  <si>
    <t>BMWYY</t>
  </si>
  <si>
    <t>BMXMF</t>
  </si>
  <si>
    <t>Broadstone Net Lease</t>
  </si>
  <si>
    <t>BNL</t>
  </si>
  <si>
    <t>BNPQY</t>
  </si>
  <si>
    <t>BOIVF</t>
  </si>
  <si>
    <t>Boot Barn</t>
  </si>
  <si>
    <t>BOOT</t>
  </si>
  <si>
    <t>BOSSY</t>
  </si>
  <si>
    <t>BOUYF</t>
  </si>
  <si>
    <t>BOWFF</t>
  </si>
  <si>
    <t>Brady</t>
  </si>
  <si>
    <t>BRC</t>
  </si>
  <si>
    <t>BRDCY</t>
  </si>
  <si>
    <t>BRP Group</t>
  </si>
  <si>
    <t>BRTHY</t>
  </si>
  <si>
    <t>BTDPY</t>
  </si>
  <si>
    <t>BTLCY</t>
  </si>
  <si>
    <t>Peabody Energy</t>
  </si>
  <si>
    <t>BTU</t>
  </si>
  <si>
    <t>BTVCY</t>
  </si>
  <si>
    <t>BURBY</t>
  </si>
  <si>
    <t>BVNRY</t>
  </si>
  <si>
    <t>BVRDF</t>
  </si>
  <si>
    <t>BXBLY</t>
  </si>
  <si>
    <t>BYDDF</t>
  </si>
  <si>
    <t>BZLFY</t>
  </si>
  <si>
    <t>BZZUF</t>
  </si>
  <si>
    <t>CABGY</t>
  </si>
  <si>
    <t>Cadence Bank</t>
  </si>
  <si>
    <t>CADE</t>
  </si>
  <si>
    <t>CAIXY</t>
  </si>
  <si>
    <t>CAJPY</t>
  </si>
  <si>
    <t>CalMaine Foods</t>
  </si>
  <si>
    <t>CALM</t>
  </si>
  <si>
    <t>CARCY</t>
  </si>
  <si>
    <t>CarGurus</t>
  </si>
  <si>
    <t>CARG</t>
  </si>
  <si>
    <t>Cathay General Bancorp</t>
  </si>
  <si>
    <t>CATY</t>
  </si>
  <si>
    <t>Cracker Barrel Old Country Store</t>
  </si>
  <si>
    <t>CBRL</t>
  </si>
  <si>
    <t>Community Bank System</t>
  </si>
  <si>
    <t>CBU</t>
  </si>
  <si>
    <t>CBIZ</t>
  </si>
  <si>
    <t>CBZ</t>
  </si>
  <si>
    <t>CCHGY</t>
  </si>
  <si>
    <t>CCOZY</t>
  </si>
  <si>
    <t>Century Communities</t>
  </si>
  <si>
    <t>CCS</t>
  </si>
  <si>
    <t>Compania Cervecerias Unidas</t>
  </si>
  <si>
    <t>CCU</t>
  </si>
  <si>
    <t>Chindata</t>
  </si>
  <si>
    <t>CD</t>
  </si>
  <si>
    <t>Consol Energy</t>
  </si>
  <si>
    <t>CEIX</t>
  </si>
  <si>
    <t>Central Garden &amp; Pet</t>
  </si>
  <si>
    <t>CENT</t>
  </si>
  <si>
    <t>Crestwood Equity Partners</t>
  </si>
  <si>
    <t>CEQP</t>
  </si>
  <si>
    <t>CFRUY</t>
  </si>
  <si>
    <t>Retail - Jewelry</t>
  </si>
  <si>
    <t>CGEMY</t>
  </si>
  <si>
    <t>CHBAY</t>
  </si>
  <si>
    <t>CHCJY</t>
  </si>
  <si>
    <t>CHDRY</t>
  </si>
  <si>
    <t>CHFFF</t>
  </si>
  <si>
    <t>CHGCY</t>
  </si>
  <si>
    <t>CHRYY</t>
  </si>
  <si>
    <t>CIADY</t>
  </si>
  <si>
    <t>CICHY</t>
  </si>
  <si>
    <t>CICOY</t>
  </si>
  <si>
    <t>CIHKY</t>
  </si>
  <si>
    <t>CIOXY</t>
  </si>
  <si>
    <t>CJEWY</t>
  </si>
  <si>
    <t>CKHUY</t>
  </si>
  <si>
    <t>CMAKY</t>
  </si>
  <si>
    <t>CMHHY</t>
  </si>
  <si>
    <t>CMPGY</t>
  </si>
  <si>
    <t>CMWAY</t>
  </si>
  <si>
    <t>CNO Financial Group</t>
  </si>
  <si>
    <t>CNO</t>
  </si>
  <si>
    <t>Cohen &amp; Steers</t>
  </si>
  <si>
    <t>CNS</t>
  </si>
  <si>
    <t>CNX Resources</t>
  </si>
  <si>
    <t>CNX</t>
  </si>
  <si>
    <t>COIHY</t>
  </si>
  <si>
    <t>Corcept Therapeutics</t>
  </si>
  <si>
    <t>CORT</t>
  </si>
  <si>
    <t>CPCAY</t>
  </si>
  <si>
    <t>Chesapeake Utilities</t>
  </si>
  <si>
    <t>CPK</t>
  </si>
  <si>
    <t>CPYYY</t>
  </si>
  <si>
    <t>CRARY</t>
  </si>
  <si>
    <t>California Resources</t>
  </si>
  <si>
    <t>CRC</t>
  </si>
  <si>
    <t>Cricut</t>
  </si>
  <si>
    <t>CRCT</t>
  </si>
  <si>
    <t>Credo Technology Group</t>
  </si>
  <si>
    <t>CRDO</t>
  </si>
  <si>
    <t>CRHKY</t>
  </si>
  <si>
    <t>Carter's</t>
  </si>
  <si>
    <t>CRI</t>
  </si>
  <si>
    <t>Comstock Resources</t>
  </si>
  <si>
    <t>CRK</t>
  </si>
  <si>
    <t>CRPJY</t>
  </si>
  <si>
    <t>CRRFY</t>
  </si>
  <si>
    <t>Carpenter Technology</t>
  </si>
  <si>
    <t>CRS</t>
  </si>
  <si>
    <t>Criteo</t>
  </si>
  <si>
    <t>CRTO</t>
  </si>
  <si>
    <t>CSIOY</t>
  </si>
  <si>
    <t>Canadian Solar</t>
  </si>
  <si>
    <t>CSIQ</t>
  </si>
  <si>
    <t>CSLLY</t>
  </si>
  <si>
    <t>Constellium</t>
  </si>
  <si>
    <t>CSTM</t>
  </si>
  <si>
    <t>CSW Industrials</t>
  </si>
  <si>
    <t>CSWI</t>
  </si>
  <si>
    <t>CTRYY</t>
  </si>
  <si>
    <t>CUK</t>
  </si>
  <si>
    <t>CUYTY</t>
  </si>
  <si>
    <t>CureVac</t>
  </si>
  <si>
    <t>CVAC</t>
  </si>
  <si>
    <t>Cavco Industries</t>
  </si>
  <si>
    <t>CVCO</t>
  </si>
  <si>
    <t>CVR Energy</t>
  </si>
  <si>
    <t>CVI</t>
  </si>
  <si>
    <t>Carvana</t>
  </si>
  <si>
    <t>CVNA</t>
  </si>
  <si>
    <t>Camping World</t>
  </si>
  <si>
    <t>CWH</t>
  </si>
  <si>
    <t>CWYUF</t>
  </si>
  <si>
    <t>CYGIY</t>
  </si>
  <si>
    <t>DANOY</t>
  </si>
  <si>
    <t>DASTY</t>
  </si>
  <si>
    <t>Endava</t>
  </si>
  <si>
    <t>DAVA</t>
  </si>
  <si>
    <t>DigitalBridge Group</t>
  </si>
  <si>
    <t>DBRG</t>
  </si>
  <si>
    <t>DBSDY</t>
  </si>
  <si>
    <t>DCCPF</t>
  </si>
  <si>
    <t>DEM</t>
  </si>
  <si>
    <t>DFIHY</t>
  </si>
  <si>
    <t>DIDIY</t>
  </si>
  <si>
    <t>DIFTY</t>
  </si>
  <si>
    <t>DINRF</t>
  </si>
  <si>
    <t>DITHF</t>
  </si>
  <si>
    <t>DKILY</t>
  </si>
  <si>
    <t>Delek Logistics Partners</t>
  </si>
  <si>
    <t>DKL</t>
  </si>
  <si>
    <t>DNBBY</t>
  </si>
  <si>
    <t>DNFGY</t>
  </si>
  <si>
    <t>DNLMY</t>
  </si>
  <si>
    <t>DNPLY</t>
  </si>
  <si>
    <t>Krispy Kreme</t>
  </si>
  <si>
    <t>DNUT</t>
  </si>
  <si>
    <t>Masonite International</t>
  </si>
  <si>
    <t>DOOR</t>
  </si>
  <si>
    <t>Dorman Products</t>
  </si>
  <si>
    <t>DORM</t>
  </si>
  <si>
    <t>DAQO New Energy</t>
  </si>
  <si>
    <t>DQ</t>
  </si>
  <si>
    <t>DSCSY</t>
  </si>
  <si>
    <t>DSDVY</t>
  </si>
  <si>
    <t>DSEEY</t>
  </si>
  <si>
    <t>Diversey Holdings</t>
  </si>
  <si>
    <t>DSEY</t>
  </si>
  <si>
    <t>DTEGY</t>
  </si>
  <si>
    <t>DUFRY</t>
  </si>
  <si>
    <t>DVDCF</t>
  </si>
  <si>
    <t>DWAHY</t>
  </si>
  <si>
    <t>DWHHF</t>
  </si>
  <si>
    <t>DWVYF</t>
  </si>
  <si>
    <t>EADSY</t>
  </si>
  <si>
    <t>Eastern Bankshares</t>
  </si>
  <si>
    <t>EBC</t>
  </si>
  <si>
    <t>ECIFY</t>
  </si>
  <si>
    <t>EDNMY</t>
  </si>
  <si>
    <t>Excelerate Energy</t>
  </si>
  <si>
    <t>EE</t>
  </si>
  <si>
    <t>EJTTF</t>
  </si>
  <si>
    <t>EKTAY</t>
  </si>
  <si>
    <t>ELUXY</t>
  </si>
  <si>
    <t>Enlight Renewable Energy Ltd.</t>
  </si>
  <si>
    <t>ENLT</t>
  </si>
  <si>
    <t>Enovis</t>
  </si>
  <si>
    <t>ENOV</t>
  </si>
  <si>
    <t>Energizer</t>
  </si>
  <si>
    <t>ENR</t>
  </si>
  <si>
    <t>Envestnet</t>
  </si>
  <si>
    <t>ENV</t>
  </si>
  <si>
    <t>Enovix Corporation</t>
  </si>
  <si>
    <t>ENVX</t>
  </si>
  <si>
    <t>EONGY</t>
  </si>
  <si>
    <t>Edgewell Personal Care</t>
  </si>
  <si>
    <t>EPC</t>
  </si>
  <si>
    <t>EPOKY</t>
  </si>
  <si>
    <t>EPP</t>
  </si>
  <si>
    <t>Equity Commonwealth</t>
  </si>
  <si>
    <t>EQC</t>
  </si>
  <si>
    <t>ERFSF</t>
  </si>
  <si>
    <t>EmbraerEmpresa Brasileira de Aeronautica</t>
  </si>
  <si>
    <t>ERJ</t>
  </si>
  <si>
    <t>ESCO Technologies</t>
  </si>
  <si>
    <t>ESE</t>
  </si>
  <si>
    <t>ESLOY</t>
  </si>
  <si>
    <t>EverCommerce</t>
  </si>
  <si>
    <t>EVCM</t>
  </si>
  <si>
    <t>Eve</t>
  </si>
  <si>
    <t>EVEX</t>
  </si>
  <si>
    <t>Evertec</t>
  </si>
  <si>
    <t>EVTC</t>
  </si>
  <si>
    <t>EWA</t>
  </si>
  <si>
    <t>EWU</t>
  </si>
  <si>
    <t>EXPGY</t>
  </si>
  <si>
    <t>eXp World Holdings</t>
  </si>
  <si>
    <t>EXPI</t>
  </si>
  <si>
    <t>Extreme Networks</t>
  </si>
  <si>
    <t>EXTR</t>
  </si>
  <si>
    <t>National Vision</t>
  </si>
  <si>
    <t>EYE</t>
  </si>
  <si>
    <t>FA</t>
  </si>
  <si>
    <t>FANUY</t>
  </si>
  <si>
    <t>First BanCorp.</t>
  </si>
  <si>
    <t>FBP</t>
  </si>
  <si>
    <t>Four Corners Property Trust</t>
  </si>
  <si>
    <t>FCPT</t>
  </si>
  <si>
    <t>F&amp;G Annuities &amp; Life, Inc.</t>
  </si>
  <si>
    <t>FG</t>
  </si>
  <si>
    <t>FGETF</t>
  </si>
  <si>
    <t>First Hawaiian</t>
  </si>
  <si>
    <t>FHB</t>
  </si>
  <si>
    <t>First Interstate BancSystem</t>
  </si>
  <si>
    <t>FIBK</t>
  </si>
  <si>
    <t>FINMY</t>
  </si>
  <si>
    <t>FINN</t>
  </si>
  <si>
    <t>FJTSY</t>
  </si>
  <si>
    <t>Foot Locker</t>
  </si>
  <si>
    <t>FL</t>
  </si>
  <si>
    <t>FNLPF</t>
  </si>
  <si>
    <t>FormFactor</t>
  </si>
  <si>
    <t>FORM</t>
  </si>
  <si>
    <t>FQVLF</t>
  </si>
  <si>
    <t>FRFHF</t>
  </si>
  <si>
    <t>JFrog</t>
  </si>
  <si>
    <t>FROG</t>
  </si>
  <si>
    <t>FRRVY</t>
  </si>
  <si>
    <t>FRTAF</t>
  </si>
  <si>
    <t>Fastly</t>
  </si>
  <si>
    <t>FSLY</t>
  </si>
  <si>
    <t>FSNUY</t>
  </si>
  <si>
    <t>FTAI Aviation Ltd.</t>
  </si>
  <si>
    <t>FTAI</t>
  </si>
  <si>
    <t>Farfetch Limited</t>
  </si>
  <si>
    <t>FTCH</t>
  </si>
  <si>
    <t>Frontdoor</t>
  </si>
  <si>
    <t>FTDR</t>
  </si>
  <si>
    <t>FUJHY</t>
  </si>
  <si>
    <t>FUJIY</t>
  </si>
  <si>
    <t>Fulton Financial</t>
  </si>
  <si>
    <t>FULT</t>
  </si>
  <si>
    <t>Cedar Fair</t>
  </si>
  <si>
    <t>FUN</t>
  </si>
  <si>
    <t>FUPBY</t>
  </si>
  <si>
    <t>FWONB</t>
  </si>
  <si>
    <t>Forward Air</t>
  </si>
  <si>
    <t>FWRD</t>
  </si>
  <si>
    <t>Golub Capital BDC</t>
  </si>
  <si>
    <t>GBDC</t>
  </si>
  <si>
    <t>GBNXF</t>
  </si>
  <si>
    <t>GoodRx</t>
  </si>
  <si>
    <t>GDRX</t>
  </si>
  <si>
    <t>GDS Holdings</t>
  </si>
  <si>
    <t>GDS</t>
  </si>
  <si>
    <t>GECFF</t>
  </si>
  <si>
    <t>Greif</t>
  </si>
  <si>
    <t>GEF</t>
  </si>
  <si>
    <t>GELYY</t>
  </si>
  <si>
    <t>Getty Images Holdings, Inc.</t>
  </si>
  <si>
    <t>GETY</t>
  </si>
  <si>
    <t>Guardant Health</t>
  </si>
  <si>
    <t>GH</t>
  </si>
  <si>
    <t>Graham Holdings</t>
  </si>
  <si>
    <t>GHC</t>
  </si>
  <si>
    <t>Glaukos</t>
  </si>
  <si>
    <t>GKOS</t>
  </si>
  <si>
    <t>GLAPY</t>
  </si>
  <si>
    <t>GLNCY</t>
  </si>
  <si>
    <t>Golar LNG Limited</t>
  </si>
  <si>
    <t>GLNG</t>
  </si>
  <si>
    <t>GLPEY</t>
  </si>
  <si>
    <t>Galapagos</t>
  </si>
  <si>
    <t>GLPG</t>
  </si>
  <si>
    <t>GMS</t>
  </si>
  <si>
    <t>GNGBY</t>
  </si>
  <si>
    <t>GNMSF</t>
  </si>
  <si>
    <t>GNNDY</t>
  </si>
  <si>
    <t>Genworth Financial</t>
  </si>
  <si>
    <t>GNW</t>
  </si>
  <si>
    <t>Grocery Outlet</t>
  </si>
  <si>
    <t>GO</t>
  </si>
  <si>
    <t>Gogo</t>
  </si>
  <si>
    <t>GOGO</t>
  </si>
  <si>
    <t>GPFOY</t>
  </si>
  <si>
    <t>GPOVY</t>
  </si>
  <si>
    <t>Green Brick Partners</t>
  </si>
  <si>
    <t>GRBK</t>
  </si>
  <si>
    <t>GRSXY</t>
  </si>
  <si>
    <t>Goosehead Insurance</t>
  </si>
  <si>
    <t>GSHD</t>
  </si>
  <si>
    <t>GVDNY</t>
  </si>
  <si>
    <t>Hannon Armstrong Sustainable Infrastructure Capita</t>
  </si>
  <si>
    <t>HASI</t>
  </si>
  <si>
    <t>HAYPY</t>
  </si>
  <si>
    <t>Hayward Holdings</t>
  </si>
  <si>
    <t>HAYW</t>
  </si>
  <si>
    <t>HBRIY</t>
  </si>
  <si>
    <t>Oil and Gas - Exploration and Production - International</t>
  </si>
  <si>
    <t>HUTCHMED (China) Limited Sponsored ADR</t>
  </si>
  <si>
    <t>HCM</t>
  </si>
  <si>
    <t>HDELY</t>
  </si>
  <si>
    <t>HEGIY</t>
  </si>
  <si>
    <t>Helen of Troy</t>
  </si>
  <si>
    <t>HELE</t>
  </si>
  <si>
    <t>HENKY</t>
  </si>
  <si>
    <t>Holly Energy Partners</t>
  </si>
  <si>
    <t>HEP</t>
  </si>
  <si>
    <t>HGKGY</t>
  </si>
  <si>
    <t>Hagerty</t>
  </si>
  <si>
    <t>HGTY</t>
  </si>
  <si>
    <t>Highwoods Properties</t>
  </si>
  <si>
    <t>HIW</t>
  </si>
  <si>
    <t>HKMPF</t>
  </si>
  <si>
    <t>HLDCY</t>
  </si>
  <si>
    <t>HLMAF</t>
  </si>
  <si>
    <t>HLPPY</t>
  </si>
  <si>
    <t>HLTOY</t>
  </si>
  <si>
    <t>Harmony Gold</t>
  </si>
  <si>
    <t>HMY</t>
  </si>
  <si>
    <t>HNGKY</t>
  </si>
  <si>
    <t>HNHPF</t>
  </si>
  <si>
    <t>HNLGY</t>
  </si>
  <si>
    <t>HNNMY</t>
  </si>
  <si>
    <t>HOCPY</t>
  </si>
  <si>
    <t>HOKCY</t>
  </si>
  <si>
    <t>Herc Holdings</t>
  </si>
  <si>
    <t>HRI</t>
  </si>
  <si>
    <t>HRIBF</t>
  </si>
  <si>
    <t>Harmony Biosciences</t>
  </si>
  <si>
    <t>HRMY</t>
  </si>
  <si>
    <t>HSNGY</t>
  </si>
  <si>
    <t>Hercules Capital</t>
  </si>
  <si>
    <t>HTGC</t>
  </si>
  <si>
    <t>Hilltop Holdings</t>
  </si>
  <si>
    <t>HTH</t>
  </si>
  <si>
    <t>HTHIY</t>
  </si>
  <si>
    <t>Hub Group</t>
  </si>
  <si>
    <t>HUBG</t>
  </si>
  <si>
    <t>HVRRY</t>
  </si>
  <si>
    <t>HWDJY</t>
  </si>
  <si>
    <t>Integral Ad Science Holding</t>
  </si>
  <si>
    <t>IAS</t>
  </si>
  <si>
    <t>Industrias Bachoco</t>
  </si>
  <si>
    <t>IBA</t>
  </si>
  <si>
    <t>IBDRY</t>
  </si>
  <si>
    <t>International Bancshares</t>
  </si>
  <si>
    <t>IBOC</t>
  </si>
  <si>
    <t>ICAGY</t>
  </si>
  <si>
    <t>ICF</t>
  </si>
  <si>
    <t>ICF International</t>
  </si>
  <si>
    <t>ICFI</t>
  </si>
  <si>
    <t>IDCBY</t>
  </si>
  <si>
    <t>InterDigital</t>
  </si>
  <si>
    <t>IDCC</t>
  </si>
  <si>
    <t>IDEXY</t>
  </si>
  <si>
    <t>IFNNY</t>
  </si>
  <si>
    <t>Intercorp Financial Services</t>
  </si>
  <si>
    <t>IFS</t>
  </si>
  <si>
    <t>IHICY</t>
  </si>
  <si>
    <t>IHS Holding</t>
  </si>
  <si>
    <t>IHS</t>
  </si>
  <si>
    <t>Communication - Infrastructure</t>
  </si>
  <si>
    <t>IIJIY</t>
  </si>
  <si>
    <t>IKTSY</t>
  </si>
  <si>
    <t>IMBBY</t>
  </si>
  <si>
    <t>Immunocore</t>
  </si>
  <si>
    <t>IMCR</t>
  </si>
  <si>
    <t>IMPUY</t>
  </si>
  <si>
    <t>Immunovant</t>
  </si>
  <si>
    <t>IMVT</t>
  </si>
  <si>
    <t>Independent Bank</t>
  </si>
  <si>
    <t>INDB</t>
  </si>
  <si>
    <t>INGXF</t>
  </si>
  <si>
    <t>InMode</t>
  </si>
  <si>
    <t>INMD</t>
  </si>
  <si>
    <t>Insmed</t>
  </si>
  <si>
    <t>INSM</t>
  </si>
  <si>
    <t>Intapp</t>
  </si>
  <si>
    <t>INTA</t>
  </si>
  <si>
    <t>Indivior</t>
  </si>
  <si>
    <t>Innospec</t>
  </si>
  <si>
    <t>IOSP</t>
  </si>
  <si>
    <t>IPXHY</t>
  </si>
  <si>
    <t>ISNPY</t>
  </si>
  <si>
    <t>Integer Holdings</t>
  </si>
  <si>
    <t>ITGR</t>
  </si>
  <si>
    <t>ITOCY</t>
  </si>
  <si>
    <t>ITVPY</t>
  </si>
  <si>
    <t>IYR</t>
  </si>
  <si>
    <t>Jamf</t>
  </si>
  <si>
    <t>JAMF</t>
  </si>
  <si>
    <t>JetBlue Airways</t>
  </si>
  <si>
    <t>JBLU</t>
  </si>
  <si>
    <t>JBSAY</t>
  </si>
  <si>
    <t>JEXYY</t>
  </si>
  <si>
    <t>JFEEF</t>
  </si>
  <si>
    <t>J &amp; J Snack Foods</t>
  </si>
  <si>
    <t>JJSF</t>
  </si>
  <si>
    <t>JinkoSolar</t>
  </si>
  <si>
    <t>JKS</t>
  </si>
  <si>
    <t>JMHLY</t>
  </si>
  <si>
    <t>JMPLY</t>
  </si>
  <si>
    <t>The St. Joe Company</t>
  </si>
  <si>
    <t>JOE</t>
  </si>
  <si>
    <t>JRONY</t>
  </si>
  <si>
    <t>JSAIY</t>
  </si>
  <si>
    <t>JSCPY</t>
  </si>
  <si>
    <t>JTKWY</t>
  </si>
  <si>
    <t>Nordstrom</t>
  </si>
  <si>
    <t>JWN</t>
  </si>
  <si>
    <t>Jackson Financial</t>
  </si>
  <si>
    <t>JXN</t>
  </si>
  <si>
    <t>Kadant</t>
  </si>
  <si>
    <t>KAI</t>
  </si>
  <si>
    <t>KBCSY</t>
  </si>
  <si>
    <t>KCDMY</t>
  </si>
  <si>
    <t>Kyndryl Holdings, Inc.</t>
  </si>
  <si>
    <t>KD</t>
  </si>
  <si>
    <t>KDDIY</t>
  </si>
  <si>
    <t>KornFerry International</t>
  </si>
  <si>
    <t>KFY</t>
  </si>
  <si>
    <t>KGDEY</t>
  </si>
  <si>
    <t>KGFHY</t>
  </si>
  <si>
    <t>KHNGY</t>
  </si>
  <si>
    <t>KKPNF</t>
  </si>
  <si>
    <t>KKPNY</t>
  </si>
  <si>
    <t>KLBAY</t>
  </si>
  <si>
    <t>KLPEF</t>
  </si>
  <si>
    <t>KLYCY</t>
  </si>
  <si>
    <t>Kemper</t>
  </si>
  <si>
    <t>KMPR</t>
  </si>
  <si>
    <t>Kennametal</t>
  </si>
  <si>
    <t>KMT</t>
  </si>
  <si>
    <t>KMTUY</t>
  </si>
  <si>
    <t>KNBWY</t>
  </si>
  <si>
    <t>KNYJY</t>
  </si>
  <si>
    <t>Kosmos Energy</t>
  </si>
  <si>
    <t>KOS</t>
  </si>
  <si>
    <t>KPELY</t>
  </si>
  <si>
    <t>KREVF</t>
  </si>
  <si>
    <t>KRYAY</t>
  </si>
  <si>
    <t>Krystal Biotech</t>
  </si>
  <si>
    <t>KRYS</t>
  </si>
  <si>
    <t>Kohl's</t>
  </si>
  <si>
    <t>KSS</t>
  </si>
  <si>
    <t>Kontoor Brands</t>
  </si>
  <si>
    <t>KTB</t>
  </si>
  <si>
    <t>KURRY</t>
  </si>
  <si>
    <t>Kennedy-Wilson</t>
  </si>
  <si>
    <t>KW</t>
  </si>
  <si>
    <t>KWHIY</t>
  </si>
  <si>
    <t>KYOCY</t>
  </si>
  <si>
    <t>Luminar Technologies</t>
  </si>
  <si>
    <t>LAZR</t>
  </si>
  <si>
    <t>Liberty Energy</t>
  </si>
  <si>
    <t>LBRT</t>
  </si>
  <si>
    <t>LCII</t>
  </si>
  <si>
    <t>LEGIF</t>
  </si>
  <si>
    <t>Lions Gate Entertainment</t>
  </si>
  <si>
    <t>LGF.A</t>
  </si>
  <si>
    <t>LGGNY</t>
  </si>
  <si>
    <t>LGI Homes</t>
  </si>
  <si>
    <t>LGIH</t>
  </si>
  <si>
    <t>LGRVF</t>
  </si>
  <si>
    <t>LIOPF</t>
  </si>
  <si>
    <t>LivaNova</t>
  </si>
  <si>
    <t>LIVN</t>
  </si>
  <si>
    <t>LKNCY</t>
  </si>
  <si>
    <t>LNNGY</t>
  </si>
  <si>
    <t>LNVGY</t>
  </si>
  <si>
    <t>LRLCY</t>
  </si>
  <si>
    <t>Lightspeed POS</t>
  </si>
  <si>
    <t>LSPD</t>
  </si>
  <si>
    <t>LTMAY</t>
  </si>
  <si>
    <t>Lufax</t>
  </si>
  <si>
    <t>LU</t>
  </si>
  <si>
    <t>LUNMF</t>
  </si>
  <si>
    <t>LVMUY</t>
  </si>
  <si>
    <t>LXP Industrial Trust</t>
  </si>
  <si>
    <t>LXP</t>
  </si>
  <si>
    <t>LYSDY</t>
  </si>
  <si>
    <t>LegalZoom.com</t>
  </si>
  <si>
    <t>LZ</t>
  </si>
  <si>
    <t>LZAGY</t>
  </si>
  <si>
    <t>The Macerich Company</t>
  </si>
  <si>
    <t>MAC</t>
  </si>
  <si>
    <t>MAKSY</t>
  </si>
  <si>
    <t>MARUY</t>
  </si>
  <si>
    <t>Matson</t>
  </si>
  <si>
    <t>MATX</t>
  </si>
  <si>
    <t>MAURY</t>
  </si>
  <si>
    <t>MAWHY</t>
  </si>
  <si>
    <t>MBGAF</t>
  </si>
  <si>
    <t>Moelis &amp; Company</t>
  </si>
  <si>
    <t>MC</t>
  </si>
  <si>
    <t>Mister Car Wash</t>
  </si>
  <si>
    <t>MCW</t>
  </si>
  <si>
    <t>M.D.C.</t>
  </si>
  <si>
    <t>MDC</t>
  </si>
  <si>
    <t>Methanex</t>
  </si>
  <si>
    <t>MEOH</t>
  </si>
  <si>
    <t>MGE Energy</t>
  </si>
  <si>
    <t>MGEE</t>
  </si>
  <si>
    <t>MGP Ingredients</t>
  </si>
  <si>
    <t>MGPI</t>
  </si>
  <si>
    <t>McGrath RentCorp</t>
  </si>
  <si>
    <t>MGRC</t>
  </si>
  <si>
    <t>MI Homes</t>
  </si>
  <si>
    <t>MHO</t>
  </si>
  <si>
    <t>MIELF</t>
  </si>
  <si>
    <t>MITEY</t>
  </si>
  <si>
    <t>MITSY</t>
  </si>
  <si>
    <t>MLLUY</t>
  </si>
  <si>
    <t>MakeMyTrip Limited</t>
  </si>
  <si>
    <t>MMYT</t>
  </si>
  <si>
    <t>MONDY</t>
  </si>
  <si>
    <t>MONOY</t>
  </si>
  <si>
    <t>Morphic</t>
  </si>
  <si>
    <t>MORF</t>
  </si>
  <si>
    <t>Marqeta</t>
  </si>
  <si>
    <t>MQ</t>
  </si>
  <si>
    <t>MRAAY</t>
  </si>
  <si>
    <t>Mercury Systems</t>
  </si>
  <si>
    <t>MRCY</t>
  </si>
  <si>
    <t>Mirati Therapeutics</t>
  </si>
  <si>
    <t>MRTX</t>
  </si>
  <si>
    <t>MSADY</t>
  </si>
  <si>
    <t>MSBHF</t>
  </si>
  <si>
    <t>MTLHY</t>
  </si>
  <si>
    <t>MTNOY</t>
  </si>
  <si>
    <t>Materion</t>
  </si>
  <si>
    <t>MTRN</t>
  </si>
  <si>
    <t>MTUAY</t>
  </si>
  <si>
    <t>MURGY</t>
  </si>
  <si>
    <t>Mueller Water Products</t>
  </si>
  <si>
    <t>MWA</t>
  </si>
  <si>
    <t>MXCHY</t>
  </si>
  <si>
    <t>MaxLinear</t>
  </si>
  <si>
    <t>MXL</t>
  </si>
  <si>
    <t>MYR Group</t>
  </si>
  <si>
    <t>MYRG</t>
  </si>
  <si>
    <t>Electric Construction</t>
  </si>
  <si>
    <t>MZDAY</t>
  </si>
  <si>
    <t>Nable</t>
  </si>
  <si>
    <t>NABL</t>
  </si>
  <si>
    <t>NABZY</t>
  </si>
  <si>
    <t>Navient</t>
  </si>
  <si>
    <t>NAVI</t>
  </si>
  <si>
    <t>NCLTY</t>
  </si>
  <si>
    <t>NCMGY</t>
  </si>
  <si>
    <t>NDGPY</t>
  </si>
  <si>
    <t>NeoGenomics</t>
  </si>
  <si>
    <t>NEO</t>
  </si>
  <si>
    <t>NGLOY</t>
  </si>
  <si>
    <t>National Health Investors</t>
  </si>
  <si>
    <t>NHI</t>
  </si>
  <si>
    <t>NHNKY</t>
  </si>
  <si>
    <t>NHYDY</t>
  </si>
  <si>
    <t>NINOY</t>
  </si>
  <si>
    <t>NJDCY</t>
  </si>
  <si>
    <t>NMI</t>
  </si>
  <si>
    <t>NMIH</t>
  </si>
  <si>
    <t>NNCHY</t>
  </si>
  <si>
    <t>NNGRY</t>
  </si>
  <si>
    <t>Northern Oil and Gas</t>
  </si>
  <si>
    <t>NOG</t>
  </si>
  <si>
    <t>Nomad Foods Limited</t>
  </si>
  <si>
    <t>NOMD</t>
  </si>
  <si>
    <t>Sunnova Energy International</t>
  </si>
  <si>
    <t>NOVA</t>
  </si>
  <si>
    <t>NPNYY</t>
  </si>
  <si>
    <t>EnPro Industries</t>
  </si>
  <si>
    <t>NPO</t>
  </si>
  <si>
    <t>NPSCY</t>
  </si>
  <si>
    <t>NPSKY</t>
  </si>
  <si>
    <t>NPSNY</t>
  </si>
  <si>
    <t>NRDBY</t>
  </si>
  <si>
    <t>NRILY</t>
  </si>
  <si>
    <t>NSANY</t>
  </si>
  <si>
    <t>NSRGY</t>
  </si>
  <si>
    <t>NetScout Systems</t>
  </si>
  <si>
    <t>NTCT</t>
  </si>
  <si>
    <t>NTDOY</t>
  </si>
  <si>
    <t>NTDTY</t>
  </si>
  <si>
    <t>NTIOF</t>
  </si>
  <si>
    <t>NTTYY</t>
  </si>
  <si>
    <t>NuVasive</t>
  </si>
  <si>
    <t>NUVA</t>
  </si>
  <si>
    <t>Nuvalent</t>
  </si>
  <si>
    <t>NUVL</t>
  </si>
  <si>
    <t>Nova Ltd.</t>
  </si>
  <si>
    <t>NVZMY</t>
  </si>
  <si>
    <t>NWTN INC</t>
  </si>
  <si>
    <t>NWTN</t>
  </si>
  <si>
    <t>NexGen Energy</t>
  </si>
  <si>
    <t>NXE</t>
  </si>
  <si>
    <t>NXGPY</t>
  </si>
  <si>
    <t>OCDDY</t>
  </si>
  <si>
    <t>Corporate Office Properties Trust</t>
  </si>
  <si>
    <t>OFC</t>
  </si>
  <si>
    <t>OIH</t>
  </si>
  <si>
    <t>OLCLY</t>
  </si>
  <si>
    <t>Olink Holding</t>
  </si>
  <si>
    <t>OLK</t>
  </si>
  <si>
    <t>Olaplex</t>
  </si>
  <si>
    <t>OLPX</t>
  </si>
  <si>
    <t>OMRNY</t>
  </si>
  <si>
    <t>OMVJF</t>
  </si>
  <si>
    <t>ONEXF</t>
  </si>
  <si>
    <t>Opera Limited</t>
  </si>
  <si>
    <t>OPRA</t>
  </si>
  <si>
    <t>Osisko Gold Royalties</t>
  </si>
  <si>
    <t>OR</t>
  </si>
  <si>
    <t>ORINY</t>
  </si>
  <si>
    <t>ORKLY</t>
  </si>
  <si>
    <t>OROVY</t>
  </si>
  <si>
    <t>OSI Systems</t>
  </si>
  <si>
    <t>OSIS</t>
  </si>
  <si>
    <t>OUTFRONT Media</t>
  </si>
  <si>
    <t>OUT</t>
  </si>
  <si>
    <t>OVCHY</t>
  </si>
  <si>
    <t>Ozon</t>
  </si>
  <si>
    <t>OZON</t>
  </si>
  <si>
    <t>Plains Group</t>
  </si>
  <si>
    <t>PAGP</t>
  </si>
  <si>
    <t>Pampa Energia</t>
  </si>
  <si>
    <t>PAM</t>
  </si>
  <si>
    <t>Prestige Consumer Healthcare</t>
  </si>
  <si>
    <t>PBH</t>
  </si>
  <si>
    <t>PCCWY</t>
  </si>
  <si>
    <t>PCRFY</t>
  </si>
  <si>
    <t>PagerDuty</t>
  </si>
  <si>
    <t>PD</t>
  </si>
  <si>
    <t>Patterson Companies</t>
  </si>
  <si>
    <t>PDCO</t>
  </si>
  <si>
    <t>PDYPY</t>
  </si>
  <si>
    <t>Impinj</t>
  </si>
  <si>
    <t>PI</t>
  </si>
  <si>
    <t>Piper Sandler Companies</t>
  </si>
  <si>
    <t>PIPR</t>
  </si>
  <si>
    <t>Park Hotels &amp; Resorts</t>
  </si>
  <si>
    <t>PK</t>
  </si>
  <si>
    <t>Plexus</t>
  </si>
  <si>
    <t>PLXS</t>
  </si>
  <si>
    <t>PNGAY</t>
  </si>
  <si>
    <t>PPERY</t>
  </si>
  <si>
    <t>PPRUY</t>
  </si>
  <si>
    <t>Perficient</t>
  </si>
  <si>
    <t>PRFT</t>
  </si>
  <si>
    <t>Progress Software</t>
  </si>
  <si>
    <t>PRGS</t>
  </si>
  <si>
    <t>PRMRF</t>
  </si>
  <si>
    <t>Primo Water</t>
  </si>
  <si>
    <t>PRMW</t>
  </si>
  <si>
    <t>PRNDY</t>
  </si>
  <si>
    <t>PROSY</t>
  </si>
  <si>
    <t>Privia Health Group</t>
  </si>
  <si>
    <t>PRVA</t>
  </si>
  <si>
    <t>Prospect Capital</t>
  </si>
  <si>
    <t>PSEC</t>
  </si>
  <si>
    <t>PSHZF</t>
  </si>
  <si>
    <t>PSMMY</t>
  </si>
  <si>
    <t>PriceSmart</t>
  </si>
  <si>
    <t>PSMT</t>
  </si>
  <si>
    <t>PattersonUTI Energy</t>
  </si>
  <si>
    <t>PTEN</t>
  </si>
  <si>
    <t>Peloton Interactive</t>
  </si>
  <si>
    <t>PTON</t>
  </si>
  <si>
    <t>PUBGY</t>
  </si>
  <si>
    <t>Papa John's International</t>
  </si>
  <si>
    <t>PZZA</t>
  </si>
  <si>
    <t>Qifu Technology, Inc.</t>
  </si>
  <si>
    <t>QFIN</t>
  </si>
  <si>
    <t>Qurate Retail Group</t>
  </si>
  <si>
    <t>QRTEB</t>
  </si>
  <si>
    <t>QuantumScape</t>
  </si>
  <si>
    <t>QS</t>
  </si>
  <si>
    <t>RAIFY</t>
  </si>
  <si>
    <t>RB Global, Inc.</t>
  </si>
  <si>
    <t>RBGLY</t>
  </si>
  <si>
    <t>RCRRF</t>
  </si>
  <si>
    <t>RDEIY</t>
  </si>
  <si>
    <t>REMYY</t>
  </si>
  <si>
    <t>REPYY</t>
  </si>
  <si>
    <t>Resideo Technologies</t>
  </si>
  <si>
    <t>REZI</t>
  </si>
  <si>
    <t>RHHBY</t>
  </si>
  <si>
    <t>RICOY</t>
  </si>
  <si>
    <t>Rocket Lab USA</t>
  </si>
  <si>
    <t>RKLB</t>
  </si>
  <si>
    <t>RKUNY</t>
  </si>
  <si>
    <t>RNLSY</t>
  </si>
  <si>
    <t>RNSHF</t>
  </si>
  <si>
    <t>ReNew Energy Global</t>
  </si>
  <si>
    <t>RNW</t>
  </si>
  <si>
    <t>Rogers</t>
  </si>
  <si>
    <t>ROG</t>
  </si>
  <si>
    <t>ROYMY</t>
  </si>
  <si>
    <t>Rapid7</t>
  </si>
  <si>
    <t>RPD</t>
  </si>
  <si>
    <t>RUSHA</t>
  </si>
  <si>
    <t>Revolution Medicines</t>
  </si>
  <si>
    <t>RVMD</t>
  </si>
  <si>
    <t>Revance Therapeutics</t>
  </si>
  <si>
    <t>RVNC</t>
  </si>
  <si>
    <t>RWEOY</t>
  </si>
  <si>
    <t>RXO</t>
  </si>
  <si>
    <t>SAFRY</t>
  </si>
  <si>
    <t>Sage Therapeutics</t>
  </si>
  <si>
    <t>SAGE</t>
  </si>
  <si>
    <t>SAPMF</t>
  </si>
  <si>
    <t>SAXPY</t>
  </si>
  <si>
    <t>SBGSY</t>
  </si>
  <si>
    <t>SBHGF</t>
  </si>
  <si>
    <t>SBMFF</t>
  </si>
  <si>
    <t>Sabra Healthcare REIT</t>
  </si>
  <si>
    <t>SBRA</t>
  </si>
  <si>
    <t>SCGLY</t>
  </si>
  <si>
    <t>SCHYY</t>
  </si>
  <si>
    <t>Stepan</t>
  </si>
  <si>
    <t>SCL</t>
  </si>
  <si>
    <t>SCMWY</t>
  </si>
  <si>
    <t>SciPlay</t>
  </si>
  <si>
    <t>SCPL</t>
  </si>
  <si>
    <t>SCRYY</t>
  </si>
  <si>
    <t>Schrodinger</t>
  </si>
  <si>
    <t>SDGR</t>
  </si>
  <si>
    <t>SDXAY</t>
  </si>
  <si>
    <t>SEGXF</t>
  </si>
  <si>
    <t>SEKEY</t>
  </si>
  <si>
    <t>SEOAY</t>
  </si>
  <si>
    <t>SEPJY</t>
  </si>
  <si>
    <t>ServisFirst Bancshares</t>
  </si>
  <si>
    <t>SFBS</t>
  </si>
  <si>
    <t>Simmons First National</t>
  </si>
  <si>
    <t>SFNC</t>
  </si>
  <si>
    <t>SFSHF</t>
  </si>
  <si>
    <t>SFTBY</t>
  </si>
  <si>
    <t>SGAPY</t>
  </si>
  <si>
    <t>SGIOY</t>
  </si>
  <si>
    <t>SGPYY</t>
  </si>
  <si>
    <t>SGSOY</t>
  </si>
  <si>
    <t>Shake Shack</t>
  </si>
  <si>
    <t>SHAK</t>
  </si>
  <si>
    <t>SHALY</t>
  </si>
  <si>
    <t>SHCAY</t>
  </si>
  <si>
    <t>SHECY</t>
  </si>
  <si>
    <t>SHMUY</t>
  </si>
  <si>
    <t>Sunstone Hotel Investors</t>
  </si>
  <si>
    <t>SHO</t>
  </si>
  <si>
    <t>Steven Madden</t>
  </si>
  <si>
    <t>SHOO</t>
  </si>
  <si>
    <t>SHWDY</t>
  </si>
  <si>
    <t>SHWGF</t>
  </si>
  <si>
    <t>SIEGY</t>
  </si>
  <si>
    <t>Signet Jewelers</t>
  </si>
  <si>
    <t>SIG</t>
  </si>
  <si>
    <t>Silicon Motion Technology</t>
  </si>
  <si>
    <t>SIMO</t>
  </si>
  <si>
    <t>SITE Centers Corp.</t>
  </si>
  <si>
    <t>SITC</t>
  </si>
  <si>
    <t>SiTime</t>
  </si>
  <si>
    <t>SITM</t>
  </si>
  <si>
    <t>Six Flags Entertainment</t>
  </si>
  <si>
    <t>SIX</t>
  </si>
  <si>
    <t>SJMHF</t>
  </si>
  <si>
    <t>SJW Group</t>
  </si>
  <si>
    <t>SJW</t>
  </si>
  <si>
    <t>SKFRY</t>
  </si>
  <si>
    <t>SKHSY</t>
  </si>
  <si>
    <t>Tanger Factory Outlet Centers</t>
  </si>
  <si>
    <t>SKT</t>
  </si>
  <si>
    <t>SLFPY</t>
  </si>
  <si>
    <t>SLOIF</t>
  </si>
  <si>
    <t>SMCAY</t>
  </si>
  <si>
    <t>SMFKY</t>
  </si>
  <si>
    <t>SMGZY</t>
  </si>
  <si>
    <t>SMNNY</t>
  </si>
  <si>
    <t>SMPNY</t>
  </si>
  <si>
    <t>SMSEY</t>
  </si>
  <si>
    <t>SNLAY</t>
  </si>
  <si>
    <t>SOHVY</t>
  </si>
  <si>
    <t>SOMLY</t>
  </si>
  <si>
    <t>SOMMY</t>
  </si>
  <si>
    <t>SONVY</t>
  </si>
  <si>
    <t>SOUHY</t>
  </si>
  <si>
    <t>SPKKY</t>
  </si>
  <si>
    <t>Spirit Aerosystems</t>
  </si>
  <si>
    <t>SPR</t>
  </si>
  <si>
    <t>Sprout Social</t>
  </si>
  <si>
    <t>SPT</t>
  </si>
  <si>
    <t>SPXSF</t>
  </si>
  <si>
    <t>SQNXF</t>
  </si>
  <si>
    <t>SSAAY</t>
  </si>
  <si>
    <t>SSEZY</t>
  </si>
  <si>
    <t>SSMXY</t>
  </si>
  <si>
    <t>Silver Standard Resources</t>
  </si>
  <si>
    <t>SSRM</t>
  </si>
  <si>
    <t>SSUMY</t>
  </si>
  <si>
    <t>STAAR Surgical</t>
  </si>
  <si>
    <t>STAA</t>
  </si>
  <si>
    <t>StepStone Group</t>
  </si>
  <si>
    <t>STEP</t>
  </si>
  <si>
    <t>Scorpio Tankers</t>
  </si>
  <si>
    <t>STNG</t>
  </si>
  <si>
    <t>SUBCY</t>
  </si>
  <si>
    <t>SUOPY</t>
  </si>
  <si>
    <t>SURVF</t>
  </si>
  <si>
    <t>SVNDY</t>
  </si>
  <si>
    <t>SVNLY</t>
  </si>
  <si>
    <t>SWGAY</t>
  </si>
  <si>
    <t>SWRAY</t>
  </si>
  <si>
    <t>SYIEY</t>
  </si>
  <si>
    <t>SZKMY</t>
  </si>
  <si>
    <t>TransAlta</t>
  </si>
  <si>
    <t>TAC</t>
  </si>
  <si>
    <t>TATYY</t>
  </si>
  <si>
    <t>Texas Capital Bancshares</t>
  </si>
  <si>
    <t>TCBI</t>
  </si>
  <si>
    <t>TCEHY</t>
  </si>
  <si>
    <t>Tricon Residential Inc.</t>
  </si>
  <si>
    <t>TCN</t>
  </si>
  <si>
    <t>TCYMF</t>
  </si>
  <si>
    <t>Tidewater</t>
  </si>
  <si>
    <t>TDW</t>
  </si>
  <si>
    <t>TELNY</t>
  </si>
  <si>
    <t>Triple Flag Precious Metals Corp.</t>
  </si>
  <si>
    <t>TFPM</t>
  </si>
  <si>
    <t>THKLY</t>
  </si>
  <si>
    <t>TreeHouse Foods</t>
  </si>
  <si>
    <t>THS</t>
  </si>
  <si>
    <t>TIAIY</t>
  </si>
  <si>
    <t>TIIAY</t>
  </si>
  <si>
    <t>TKAMY</t>
  </si>
  <si>
    <t>TKOMY</t>
  </si>
  <si>
    <t>TLSNY</t>
  </si>
  <si>
    <t>TLTZY</t>
  </si>
  <si>
    <t>TransMedics Group</t>
  </si>
  <si>
    <t>TMDX</t>
  </si>
  <si>
    <t>TMICY</t>
  </si>
  <si>
    <t>TMNSF</t>
  </si>
  <si>
    <t>TNABY</t>
  </si>
  <si>
    <t>Travel  Leisure Co.</t>
  </si>
  <si>
    <t>TNL</t>
  </si>
  <si>
    <t>TOELY</t>
  </si>
  <si>
    <t>TOITF</t>
  </si>
  <si>
    <t>TOSYY</t>
  </si>
  <si>
    <t>Tri Pointe Homes</t>
  </si>
  <si>
    <t>TPH</t>
  </si>
  <si>
    <t>Tootsie Roll Industries</t>
  </si>
  <si>
    <t>TR</t>
  </si>
  <si>
    <t>TripAdvisor</t>
  </si>
  <si>
    <t>TRIP</t>
  </si>
  <si>
    <t>TRUMY</t>
  </si>
  <si>
    <t>TRYIY</t>
  </si>
  <si>
    <t>TSCDY</t>
  </si>
  <si>
    <t>TSGTY</t>
  </si>
  <si>
    <t>TSYHY</t>
  </si>
  <si>
    <t>TTDKY</t>
  </si>
  <si>
    <t>TTNDY</t>
  </si>
  <si>
    <t>Grupo Televisa</t>
  </si>
  <si>
    <t>TV</t>
  </si>
  <si>
    <t>Turing Holding</t>
  </si>
  <si>
    <t>TWKS</t>
  </si>
  <si>
    <t>TWODY</t>
  </si>
  <si>
    <t>UA</t>
  </si>
  <si>
    <t>UBSFY</t>
  </si>
  <si>
    <t>United Community Banks</t>
  </si>
  <si>
    <t>UCBI</t>
  </si>
  <si>
    <t>UMB Financial</t>
  </si>
  <si>
    <t>UMBF</t>
  </si>
  <si>
    <t>UNCFF</t>
  </si>
  <si>
    <t>UNCRY</t>
  </si>
  <si>
    <t>UNICY</t>
  </si>
  <si>
    <t>UOVEY</t>
  </si>
  <si>
    <t>Upstart</t>
  </si>
  <si>
    <t>UPST</t>
  </si>
  <si>
    <t>UTGPF</t>
  </si>
  <si>
    <t>Utz Brands</t>
  </si>
  <si>
    <t>UTZ</t>
  </si>
  <si>
    <t>UUGRY</t>
  </si>
  <si>
    <t>VCISY</t>
  </si>
  <si>
    <t>Victory Capital Holdings</t>
  </si>
  <si>
    <t>VCTR</t>
  </si>
  <si>
    <t>VDAHF</t>
  </si>
  <si>
    <t>VEOEY</t>
  </si>
  <si>
    <t>Viavi Solutions</t>
  </si>
  <si>
    <t>VIAV</t>
  </si>
  <si>
    <t>Vicor</t>
  </si>
  <si>
    <t>VICR</t>
  </si>
  <si>
    <t>Virtu Financial</t>
  </si>
  <si>
    <t>VIRT</t>
  </si>
  <si>
    <t>Vista Oil &amp; Gas</t>
  </si>
  <si>
    <t>VIST</t>
  </si>
  <si>
    <t>VIVHY</t>
  </si>
  <si>
    <t>Viking Therapeutics</t>
  </si>
  <si>
    <t>VKTX</t>
  </si>
  <si>
    <t>VLEEY</t>
  </si>
  <si>
    <t>VLKAF</t>
  </si>
  <si>
    <t>VLOWY</t>
  </si>
  <si>
    <t>VLVLY</t>
  </si>
  <si>
    <t>VNO</t>
  </si>
  <si>
    <t>VONOY</t>
  </si>
  <si>
    <t>Varonis Systems</t>
  </si>
  <si>
    <t>VRNS</t>
  </si>
  <si>
    <t>Verint Systems</t>
  </si>
  <si>
    <t>VRNT</t>
  </si>
  <si>
    <t>Verra Mobility</t>
  </si>
  <si>
    <t>VRRM</t>
  </si>
  <si>
    <t>Walker &amp; Dunlop</t>
  </si>
  <si>
    <t>WD</t>
  </si>
  <si>
    <t>WD40</t>
  </si>
  <si>
    <t>WDFC</t>
  </si>
  <si>
    <t>WEICY</t>
  </si>
  <si>
    <t>Werner Enterprises</t>
  </si>
  <si>
    <t>WERN</t>
  </si>
  <si>
    <t>Cactus</t>
  </si>
  <si>
    <t>WHD</t>
  </si>
  <si>
    <t>WILYY</t>
  </si>
  <si>
    <t>Encore Wire</t>
  </si>
  <si>
    <t>WIRE</t>
  </si>
  <si>
    <t>WLMIY</t>
  </si>
  <si>
    <t>WLWHY</t>
  </si>
  <si>
    <t>WNGRF</t>
  </si>
  <si>
    <t>Petco Health and Wellness Co.</t>
  </si>
  <si>
    <t>WOOF</t>
  </si>
  <si>
    <t>Worthington Industries</t>
  </si>
  <si>
    <t>WOR</t>
  </si>
  <si>
    <t>WSFS</t>
  </si>
  <si>
    <t>WTKWY</t>
  </si>
  <si>
    <t>WWNTY</t>
  </si>
  <si>
    <t>WYGPY</t>
  </si>
  <si>
    <t>WYNMF</t>
  </si>
  <si>
    <t>Xenon Pharmaceuticals</t>
  </si>
  <si>
    <t>XENE</t>
  </si>
  <si>
    <t>XNGSY</t>
  </si>
  <si>
    <t>Xerox</t>
  </si>
  <si>
    <t>XRX</t>
  </si>
  <si>
    <t>XTEPY</t>
  </si>
  <si>
    <t>XYIGF</t>
  </si>
  <si>
    <t>YAHOY</t>
  </si>
  <si>
    <t>YARIY</t>
  </si>
  <si>
    <t>Yelp</t>
  </si>
  <si>
    <t>YELP</t>
  </si>
  <si>
    <t>YUEIY</t>
  </si>
  <si>
    <t>JOYY</t>
  </si>
  <si>
    <t>YY</t>
  </si>
  <si>
    <t>YZCAY</t>
  </si>
  <si>
    <t>Ziff Davis</t>
  </si>
  <si>
    <t>ZD</t>
  </si>
  <si>
    <t>Ermenegildo Zegna</t>
  </si>
  <si>
    <t>ZGN</t>
  </si>
  <si>
    <t>ZLNDY</t>
  </si>
  <si>
    <t>ZURVY</t>
  </si>
  <si>
    <t>2017</t>
  </si>
  <si>
    <t>Last Fiscal Yr</t>
  </si>
  <si>
    <t>Working Capital to Total Asset Ratio</t>
  </si>
  <si>
    <t>Book Value per Share</t>
  </si>
  <si>
    <t>Sales to Asset Ratio</t>
  </si>
  <si>
    <t>EV/EBIT</t>
  </si>
  <si>
    <t>EV/EBITDA</t>
  </si>
  <si>
    <t>IMPORTANT: Check EG1 and EG2 limitation to +-100%</t>
  </si>
  <si>
    <t>Advertising Agencies</t>
  </si>
  <si>
    <t>Sector average :</t>
  </si>
  <si>
    <t>Diagnostics &amp; Research</t>
  </si>
  <si>
    <t>Healthcare</t>
  </si>
  <si>
    <t>Aluminum</t>
  </si>
  <si>
    <t>Communication Equipment</t>
  </si>
  <si>
    <t>Technology</t>
  </si>
  <si>
    <t>Insurance—Life</t>
  </si>
  <si>
    <t>Financial Services</t>
  </si>
  <si>
    <t>Airlines</t>
  </si>
  <si>
    <t>Industrials</t>
  </si>
  <si>
    <t>Building Products &amp; Equipment</t>
  </si>
  <si>
    <t>Specialty Retail</t>
  </si>
  <si>
    <t>Consumer Cyclical</t>
  </si>
  <si>
    <t>Consumer Electronics</t>
  </si>
  <si>
    <t>Asset Management</t>
  </si>
  <si>
    <t>Electrical Equipment &amp; Parts</t>
  </si>
  <si>
    <t>Drug Manufacturers—General</t>
  </si>
  <si>
    <t>Medical Distribution</t>
  </si>
  <si>
    <t>Banks—Regional</t>
  </si>
  <si>
    <t>Biotechnology</t>
  </si>
  <si>
    <t>Beverages—Brewers</t>
  </si>
  <si>
    <t>Consumer Defensive</t>
  </si>
  <si>
    <t>Auto &amp; Truck Dealerships</t>
  </si>
  <si>
    <t>Specialty Business Services</t>
  </si>
  <si>
    <t>Travel Services</t>
  </si>
  <si>
    <t>REIT—Mortgage</t>
  </si>
  <si>
    <t>Real Estate</t>
  </si>
  <si>
    <t>Medical Devices</t>
  </si>
  <si>
    <t>Engineering &amp; Construction</t>
  </si>
  <si>
    <t>Banks—Diversified</t>
  </si>
  <si>
    <t>Insurance—Diversified</t>
  </si>
  <si>
    <t>Medical Care Facilities</t>
  </si>
  <si>
    <t>Grocery Stores</t>
  </si>
  <si>
    <t>Software—Infrastructure</t>
  </si>
  <si>
    <t>Semiconductor Equipment &amp; Materials</t>
  </si>
  <si>
    <t>Information Technology Services</t>
  </si>
  <si>
    <t>Insurance—Specialty</t>
  </si>
  <si>
    <t>REIT—Retail</t>
  </si>
  <si>
    <t>Footwear &amp; Accessories</t>
  </si>
  <si>
    <t>Semiconductors</t>
  </si>
  <si>
    <t>Farm Products</t>
  </si>
  <si>
    <t>Auto Parts</t>
  </si>
  <si>
    <t>Staffing &amp; Employment Services</t>
  </si>
  <si>
    <t>Industrial Distribution</t>
  </si>
  <si>
    <t>Software—Application</t>
  </si>
  <si>
    <t>Security &amp; Protection Services</t>
  </si>
  <si>
    <t>Utilities—Regulated Electric</t>
  </si>
  <si>
    <t>Gold</t>
  </si>
  <si>
    <t>Apparel Retail</t>
  </si>
  <si>
    <t>Rental &amp; Leasing Services</t>
  </si>
  <si>
    <t>Utilities—Diversified</t>
  </si>
  <si>
    <t>Oil &amp; Gas E&amp;P</t>
  </si>
  <si>
    <t>Energy</t>
  </si>
  <si>
    <t>Insurance—Property &amp; Casualty</t>
  </si>
  <si>
    <t>Farm &amp; Heavy Construction Machinery</t>
  </si>
  <si>
    <t>Health Information Services</t>
  </si>
  <si>
    <t>Building Materials</t>
  </si>
  <si>
    <t>Chemicals</t>
  </si>
  <si>
    <t>Textile Manufacturing</t>
  </si>
  <si>
    <t>Specialty Chemicals</t>
  </si>
  <si>
    <t>REIT—Residential</t>
  </si>
  <si>
    <t>Insurance Brokers</t>
  </si>
  <si>
    <t>Packaged Foods</t>
  </si>
  <si>
    <t>Aerospace &amp; Defense</t>
  </si>
  <si>
    <t>Beverages—Non-Alcoholic</t>
  </si>
  <si>
    <t>Medical Instruments &amp; Supplies</t>
  </si>
  <si>
    <t>Specialty Industrial Machinery</t>
  </si>
  <si>
    <t>Drug Manufacturers—Specialty &amp; Generic</t>
  </si>
  <si>
    <t>Credit Services</t>
  </si>
  <si>
    <t>Railroads</t>
  </si>
  <si>
    <t>Oil &amp; Gas Midstream</t>
  </si>
  <si>
    <t>Packaging &amp; Containers</t>
  </si>
  <si>
    <t>Entertainment</t>
  </si>
  <si>
    <t>Communication Services</t>
  </si>
  <si>
    <t>Marine Shipping</t>
  </si>
  <si>
    <t>Coking Coal</t>
  </si>
  <si>
    <t>REIT—Specialty</t>
  </si>
  <si>
    <t>Telecom Services</t>
  </si>
  <si>
    <t>Internet Retail</t>
  </si>
  <si>
    <t>Computer Hardware</t>
  </si>
  <si>
    <t>Steel</t>
  </si>
  <si>
    <t>Leisure</t>
  </si>
  <si>
    <t>Electronic Components</t>
  </si>
  <si>
    <t>REIT—Hotel &amp; Motel</t>
  </si>
  <si>
    <t>Utilities—Renewable</t>
  </si>
  <si>
    <t>Trucking</t>
  </si>
  <si>
    <t>REIT—Office</t>
  </si>
  <si>
    <t>Thermal Coal</t>
  </si>
  <si>
    <t>Metal Fabrication</t>
  </si>
  <si>
    <t>Electronics &amp; Computer Distribution</t>
  </si>
  <si>
    <t>Airports &amp; Air Services</t>
  </si>
  <si>
    <t>Lodging</t>
  </si>
  <si>
    <t>Internet Content &amp; Information</t>
  </si>
  <si>
    <t>Utilities—Regulated Gas</t>
  </si>
  <si>
    <t>Electronic Gaming &amp; Multimedia</t>
  </si>
  <si>
    <t>Utilities—Regulated Water</t>
  </si>
  <si>
    <t>Auto Manufacturers</t>
  </si>
  <si>
    <t>Recreational Vehicles</t>
  </si>
  <si>
    <t>Real Estate Services</t>
  </si>
  <si>
    <t>Beverages—Wineries &amp; Distilleries</t>
  </si>
  <si>
    <t>Personal Services</t>
  </si>
  <si>
    <t>Restaurants</t>
  </si>
  <si>
    <t>Other Industrial Metals &amp; Mining</t>
  </si>
  <si>
    <t>Discount Stores</t>
  </si>
  <si>
    <t>Residential Construction</t>
  </si>
  <si>
    <t>Oil &amp; Gas Equipment &amp; Services</t>
  </si>
  <si>
    <t>Scientific &amp; Technical Instruments</t>
  </si>
  <si>
    <t>REIT—Diversified</t>
  </si>
  <si>
    <t>Apparel Manufacturing</t>
  </si>
  <si>
    <t>Oil &amp; Gas Integrated</t>
  </si>
  <si>
    <t>Business Equipment &amp; Supplies</t>
  </si>
  <si>
    <t>Luxury Goods</t>
  </si>
  <si>
    <t>Resorts &amp; Casinos</t>
  </si>
  <si>
    <t>Food Distribution</t>
  </si>
  <si>
    <t>Financial Data &amp; Stock Exchanges</t>
  </si>
  <si>
    <t>Uranium</t>
  </si>
  <si>
    <t>Agricultural Inputs</t>
  </si>
  <si>
    <t>Household &amp; Personal Products</t>
  </si>
  <si>
    <t>Gambling</t>
  </si>
  <si>
    <t>Integrated Freight &amp; Logistics</t>
  </si>
  <si>
    <t>Healthcare Plans</t>
  </si>
  <si>
    <t>REIT—Industrial</t>
  </si>
  <si>
    <t>Mortgage Finance</t>
  </si>
  <si>
    <t>Education &amp; Training Services</t>
  </si>
  <si>
    <t>Utilities—Independent Power Producers</t>
  </si>
  <si>
    <t>Real Estate—Development</t>
  </si>
  <si>
    <t>Oil &amp; Gas Refining &amp; Marketing</t>
  </si>
  <si>
    <t>Department Stores</t>
  </si>
  <si>
    <t>Real Estate—Diversified</t>
  </si>
  <si>
    <t>REIT—Healthcare Facilities</t>
  </si>
  <si>
    <t>Capital Markets</t>
  </si>
  <si>
    <t>Furnishings, Fixtures &amp; Appliances</t>
  </si>
  <si>
    <t>Copper</t>
  </si>
  <si>
    <t>Home Improvement Retail</t>
  </si>
  <si>
    <t>Other Precious Metals &amp; Mining</t>
  </si>
  <si>
    <t>Infrastructure Operations</t>
  </si>
  <si>
    <t>Pollution &amp; Treatment Controls</t>
  </si>
  <si>
    <t>Oil &amp; Gas Drilling</t>
  </si>
  <si>
    <t>Confectioners</t>
  </si>
  <si>
    <t>Insurance—Reinsurance</t>
  </si>
  <si>
    <t>Broadcasting</t>
  </si>
  <si>
    <t>Paper &amp; Paper Products</t>
  </si>
  <si>
    <t>Tools &amp; Accessories</t>
  </si>
  <si>
    <t>Publishing</t>
  </si>
  <si>
    <t>Financial Conglomerates</t>
  </si>
  <si>
    <t>Lumber &amp; Wood Production</t>
  </si>
  <si>
    <t>Pharmaceutical Retailers</t>
  </si>
  <si>
    <t>Profit &amp; Loss statement</t>
  </si>
  <si>
    <t>Gross margin</t>
  </si>
  <si>
    <t>Balance sheet</t>
  </si>
  <si>
    <t>P&amp;L + Balance Sheet combo</t>
  </si>
  <si>
    <t>Return on Equity (ROE)</t>
  </si>
  <si>
    <t>Cash flow statement</t>
  </si>
  <si>
    <t>Cash &amp; Equivalents</t>
  </si>
  <si>
    <t>Receivables</t>
  </si>
  <si>
    <t>Other Current Assets</t>
  </si>
  <si>
    <t>Total Current Assets</t>
  </si>
  <si>
    <t>Total Assets</t>
  </si>
  <si>
    <t>Accounts Payable</t>
  </si>
  <si>
    <t>Other Current Liabilities</t>
  </si>
  <si>
    <t>Total Current Liabilities</t>
  </si>
  <si>
    <t>Long-Term Debt</t>
  </si>
  <si>
    <t>Total Liabilities</t>
  </si>
  <si>
    <t>Retained Earnings</t>
  </si>
  <si>
    <t>Book Value Per Share</t>
  </si>
  <si>
    <t>Gross Profit</t>
  </si>
  <si>
    <t>Pretax Income</t>
  </si>
  <si>
    <t>Other Operating Activities</t>
  </si>
  <si>
    <t>Other Investing Activities</t>
  </si>
  <si>
    <t>Cyclical</t>
  </si>
  <si>
    <t>Defensive</t>
  </si>
  <si>
    <t>Both</t>
  </si>
  <si>
    <t>mohawkind.com</t>
  </si>
  <si>
    <t>mgmresorts.com</t>
  </si>
  <si>
    <t>westerndigital.com</t>
  </si>
  <si>
    <t>harley-davidson.com</t>
  </si>
  <si>
    <t>fedex.com</t>
  </si>
  <si>
    <t>cemex.com</t>
  </si>
  <si>
    <t>aecom.com</t>
  </si>
  <si>
    <t>wabteccorp.com</t>
  </si>
  <si>
    <t>starbucks.com</t>
  </si>
  <si>
    <t>cummins.com</t>
  </si>
  <si>
    <t>qorvo.com</t>
  </si>
  <si>
    <t>sonoco.com</t>
  </si>
  <si>
    <t>bhp.com</t>
  </si>
  <si>
    <t>balfourbeatty.com</t>
  </si>
  <si>
    <t>altria.com</t>
  </si>
  <si>
    <t>tootsie.com</t>
  </si>
  <si>
    <t>salliemae.com</t>
  </si>
  <si>
    <t>sap.com</t>
  </si>
  <si>
    <t>wm.com</t>
  </si>
  <si>
    <t>alamo-group.com</t>
  </si>
  <si>
    <t>lambweston.com</t>
  </si>
  <si>
    <t>cbrands.com</t>
  </si>
  <si>
    <t>westlake.com</t>
  </si>
  <si>
    <t>firstenergycorp.com</t>
  </si>
  <si>
    <t>carlisle.com</t>
  </si>
  <si>
    <t>taylormorrison.com</t>
  </si>
  <si>
    <t>krispykreme.com</t>
  </si>
  <si>
    <t>valvoline.com</t>
  </si>
  <si>
    <t>northropgrumman.com</t>
  </si>
  <si>
    <t>outfrontmedia.com</t>
  </si>
  <si>
    <t>ppg.com</t>
  </si>
  <si>
    <t>newellbrands.com</t>
  </si>
  <si>
    <t>thorindustries.com</t>
  </si>
  <si>
    <t>assurant.com</t>
  </si>
  <si>
    <t>hertz.com</t>
  </si>
  <si>
    <t>philips.com</t>
  </si>
  <si>
    <t>deepwater.com</t>
  </si>
  <si>
    <t>hubbell.com</t>
  </si>
  <si>
    <t>soterahealth.com</t>
  </si>
  <si>
    <t>rbcbearings.com</t>
  </si>
  <si>
    <t>fortive.com</t>
  </si>
  <si>
    <t>enovis.com</t>
  </si>
  <si>
    <t>flowersfoods.com</t>
  </si>
  <si>
    <t>sixflags.com</t>
  </si>
  <si>
    <t>jpmorganchase.com</t>
  </si>
  <si>
    <t>walgreensbootsalliance.com</t>
  </si>
  <si>
    <t>avnet.com</t>
  </si>
  <si>
    <t>acuitybrands.com</t>
  </si>
  <si>
    <t>salesforce.com</t>
  </si>
  <si>
    <t>carlyle.com</t>
  </si>
  <si>
    <t>berryglobal.com</t>
  </si>
  <si>
    <t>gates.com</t>
  </si>
  <si>
    <t>lvmh.com</t>
  </si>
  <si>
    <t>embraer.com</t>
  </si>
  <si>
    <t>matthey.com</t>
  </si>
  <si>
    <t>hiltongrandvacations.com</t>
  </si>
  <si>
    <t>clevelandcliffs.com</t>
  </si>
  <si>
    <t>eaton.com</t>
  </si>
  <si>
    <t>flowserve.com</t>
  </si>
  <si>
    <t>bldr.com</t>
  </si>
  <si>
    <t>danaher.com</t>
  </si>
  <si>
    <t>oracle.com</t>
  </si>
  <si>
    <t>adobe.com</t>
  </si>
  <si>
    <t>wolterskluwer.com</t>
  </si>
  <si>
    <t>masco.com</t>
  </si>
  <si>
    <t>aig.com</t>
  </si>
  <si>
    <t>magna.com</t>
  </si>
  <si>
    <t>riotinto.com</t>
  </si>
  <si>
    <t>brunswick.com</t>
  </si>
  <si>
    <t>highwoods.com</t>
  </si>
  <si>
    <t>westfraser.com</t>
  </si>
  <si>
    <t>3m.com</t>
  </si>
  <si>
    <t>vishay.com</t>
  </si>
  <si>
    <t>maersk.com</t>
  </si>
  <si>
    <t>rayonier.com</t>
  </si>
  <si>
    <t>westrock.com</t>
  </si>
  <si>
    <t>ericsson.com</t>
  </si>
  <si>
    <t>equityapartments.com</t>
  </si>
  <si>
    <t>kerry.com</t>
  </si>
  <si>
    <t>univarsolutions.com</t>
  </si>
  <si>
    <t>equifax.com</t>
  </si>
  <si>
    <t>teleflex.com</t>
  </si>
  <si>
    <t>lowes.com</t>
  </si>
  <si>
    <t>kornferry.com</t>
  </si>
  <si>
    <t>maximus.com</t>
  </si>
  <si>
    <t>fisglobal.com</t>
  </si>
  <si>
    <t>glpropinc.com</t>
  </si>
  <si>
    <t>healthequity.com</t>
  </si>
  <si>
    <t>coreandmain.com</t>
  </si>
  <si>
    <t>apollo.com</t>
  </si>
  <si>
    <t>jetblue.com</t>
  </si>
  <si>
    <t>nationalvision.com</t>
  </si>
  <si>
    <t>transunion.com</t>
  </si>
  <si>
    <t>jjsnack.com</t>
  </si>
  <si>
    <t>alcoa.com</t>
  </si>
  <si>
    <t>spiritaero.com</t>
  </si>
  <si>
    <t>wmg.com</t>
  </si>
  <si>
    <t>peabodyenergy.com</t>
  </si>
  <si>
    <t>wellsfargo.com</t>
  </si>
  <si>
    <t>nidec.com</t>
  </si>
  <si>
    <t>lgihomes.com</t>
  </si>
  <si>
    <t>timken.com</t>
  </si>
  <si>
    <t>avient.com</t>
  </si>
  <si>
    <t>adm.com</t>
  </si>
  <si>
    <t>valmont.com</t>
  </si>
  <si>
    <t>bwxt.com</t>
  </si>
  <si>
    <t>phillips66.com</t>
  </si>
  <si>
    <t>stellantis.com</t>
  </si>
  <si>
    <t>kbr.com</t>
  </si>
  <si>
    <t>weyerhaeuser.com</t>
  </si>
  <si>
    <t>reynoldsconsumerproducts.com</t>
  </si>
  <si>
    <t>cintas.com</t>
  </si>
  <si>
    <t>marathonpetroleum.com</t>
  </si>
  <si>
    <t>take2games.com</t>
  </si>
  <si>
    <t>seaboardcorp.com</t>
  </si>
  <si>
    <t>dollargeneral.com</t>
  </si>
  <si>
    <t>valeo.com</t>
  </si>
  <si>
    <t>analog.com</t>
  </si>
  <si>
    <t>matson.com</t>
  </si>
  <si>
    <t>calmainefoods.com</t>
  </si>
  <si>
    <t>owenscorning.com</t>
  </si>
  <si>
    <t>thecloroxcompany.com</t>
  </si>
  <si>
    <t>rpminc.com</t>
  </si>
  <si>
    <t>interparfumsinc.com</t>
  </si>
  <si>
    <t>westpharma.com</t>
  </si>
  <si>
    <t>planetfitness.com</t>
  </si>
  <si>
    <t>fmc.com</t>
  </si>
  <si>
    <t>greif.com</t>
  </si>
  <si>
    <t>extraspace.com</t>
  </si>
  <si>
    <t>vulcanmaterials.com</t>
  </si>
  <si>
    <t>conagrabrands.com</t>
  </si>
  <si>
    <t>teradata.com</t>
  </si>
  <si>
    <t>kadant.com</t>
  </si>
  <si>
    <t>corning.com</t>
  </si>
  <si>
    <t>hydro.com</t>
  </si>
  <si>
    <t>hsbc.com</t>
  </si>
  <si>
    <t>caci.com</t>
  </si>
  <si>
    <t>virtu.com</t>
  </si>
  <si>
    <t>topbuild.com</t>
  </si>
  <si>
    <t>unitedhealthgroup.com</t>
  </si>
  <si>
    <t>insperity.com</t>
  </si>
  <si>
    <t>emerson.com</t>
  </si>
  <si>
    <t>wynnresorts.com</t>
  </si>
  <si>
    <t>fivebelow.com</t>
  </si>
  <si>
    <t>pepsico.com</t>
  </si>
  <si>
    <t>sci-corp.com</t>
  </si>
  <si>
    <t>hologic.com</t>
  </si>
  <si>
    <t>landstar.com</t>
  </si>
  <si>
    <t>pbfenergy.com</t>
  </si>
  <si>
    <t>gamestop.com</t>
  </si>
  <si>
    <t>zimmerbiomet.com</t>
  </si>
  <si>
    <t>treehousefoods.com</t>
  </si>
  <si>
    <t>xpo.com</t>
  </si>
  <si>
    <t>ecolab.com</t>
  </si>
  <si>
    <t>equinix.com</t>
  </si>
  <si>
    <t>mscdirect.com</t>
  </si>
  <si>
    <t>mckesson.com</t>
  </si>
  <si>
    <t>siriusxm.com</t>
  </si>
  <si>
    <t>kraftheinzcompany.com</t>
  </si>
  <si>
    <t>masonite.com</t>
  </si>
  <si>
    <t>belden.com</t>
  </si>
  <si>
    <t>amerisourcebergen.com</t>
  </si>
  <si>
    <t>ghco.com</t>
  </si>
  <si>
    <t>livenationentertainment.com</t>
  </si>
  <si>
    <t>ugicorp.com</t>
  </si>
  <si>
    <t>boeing.com</t>
  </si>
  <si>
    <t>sands.com</t>
  </si>
  <si>
    <t>energytransfer.com</t>
  </si>
  <si>
    <t>eastman.com</t>
  </si>
  <si>
    <t>albertsonscompanies.com</t>
  </si>
  <si>
    <t>lockheedmartin.com</t>
  </si>
  <si>
    <t>homedepot.com</t>
  </si>
  <si>
    <t>wayfair.com</t>
  </si>
  <si>
    <t>ge.com</t>
  </si>
  <si>
    <t>gildancorp.com</t>
  </si>
  <si>
    <t>home.barclays</t>
  </si>
  <si>
    <t>paramount.com</t>
  </si>
  <si>
    <t>smith-nephew.com</t>
  </si>
  <si>
    <t>martinmarietta.com</t>
  </si>
  <si>
    <t>amcor.com</t>
  </si>
  <si>
    <t>appliedmaterials.com</t>
  </si>
  <si>
    <t>principal.com</t>
  </si>
  <si>
    <t>americold.com</t>
  </si>
  <si>
    <t>citigroup.com</t>
  </si>
  <si>
    <t>berkshirehathaway.com</t>
  </si>
  <si>
    <t>bjs.com</t>
  </si>
  <si>
    <t>hpe.com</t>
  </si>
  <si>
    <t>synovus.com</t>
  </si>
  <si>
    <t>tpg.com</t>
  </si>
  <si>
    <t>gartner.com</t>
  </si>
  <si>
    <t>oxy.com</t>
  </si>
  <si>
    <t>championx.com</t>
  </si>
  <si>
    <t>sony.com</t>
  </si>
  <si>
    <t>stanleyblackanddecker.com</t>
  </si>
  <si>
    <t>bloominbrands.com</t>
  </si>
  <si>
    <t>huntingtoningalls.com</t>
  </si>
  <si>
    <t>unifirst.com</t>
  </si>
  <si>
    <t>jbtc.com</t>
  </si>
  <si>
    <t>wesco.com</t>
  </si>
  <si>
    <t>kbhome.com</t>
  </si>
  <si>
    <t>cricut.com</t>
  </si>
  <si>
    <t>adt.com</t>
  </si>
  <si>
    <t>dolby.com</t>
  </si>
  <si>
    <t>nytco.com</t>
  </si>
  <si>
    <t>worthingtonindustries.com</t>
  </si>
  <si>
    <t>kirbycorp.com</t>
  </si>
  <si>
    <t>siemens.com</t>
  </si>
  <si>
    <t>curtisswright.com</t>
  </si>
  <si>
    <t>jmsmucker.com</t>
  </si>
  <si>
    <t>broadcom.com</t>
  </si>
  <si>
    <t>arconic.com</t>
  </si>
  <si>
    <t>aerojetrocketdyne.com</t>
  </si>
  <si>
    <t>eversource.com</t>
  </si>
  <si>
    <t>msasafety.com</t>
  </si>
  <si>
    <t>blackrock.com</t>
  </si>
  <si>
    <t>axcelis.com</t>
  </si>
  <si>
    <t>westernunion.com</t>
  </si>
  <si>
    <t>nutrien.com</t>
  </si>
  <si>
    <t>cognizant.com</t>
  </si>
  <si>
    <t>honeywell.com</t>
  </si>
  <si>
    <t>baesystems.com</t>
  </si>
  <si>
    <t>lincolnelectric.com</t>
  </si>
  <si>
    <t>cleanharbors.com</t>
  </si>
  <si>
    <t>ssab.com</t>
  </si>
  <si>
    <t>tenaris.com</t>
  </si>
  <si>
    <t>gsk.com</t>
  </si>
  <si>
    <t>marriott.com</t>
  </si>
  <si>
    <t>graphicpkg.com</t>
  </si>
  <si>
    <t>carters.com</t>
  </si>
  <si>
    <t>keysight.com</t>
  </si>
  <si>
    <t>acadiahealthcare.com</t>
  </si>
  <si>
    <t>keurigdrpepper.com</t>
  </si>
  <si>
    <t>juniper.net</t>
  </si>
  <si>
    <t>ubs.com</t>
  </si>
  <si>
    <t>gms.com</t>
  </si>
  <si>
    <t>ball.com</t>
  </si>
  <si>
    <t>albint.com</t>
  </si>
  <si>
    <t>masimo.com</t>
  </si>
  <si>
    <t>yelp.com</t>
  </si>
  <si>
    <t>duke-energy.com</t>
  </si>
  <si>
    <t>viasat.com</t>
  </si>
  <si>
    <t>marriottvacationsworldwide.com</t>
  </si>
  <si>
    <t>centerpointenergy.com</t>
  </si>
  <si>
    <t>illumina.com</t>
  </si>
  <si>
    <t>thomsonreuters.com</t>
  </si>
  <si>
    <t>kindermorgan.com</t>
  </si>
  <si>
    <t>questdiagnostics.com</t>
  </si>
  <si>
    <t>churchdwight.com</t>
  </si>
  <si>
    <t>thyssenkrupp.com</t>
  </si>
  <si>
    <t>chartindustries.com</t>
  </si>
  <si>
    <t>safran-group.com</t>
  </si>
  <si>
    <t>lennar.com</t>
  </si>
  <si>
    <t>footlocker-inc.com</t>
  </si>
  <si>
    <t>celanese.com</t>
  </si>
  <si>
    <t>middleby.com</t>
  </si>
  <si>
    <t>tjx.com</t>
  </si>
  <si>
    <t>williams.com</t>
  </si>
  <si>
    <t>dovercorporation.com</t>
  </si>
  <si>
    <t>nov.com</t>
  </si>
  <si>
    <t>group1auto.com</t>
  </si>
  <si>
    <t>biogen.com</t>
  </si>
  <si>
    <t>enersys.com</t>
  </si>
  <si>
    <t>fiserv.com</t>
  </si>
  <si>
    <t>signetjewelers.com</t>
  </si>
  <si>
    <t>ups.com</t>
  </si>
  <si>
    <t>spglobal.com</t>
  </si>
  <si>
    <t>rbc.com</t>
  </si>
  <si>
    <t>vmware.com</t>
  </si>
  <si>
    <t>unitedrentals.com</t>
  </si>
  <si>
    <t>carmax.com</t>
  </si>
  <si>
    <t>scottsmiraclegro.com</t>
  </si>
  <si>
    <t>lazard.com</t>
  </si>
  <si>
    <t>enlink.com</t>
  </si>
  <si>
    <t>hostessbrands.com</t>
  </si>
  <si>
    <t>sanmina.com</t>
  </si>
  <si>
    <t>edgewell.com</t>
  </si>
  <si>
    <t>itt.com</t>
  </si>
  <si>
    <t>lamresearch.com</t>
  </si>
  <si>
    <t>logitech.com</t>
  </si>
  <si>
    <t>ashtead-group.com</t>
  </si>
  <si>
    <t>kelloggcompany.com</t>
  </si>
  <si>
    <t>bradyid.com</t>
  </si>
  <si>
    <t>insight.com</t>
  </si>
  <si>
    <t>criver.com</t>
  </si>
  <si>
    <t>lkqcorp.com</t>
  </si>
  <si>
    <t>cswindustrials.com</t>
  </si>
  <si>
    <t>flex.com</t>
  </si>
  <si>
    <t>ford.com</t>
  </si>
  <si>
    <t>ibm.com</t>
  </si>
  <si>
    <t>amwater.com</t>
  </si>
  <si>
    <t>corporate.carrier.com</t>
  </si>
  <si>
    <t>tempursealy.com</t>
  </si>
  <si>
    <t>lilly.com</t>
  </si>
  <si>
    <t>ingredion.com</t>
  </si>
  <si>
    <t>intertek.com</t>
  </si>
  <si>
    <t>ciena.com</t>
  </si>
  <si>
    <t>alaskaair.com</t>
  </si>
  <si>
    <t>idexcorp.com</t>
  </si>
  <si>
    <t>pilgrims.com</t>
  </si>
  <si>
    <t>agcocorp.com</t>
  </si>
  <si>
    <t>irco.com</t>
  </si>
  <si>
    <t>aon.com</t>
  </si>
  <si>
    <t>lonza.com</t>
  </si>
  <si>
    <t>netapp.com</t>
  </si>
  <si>
    <t>cavco.com</t>
  </si>
  <si>
    <t>borgwarner.com</t>
  </si>
  <si>
    <t>rtx.com</t>
  </si>
  <si>
    <t>mosaicco.com</t>
  </si>
  <si>
    <t>db.com</t>
  </si>
  <si>
    <t>trinet.com</t>
  </si>
  <si>
    <t>wpp.com</t>
  </si>
  <si>
    <t>lci1.com</t>
  </si>
  <si>
    <t>avisbudgetgroup.com</t>
  </si>
  <si>
    <t>servicenow.com</t>
  </si>
  <si>
    <t>nvidia.com</t>
  </si>
  <si>
    <t>scor.com</t>
  </si>
  <si>
    <t>andritz.com</t>
  </si>
  <si>
    <t>ii-vi.com</t>
  </si>
  <si>
    <t>ensigngroup.net</t>
  </si>
  <si>
    <t>rclinvestor.com</t>
  </si>
  <si>
    <t>att.com</t>
  </si>
  <si>
    <t>vfc.com</t>
  </si>
  <si>
    <t>flooranddecor.com</t>
  </si>
  <si>
    <t>verizon.com</t>
  </si>
  <si>
    <t>cmc.com</t>
  </si>
  <si>
    <t>dnb.com</t>
  </si>
  <si>
    <t>pfizer.com</t>
  </si>
  <si>
    <t>ironmountain.com</t>
  </si>
  <si>
    <t>dillards.com</t>
  </si>
  <si>
    <t>o-i.com</t>
  </si>
  <si>
    <t>pricesmart.com</t>
  </si>
  <si>
    <t>thetorocompany.com</t>
  </si>
  <si>
    <t>tractorsupply.com</t>
  </si>
  <si>
    <t>watts.com</t>
  </si>
  <si>
    <t>albemarle.com</t>
  </si>
  <si>
    <t>rogerscorp.com</t>
  </si>
  <si>
    <t>leidos.com</t>
  </si>
  <si>
    <t>tenethealth.com</t>
  </si>
  <si>
    <t>motorolasolutions.com</t>
  </si>
  <si>
    <t>weatherford.com</t>
  </si>
  <si>
    <t>fcx.com</t>
  </si>
  <si>
    <t>utzsnacks.com</t>
  </si>
  <si>
    <t>ally.com</t>
  </si>
  <si>
    <t>cheniere.com</t>
  </si>
  <si>
    <t>ufpi.com</t>
  </si>
  <si>
    <t>valero.com</t>
  </si>
  <si>
    <t>bd.com</t>
  </si>
  <si>
    <t>boozallen.com</t>
  </si>
  <si>
    <t>dow.com</t>
  </si>
  <si>
    <t>fnf.com</t>
  </si>
  <si>
    <t>cdw.com</t>
  </si>
  <si>
    <t>generac.com</t>
  </si>
  <si>
    <t>materion.com</t>
  </si>
  <si>
    <t>ameriprise.com</t>
  </si>
  <si>
    <t>seaworldentertainment.com</t>
  </si>
  <si>
    <t>zoom.us</t>
  </si>
  <si>
    <t>coty.com</t>
  </si>
  <si>
    <t>aligntech.com</t>
  </si>
  <si>
    <t>ttigroup.com</t>
  </si>
  <si>
    <t>rsac.com</t>
  </si>
  <si>
    <t>aramark.com</t>
  </si>
  <si>
    <t>pattersoncompanies.com</t>
  </si>
  <si>
    <t>lyondellbasell.com</t>
  </si>
  <si>
    <t>sensata.com</t>
  </si>
  <si>
    <t>pentair.com</t>
  </si>
  <si>
    <t>stevemadden.com</t>
  </si>
  <si>
    <t>up.com</t>
  </si>
  <si>
    <t>leonardodrs.com</t>
  </si>
  <si>
    <t>steris.com</t>
  </si>
  <si>
    <t>itron.com</t>
  </si>
  <si>
    <t>oreillyauto.com</t>
  </si>
  <si>
    <t>seagen.com</t>
  </si>
  <si>
    <t>thehartford.com</t>
  </si>
  <si>
    <t>corporate.mcdonalds.com</t>
  </si>
  <si>
    <t>f5.com</t>
  </si>
  <si>
    <t>travelers.com</t>
  </si>
  <si>
    <t>tdw.com</t>
  </si>
  <si>
    <t>united.com</t>
  </si>
  <si>
    <t>entegris.com</t>
  </si>
  <si>
    <t>ashland.com</t>
  </si>
  <si>
    <t>atsautomation.com</t>
  </si>
  <si>
    <t>viavisolutions.com</t>
  </si>
  <si>
    <t>chevron.com</t>
  </si>
  <si>
    <t>axalta.com</t>
  </si>
  <si>
    <t>fastenal.com</t>
  </si>
  <si>
    <t>autonation.com</t>
  </si>
  <si>
    <t>jacobs.com</t>
  </si>
  <si>
    <t>postholdings.com</t>
  </si>
  <si>
    <t>clarivate.com</t>
  </si>
  <si>
    <t>smiths.com</t>
  </si>
  <si>
    <t>slb.com</t>
  </si>
  <si>
    <t>newscorp.com</t>
  </si>
  <si>
    <t>dycomind.com</t>
  </si>
  <si>
    <t>nokia.com</t>
  </si>
  <si>
    <t>abm.com</t>
  </si>
  <si>
    <t>bmwgroup.com</t>
  </si>
  <si>
    <t>raymondjames.com</t>
  </si>
  <si>
    <t>bankofamerica.com</t>
  </si>
  <si>
    <t>entergy.com</t>
  </si>
  <si>
    <t>paypal.com</t>
  </si>
  <si>
    <t>yum.com</t>
  </si>
  <si>
    <t>patenergy.com</t>
  </si>
  <si>
    <t>encompasshealth.com</t>
  </si>
  <si>
    <t>sealedair.com</t>
  </si>
  <si>
    <t>dominionenergy.com</t>
  </si>
  <si>
    <t>nvrinc.com</t>
  </si>
  <si>
    <t>netflix.com</t>
  </si>
  <si>
    <t>cardinalhealth.com</t>
  </si>
  <si>
    <t>qualcomm.com</t>
  </si>
  <si>
    <t>pfgc.com</t>
  </si>
  <si>
    <t>bp.com</t>
  </si>
  <si>
    <t>alight.com</t>
  </si>
  <si>
    <t>marathonoil.com</t>
  </si>
  <si>
    <t>trimble.com</t>
  </si>
  <si>
    <t>halliburton.com</t>
  </si>
  <si>
    <t>concentrix.com</t>
  </si>
  <si>
    <t>crowncork.com</t>
  </si>
  <si>
    <t>lear.com</t>
  </si>
  <si>
    <t>becn.com</t>
  </si>
  <si>
    <t>omron.com</t>
  </si>
  <si>
    <t>nrg.com</t>
  </si>
  <si>
    <t>amg.com</t>
  </si>
  <si>
    <t>verisk.com</t>
  </si>
  <si>
    <t>diageo.com</t>
  </si>
  <si>
    <t>surgerypartners.com</t>
  </si>
  <si>
    <t>thermofisher.com</t>
  </si>
  <si>
    <t>spectrumbrands.com</t>
  </si>
  <si>
    <t>republicservices.com</t>
  </si>
  <si>
    <t>elekta.com</t>
  </si>
  <si>
    <t>mitsubishicorp.com</t>
  </si>
  <si>
    <t>resmed.com</t>
  </si>
  <si>
    <t>rockwellautomation.com</t>
  </si>
  <si>
    <t>southstatebank.com</t>
  </si>
  <si>
    <t>airliquide.com</t>
  </si>
  <si>
    <t>tapestry.com</t>
  </si>
  <si>
    <t>pxd.com</t>
  </si>
  <si>
    <t>watsco.com</t>
  </si>
  <si>
    <t>cisco.com</t>
  </si>
  <si>
    <t>microchip.com</t>
  </si>
  <si>
    <t>cibc.com</t>
  </si>
  <si>
    <t>averydennison.com</t>
  </si>
  <si>
    <t>dupont.com</t>
  </si>
  <si>
    <t>nexstar.tv</t>
  </si>
  <si>
    <t>dentsplysirona.com</t>
  </si>
  <si>
    <t>johnsoncontrols.com</t>
  </si>
  <si>
    <t>metlife.com</t>
  </si>
  <si>
    <t>bauschhealth.com</t>
  </si>
  <si>
    <t>sunrun.com</t>
  </si>
  <si>
    <t>teck.com</t>
  </si>
  <si>
    <t>freshpet.com</t>
  </si>
  <si>
    <t>mondelezinternational.com</t>
  </si>
  <si>
    <t>labcorp.com</t>
  </si>
  <si>
    <t>aresmgmt.com</t>
  </si>
  <si>
    <t>xcelenergy.com</t>
  </si>
  <si>
    <t>craneco.com</t>
  </si>
  <si>
    <t>phillipsedison.com</t>
  </si>
  <si>
    <t>archgroup.com</t>
  </si>
  <si>
    <t>vivendi.com</t>
  </si>
  <si>
    <t>generalmills.com</t>
  </si>
  <si>
    <t>academy.com</t>
  </si>
  <si>
    <t>cbre.com</t>
  </si>
  <si>
    <t>amgen.com</t>
  </si>
  <si>
    <t>amedisys.com</t>
  </si>
  <si>
    <t>bakerhughes.com</t>
  </si>
  <si>
    <t>stericycle.com</t>
  </si>
  <si>
    <t>exactsciences.com</t>
  </si>
  <si>
    <t>vistracorp.com</t>
  </si>
  <si>
    <t>se.com</t>
  </si>
  <si>
    <t>bms.com</t>
  </si>
  <si>
    <t>deckers.com</t>
  </si>
  <si>
    <t>darlingii.com</t>
  </si>
  <si>
    <t>cabotcorp.com</t>
  </si>
  <si>
    <t>central.com</t>
  </si>
  <si>
    <t>baxter.com</t>
  </si>
  <si>
    <t>relx.com</t>
  </si>
  <si>
    <t>lamar.com</t>
  </si>
  <si>
    <t>te.com</t>
  </si>
  <si>
    <t>ziffdavis.com</t>
  </si>
  <si>
    <t>ebayinc.com</t>
  </si>
  <si>
    <t>rushenterprises.com</t>
  </si>
  <si>
    <t>waters.com</t>
  </si>
  <si>
    <t>uber.com</t>
  </si>
  <si>
    <t>axon.com</t>
  </si>
  <si>
    <t>vno.com</t>
  </si>
  <si>
    <t>nclhltd.com</t>
  </si>
  <si>
    <t>caesars.com</t>
  </si>
  <si>
    <t>gd.com</t>
  </si>
  <si>
    <t>ea.com</t>
  </si>
  <si>
    <t>selectmedical.com</t>
  </si>
  <si>
    <t>potlatchdeltic.com</t>
  </si>
  <si>
    <t>texasroadhouse.com</t>
  </si>
  <si>
    <t>thehersheycompany.com</t>
  </si>
  <si>
    <t>lpcorp.com</t>
  </si>
  <si>
    <t>hosthotels.com</t>
  </si>
  <si>
    <t>pgecorp.com</t>
  </si>
  <si>
    <t>poolcorp.com</t>
  </si>
  <si>
    <t>monsterbevcorp.com</t>
  </si>
  <si>
    <t>paychex.com</t>
  </si>
  <si>
    <t>rgare.com</t>
  </si>
  <si>
    <t>kennametal.com</t>
  </si>
  <si>
    <t>firstam.com</t>
  </si>
  <si>
    <t>prudential.com</t>
  </si>
  <si>
    <t>cboe.com</t>
  </si>
  <si>
    <t>gapinc.com</t>
  </si>
  <si>
    <t>wasteconnections.com</t>
  </si>
  <si>
    <t>kkr.com</t>
  </si>
  <si>
    <t>jnj.com</t>
  </si>
  <si>
    <t>asgn.com</t>
  </si>
  <si>
    <t>gflenv.com</t>
  </si>
  <si>
    <t>cfindustries.com</t>
  </si>
  <si>
    <t>cvrenergy.com</t>
  </si>
  <si>
    <t>activisionblizzard.com</t>
  </si>
  <si>
    <t>airleasecorp.com</t>
  </si>
  <si>
    <t>churchilldownsincorporated.com</t>
  </si>
  <si>
    <t>thewaltdisneycompany.com</t>
  </si>
  <si>
    <t>arkema.com</t>
  </si>
  <si>
    <t>tesla.com</t>
  </si>
  <si>
    <t>gm.com</t>
  </si>
  <si>
    <t>aegon.com</t>
  </si>
  <si>
    <t>kinross.com</t>
  </si>
  <si>
    <t>myrgroup.com</t>
  </si>
  <si>
    <t>supermicro.com</t>
  </si>
  <si>
    <t>alphametresources.com</t>
  </si>
  <si>
    <t>enterpriseproducts.com</t>
  </si>
  <si>
    <t>bc.com</t>
  </si>
  <si>
    <t>spx.com</t>
  </si>
  <si>
    <t>smurfitkappa.com</t>
  </si>
  <si>
    <t>ulta.com</t>
  </si>
  <si>
    <t>dish.com</t>
  </si>
  <si>
    <t>elcompanies.com</t>
  </si>
  <si>
    <t>ryder.com</t>
  </si>
  <si>
    <t>sensient.com</t>
  </si>
  <si>
    <t>campbellsoupcompany.com</t>
  </si>
  <si>
    <t>freseniusmedicalcare.com</t>
  </si>
  <si>
    <t>usbank.com</t>
  </si>
  <si>
    <t>accenture.com</t>
  </si>
  <si>
    <t>southernperu.com</t>
  </si>
  <si>
    <t>edison.com</t>
  </si>
  <si>
    <t>escotechnologies.com</t>
  </si>
  <si>
    <t>aa.com</t>
  </si>
  <si>
    <t>sodexo.com</t>
  </si>
  <si>
    <t>mitsui.com</t>
  </si>
  <si>
    <t>copart.com</t>
  </si>
  <si>
    <t>bookingholdings.com</t>
  </si>
  <si>
    <t>ielp.com</t>
  </si>
  <si>
    <t>avangrid.com</t>
  </si>
  <si>
    <t>allstate.com</t>
  </si>
  <si>
    <t>exeloncorp.com</t>
  </si>
  <si>
    <t>macysinc.com</t>
  </si>
  <si>
    <t>williams-sonomainc.com</t>
  </si>
  <si>
    <t>omnicomgroup.com</t>
  </si>
  <si>
    <t>chubb.com</t>
  </si>
  <si>
    <t>paloaltonetworks.com</t>
  </si>
  <si>
    <t>us.jll.com</t>
  </si>
  <si>
    <t>genpt.com</t>
  </si>
  <si>
    <t>dssmith.com</t>
  </si>
  <si>
    <t>nxp.com</t>
  </si>
  <si>
    <t>elementsolutionsinc.com</t>
  </si>
  <si>
    <t>conmed.com</t>
  </si>
  <si>
    <t>trex.com</t>
  </si>
  <si>
    <t>leggett.com</t>
  </si>
  <si>
    <t>xerox.com</t>
  </si>
  <si>
    <t>shell.com</t>
  </si>
  <si>
    <t>reckitt.com</t>
  </si>
  <si>
    <t>fadv.com</t>
  </si>
  <si>
    <t>garmin.com</t>
  </si>
  <si>
    <t>ssctech.com</t>
  </si>
  <si>
    <t>mihomes.com</t>
  </si>
  <si>
    <t>underarmour.com</t>
  </si>
  <si>
    <t>darden.com</t>
  </si>
  <si>
    <t>colgatepalmolive.com</t>
  </si>
  <si>
    <t>usfoods.com</t>
  </si>
  <si>
    <t>sunocolp.com</t>
  </si>
  <si>
    <t>americanexpress.com</t>
  </si>
  <si>
    <t>brighthorizons.com</t>
  </si>
  <si>
    <t>epam.com</t>
  </si>
  <si>
    <t>tcenergy.com</t>
  </si>
  <si>
    <t>murphyoilcorp.com</t>
  </si>
  <si>
    <t>regeneron.com</t>
  </si>
  <si>
    <t>fujitsu.com</t>
  </si>
  <si>
    <t>cognex.com</t>
  </si>
  <si>
    <t>pmi.com</t>
  </si>
  <si>
    <t>bio-rad.com</t>
  </si>
  <si>
    <t>moelis.com</t>
  </si>
  <si>
    <t>gentex.com</t>
  </si>
  <si>
    <t>synaptics.com</t>
  </si>
  <si>
    <t>corporate.arcelormittal.com</t>
  </si>
  <si>
    <t>deere.com</t>
  </si>
  <si>
    <t>tritoninternational.com</t>
  </si>
  <si>
    <t>amkor.com</t>
  </si>
  <si>
    <t>aptar.com</t>
  </si>
  <si>
    <t>badgermeter.com</t>
  </si>
  <si>
    <t>invesco.com</t>
  </si>
  <si>
    <t>technipfmc.com</t>
  </si>
  <si>
    <t>tegna.com</t>
  </si>
  <si>
    <t>lyft.com</t>
  </si>
  <si>
    <t>euronetworldwide.com</t>
  </si>
  <si>
    <t>jbhunt.com</t>
  </si>
  <si>
    <t>mgpingredients.com</t>
  </si>
  <si>
    <t>apple.com</t>
  </si>
  <si>
    <t>tripointehomes.com</t>
  </si>
  <si>
    <t>lpl.com</t>
  </si>
  <si>
    <t>americantower.com</t>
  </si>
  <si>
    <t>packagingcorp.com</t>
  </si>
  <si>
    <t>optioncarehealth.com</t>
  </si>
  <si>
    <t>alstom.com</t>
  </si>
  <si>
    <t>littelfuse.com</t>
  </si>
  <si>
    <t>caseys.com</t>
  </si>
  <si>
    <t>progressive.com</t>
  </si>
  <si>
    <t>novanta.com</t>
  </si>
  <si>
    <t>csx.com</t>
  </si>
  <si>
    <t>paycor.com</t>
  </si>
  <si>
    <t>simon.com</t>
  </si>
  <si>
    <t>iqvia.com</t>
  </si>
  <si>
    <t>pvh.com</t>
  </si>
  <si>
    <t>agilitihealth.com</t>
  </si>
  <si>
    <t>pkhotelsandresorts.com</t>
  </si>
  <si>
    <t>sysco.com</t>
  </si>
  <si>
    <t>iac.com</t>
  </si>
  <si>
    <t>amphenol.com</t>
  </si>
  <si>
    <t>gf.com</t>
  </si>
  <si>
    <t>arcb.com</t>
  </si>
  <si>
    <t>ir.hercrentals.com</t>
  </si>
  <si>
    <t>yeti.com</t>
  </si>
  <si>
    <t>digitalrealty.com</t>
  </si>
  <si>
    <t>interpublic.com</t>
  </si>
  <si>
    <t>bnymellon.com</t>
  </si>
  <si>
    <t>nucor.com</t>
  </si>
  <si>
    <t>gatx.com</t>
  </si>
  <si>
    <t>plexus.com</t>
  </si>
  <si>
    <t>medpace.com</t>
  </si>
  <si>
    <t>encorewire.com</t>
  </si>
  <si>
    <t>fluor.com</t>
  </si>
  <si>
    <t>tripadvisor.com</t>
  </si>
  <si>
    <t>valaris.com</t>
  </si>
  <si>
    <t>loews.com</t>
  </si>
  <si>
    <t>moog.com</t>
  </si>
  <si>
    <t>wyndhamhotels.com</t>
  </si>
  <si>
    <t>goodyear.com</t>
  </si>
  <si>
    <t>uhs.com</t>
  </si>
  <si>
    <t>usa.visa.com</t>
  </si>
  <si>
    <t>synchrony.com</t>
  </si>
  <si>
    <t>acushnetholdingscorp.com</t>
  </si>
  <si>
    <t>epirocgroup.com</t>
  </si>
  <si>
    <t>energizerholdings.com</t>
  </si>
  <si>
    <t>tateandlyle.com</t>
  </si>
  <si>
    <t>volvogroup.com</t>
  </si>
  <si>
    <t>aes.com</t>
  </si>
  <si>
    <t>brookfield.com</t>
  </si>
  <si>
    <t>skechers.com</t>
  </si>
  <si>
    <t>applied.com</t>
  </si>
  <si>
    <t>capitalone.com</t>
  </si>
  <si>
    <t>arlp.com</t>
  </si>
  <si>
    <t>basf.com</t>
  </si>
  <si>
    <t>nationalgrid.com</t>
  </si>
  <si>
    <t>truist.com</t>
  </si>
  <si>
    <t>halozyme.com</t>
  </si>
  <si>
    <t>synopsys.com</t>
  </si>
  <si>
    <t>stld.steeldynamics.com</t>
  </si>
  <si>
    <t>magellanlp.com</t>
  </si>
  <si>
    <t>moodys.com</t>
  </si>
  <si>
    <t>omnicell.com</t>
  </si>
  <si>
    <t>terex.com</t>
  </si>
  <si>
    <t>muellerwaterproducts.com</t>
  </si>
  <si>
    <t>lumentum.com</t>
  </si>
  <si>
    <t>columbia.com</t>
  </si>
  <si>
    <t>murphyusa.com</t>
  </si>
  <si>
    <t>amctheatres.com</t>
  </si>
  <si>
    <t>transdigm.com</t>
  </si>
  <si>
    <t>ipgphotonics.com</t>
  </si>
  <si>
    <t>campingworld.com</t>
  </si>
  <si>
    <t>premierinc.com</t>
  </si>
  <si>
    <t>coopercos.com</t>
  </si>
  <si>
    <t>federalsignal.com</t>
  </si>
  <si>
    <t>chipotle.com</t>
  </si>
  <si>
    <t>lenovo.com</t>
  </si>
  <si>
    <t>ralphlauren.com</t>
  </si>
  <si>
    <t>hillenbrand.com</t>
  </si>
  <si>
    <t>manpowergroup.com</t>
  </si>
  <si>
    <t>drhorton.com</t>
  </si>
  <si>
    <t>davita.com</t>
  </si>
  <si>
    <t>casella.com</t>
  </si>
  <si>
    <t>teradyne.com</t>
  </si>
  <si>
    <t>ncr.com</t>
  </si>
  <si>
    <t>ropertech.com</t>
  </si>
  <si>
    <t>brixmor.com</t>
  </si>
  <si>
    <t>kimberly-clark.com</t>
  </si>
  <si>
    <t>regalrexnord.com</t>
  </si>
  <si>
    <t>odfl.com</t>
  </si>
  <si>
    <t>thekrogerco.com</t>
  </si>
  <si>
    <t>apachecorp.com</t>
  </si>
  <si>
    <t>hess.com</t>
  </si>
  <si>
    <t>goldmansachs.com</t>
  </si>
  <si>
    <t>morganstanley.com</t>
  </si>
  <si>
    <t>molsoncoors.com</t>
  </si>
  <si>
    <t>cedarfair.com</t>
  </si>
  <si>
    <t>consolenergy.com</t>
  </si>
  <si>
    <t>osi-systems.com</t>
  </si>
  <si>
    <t>chemours.com</t>
  </si>
  <si>
    <t>levistrauss.com</t>
  </si>
  <si>
    <t>tysonfoods.com</t>
  </si>
  <si>
    <t>ventasreit.com</t>
  </si>
  <si>
    <t>sempra.com</t>
  </si>
  <si>
    <t>heico.com</t>
  </si>
  <si>
    <t>enproindustries.com</t>
  </si>
  <si>
    <t>plainsallamerican.com</t>
  </si>
  <si>
    <t>fortinet.com</t>
  </si>
  <si>
    <t>mmc.com</t>
  </si>
  <si>
    <t>jabil.com</t>
  </si>
  <si>
    <t>balchem.com</t>
  </si>
  <si>
    <t>cna.com</t>
  </si>
  <si>
    <t>asburyauto.com</t>
  </si>
  <si>
    <t>hrblock.com</t>
  </si>
  <si>
    <t>alliancebernstein.com</t>
  </si>
  <si>
    <t>paccar.com</t>
  </si>
  <si>
    <t>discover.com</t>
  </si>
  <si>
    <t>fticonsulting.com</t>
  </si>
  <si>
    <t>crackerbarrel.com</t>
  </si>
  <si>
    <t>polaris.com</t>
  </si>
  <si>
    <t>tel.com</t>
  </si>
  <si>
    <t>pdce.com</t>
  </si>
  <si>
    <t>berkley.com</t>
  </si>
  <si>
    <t>adspipe.com</t>
  </si>
  <si>
    <t>enbridge.com</t>
  </si>
  <si>
    <t>vertiv.com</t>
  </si>
  <si>
    <t>fuchs.com</t>
  </si>
  <si>
    <t>statestreet.com</t>
  </si>
  <si>
    <t>toshiba.co.jp</t>
  </si>
  <si>
    <t>igt.com</t>
  </si>
  <si>
    <t>t-mobile.com</t>
  </si>
  <si>
    <t>snap.com</t>
  </si>
  <si>
    <t>fico.com</t>
  </si>
  <si>
    <t>autoliv.com</t>
  </si>
  <si>
    <t>graco.com</t>
  </si>
  <si>
    <t>ricoh.co.jp</t>
  </si>
  <si>
    <t>chewy.com</t>
  </si>
  <si>
    <t>mondigroup.com</t>
  </si>
  <si>
    <t>bootbarn.com</t>
  </si>
  <si>
    <t>summit-materials.com</t>
  </si>
  <si>
    <t>samsara.com</t>
  </si>
  <si>
    <t>adient.com</t>
  </si>
  <si>
    <t>nvent.com</t>
  </si>
  <si>
    <t>arcosa.com</t>
  </si>
  <si>
    <t>frontdoorhome.com</t>
  </si>
  <si>
    <t>creditacceptance.com</t>
  </si>
  <si>
    <t>devonenergy.com</t>
  </si>
  <si>
    <t>boydgaming.com</t>
  </si>
  <si>
    <t>mrcy.com</t>
  </si>
  <si>
    <t>zoominfo.com</t>
  </si>
  <si>
    <t>richemont.com</t>
  </si>
  <si>
    <t>sprouts.com</t>
  </si>
  <si>
    <t>asml.com</t>
  </si>
  <si>
    <t>vallourec.com</t>
  </si>
  <si>
    <t>saia.com</t>
  </si>
  <si>
    <t>corteva.com</t>
  </si>
  <si>
    <t>kontoorbrands.com</t>
  </si>
  <si>
    <t>agc.com</t>
  </si>
  <si>
    <t>conocophillips.com</t>
  </si>
  <si>
    <t>bruker.com</t>
  </si>
  <si>
    <t>prologis.com</t>
  </si>
  <si>
    <t>nexteraenergy.com</t>
  </si>
  <si>
    <t>samsonite.com</t>
  </si>
  <si>
    <t>gilead.com</t>
  </si>
  <si>
    <t>roche.com</t>
  </si>
  <si>
    <t>prospectstreet.com</t>
  </si>
  <si>
    <t>cmegroup.com</t>
  </si>
  <si>
    <t>hyatt.com</t>
  </si>
  <si>
    <t>workday.com</t>
  </si>
  <si>
    <t>silganholdings.com</t>
  </si>
  <si>
    <t>muellerindustries.com</t>
  </si>
  <si>
    <t>firstcash.com</t>
  </si>
  <si>
    <t>latamairlinesgroup.net</t>
  </si>
  <si>
    <t>arescapitalcorp.com</t>
  </si>
  <si>
    <t>targaresources.com</t>
  </si>
  <si>
    <t>crestwoodlp.com</t>
  </si>
  <si>
    <t>cubesmart.com</t>
  </si>
  <si>
    <t>oneok.com</t>
  </si>
  <si>
    <t>pplweb.com</t>
  </si>
  <si>
    <t>bostonscientific.com</t>
  </si>
  <si>
    <t>purestorage.com</t>
  </si>
  <si>
    <t>annaly.com</t>
  </si>
  <si>
    <t>extremenetworks.com</t>
  </si>
  <si>
    <t>sprinklr.com</t>
  </si>
  <si>
    <t>blackstone.com</t>
  </si>
  <si>
    <t>hcahealthcare.com</t>
  </si>
  <si>
    <t>abbvie.com</t>
  </si>
  <si>
    <t>adp.com</t>
  </si>
  <si>
    <t>aep.com</t>
  </si>
  <si>
    <t>agilent.com</t>
  </si>
  <si>
    <t>airproducts.com</t>
  </si>
  <si>
    <t>airbnb.com</t>
  </si>
  <si>
    <t>alarm.com</t>
  </si>
  <si>
    <t>allisontransmission.com</t>
  </si>
  <si>
    <t>abc.xyz</t>
  </si>
  <si>
    <t>amd.com</t>
  </si>
  <si>
    <t>ameresco.com</t>
  </si>
  <si>
    <t>ametek.com</t>
  </si>
  <si>
    <t>anteroresources.com</t>
  </si>
  <si>
    <t>archrsc.com</t>
  </si>
  <si>
    <t>arraytechinc.com</t>
  </si>
  <si>
    <t>arrow.com</t>
  </si>
  <si>
    <t>atkore.com</t>
  </si>
  <si>
    <t>autozone.com</t>
  </si>
  <si>
    <t>bausch.com</t>
  </si>
  <si>
    <t>takeda.com</t>
  </si>
  <si>
    <t>bxp.com</t>
  </si>
  <si>
    <t>broadridge.com</t>
  </si>
  <si>
    <t>brown-forman.com</t>
  </si>
  <si>
    <t>calix.com</t>
  </si>
  <si>
    <t>cargurus.com</t>
  </si>
  <si>
    <t>carnivalcorp.com</t>
  </si>
  <si>
    <t>ceridian.com</t>
  </si>
  <si>
    <t>chrobinson.com</t>
  </si>
  <si>
    <t>chemed.com</t>
  </si>
  <si>
    <t>brambles.com</t>
  </si>
  <si>
    <t>cigna.com</t>
  </si>
  <si>
    <t>cn.ca</t>
  </si>
  <si>
    <t>coca-colacompany.com</t>
  </si>
  <si>
    <t>cokeconsolidated.com</t>
  </si>
  <si>
    <t>coinbase.com</t>
  </si>
  <si>
    <t>comfortsystemsusa.com</t>
  </si>
  <si>
    <t>costco.com</t>
  </si>
  <si>
    <t>cvshealth.com</t>
  </si>
  <si>
    <t>delltechnologies.com</t>
  </si>
  <si>
    <t>delta.com</t>
  </si>
  <si>
    <t>diamondbackenergy.com</t>
  </si>
  <si>
    <t>dickssportinggoods.com</t>
  </si>
  <si>
    <t>dollartree.com</t>
  </si>
  <si>
    <t>edwards.com</t>
  </si>
  <si>
    <t>emcorgroup.com</t>
  </si>
  <si>
    <t>envistaco.com</t>
  </si>
  <si>
    <t>eogresources.com</t>
  </si>
  <si>
    <t>exelixis.com</t>
  </si>
  <si>
    <t>expeditors.com</t>
  </si>
  <si>
    <t>franklinresources.com</t>
  </si>
  <si>
    <t>frontier.com</t>
  </si>
  <si>
    <t>grainger.com</t>
  </si>
  <si>
    <t>greenbrickpartners.com</t>
  </si>
  <si>
    <t>guardanthealth.com</t>
  </si>
  <si>
    <t>gxo.com</t>
  </si>
  <si>
    <t>hbfuller.com</t>
  </si>
  <si>
    <t>henryschein.com</t>
  </si>
  <si>
    <t>hexcel.com</t>
  </si>
  <si>
    <t>hormelfoods.com</t>
  </si>
  <si>
    <t>howardhughes.com</t>
  </si>
  <si>
    <t>hp.com</t>
  </si>
  <si>
    <t>hubgroup.com</t>
  </si>
  <si>
    <t>humana.com</t>
  </si>
  <si>
    <t>huntsman.com</t>
  </si>
  <si>
    <t>installedbuildingproducts.com</t>
  </si>
  <si>
    <t>icf.com</t>
  </si>
  <si>
    <t>incyte.com</t>
  </si>
  <si>
    <t>intel.com</t>
  </si>
  <si>
    <t>ihgplc.com</t>
  </si>
  <si>
    <t>internationalpaper.com</t>
  </si>
  <si>
    <t>intuit.com</t>
  </si>
  <si>
    <t>itw.com</t>
  </si>
  <si>
    <t>rentokil-initial.com</t>
  </si>
  <si>
    <t>jefferies.com</t>
  </si>
  <si>
    <t>kohls.com</t>
  </si>
  <si>
    <t>wendys.com</t>
  </si>
  <si>
    <t>lennoxinternational.com</t>
  </si>
  <si>
    <t>libertybroadband.com</t>
  </si>
  <si>
    <t>lifestance.com</t>
  </si>
  <si>
    <t>lionsgate.com</t>
  </si>
  <si>
    <t>mastec.com</t>
  </si>
  <si>
    <t>medtronic.com</t>
  </si>
  <si>
    <t>merck.com</t>
  </si>
  <si>
    <t>meritagehomes.com</t>
  </si>
  <si>
    <t>micron.com</t>
  </si>
  <si>
    <t>microsoft.com</t>
  </si>
  <si>
    <t>modernatx.com</t>
  </si>
  <si>
    <t>molinahealthcare.com</t>
  </si>
  <si>
    <t>mpmaterials.com</t>
  </si>
  <si>
    <t>mrcoopergroup.com</t>
  </si>
  <si>
    <t>nasdaq.com</t>
  </si>
  <si>
    <t>natera.com</t>
  </si>
  <si>
    <t>neurocrine.com</t>
  </si>
  <si>
    <t>newmarket.com</t>
  </si>
  <si>
    <t>newmont.com</t>
  </si>
  <si>
    <t>nordson.com</t>
  </si>
  <si>
    <t>oldrepublic.com</t>
  </si>
  <si>
    <t>olin.com</t>
  </si>
  <si>
    <t>onsemi.com</t>
  </si>
  <si>
    <t>onemainfinancial.com</t>
  </si>
  <si>
    <t>oshkoshcorp.com</t>
  </si>
  <si>
    <t>otis.com</t>
  </si>
  <si>
    <t>papajohns.com</t>
  </si>
  <si>
    <t>parker.com</t>
  </si>
  <si>
    <t>onepeloton.com</t>
  </si>
  <si>
    <t>penskeautomotive.com</t>
  </si>
  <si>
    <t>publicstorage.com</t>
  </si>
  <si>
    <t>quantaservices.com</t>
  </si>
  <si>
    <t>radian.com</t>
  </si>
  <si>
    <t>repligen.com</t>
  </si>
  <si>
    <t>rivian.com</t>
  </si>
  <si>
    <t>rollins.com</t>
  </si>
  <si>
    <t>rossstores.com</t>
  </si>
  <si>
    <t>royalgold.com</t>
  </si>
  <si>
    <t>saic.com</t>
  </si>
  <si>
    <t>schneider.com</t>
  </si>
  <si>
    <t>seagate.com</t>
  </si>
  <si>
    <t>sherwin-williams.com</t>
  </si>
  <si>
    <t>siteone.com</t>
  </si>
  <si>
    <t>southwest.com</t>
  </si>
  <si>
    <t>swn.com</t>
  </si>
  <si>
    <t>aholddelhaize.com</t>
  </si>
  <si>
    <t>stryker.com</t>
  </si>
  <si>
    <t>teledyne.com</t>
  </si>
  <si>
    <t>tetratech.com</t>
  </si>
  <si>
    <t>ti.com</t>
  </si>
  <si>
    <t>textron.com</t>
  </si>
  <si>
    <t>tollbrothers.com</t>
  </si>
  <si>
    <t>sanofi.com</t>
  </si>
  <si>
    <t>ussteel.com</t>
  </si>
  <si>
    <t>verramobility.com</t>
  </si>
  <si>
    <t>welltower.com</t>
  </si>
  <si>
    <t>werner.com</t>
  </si>
  <si>
    <t>whirlpoolcorp.com</t>
  </si>
  <si>
    <t>woodward.com</t>
  </si>
  <si>
    <t>zebra.com</t>
  </si>
  <si>
    <t>zillowgroup.com</t>
  </si>
  <si>
    <t>henkel.com</t>
  </si>
  <si>
    <t>aosmith.com</t>
  </si>
  <si>
    <t>simpsonmfg.com</t>
  </si>
  <si>
    <t>mplx.com</t>
  </si>
  <si>
    <t>etsy.com</t>
  </si>
  <si>
    <t>aflac.com</t>
  </si>
  <si>
    <t>hannover-re.com</t>
  </si>
  <si>
    <t>joe.com</t>
  </si>
  <si>
    <t>stifel.com</t>
  </si>
  <si>
    <t>bxsl.com</t>
  </si>
  <si>
    <t>foxconn.com</t>
  </si>
  <si>
    <t>aercap.com</t>
  </si>
  <si>
    <t>kyndryl.com</t>
  </si>
  <si>
    <t>shift4.com</t>
  </si>
  <si>
    <t>sofi.com</t>
  </si>
  <si>
    <t>vailresorts.com</t>
  </si>
  <si>
    <t>centene.com</t>
  </si>
  <si>
    <t>stantec.com</t>
  </si>
  <si>
    <t>seic.com</t>
  </si>
  <si>
    <t>abbott.com</t>
  </si>
  <si>
    <t>agilonhealth.com</t>
  </si>
  <si>
    <t>apigroupinc.com</t>
  </si>
  <si>
    <t>axiscapital.com</t>
  </si>
  <si>
    <t>barrick.com</t>
  </si>
  <si>
    <t>bellring.com</t>
  </si>
  <si>
    <t>brinks.com</t>
  </si>
  <si>
    <t>brp.com</t>
  </si>
  <si>
    <t>cactuswhd.com</t>
  </si>
  <si>
    <t>calwatergroup.com</t>
  </si>
  <si>
    <t>centurycommunities.com</t>
  </si>
  <si>
    <t>cnhindustrial.com</t>
  </si>
  <si>
    <t>constellium.com</t>
  </si>
  <si>
    <t>diversey.com</t>
  </si>
  <si>
    <t>drivenbrands.com</t>
  </si>
  <si>
    <t>flagstar.com</t>
  </si>
  <si>
    <t>fortisinc.com</t>
  </si>
  <si>
    <t>hfsinclair.com</t>
  </si>
  <si>
    <t>iconplc.com</t>
  </si>
  <si>
    <t>leonardo.com</t>
  </si>
  <si>
    <t>mistercarwash.com</t>
  </si>
  <si>
    <t>olaplex.com</t>
  </si>
  <si>
    <t>publicisgroupe.com</t>
  </si>
  <si>
    <t>rh.com</t>
  </si>
  <si>
    <t>rocketlabusa.com</t>
  </si>
  <si>
    <t>southerncompany.com</t>
  </si>
  <si>
    <t>syneoshealth.com</t>
  </si>
  <si>
    <t>troweprice.com</t>
  </si>
  <si>
    <t>vir.bio</t>
  </si>
  <si>
    <t>vontier.com</t>
  </si>
  <si>
    <t>wexinc.com</t>
  </si>
  <si>
    <t>WebSite</t>
  </si>
  <si>
    <t>aactechnologies.com</t>
  </si>
  <si>
    <t>aia.com</t>
  </si>
  <si>
    <t>aaon.com</t>
  </si>
  <si>
    <t>advanceautoparts.com</t>
  </si>
  <si>
    <t>global.abb</t>
  </si>
  <si>
    <t>amerisbank.com</t>
  </si>
  <si>
    <t>abcam.com</t>
  </si>
  <si>
    <t>ambev.com.br</t>
  </si>
  <si>
    <t>arbor.com</t>
  </si>
  <si>
    <t>acadia.com</t>
  </si>
  <si>
    <t>aircanada.com</t>
  </si>
  <si>
    <t>abchina.com.cn</t>
  </si>
  <si>
    <t>aciworldwide.com</t>
  </si>
  <si>
    <t>enactmi.com</t>
  </si>
  <si>
    <t>acvauctions.com</t>
  </si>
  <si>
    <t>agreerealty.com</t>
  </si>
  <si>
    <t>adidas-group.com</t>
  </si>
  <si>
    <t>autodesk.com</t>
  </si>
  <si>
    <t>adyen.com</t>
  </si>
  <si>
    <t>ameren.com</t>
  </si>
  <si>
    <t>advancedenergy.com</t>
  </si>
  <si>
    <t>american-equity.com</t>
  </si>
  <si>
    <t>agnicoeagle.com</t>
  </si>
  <si>
    <t>aeo-inc.com</t>
  </si>
  <si>
    <t>arcresources.com</t>
  </si>
  <si>
    <t>afginc.com</t>
  </si>
  <si>
    <t>affirm.com</t>
  </si>
  <si>
    <t>ageas.com</t>
  </si>
  <si>
    <t>alamosgold.com</t>
  </si>
  <si>
    <t>agnc.com</t>
  </si>
  <si>
    <t>assuredguaranty.com</t>
  </si>
  <si>
    <t>conch.cn</t>
  </si>
  <si>
    <t>adeccogroup.com</t>
  </si>
  <si>
    <t>asahi-kasei.com</t>
  </si>
  <si>
    <t>c3.ai</t>
  </si>
  <si>
    <t>aircommunities.com</t>
  </si>
  <si>
    <t>airchina.com.cn</t>
  </si>
  <si>
    <t>ajg.com</t>
  </si>
  <si>
    <t>ajinomoto.co.jp</t>
  </si>
  <si>
    <t>akamai.com</t>
  </si>
  <si>
    <t>koandina.com</t>
  </si>
  <si>
    <t>akerotx.com</t>
  </si>
  <si>
    <t>akzonobel.com</t>
  </si>
  <si>
    <t>alcon.com</t>
  </si>
  <si>
    <t>allete.com</t>
  </si>
  <si>
    <t>alfalaval.com</t>
  </si>
  <si>
    <t>allegromicro.com</t>
  </si>
  <si>
    <t>allianz.com</t>
  </si>
  <si>
    <t>alkermes.com</t>
  </si>
  <si>
    <t>allegion.com</t>
  </si>
  <si>
    <t>alnylam.com</t>
  </si>
  <si>
    <t>astellas.com</t>
  </si>
  <si>
    <t>altair.com</t>
  </si>
  <si>
    <t>anteromidstream.com</t>
  </si>
  <si>
    <t>ambarella.com</t>
  </si>
  <si>
    <t>ardaghmetalpackaging.com</t>
  </si>
  <si>
    <t>corporate.amplifon.com</t>
  </si>
  <si>
    <t>amh.com</t>
  </si>
  <si>
    <t>assetmark.com</t>
  </si>
  <si>
    <t>amnhealthcare.com</t>
  </si>
  <si>
    <t>amphastar.com</t>
  </si>
  <si>
    <t>americamovil.com</t>
  </si>
  <si>
    <t>aboutamazon.com</t>
  </si>
  <si>
    <t>arista.com</t>
  </si>
  <si>
    <t>acerinox.com</t>
  </si>
  <si>
    <t>anta.com</t>
  </si>
  <si>
    <t>ansys.com</t>
  </si>
  <si>
    <t>artisanpartners.com</t>
  </si>
  <si>
    <t>aperam.com</t>
  </si>
  <si>
    <t>applehospitalityreit.com</t>
  </si>
  <si>
    <t>apellis.com</t>
  </si>
  <si>
    <t>aspenpharma.com</t>
  </si>
  <si>
    <t>applovin.com</t>
  </si>
  <si>
    <t>appfolioinc.com</t>
  </si>
  <si>
    <t>appian.com</t>
  </si>
  <si>
    <t>aptiv.com</t>
  </si>
  <si>
    <t>algonquinpower.com</t>
  </si>
  <si>
    <t>arcadis.com</t>
  </si>
  <si>
    <t>are.com</t>
  </si>
  <si>
    <t>argenx.com</t>
  </si>
  <si>
    <t>arrowheadpharma.com</t>
  </si>
  <si>
    <t>assai.com.br</t>
  </si>
  <si>
    <t>asana.com</t>
  </si>
  <si>
    <t>assaabloy.com</t>
  </si>
  <si>
    <t>associatedbank.com</t>
  </si>
  <si>
    <t>abf.co.uk</t>
  </si>
  <si>
    <t>aisin.com</t>
  </si>
  <si>
    <t>asm.com</t>
  </si>
  <si>
    <t>ascendispharma.com</t>
  </si>
  <si>
    <t>asur.com.mx</t>
  </si>
  <si>
    <t>aseglobal.com</t>
  </si>
  <si>
    <t>ir.yaduo.com</t>
  </si>
  <si>
    <t>autotrader.co.uk</t>
  </si>
  <si>
    <t>advantest.com</t>
  </si>
  <si>
    <t>autohome.com.cn</t>
  </si>
  <si>
    <t>atimaterials.com</t>
  </si>
  <si>
    <t>atlascopcogroup.com</t>
  </si>
  <si>
    <t>atmosenergy.com</t>
  </si>
  <si>
    <t>atricure.com</t>
  </si>
  <si>
    <t>anglogoldashanti.com</t>
  </si>
  <si>
    <t>atlanticunionbank.com</t>
  </si>
  <si>
    <t>auo.com</t>
  </si>
  <si>
    <t>avistacorp.com</t>
  </si>
  <si>
    <t>grupoaval.com</t>
  </si>
  <si>
    <t>avinc.com</t>
  </si>
  <si>
    <t>avalonbay.com</t>
  </si>
  <si>
    <t>avidxchange.com</t>
  </si>
  <si>
    <t>ais.th</t>
  </si>
  <si>
    <t>avantorsciences.com</t>
  </si>
  <si>
    <t>aviva.com</t>
  </si>
  <si>
    <t>aluminalimited.com</t>
  </si>
  <si>
    <t>armstrongceilings.com</t>
  </si>
  <si>
    <t>aswater.com</t>
  </si>
  <si>
    <t>axosfinancial.com</t>
  </si>
  <si>
    <t>axa.com</t>
  </si>
  <si>
    <t>axonics.com</t>
  </si>
  <si>
    <t>axsome.com</t>
  </si>
  <si>
    <t>atlantica.com</t>
  </si>
  <si>
    <t>alteryx.com</t>
  </si>
  <si>
    <t>azekco.com</t>
  </si>
  <si>
    <t>astrazeneca.com</t>
  </si>
  <si>
    <t>aspentech.com</t>
  </si>
  <si>
    <t>azenta.com</t>
  </si>
  <si>
    <t>voeazul.com.br</t>
  </si>
  <si>
    <t>onebarnes.com</t>
  </si>
  <si>
    <t>alibabagroup.com</t>
  </si>
  <si>
    <t>boc.cn</t>
  </si>
  <si>
    <t>braskem.com.br</t>
  </si>
  <si>
    <t>bancfirst.bank</t>
  </si>
  <si>
    <t>grupocredicorp.com</t>
  </si>
  <si>
    <t>libertymedia.com</t>
  </si>
  <si>
    <t>banco.bradesco</t>
  </si>
  <si>
    <t>bridgebio.com</t>
  </si>
  <si>
    <t>bbseguridaderi.com.br</t>
  </si>
  <si>
    <t>bbva.com</t>
  </si>
  <si>
    <t>bbwinc.com</t>
  </si>
  <si>
    <t>investors.bestbuy.com</t>
  </si>
  <si>
    <t>bce.ca</t>
  </si>
  <si>
    <t>portales.bancochile.cl</t>
  </si>
  <si>
    <t>bankcomm.com</t>
  </si>
  <si>
    <t>bb.com.br</t>
  </si>
  <si>
    <t>bloomenergy.com</t>
  </si>
  <si>
    <t>beamtx.com</t>
  </si>
  <si>
    <t>ke.com</t>
  </si>
  <si>
    <t>bep.brookfield.com</t>
  </si>
  <si>
    <t>besi.com</t>
  </si>
  <si>
    <t>bunge.com</t>
  </si>
  <si>
    <t>beigene.com</t>
  </si>
  <si>
    <t>biglariholdings.com</t>
  </si>
  <si>
    <t>brighthousefinancial.com</t>
  </si>
  <si>
    <t>ir.baidu.com</t>
  </si>
  <si>
    <t>bilibili.com</t>
  </si>
  <si>
    <t>bill.com</t>
  </si>
  <si>
    <t>sobi.com</t>
  </si>
  <si>
    <t>bip.brookfield.com</t>
  </si>
  <si>
    <t>hkbea.com</t>
  </si>
  <si>
    <t>berkeleygroup.co.uk</t>
  </si>
  <si>
    <t>blackhillscorp.com</t>
  </si>
  <si>
    <t>bankhapoalim.com</t>
  </si>
  <si>
    <t>blackknightinc.com</t>
  </si>
  <si>
    <t>blackline.com</t>
  </si>
  <si>
    <t>blackbaud.com</t>
  </si>
  <si>
    <t>bellwayplc.co.uk</t>
  </si>
  <si>
    <t>bumble.com</t>
  </si>
  <si>
    <t>biomarin.com</t>
  </si>
  <si>
    <t>bandmretail.com</t>
  </si>
  <si>
    <t>biomerieux.com</t>
  </si>
  <si>
    <t>broadstone.com</t>
  </si>
  <si>
    <t>group.bnpparibas</t>
  </si>
  <si>
    <t>scotiabank.com</t>
  </si>
  <si>
    <t>biontech.de</t>
  </si>
  <si>
    <t>bollore.com</t>
  </si>
  <si>
    <t>investor.bokf.com</t>
  </si>
  <si>
    <t>hugoboss.com</t>
  </si>
  <si>
    <t>bouygues.com</t>
  </si>
  <si>
    <t>boardwalkreit.com</t>
  </si>
  <si>
    <t>box.com</t>
  </si>
  <si>
    <t>blueprintmedicines.com</t>
  </si>
  <si>
    <t>popular.com</t>
  </si>
  <si>
    <t>bridgestone.co.jp</t>
  </si>
  <si>
    <t>bbinsurance.com</t>
  </si>
  <si>
    <t>baldwinriskpartners.com</t>
  </si>
  <si>
    <t>global.brother</t>
  </si>
  <si>
    <t>braze.com</t>
  </si>
  <si>
    <t>banco.santander.cl</t>
  </si>
  <si>
    <t>santander.com.br</t>
  </si>
  <si>
    <t>blackstoneminerals.com</t>
  </si>
  <si>
    <t>santander.com.mx</t>
  </si>
  <si>
    <t>bentley.com</t>
  </si>
  <si>
    <t>barrattdevelopments.co.uk</t>
  </si>
  <si>
    <t>b2gold.com</t>
  </si>
  <si>
    <t>bat.com</t>
  </si>
  <si>
    <t>britishland.com</t>
  </si>
  <si>
    <t>britvic.com</t>
  </si>
  <si>
    <t>ab-inbev.com</t>
  </si>
  <si>
    <t>burberryplc.com</t>
  </si>
  <si>
    <t>burlingtoninvestors.com</t>
  </si>
  <si>
    <t>bavarian-nordic.com</t>
  </si>
  <si>
    <t>bureauveritas.com</t>
  </si>
  <si>
    <t>blackstonemortgagetrust.com</t>
  </si>
  <si>
    <t>byd.com</t>
  </si>
  <si>
    <t>ir.zhipin.com</t>
  </si>
  <si>
    <t>bunzl.com</t>
  </si>
  <si>
    <t>buzziunicem.com</t>
  </si>
  <si>
    <t>carlsberggroup.com</t>
  </si>
  <si>
    <t>cableone.biz</t>
  </si>
  <si>
    <t>cadencebank.com</t>
  </si>
  <si>
    <t>cae.com</t>
  </si>
  <si>
    <t>caixabank.com</t>
  </si>
  <si>
    <t>global.canon</t>
  </si>
  <si>
    <t>crcement.com</t>
  </si>
  <si>
    <t>cathaygeneralbancorp.com</t>
  </si>
  <si>
    <t>commercebank.com</t>
  </si>
  <si>
    <t>cbna.com</t>
  </si>
  <si>
    <t>cbiz.com</t>
  </si>
  <si>
    <t>cccis.com</t>
  </si>
  <si>
    <t>cocacolaep.com</t>
  </si>
  <si>
    <t>coca-colahellenic.com</t>
  </si>
  <si>
    <t>crowncastle.com</t>
  </si>
  <si>
    <t>cameco.com</t>
  </si>
  <si>
    <t>cogentco.com</t>
  </si>
  <si>
    <t>chinacoalenergy.com</t>
  </si>
  <si>
    <t>ccu.cl</t>
  </si>
  <si>
    <t>chindatagroup.com</t>
  </si>
  <si>
    <t>cadence.com</t>
  </si>
  <si>
    <t>constellationenergy.com</t>
  </si>
  <si>
    <t>celsiusholdingsinc.com</t>
  </si>
  <si>
    <t>cerevel.com</t>
  </si>
  <si>
    <t>certara.com</t>
  </si>
  <si>
    <t>citizensbank.com</t>
  </si>
  <si>
    <t>confluent.io</t>
  </si>
  <si>
    <t>frostbank.com</t>
  </si>
  <si>
    <t>capgemini.com</t>
  </si>
  <si>
    <t>chibabank.co.jp</t>
  </si>
  <si>
    <t>citicbank.com</t>
  </si>
  <si>
    <t>dior-finance.com</t>
  </si>
  <si>
    <t>cebenvironment.com</t>
  </si>
  <si>
    <t>chugai-pharm.co.jp</t>
  </si>
  <si>
    <t>choicehotels.com</t>
  </si>
  <si>
    <t>chk.com</t>
  </si>
  <si>
    <t>checkpoint.com</t>
  </si>
  <si>
    <t>chargepoint.com</t>
  </si>
  <si>
    <t>chordenergy.com</t>
  </si>
  <si>
    <t>chorus.co.nz</t>
  </si>
  <si>
    <t>cht.com.tw</t>
  </si>
  <si>
    <t>corporate.charter.com</t>
  </si>
  <si>
    <t>mengniuir.com</t>
  </si>
  <si>
    <t>ccb.com</t>
  </si>
  <si>
    <t>hold.coscoshipping.com</t>
  </si>
  <si>
    <t>cemig.com.br</t>
  </si>
  <si>
    <t>colliers.com</t>
  </si>
  <si>
    <t>cmbchina.com</t>
  </si>
  <si>
    <t>cinfin.com</t>
  </si>
  <si>
    <t>cielo.com.br</t>
  </si>
  <si>
    <t>civitasresources.com</t>
  </si>
  <si>
    <t>ctfjewellerygroup.com</t>
  </si>
  <si>
    <t>ckh.com.hk</t>
  </si>
  <si>
    <t>comerica.com</t>
  </si>
  <si>
    <t>cmbc.com.cn</t>
  </si>
  <si>
    <t>corporate.comcast.com</t>
  </si>
  <si>
    <t>cmport.com.hk</t>
  </si>
  <si>
    <t>compass-group.com</t>
  </si>
  <si>
    <t>cmsenergy.com</t>
  </si>
  <si>
    <t>commbank.com.au</t>
  </si>
  <si>
    <t>cnoinc.com</t>
  </si>
  <si>
    <t>cnrl.com</t>
  </si>
  <si>
    <t>cohenandsteers.com</t>
  </si>
  <si>
    <t>cnx.com</t>
  </si>
  <si>
    <t>croda.com</t>
  </si>
  <si>
    <t>columbiabankingsystem.com</t>
  </si>
  <si>
    <t>corcept.com</t>
  </si>
  <si>
    <t>cpr.ca</t>
  </si>
  <si>
    <t>copa.gcs-web.com</t>
  </si>
  <si>
    <t>cathaypacific.com</t>
  </si>
  <si>
    <t>crescentpointenergy.com</t>
  </si>
  <si>
    <t>chpk.com</t>
  </si>
  <si>
    <t>aboutcoupang.com</t>
  </si>
  <si>
    <t>capriholdings.com</t>
  </si>
  <si>
    <t>camdenliving.com</t>
  </si>
  <si>
    <t>centrica.com</t>
  </si>
  <si>
    <t>cqpir.cheniere.com</t>
  </si>
  <si>
    <t>credit-agricole.com</t>
  </si>
  <si>
    <t>corebridgefinancial.com</t>
  </si>
  <si>
    <t>crc.com</t>
  </si>
  <si>
    <t>credosemi.com</t>
  </si>
  <si>
    <t>crh.com</t>
  </si>
  <si>
    <t>crbeer.com.hk</t>
  </si>
  <si>
    <t>comstockresources.com</t>
  </si>
  <si>
    <t>crocs.com</t>
  </si>
  <si>
    <t>cr-power.com</t>
  </si>
  <si>
    <t>carrefour.com</t>
  </si>
  <si>
    <t>carpentertechnology.com</t>
  </si>
  <si>
    <t>crisprtx.com</t>
  </si>
  <si>
    <t>criteo.com</t>
  </si>
  <si>
    <t>cirrus.com</t>
  </si>
  <si>
    <t>corvel.com</t>
  </si>
  <si>
    <t>crowdstrike.com</t>
  </si>
  <si>
    <t>costargroup.com</t>
  </si>
  <si>
    <t>world.casio.com</t>
  </si>
  <si>
    <t>canadiansolar.com</t>
  </si>
  <si>
    <t>csl.com.au</t>
  </si>
  <si>
    <t>catalent.com</t>
  </si>
  <si>
    <t>coterra.com</t>
  </si>
  <si>
    <t>countrygarden.com.cn</t>
  </si>
  <si>
    <t>colruytgroup.com</t>
  </si>
  <si>
    <t>cousins.com</t>
  </si>
  <si>
    <t>curevac.com</t>
  </si>
  <si>
    <t>cenovus.com</t>
  </si>
  <si>
    <t>commvault.com</t>
  </si>
  <si>
    <t>carvana.com</t>
  </si>
  <si>
    <t>clearwateranalytics.com</t>
  </si>
  <si>
    <t>clearwayenergy.com</t>
  </si>
  <si>
    <t>smartcentres.com</t>
  </si>
  <si>
    <t>cranenxt.com</t>
  </si>
  <si>
    <t>cyberark.com</t>
  </si>
  <si>
    <t>cyberagent.co.jp</t>
  </si>
  <si>
    <t>cytokinetics.com</t>
  </si>
  <si>
    <t>danone.com</t>
  </si>
  <si>
    <t>doordash.com</t>
  </si>
  <si>
    <t>3ds.com</t>
  </si>
  <si>
    <t>endava.com</t>
  </si>
  <si>
    <t>digitalbridge.com</t>
  </si>
  <si>
    <t>dbs.com</t>
  </si>
  <si>
    <t>dropbox.com</t>
  </si>
  <si>
    <t>dcc.ie</t>
  </si>
  <si>
    <t>donaldson.com</t>
  </si>
  <si>
    <t>datadoghq.com</t>
  </si>
  <si>
    <t>denbury.com</t>
  </si>
  <si>
    <t>dairyfarmgroup.com</t>
  </si>
  <si>
    <t>didiglobal.com</t>
  </si>
  <si>
    <t>kentaku.co.jp</t>
  </si>
  <si>
    <t>screen.co.jp</t>
  </si>
  <si>
    <t>diodes.com</t>
  </si>
  <si>
    <t>daikin.com</t>
  </si>
  <si>
    <t>deleklogistics.com</t>
  </si>
  <si>
    <t>draftkings.com</t>
  </si>
  <si>
    <t>dlocal.com</t>
  </si>
  <si>
    <t>ginkgobioworks.com</t>
  </si>
  <si>
    <t>dnb.no</t>
  </si>
  <si>
    <t>dfmg.com.cn</t>
  </si>
  <si>
    <t>denalitherapeutics.com</t>
  </si>
  <si>
    <t>dunelm.com</t>
  </si>
  <si>
    <t>dnpselectincome.com</t>
  </si>
  <si>
    <t>dnp.co.jp</t>
  </si>
  <si>
    <t>docreit.com</t>
  </si>
  <si>
    <t>digitalocean.com</t>
  </si>
  <si>
    <t>doximity.com</t>
  </si>
  <si>
    <t>docusign.com</t>
  </si>
  <si>
    <t>dormanproducts.com</t>
  </si>
  <si>
    <t>amdocs.com</t>
  </si>
  <si>
    <t>ir.dominos.com</t>
  </si>
  <si>
    <t>dqsolar.com</t>
  </si>
  <si>
    <t>disco.co.jp</t>
  </si>
  <si>
    <t>dsv.com</t>
  </si>
  <si>
    <t>daiwa-grp.jp</t>
  </si>
  <si>
    <t>descartes.com</t>
  </si>
  <si>
    <t>dynatrace.com</t>
  </si>
  <si>
    <t>dteenergy.com</t>
  </si>
  <si>
    <t>telekom.com</t>
  </si>
  <si>
    <t>dtmidstream.com</t>
  </si>
  <si>
    <t>dufry.com</t>
  </si>
  <si>
    <t>duolingo.com</t>
  </si>
  <si>
    <t>doubleverify.com</t>
  </si>
  <si>
    <t>camparigroup.com</t>
  </si>
  <si>
    <t>daiwahouse.co.jp</t>
  </si>
  <si>
    <t>deutsche-wohnen.com</t>
  </si>
  <si>
    <t>derwentlondon.com</t>
  </si>
  <si>
    <t>dxc.technology</t>
  </si>
  <si>
    <t>dexcom.com</t>
  </si>
  <si>
    <t>eni.com</t>
  </si>
  <si>
    <t>airbus.com</t>
  </si>
  <si>
    <t>easternbank.com</t>
  </si>
  <si>
    <t>ecopetrol.com.co</t>
  </si>
  <si>
    <t>edf.fr</t>
  </si>
  <si>
    <t>conedison.com</t>
  </si>
  <si>
    <t>edenred.com</t>
  </si>
  <si>
    <t>endeavorco.com</t>
  </si>
  <si>
    <t>neworiental.org</t>
  </si>
  <si>
    <t>excelerateenergy.com</t>
  </si>
  <si>
    <t>eastgroup.net</t>
  </si>
  <si>
    <t>easyjet.com</t>
  </si>
  <si>
    <t>elanco.com</t>
  </si>
  <si>
    <t>elfcosmetics.com</t>
  </si>
  <si>
    <t>copel.com</t>
  </si>
  <si>
    <t>equitylifestyleproperties.com</t>
  </si>
  <si>
    <t>electroluxgroup.com</t>
  </si>
  <si>
    <t>elevancehealth.com</t>
  </si>
  <si>
    <t>enelchile.cl</t>
  </si>
  <si>
    <t>enlightenergy.co.il</t>
  </si>
  <si>
    <t>enphase.com</t>
  </si>
  <si>
    <t>envestnet.com</t>
  </si>
  <si>
    <t>enovix.com</t>
  </si>
  <si>
    <t>eon.com</t>
  </si>
  <si>
    <t>eprkc.com</t>
  </si>
  <si>
    <t>essentialproperties.com</t>
  </si>
  <si>
    <t>eqcre.com</t>
  </si>
  <si>
    <t>equitableholdings.com</t>
  </si>
  <si>
    <t>eqt.com</t>
  </si>
  <si>
    <t>enerplus.com</t>
  </si>
  <si>
    <t>eurofins.com</t>
  </si>
  <si>
    <t>esab.com</t>
  </si>
  <si>
    <t>enstargroup.com</t>
  </si>
  <si>
    <t>essilorluxottica.com</t>
  </si>
  <si>
    <t>elbitsystems.com</t>
  </si>
  <si>
    <t>engagesmart.com</t>
  </si>
  <si>
    <t>essentgroup.com</t>
  </si>
  <si>
    <t>essexapartmenthomes.com</t>
  </si>
  <si>
    <t>elastic.co</t>
  </si>
  <si>
    <t>equitransmidstream.com</t>
  </si>
  <si>
    <t>euronav.com</t>
  </si>
  <si>
    <t>evercommerce.com</t>
  </si>
  <si>
    <t>eveairmobility.com</t>
  </si>
  <si>
    <t>evolenthealth.com</t>
  </si>
  <si>
    <t>evotec.com</t>
  </si>
  <si>
    <t>evercore.com</t>
  </si>
  <si>
    <t>investors.evergy.com</t>
  </si>
  <si>
    <t>evertecinc.com</t>
  </si>
  <si>
    <t>eastwestbank.com</t>
  </si>
  <si>
    <t>exlservice.com</t>
  </si>
  <si>
    <t>eaglematerials.com</t>
  </si>
  <si>
    <t>expediagroup.com</t>
  </si>
  <si>
    <t>experianplc.com</t>
  </si>
  <si>
    <t>expworldholdings.com</t>
  </si>
  <si>
    <t>exponent.com</t>
  </si>
  <si>
    <t>fanuc.co.jp</t>
  </si>
  <si>
    <t>fbin.com</t>
  </si>
  <si>
    <t>1firstbank.com</t>
  </si>
  <si>
    <t>firstcitizens.com</t>
  </si>
  <si>
    <t>fcpt.com</t>
  </si>
  <si>
    <t>factset.com</t>
  </si>
  <si>
    <t>franklin-electric.com</t>
  </si>
  <si>
    <t>ffin.com</t>
  </si>
  <si>
    <t>fglife.com</t>
  </si>
  <si>
    <t>fctgl.com</t>
  </si>
  <si>
    <t>fhb.com</t>
  </si>
  <si>
    <t>federatedinvestors.com</t>
  </si>
  <si>
    <t>firsthorizon.com</t>
  </si>
  <si>
    <t>fibk.com</t>
  </si>
  <si>
    <t>fnni.com</t>
  </si>
  <si>
    <t>53.com</t>
  </si>
  <si>
    <t>five9.com</t>
  </si>
  <si>
    <t>nationalbeverage.com</t>
  </si>
  <si>
    <t>fluenceenergy.com</t>
  </si>
  <si>
    <t>fleetcor.com</t>
  </si>
  <si>
    <t>flywire.com</t>
  </si>
  <si>
    <t>fabrinet.com</t>
  </si>
  <si>
    <t>fnb-online.com</t>
  </si>
  <si>
    <t>fresnilloplc.com</t>
  </si>
  <si>
    <t>franco-nevada.com</t>
  </si>
  <si>
    <t>focusfinancialpartners.com</t>
  </si>
  <si>
    <t>amicusrx.com</t>
  </si>
  <si>
    <t>formfactor.com</t>
  </si>
  <si>
    <t>foxcorporation.com</t>
  </si>
  <si>
    <t>ridefox.com</t>
  </si>
  <si>
    <t>first-quantum.com</t>
  </si>
  <si>
    <t>firstindustrial.com</t>
  </si>
  <si>
    <t>fairfax.ca</t>
  </si>
  <si>
    <t>freedomholdingcorp.com</t>
  </si>
  <si>
    <t>frontlineplc.cy</t>
  </si>
  <si>
    <t>jfrog.com</t>
  </si>
  <si>
    <t>ferrovial.com</t>
  </si>
  <si>
    <t>freshworks.com</t>
  </si>
  <si>
    <t>federalrealty.com</t>
  </si>
  <si>
    <t>freenet.ag</t>
  </si>
  <si>
    <t>fskkradvisor.com</t>
  </si>
  <si>
    <t>firstsolar.com</t>
  </si>
  <si>
    <t>fastly.com</t>
  </si>
  <si>
    <t>fresenius.com</t>
  </si>
  <si>
    <t>firstservice.com</t>
  </si>
  <si>
    <t>ftaiaviation.com</t>
  </si>
  <si>
    <t>farfetchinvestors.com</t>
  </si>
  <si>
    <t>subaru.co.jp</t>
  </si>
  <si>
    <t>holdings.fujifilm.com</t>
  </si>
  <si>
    <t>fultonbank.com</t>
  </si>
  <si>
    <t>futuholdings.com</t>
  </si>
  <si>
    <t>forwardaircorp.com</t>
  </si>
  <si>
    <t>genpact.com</t>
  </si>
  <si>
    <t>glacierbancorp.com</t>
  </si>
  <si>
    <t>golubcapitalbdc.com</t>
  </si>
  <si>
    <t>gibsonenergy.com</t>
  </si>
  <si>
    <t>amexglobalbusinesstravel.com</t>
  </si>
  <si>
    <t>godaddy.com</t>
  </si>
  <si>
    <t>goodrx.com</t>
  </si>
  <si>
    <t>gds-services.com</t>
  </si>
  <si>
    <t>gecina.fr</t>
  </si>
  <si>
    <t>gehealthcare.com</t>
  </si>
  <si>
    <t>geelyauto.com.hk</t>
  </si>
  <si>
    <t>gendigital.com</t>
  </si>
  <si>
    <t>gettyimages.com</t>
  </si>
  <si>
    <t>goldfields.com</t>
  </si>
  <si>
    <t>www2.gerdau.com</t>
  </si>
  <si>
    <t>cgi.com</t>
  </si>
  <si>
    <t>glaukos.com</t>
  </si>
  <si>
    <t>globelifeinsurance.com</t>
  </si>
  <si>
    <t>glanbia.com</t>
  </si>
  <si>
    <t>global-e.com</t>
  </si>
  <si>
    <t>glencore.com</t>
  </si>
  <si>
    <t>golarlng.com</t>
  </si>
  <si>
    <t>globant.com</t>
  </si>
  <si>
    <t>galp.com</t>
  </si>
  <si>
    <t>glpg.com</t>
  </si>
  <si>
    <t>genmab.com</t>
  </si>
  <si>
    <t>globusmedical.com</t>
  </si>
  <si>
    <t>getinge.com</t>
  </si>
  <si>
    <t>gn.com</t>
  </si>
  <si>
    <t>genworth.com</t>
  </si>
  <si>
    <t>groceryoutlet.com</t>
  </si>
  <si>
    <t>gogoair.com</t>
  </si>
  <si>
    <t>inbursa.com</t>
  </si>
  <si>
    <t>globalpayments.com</t>
  </si>
  <si>
    <t>carso.com.mx</t>
  </si>
  <si>
    <t>grab.com</t>
  </si>
  <si>
    <t>grifols.com</t>
  </si>
  <si>
    <t>granitereit.com</t>
  </si>
  <si>
    <t>grasim.com</t>
  </si>
  <si>
    <t>goosehead.com</t>
  </si>
  <si>
    <t>about.gitlab.com</t>
  </si>
  <si>
    <t>givaudan.com</t>
  </si>
  <si>
    <t>guidewire.com</t>
  </si>
  <si>
    <t>haemonetics.com</t>
  </si>
  <si>
    <t>hasbro.com</t>
  </si>
  <si>
    <t>hannonarmstrong.com</t>
  </si>
  <si>
    <t>haysplc.com</t>
  </si>
  <si>
    <t>investor.hayward.com</t>
  </si>
  <si>
    <t>huntington.com</t>
  </si>
  <si>
    <t>harbourenergy.com</t>
  </si>
  <si>
    <t>hutch-med.com</t>
  </si>
  <si>
    <t>hashicorp.com</t>
  </si>
  <si>
    <t>hdfcbank.com</t>
  </si>
  <si>
    <t>heidelbergmaterials.de</t>
  </si>
  <si>
    <t>hei.com</t>
  </si>
  <si>
    <t>hengan.com</t>
  </si>
  <si>
    <t>helenoftroy.com</t>
  </si>
  <si>
    <t>hollyenergy.com</t>
  </si>
  <si>
    <t>powerassets.com</t>
  </si>
  <si>
    <t>hagerty.com</t>
  </si>
  <si>
    <t>hikma.com</t>
  </si>
  <si>
    <t>hecla.com</t>
  </si>
  <si>
    <t>hld.com</t>
  </si>
  <si>
    <t>hl.com</t>
  </si>
  <si>
    <t>halma.com</t>
  </si>
  <si>
    <t>haleon.com</t>
  </si>
  <si>
    <t>hamiltonlane.com</t>
  </si>
  <si>
    <t>hanglung.com</t>
  </si>
  <si>
    <t>hilton.com</t>
  </si>
  <si>
    <t>cosmote.gr</t>
  </si>
  <si>
    <t>honda.co.jp</t>
  </si>
  <si>
    <t>harmony.co.za</t>
  </si>
  <si>
    <t>hkland.com</t>
  </si>
  <si>
    <t>hmgroup.com</t>
  </si>
  <si>
    <t>hoya.com</t>
  </si>
  <si>
    <t>towngas.com</t>
  </si>
  <si>
    <t>homebancshares.com</t>
  </si>
  <si>
    <t>robinhood.com</t>
  </si>
  <si>
    <t>hpinc.com</t>
  </si>
  <si>
    <t>healthcarerealty.com</t>
  </si>
  <si>
    <t>horiba.com</t>
  </si>
  <si>
    <t>harmonybiosciences.com</t>
  </si>
  <si>
    <t>hangseng.com</t>
  </si>
  <si>
    <t>htgc.com</t>
  </si>
  <si>
    <t>hilltop-holdings.com</t>
  </si>
  <si>
    <t>hitachi.co.jp</t>
  </si>
  <si>
    <t>ir.hworld.com</t>
  </si>
  <si>
    <t>hubspot.com</t>
  </si>
  <si>
    <t>hancockwhitney.com</t>
  </si>
  <si>
    <t>howdenjoinerygroupplc.com</t>
  </si>
  <si>
    <t>howmet.com</t>
  </si>
  <si>
    <t>horizontherapeutics.com</t>
  </si>
  <si>
    <t>integralife.com</t>
  </si>
  <si>
    <t>integralads.com</t>
  </si>
  <si>
    <t>iberdrola.com</t>
  </si>
  <si>
    <t>interactivebrokers.com</t>
  </si>
  <si>
    <t>icicibank.com</t>
  </si>
  <si>
    <t>ibc.com</t>
  </si>
  <si>
    <t>iairgroup.com</t>
  </si>
  <si>
    <t>ice.com</t>
  </si>
  <si>
    <t>icl-group.com</t>
  </si>
  <si>
    <t>icumed.com</t>
  </si>
  <si>
    <t>idacorpinc.com</t>
  </si>
  <si>
    <t>icbc-ltd.com</t>
  </si>
  <si>
    <t>interdigital.com</t>
  </si>
  <si>
    <t>inditex.com</t>
  </si>
  <si>
    <t>idexx.com</t>
  </si>
  <si>
    <t>iff.com</t>
  </si>
  <si>
    <t>infineon.com</t>
  </si>
  <si>
    <t>ifs.com.pe</t>
  </si>
  <si>
    <t>ihi.co.jp</t>
  </si>
  <si>
    <t>ihstowers.com</t>
  </si>
  <si>
    <t>iij.ad.jp</t>
  </si>
  <si>
    <t>imperialbrandsplc.com</t>
  </si>
  <si>
    <t>immunocore.com</t>
  </si>
  <si>
    <t>immunogen.com</t>
  </si>
  <si>
    <t>imperialoil.ca</t>
  </si>
  <si>
    <t>implats.co.za</t>
  </si>
  <si>
    <t>immunovant.com</t>
  </si>
  <si>
    <t>rocklandtrust.com</t>
  </si>
  <si>
    <t>informatica.com</t>
  </si>
  <si>
    <t>infosys.com</t>
  </si>
  <si>
    <t>ing.com</t>
  </si>
  <si>
    <t>innergex.com</t>
  </si>
  <si>
    <t>inmodemd.com</t>
  </si>
  <si>
    <t>insmed.com</t>
  </si>
  <si>
    <t>inspiresleep.com</t>
  </si>
  <si>
    <t>instructure.com</t>
  </si>
  <si>
    <t>intapp.com</t>
  </si>
  <si>
    <t>invitationhomes.com</t>
  </si>
  <si>
    <t>indivior.com</t>
  </si>
  <si>
    <t>ionispharma.com</t>
  </si>
  <si>
    <t>innospec.com</t>
  </si>
  <si>
    <t>inpex.co.jp</t>
  </si>
  <si>
    <t>iqiyi.com</t>
  </si>
  <si>
    <t>iridium.com</t>
  </si>
  <si>
    <t>irtliving.com</t>
  </si>
  <si>
    <t>irhythmtech.com</t>
  </si>
  <si>
    <t>ivericbio.com</t>
  </si>
  <si>
    <t>intesasanpaolo.com</t>
  </si>
  <si>
    <t>intuitive.com</t>
  </si>
  <si>
    <t>intracellulartherapies.com</t>
  </si>
  <si>
    <t>integer.net</t>
  </si>
  <si>
    <t>itochu.co.jp</t>
  </si>
  <si>
    <t>itau.com.br</t>
  </si>
  <si>
    <t>itvplc.com</t>
  </si>
  <si>
    <t>orix.co.jp</t>
  </si>
  <si>
    <t>jamf.com</t>
  </si>
  <si>
    <t>jazzpharma.com</t>
  </si>
  <si>
    <t>jbs.com.br</t>
  </si>
  <si>
    <t>jd.com</t>
  </si>
  <si>
    <t>jsexpressway.com</t>
  </si>
  <si>
    <t>jfe-holdings.co.jp</t>
  </si>
  <si>
    <t>janushenderson.com</t>
  </si>
  <si>
    <t>jackhenry.com</t>
  </si>
  <si>
    <t>jinkosolar.com</t>
  </si>
  <si>
    <t>jardines.com</t>
  </si>
  <si>
    <t>jobyaviation.com</t>
  </si>
  <si>
    <t>jeronimomartins.com</t>
  </si>
  <si>
    <t>about.sainsburys.co.uk</t>
  </si>
  <si>
    <t>jsr.co.jp</t>
  </si>
  <si>
    <t>justeattakeaway.com</t>
  </si>
  <si>
    <t>press.nordstrom.com</t>
  </si>
  <si>
    <t>jackson.com</t>
  </si>
  <si>
    <t>kbfg.com</t>
  </si>
  <si>
    <t>kbc.com</t>
  </si>
  <si>
    <t>kimberly-clark.com.mx</t>
  </si>
  <si>
    <t>kddi.com</t>
  </si>
  <si>
    <t>home.kepco.co.kr</t>
  </si>
  <si>
    <t>key.com</t>
  </si>
  <si>
    <t>kingdee.com</t>
  </si>
  <si>
    <t>kingfisher.com</t>
  </si>
  <si>
    <t>kuehne-nagel.com</t>
  </si>
  <si>
    <t>kimcorealty.com</t>
  </si>
  <si>
    <t>kpn.com</t>
  </si>
  <si>
    <t>kla.com</t>
  </si>
  <si>
    <t>klabin.com.br</t>
  </si>
  <si>
    <t>kns.com</t>
  </si>
  <si>
    <t>klepierre.com</t>
  </si>
  <si>
    <t>kunlun.com.hk</t>
  </si>
  <si>
    <t>kemper.com</t>
  </si>
  <si>
    <t>komatsu.jp</t>
  </si>
  <si>
    <t>kirinholdings.co.jp</t>
  </si>
  <si>
    <t>kinsalecapitalgroup.com</t>
  </si>
  <si>
    <t>kinetik.com</t>
  </si>
  <si>
    <t>knight-swift.com</t>
  </si>
  <si>
    <t>kone.com</t>
  </si>
  <si>
    <t>kosmosenergy.com</t>
  </si>
  <si>
    <t>kepcorp.com</t>
  </si>
  <si>
    <t>kilroyrealty.com</t>
  </si>
  <si>
    <t>keppelreit.com</t>
  </si>
  <si>
    <t>kiterealty.com</t>
  </si>
  <si>
    <t>karunatx.com</t>
  </si>
  <si>
    <t>krystalbio.com</t>
  </si>
  <si>
    <t>kt.com</t>
  </si>
  <si>
    <t>kuraray.co.jp</t>
  </si>
  <si>
    <t>kenvue.com</t>
  </si>
  <si>
    <t>kennedywilson.com</t>
  </si>
  <si>
    <t>global.kawasaki.com</t>
  </si>
  <si>
    <t>quakerhoughton.com</t>
  </si>
  <si>
    <t>global.kyocera.com</t>
  </si>
  <si>
    <t>lithiumamericas.com</t>
  </si>
  <si>
    <t>lithiamotors.com</t>
  </si>
  <si>
    <t>lancastercolony.com</t>
  </si>
  <si>
    <t>luminartech.com</t>
  </si>
  <si>
    <t>libertyenergy.com</t>
  </si>
  <si>
    <t>libertyglobal.com</t>
  </si>
  <si>
    <t>lucidmotors.com</t>
  </si>
  <si>
    <t>leg-wohnen.de</t>
  </si>
  <si>
    <t>legendbiotech.com</t>
  </si>
  <si>
    <t>legalandgeneralgroup.com</t>
  </si>
  <si>
    <t>legrandgroup.com</t>
  </si>
  <si>
    <t>l3harris.com</t>
  </si>
  <si>
    <t>lixiang.com</t>
  </si>
  <si>
    <t>linde.com</t>
  </si>
  <si>
    <t>lion.co.jp</t>
  </si>
  <si>
    <t>livanova.com</t>
  </si>
  <si>
    <t>investor.luckincoffee.com</t>
  </si>
  <si>
    <t>lfg.com</t>
  </si>
  <si>
    <t>lining.com</t>
  </si>
  <si>
    <t>alliantenergy.com</t>
  </si>
  <si>
    <t>lantheus.com</t>
  </si>
  <si>
    <t>lnw.com</t>
  </si>
  <si>
    <t>gce.com</t>
  </si>
  <si>
    <t>lgdisplay.com</t>
  </si>
  <si>
    <t>loreal.com</t>
  </si>
  <si>
    <t>latticesemi.com</t>
  </si>
  <si>
    <t>lifestorage.com</t>
  </si>
  <si>
    <t>lightspeedhq.com</t>
  </si>
  <si>
    <t>lifetime.life</t>
  </si>
  <si>
    <t>livent.com</t>
  </si>
  <si>
    <t>lufaxholding.com</t>
  </si>
  <si>
    <t>shop.lululemon.com</t>
  </si>
  <si>
    <t>lundinmining.com</t>
  </si>
  <si>
    <t>lxp.com</t>
  </si>
  <si>
    <t>lloydsbankinggroup.com</t>
  </si>
  <si>
    <t>lynasrareearths.com</t>
  </si>
  <si>
    <t>legalzoom.com</t>
  </si>
  <si>
    <t>mastercard.com</t>
  </si>
  <si>
    <t>maac.com</t>
  </si>
  <si>
    <t>macerich.com</t>
  </si>
  <si>
    <t>mainstcapital.com</t>
  </si>
  <si>
    <t>corporate.marksandspencer.com</t>
  </si>
  <si>
    <t>manh.com</t>
  </si>
  <si>
    <t>manutd.com</t>
  </si>
  <si>
    <t>marubeni.com</t>
  </si>
  <si>
    <t>mattel.com</t>
  </si>
  <si>
    <t>0101maruigroup.co.jp</t>
  </si>
  <si>
    <t>manwahholdings.com</t>
  </si>
  <si>
    <t>group.mercedes-benz.com</t>
  </si>
  <si>
    <t>mobileye.com</t>
  </si>
  <si>
    <t>mongodb.com</t>
  </si>
  <si>
    <t>mdcholdings.com</t>
  </si>
  <si>
    <t>madrigalpharma.com</t>
  </si>
  <si>
    <t>mdu.com</t>
  </si>
  <si>
    <t>mercadolibre.com</t>
  </si>
  <si>
    <t>methanex.com</t>
  </si>
  <si>
    <t>investor.fb.com</t>
  </si>
  <si>
    <t>manulife.com</t>
  </si>
  <si>
    <t>mizuho-fg.co.jp</t>
  </si>
  <si>
    <t>mgeenergy.com</t>
  </si>
  <si>
    <t>mgrc.com</t>
  </si>
  <si>
    <t>magnoliaoilgas.com</t>
  </si>
  <si>
    <t>mitsubishielectric.com</t>
  </si>
  <si>
    <t>mec.co.jp</t>
  </si>
  <si>
    <t>mccormickcorporation.com</t>
  </si>
  <si>
    <t>markel.com</t>
  </si>
  <si>
    <t>mks.com</t>
  </si>
  <si>
    <t>marketaxess.com</t>
  </si>
  <si>
    <t>melco-resorts.com</t>
  </si>
  <si>
    <t>mccchina.com</t>
  </si>
  <si>
    <t>merit.com</t>
  </si>
  <si>
    <t>makemytrip.com</t>
  </si>
  <si>
    <t>miniso.com</t>
  </si>
  <si>
    <t>topgolfcallawaybrands.com</t>
  </si>
  <si>
    <t>monotaro.com</t>
  </si>
  <si>
    <t>morphictx.com</t>
  </si>
  <si>
    <t>morningstar.com</t>
  </si>
  <si>
    <t>medicalpropertiestrust.com</t>
  </si>
  <si>
    <t>monolithicpower.com</t>
  </si>
  <si>
    <t>marqeta.com</t>
  </si>
  <si>
    <t>murata.com</t>
  </si>
  <si>
    <t>mirati.com</t>
  </si>
  <si>
    <t>maravai.com</t>
  </si>
  <si>
    <t>marvell.com</t>
  </si>
  <si>
    <t>ms-ad-hd.com</t>
  </si>
  <si>
    <t>msci.com</t>
  </si>
  <si>
    <t>msgsports.com</t>
  </si>
  <si>
    <t>microstrategy.com</t>
  </si>
  <si>
    <t>www3.mtb.com</t>
  </si>
  <si>
    <t>mtch.com</t>
  </si>
  <si>
    <t>mt.com</t>
  </si>
  <si>
    <t>matadorresources.com</t>
  </si>
  <si>
    <t>mtg.mgic.com</t>
  </si>
  <si>
    <t>mcgc.com</t>
  </si>
  <si>
    <t>mtn.com</t>
  </si>
  <si>
    <t>macom.com</t>
  </si>
  <si>
    <t>mtu.de</t>
  </si>
  <si>
    <t>mufg.jp</t>
  </si>
  <si>
    <t>munichre.com</t>
  </si>
  <si>
    <t>orbia.com</t>
  </si>
  <si>
    <t>maxlinear.com</t>
  </si>
  <si>
    <t>mazda.com</t>
  </si>
  <si>
    <t>n-able.com</t>
  </si>
  <si>
    <t>nab.com.au</t>
  </si>
  <si>
    <t>inarimedical.com</t>
  </si>
  <si>
    <t>ni.com</t>
  </si>
  <si>
    <t>navient.com</t>
  </si>
  <si>
    <t>nitorihd.co.jp</t>
  </si>
  <si>
    <t>newcrest.com</t>
  </si>
  <si>
    <t>ncino.com</t>
  </si>
  <si>
    <t>ndpaper.com</t>
  </si>
  <si>
    <t>noblecorp.com</t>
  </si>
  <si>
    <t>neogenomics.com</t>
  </si>
  <si>
    <t>neogen.com</t>
  </si>
  <si>
    <t>nexteraenergypartners.com</t>
  </si>
  <si>
    <t>cloudflare.com</t>
  </si>
  <si>
    <t>newrelic.com</t>
  </si>
  <si>
    <t>newfortressenergy.com</t>
  </si>
  <si>
    <t>nationalfuel.com</t>
  </si>
  <si>
    <t>angloamerican.com</t>
  </si>
  <si>
    <t>nhireit.com</t>
  </si>
  <si>
    <t>nihonkohden.com</t>
  </si>
  <si>
    <t>nisource.com</t>
  </si>
  <si>
    <t>nice.com</t>
  </si>
  <si>
    <t>nikon.com</t>
  </si>
  <si>
    <t>nio.com</t>
  </si>
  <si>
    <t>njresources.com</t>
  </si>
  <si>
    <t>investors.nike.com</t>
  </si>
  <si>
    <t>nationalmi.com</t>
  </si>
  <si>
    <t>nomuraholdings.com</t>
  </si>
  <si>
    <t>nissanchem.co.jp</t>
  </si>
  <si>
    <t>nn-group.com</t>
  </si>
  <si>
    <t>nelnet.com</t>
  </si>
  <si>
    <t>nnnreit.com</t>
  </si>
  <si>
    <t>northernoil.com</t>
  </si>
  <si>
    <t>nomadfoods.com</t>
  </si>
  <si>
    <t>sunnova.com</t>
  </si>
  <si>
    <t>nyk.com</t>
  </si>
  <si>
    <t>nipponsteel.com</t>
  </si>
  <si>
    <t>nsk.com</t>
  </si>
  <si>
    <t>naspers.com</t>
  </si>
  <si>
    <t>nordea.com</t>
  </si>
  <si>
    <t>nri.com</t>
  </si>
  <si>
    <t>nationalstorageaffiliates.com</t>
  </si>
  <si>
    <t>nissan-global.com</t>
  </si>
  <si>
    <t>norfolksouthern.com</t>
  </si>
  <si>
    <t>nestle.com</t>
  </si>
  <si>
    <t>ri.naturaeco.com</t>
  </si>
  <si>
    <t>netscout.com</t>
  </si>
  <si>
    <t>nintendo.co.jp</t>
  </si>
  <si>
    <t>nttdata.com</t>
  </si>
  <si>
    <t>netease.gcs-web.com</t>
  </si>
  <si>
    <t>nbc.ca</t>
  </si>
  <si>
    <t>intelliatx.com</t>
  </si>
  <si>
    <t>nutanix.com</t>
  </si>
  <si>
    <t>northerntrust.com</t>
  </si>
  <si>
    <t>group.ntt</t>
  </si>
  <si>
    <t>nubank.com.br</t>
  </si>
  <si>
    <t>nuvasive.com</t>
  </si>
  <si>
    <t>nuvalent.com</t>
  </si>
  <si>
    <t>novocure.com</t>
  </si>
  <si>
    <t>nuvei.com</t>
  </si>
  <si>
    <t>novami.com</t>
  </si>
  <si>
    <t>novonordisk.com</t>
  </si>
  <si>
    <t>novartis.com</t>
  </si>
  <si>
    <t>novozymes.com</t>
  </si>
  <si>
    <t>northwesternenergy.com</t>
  </si>
  <si>
    <t>natwestgroup.com</t>
  </si>
  <si>
    <t>nwtnmotors.com</t>
  </si>
  <si>
    <t>nexgenenergy.ca</t>
  </si>
  <si>
    <t>nextplc.co.uk</t>
  </si>
  <si>
    <t>realtyincome.com</t>
  </si>
  <si>
    <t>ocadogroup.com</t>
  </si>
  <si>
    <t>copt.com</t>
  </si>
  <si>
    <t>ogeenergy.com</t>
  </si>
  <si>
    <t>organon.com</t>
  </si>
  <si>
    <t>onegas.com</t>
  </si>
  <si>
    <t>omegahealthcare.com</t>
  </si>
  <si>
    <t>okta.com</t>
  </si>
  <si>
    <t>olc.co.jp</t>
  </si>
  <si>
    <t>oled.com</t>
  </si>
  <si>
    <t>olink.com</t>
  </si>
  <si>
    <t>ollies.us</t>
  </si>
  <si>
    <t>oma.aero</t>
  </si>
  <si>
    <t>omv.com</t>
  </si>
  <si>
    <t>oldnational.com</t>
  </si>
  <si>
    <t>onex.com</t>
  </si>
  <si>
    <t>on-running.com</t>
  </si>
  <si>
    <t>ontoinnovation.com</t>
  </si>
  <si>
    <t>opera.com</t>
  </si>
  <si>
    <t>osiskogr.com</t>
  </si>
  <si>
    <t>ormat.com</t>
  </si>
  <si>
    <t>orange.com</t>
  </si>
  <si>
    <t>owlrockcapitalcorporation.com</t>
  </si>
  <si>
    <t>orion.fi</t>
  </si>
  <si>
    <t>orkla.no</t>
  </si>
  <si>
    <t>ooilgroup.com</t>
  </si>
  <si>
    <t>opentext.com</t>
  </si>
  <si>
    <t>ottertail.com</t>
  </si>
  <si>
    <t>ocbc.com</t>
  </si>
  <si>
    <t>ovintiv.com</t>
  </si>
  <si>
    <t>blueowl.com</t>
  </si>
  <si>
    <t>ozk.com</t>
  </si>
  <si>
    <t>ozon.ru</t>
  </si>
  <si>
    <t>panamericansilver.com</t>
  </si>
  <si>
    <t>aeropuertosgap.com.mx</t>
  </si>
  <si>
    <t>pacb.com</t>
  </si>
  <si>
    <t>plains.com</t>
  </si>
  <si>
    <t>pagseguro.uol.com.br</t>
  </si>
  <si>
    <t>pampaenergia.com</t>
  </si>
  <si>
    <t>uipath.com</t>
  </si>
  <si>
    <t>paycom.com</t>
  </si>
  <si>
    <t>prosperitybankusa.com</t>
  </si>
  <si>
    <t>pembina.com</t>
  </si>
  <si>
    <t>prestigebrands.com</t>
  </si>
  <si>
    <t>petrobras.com.br</t>
  </si>
  <si>
    <t>pccw.com</t>
  </si>
  <si>
    <t>procore.com</t>
  </si>
  <si>
    <t>holdings.panasonic</t>
  </si>
  <si>
    <t>paylocity.com</t>
  </si>
  <si>
    <t>vaxcyte.com</t>
  </si>
  <si>
    <t>pagerduty.com</t>
  </si>
  <si>
    <t>flutter.com</t>
  </si>
  <si>
    <t>healthpeak.com</t>
  </si>
  <si>
    <t>pseg.com</t>
  </si>
  <si>
    <t>pega.com</t>
  </si>
  <si>
    <t>penumbrainc.com</t>
  </si>
  <si>
    <t>pennentertainment.com</t>
  </si>
  <si>
    <t>ir.pennymacfinancial.com</t>
  </si>
  <si>
    <t>pginvestor.com</t>
  </si>
  <si>
    <t>progyny.com</t>
  </si>
  <si>
    <t>main.pldt.com</t>
  </si>
  <si>
    <t>pultegroup.com</t>
  </si>
  <si>
    <t>impinj.com</t>
  </si>
  <si>
    <t>pinterest.com</t>
  </si>
  <si>
    <t>pipersandler.com</t>
  </si>
  <si>
    <t>posco.com</t>
  </si>
  <si>
    <t>playtika.com</t>
  </si>
  <si>
    <t>palantir.com</t>
  </si>
  <si>
    <t>plugpower.com</t>
  </si>
  <si>
    <t>pnc.com</t>
  </si>
  <si>
    <t>pnfp.com</t>
  </si>
  <si>
    <t>pingan.com</t>
  </si>
  <si>
    <t>pnmresources.com</t>
  </si>
  <si>
    <t>pinnaclewest.com</t>
  </si>
  <si>
    <t>insulet.com</t>
  </si>
  <si>
    <t>portlandgeneral.com</t>
  </si>
  <si>
    <t>power.com</t>
  </si>
  <si>
    <t>bankmandiri.co.id</t>
  </si>
  <si>
    <t>kering.com</t>
  </si>
  <si>
    <t>permianres.com</t>
  </si>
  <si>
    <t>perficient.com</t>
  </si>
  <si>
    <t>perrigo.com</t>
  </si>
  <si>
    <t>progress.com</t>
  </si>
  <si>
    <t>primerica.com</t>
  </si>
  <si>
    <t>paramountres.com</t>
  </si>
  <si>
    <t>primowatercorp.com</t>
  </si>
  <si>
    <t>pernod-ricard.com</t>
  </si>
  <si>
    <t>prosus.com</t>
  </si>
  <si>
    <t>prothena.com</t>
  </si>
  <si>
    <t>priviahealth.com</t>
  </si>
  <si>
    <t>pershingsquareholdings.com</t>
  </si>
  <si>
    <t>persimmonhomes.com</t>
  </si>
  <si>
    <t>parsons.com</t>
  </si>
  <si>
    <t>polestar.com</t>
  </si>
  <si>
    <t>pearsonplc.com</t>
  </si>
  <si>
    <t>ptc.com</t>
  </si>
  <si>
    <t>ptcbio.com</t>
  </si>
  <si>
    <t>prudentialplc.com</t>
  </si>
  <si>
    <t>powerschool.com</t>
  </si>
  <si>
    <t>quidelortho.com</t>
  </si>
  <si>
    <t>360shuke.com</t>
  </si>
  <si>
    <t>qiagen.com</t>
  </si>
  <si>
    <t>qualys.com</t>
  </si>
  <si>
    <t>qurateretail.com</t>
  </si>
  <si>
    <t>quantumscape.com</t>
  </si>
  <si>
    <t>rbi.com</t>
  </si>
  <si>
    <t>rbinternational.com</t>
  </si>
  <si>
    <t>ultragenyx.com</t>
  </si>
  <si>
    <t>rbglobal.com</t>
  </si>
  <si>
    <t>corp.roblox.com</t>
  </si>
  <si>
    <t>rogers.com</t>
  </si>
  <si>
    <t>r1rcm.com</t>
  </si>
  <si>
    <t>recruit-holdings.com</t>
  </si>
  <si>
    <t>ree.es</t>
  </si>
  <si>
    <t>drreddys.com</t>
  </si>
  <si>
    <t>everestre.com</t>
  </si>
  <si>
    <t>regencycenters.com</t>
  </si>
  <si>
    <t>remitly.com</t>
  </si>
  <si>
    <t>remy-cointreau.com</t>
  </si>
  <si>
    <t>repsol.com</t>
  </si>
  <si>
    <t>reatapharma.com</t>
  </si>
  <si>
    <t>rexfordindustrial.com</t>
  </si>
  <si>
    <t>resideo.com</t>
  </si>
  <si>
    <t>regions.com</t>
  </si>
  <si>
    <t>roberthalf.com</t>
  </si>
  <si>
    <t>rymanhp.com</t>
  </si>
  <si>
    <t>rithmcap.com</t>
  </si>
  <si>
    <t>rocketcompanies.com</t>
  </si>
  <si>
    <t>global.rakuten.com</t>
  </si>
  <si>
    <t>rlicorp.com</t>
  </si>
  <si>
    <t>rambus.com</t>
  </si>
  <si>
    <t>ringcentral.com</t>
  </si>
  <si>
    <t>group.renault.com</t>
  </si>
  <si>
    <t>renre.com</t>
  </si>
  <si>
    <t>renishaw.com</t>
  </si>
  <si>
    <t>renewpower.in</t>
  </si>
  <si>
    <t>roivant.com</t>
  </si>
  <si>
    <t>roku.com</t>
  </si>
  <si>
    <t>internationaldistributionsservices.com</t>
  </si>
  <si>
    <t>rapid7.com</t>
  </si>
  <si>
    <t>royaltypharma.com</t>
  </si>
  <si>
    <t>rangeresources.com</t>
  </si>
  <si>
    <t>redrockresorts.com</t>
  </si>
  <si>
    <t>rumble.com</t>
  </si>
  <si>
    <t>revmed.com</t>
  </si>
  <si>
    <t>revance.com</t>
  </si>
  <si>
    <t>revvity.com</t>
  </si>
  <si>
    <t>group.rwe</t>
  </si>
  <si>
    <t>rxo.com</t>
  </si>
  <si>
    <t>ryanair.com</t>
  </si>
  <si>
    <t>ryansg.com</t>
  </si>
  <si>
    <t>sentinelone.com</t>
  </si>
  <si>
    <t>sagerx.com</t>
  </si>
  <si>
    <t>bostonbeer.com</t>
  </si>
  <si>
    <t>santander.com</t>
  </si>
  <si>
    <t>saipem.com</t>
  </si>
  <si>
    <t>sampo.com</t>
  </si>
  <si>
    <t>sbasite.com</t>
  </si>
  <si>
    <t>sbigroup.co.jp</t>
  </si>
  <si>
    <t>sinobiopharm.com</t>
  </si>
  <si>
    <t>sabrahealth.com</t>
  </si>
  <si>
    <t>sibanyestillwater.com</t>
  </si>
  <si>
    <t>societegenerale.com</t>
  </si>
  <si>
    <t>schwab.com</t>
  </si>
  <si>
    <t>sandschina.com</t>
  </si>
  <si>
    <t>stepan.com</t>
  </si>
  <si>
    <t>swisscom.ch</t>
  </si>
  <si>
    <t>sciplay.com</t>
  </si>
  <si>
    <t>schrodinger.com</t>
  </si>
  <si>
    <t>sea.com</t>
  </si>
  <si>
    <t>solaredge.com</t>
  </si>
  <si>
    <t>segro.com</t>
  </si>
  <si>
    <t>global.epson.com</t>
  </si>
  <si>
    <t>storaenso.com</t>
  </si>
  <si>
    <t>spectris.com</t>
  </si>
  <si>
    <t>servisfirstbank.com</t>
  </si>
  <si>
    <t>simmonsbank.com</t>
  </si>
  <si>
    <t>safestore.com</t>
  </si>
  <si>
    <t>group.softbank</t>
  </si>
  <si>
    <t>singtel.com</t>
  </si>
  <si>
    <t>shionogi.com</t>
  </si>
  <si>
    <t>sigmalithiumresources.com</t>
  </si>
  <si>
    <t>sage.com</t>
  </si>
  <si>
    <t>sgs.com</t>
  </si>
  <si>
    <t>shakeshack.com</t>
  </si>
  <si>
    <t>shangri-la.com</t>
  </si>
  <si>
    <t>global.sharp</t>
  </si>
  <si>
    <t>shinetsu.co.jp</t>
  </si>
  <si>
    <t>shinhangroup.com</t>
  </si>
  <si>
    <t>shoals.com</t>
  </si>
  <si>
    <t>shimz.co.jp</t>
  </si>
  <si>
    <t>sunstonehotels.com</t>
  </si>
  <si>
    <t>shopify.com</t>
  </si>
  <si>
    <t>resonac.com</t>
  </si>
  <si>
    <t>weigaogroup.com</t>
  </si>
  <si>
    <t>csn.com.br</t>
  </si>
  <si>
    <t>selective.com</t>
  </si>
  <si>
    <t>gsimec.com.mx</t>
  </si>
  <si>
    <t>siliconmotion.com</t>
  </si>
  <si>
    <t>sitecenters.com</t>
  </si>
  <si>
    <t>sitime.com</t>
  </si>
  <si>
    <t>sjmholdings.com</t>
  </si>
  <si>
    <t>sjwgroup.com</t>
  </si>
  <si>
    <t>skf.com</t>
  </si>
  <si>
    <t>sekisuihouse.co.jp</t>
  </si>
  <si>
    <t>tangeroutlets.com</t>
  </si>
  <si>
    <t>ir.skylinechampion.com</t>
  </si>
  <si>
    <t>silabs.com</t>
  </si>
  <si>
    <t>sunlife.com</t>
  </si>
  <si>
    <t>standardlifeaberdeen.com</t>
  </si>
  <si>
    <t>soitec.com</t>
  </si>
  <si>
    <t>sm-energy.com</t>
  </si>
  <si>
    <t>smartsheet.com</t>
  </si>
  <si>
    <t>smcworld.com</t>
  </si>
  <si>
    <t>smfg.co.jp</t>
  </si>
  <si>
    <t>shimano.com</t>
  </si>
  <si>
    <t>thesimplygoodfoodscompany.com</t>
  </si>
  <si>
    <t>sompo-hd.com</t>
  </si>
  <si>
    <t>snapon.com</t>
  </si>
  <si>
    <t>sino.com</t>
  </si>
  <si>
    <t>snowflake.com</t>
  </si>
  <si>
    <t>synnexcorp.com</t>
  </si>
  <si>
    <t>shi.co.jp</t>
  </si>
  <si>
    <t>secom.co.jp</t>
  </si>
  <si>
    <t>sumitomo-chem.co.jp</t>
  </si>
  <si>
    <t>sonova.com</t>
  </si>
  <si>
    <t>south32.net</t>
  </si>
  <si>
    <t>sparknz.co.nz</t>
  </si>
  <si>
    <t>splunk.com</t>
  </si>
  <si>
    <t>spotify.com</t>
  </si>
  <si>
    <t>spscommerce.com</t>
  </si>
  <si>
    <t>sproutsocial.com</t>
  </si>
  <si>
    <t>spiraxsarcoengineering.com</t>
  </si>
  <si>
    <t>block.xyz</t>
  </si>
  <si>
    <t>sqm.com</t>
  </si>
  <si>
    <t>hd.square-enix.com</t>
  </si>
  <si>
    <t>squarespace.com</t>
  </si>
  <si>
    <t>spireenergy.com</t>
  </si>
  <si>
    <t>sportradar.com</t>
  </si>
  <si>
    <t>spiritrealty.com</t>
  </si>
  <si>
    <t>sarepta.com</t>
  </si>
  <si>
    <t>sse.com</t>
  </si>
  <si>
    <t>sasol.com</t>
  </si>
  <si>
    <t>sysmex.co.jp</t>
  </si>
  <si>
    <t>ssrmining.com</t>
  </si>
  <si>
    <t>sumitomocorp.com</t>
  </si>
  <si>
    <t>staar.com</t>
  </si>
  <si>
    <t>stagindustrial.com</t>
  </si>
  <si>
    <t>stepstonegroup.com</t>
  </si>
  <si>
    <t>st.com</t>
  </si>
  <si>
    <t>stone.co</t>
  </si>
  <si>
    <t>scorpiotankers.com</t>
  </si>
  <si>
    <t>sitio.com</t>
  </si>
  <si>
    <t>stevanatogroup.com</t>
  </si>
  <si>
    <t>starwoodpropertytrust.com</t>
  </si>
  <si>
    <t>suncor.com</t>
  </si>
  <si>
    <t>subsea7.com</t>
  </si>
  <si>
    <t>suncommunities.com</t>
  </si>
  <si>
    <t>sumcosi.com</t>
  </si>
  <si>
    <t>suntecreit.com</t>
  </si>
  <si>
    <t>suzano.com.br</t>
  </si>
  <si>
    <t>7andi.com</t>
  </si>
  <si>
    <t>handelsbanken.se</t>
  </si>
  <si>
    <t>shockwavemedical.com</t>
  </si>
  <si>
    <t>swatchgroup.com</t>
  </si>
  <si>
    <t>skyworksinc.com</t>
  </si>
  <si>
    <t>swirepacific.com</t>
  </si>
  <si>
    <t>swgasholdings.com</t>
  </si>
  <si>
    <t>symrise.com</t>
  </si>
  <si>
    <t>symbotic.com</t>
  </si>
  <si>
    <t>globalsuzuki.com</t>
  </si>
  <si>
    <t>transalta.com</t>
  </si>
  <si>
    <t>texascapitalbank.com</t>
  </si>
  <si>
    <t>tencent.com</t>
  </si>
  <si>
    <t>triconresidential.com</t>
  </si>
  <si>
    <t>group.trip.com</t>
  </si>
  <si>
    <t>masterkong.com.cn</t>
  </si>
  <si>
    <t>td.com</t>
  </si>
  <si>
    <t>teladochealth.com</t>
  </si>
  <si>
    <t>atlassian.com</t>
  </si>
  <si>
    <t>bio-techne.com</t>
  </si>
  <si>
    <t>telefonica.com</t>
  </si>
  <si>
    <t>telenor.com</t>
  </si>
  <si>
    <t>tenable.com</t>
  </si>
  <si>
    <t>tevapharm.com</t>
  </si>
  <si>
    <t>tfiintl.com</t>
  </si>
  <si>
    <t>tripleflagpm.com</t>
  </si>
  <si>
    <t>thirdfederal.com</t>
  </si>
  <si>
    <t>corporate.target.com</t>
  </si>
  <si>
    <t>tgtherapeutics.com</t>
  </si>
  <si>
    <t>hanover.com</t>
  </si>
  <si>
    <t>thk.com</t>
  </si>
  <si>
    <t>gruppotim.it</t>
  </si>
  <si>
    <t>tim.com.br</t>
  </si>
  <si>
    <t>tokiomarinehd.com</t>
  </si>
  <si>
    <t>telkom.co.id</t>
  </si>
  <si>
    <t>teliacompany.com</t>
  </si>
  <si>
    <t>tele2.com</t>
  </si>
  <si>
    <t>transmedics.com</t>
  </si>
  <si>
    <t>tencentmusic.com</t>
  </si>
  <si>
    <t>trendmicro.com</t>
  </si>
  <si>
    <t>temenos.com</t>
  </si>
  <si>
    <t>tnb.com.my</t>
  </si>
  <si>
    <t>travelandleisureco.com</t>
  </si>
  <si>
    <t>topicus.com</t>
  </si>
  <si>
    <t>pos.toasttab.com</t>
  </si>
  <si>
    <t>texaspacific.com</t>
  </si>
  <si>
    <t>terreno.com</t>
  </si>
  <si>
    <t>terumo.co.jp</t>
  </si>
  <si>
    <t>toray.co.jp</t>
  </si>
  <si>
    <t>tescoplc.com</t>
  </si>
  <si>
    <t>towersemi.com</t>
  </si>
  <si>
    <t>tsingtao.com.cn</t>
  </si>
  <si>
    <t>tsmc.com</t>
  </si>
  <si>
    <t>travelskyir.com</t>
  </si>
  <si>
    <t>tranetechnologies.com</t>
  </si>
  <si>
    <t>thetradedesk.com</t>
  </si>
  <si>
    <t>jp.tdk.com</t>
  </si>
  <si>
    <t>totalenergies.com</t>
  </si>
  <si>
    <t>telus.com</t>
  </si>
  <si>
    <t>televisa.com</t>
  </si>
  <si>
    <t>tradeweb.com</t>
  </si>
  <si>
    <t>thoughtworks.com</t>
  </si>
  <si>
    <t>twilio.com</t>
  </si>
  <si>
    <t>taylorwimpey.co.uk</t>
  </si>
  <si>
    <t>10xgenomics.com</t>
  </si>
  <si>
    <t>tylertech.com</t>
  </si>
  <si>
    <t>unity.com</t>
  </si>
  <si>
    <t>ubisoft.com</t>
  </si>
  <si>
    <t>ubsi-inc.com</t>
  </si>
  <si>
    <t>ucbi.com</t>
  </si>
  <si>
    <t>udr.com</t>
  </si>
  <si>
    <t>ultra.com.br</t>
  </si>
  <si>
    <t>investors.uhaul.com</t>
  </si>
  <si>
    <t>ui.com</t>
  </si>
  <si>
    <t>unilever.com</t>
  </si>
  <si>
    <t>umb.com</t>
  </si>
  <si>
    <t>umc.com</t>
  </si>
  <si>
    <t>unicreditgroup.eu</t>
  </si>
  <si>
    <t>unicharm.co.jp</t>
  </si>
  <si>
    <t>unum.com</t>
  </si>
  <si>
    <t>uobgroup.com</t>
  </si>
  <si>
    <t>upstart.com</t>
  </si>
  <si>
    <t>urbn.com</t>
  </si>
  <si>
    <t>unitegroup.com</t>
  </si>
  <si>
    <t>unither.com</t>
  </si>
  <si>
    <t>unitedutilities.com</t>
  </si>
  <si>
    <t>vale.com</t>
  </si>
  <si>
    <t>visteon.com</t>
  </si>
  <si>
    <t>vinci.com</t>
  </si>
  <si>
    <t>vcm.com</t>
  </si>
  <si>
    <t>vinda.com</t>
  </si>
  <si>
    <t>veeva.com</t>
  </si>
  <si>
    <t>veolia.com</t>
  </si>
  <si>
    <t>vertexinc.com</t>
  </si>
  <si>
    <t>viciproperties.com</t>
  </si>
  <si>
    <t>vicorpower.com</t>
  </si>
  <si>
    <t>vip.com</t>
  </si>
  <si>
    <t>vistaenergy.com</t>
  </si>
  <si>
    <t>telefonica.com.br</t>
  </si>
  <si>
    <t>vikingtherapeutics.com</t>
  </si>
  <si>
    <t>volkswagenag.com</t>
  </si>
  <si>
    <t>valley.com</t>
  </si>
  <si>
    <t>viperenergy.com</t>
  </si>
  <si>
    <t>vodafone.com</t>
  </si>
  <si>
    <t>vonovia.de</t>
  </si>
  <si>
    <t>voya.com</t>
  </si>
  <si>
    <t>varonis.com</t>
  </si>
  <si>
    <t>verint.com</t>
  </si>
  <si>
    <t>verisign.com</t>
  </si>
  <si>
    <t>vrtx.com</t>
  </si>
  <si>
    <t>viatris.com</t>
  </si>
  <si>
    <t>westernalliancebancorporation.com</t>
  </si>
  <si>
    <t>weibo.com</t>
  </si>
  <si>
    <t>ir.wbd.com</t>
  </si>
  <si>
    <t>public.websteronline.com</t>
  </si>
  <si>
    <t>walkerdunlop.com</t>
  </si>
  <si>
    <t>wd40company.com</t>
  </si>
  <si>
    <t>woodside.com.au</t>
  </si>
  <si>
    <t>wecenergygroup.com</t>
  </si>
  <si>
    <t>weichaipower.com</t>
  </si>
  <si>
    <t>westernmidstream.com</t>
  </si>
  <si>
    <t>woorifg.com</t>
  </si>
  <si>
    <t>demant.com</t>
  </si>
  <si>
    <t>wingstop.com</t>
  </si>
  <si>
    <t>wipro.com</t>
  </si>
  <si>
    <t>wix.com</t>
  </si>
  <si>
    <t>workiva.com</t>
  </si>
  <si>
    <t>wilmar-international.com</t>
  </si>
  <si>
    <t>woolworthsholdings.co.za</t>
  </si>
  <si>
    <t>stock.walmart.com</t>
  </si>
  <si>
    <t>weston.ca</t>
  </si>
  <si>
    <t>wns.com</t>
  </si>
  <si>
    <t>wolfspeed.com</t>
  </si>
  <si>
    <t>corporate.petco.com</t>
  </si>
  <si>
    <t>wpcarey.com</t>
  </si>
  <si>
    <t>wheatonpm.com</t>
  </si>
  <si>
    <t>willscotmobilemini.com</t>
  </si>
  <si>
    <t>wsfsbank.com</t>
  </si>
  <si>
    <t>wintrust.com</t>
  </si>
  <si>
    <t>whitemountains.com</t>
  </si>
  <si>
    <t>essential.co</t>
  </si>
  <si>
    <t>willistowerswatson.com</t>
  </si>
  <si>
    <t>corporate.wwe.com</t>
  </si>
  <si>
    <t>want-want.com</t>
  </si>
  <si>
    <t>worley.com</t>
  </si>
  <si>
    <t>wynnmacaulimited.com</t>
  </si>
  <si>
    <t>xenon-pharma.com</t>
  </si>
  <si>
    <t>qualtrics.com</t>
  </si>
  <si>
    <t>ennenergy.com</t>
  </si>
  <si>
    <t>corporate.exxonmobil.com</t>
  </si>
  <si>
    <t>xpinc.com</t>
  </si>
  <si>
    <t>heyxpeng.com</t>
  </si>
  <si>
    <t>xtep.com.hk</t>
  </si>
  <si>
    <t>xinyiglass.com</t>
  </si>
  <si>
    <t>xylem.com</t>
  </si>
  <si>
    <t>z-holdings.co.jp</t>
  </si>
  <si>
    <t>yara.com</t>
  </si>
  <si>
    <t>fulltruckalliance.com</t>
  </si>
  <si>
    <t>yandex.com</t>
  </si>
  <si>
    <t>clearme.com</t>
  </si>
  <si>
    <t>ypf.com</t>
  </si>
  <si>
    <t>yueyuen.com</t>
  </si>
  <si>
    <t>yumchina.com</t>
  </si>
  <si>
    <t>joyy.sg</t>
  </si>
  <si>
    <t>yanzhoucoal.com.cn</t>
  </si>
  <si>
    <t>zegna.com</t>
  </si>
  <si>
    <t>zionsbancorporation.com</t>
  </si>
  <si>
    <t>zailaboratory.com</t>
  </si>
  <si>
    <t>corporate.zalando.de</t>
  </si>
  <si>
    <t>zscaler.com</t>
  </si>
  <si>
    <t>zto.com</t>
  </si>
  <si>
    <t>zoetis.com</t>
  </si>
  <si>
    <t>zurich.com</t>
  </si>
  <si>
    <t>zurn-elkay.com</t>
  </si>
  <si>
    <t>How to find KPIs</t>
  </si>
  <si>
    <t>Board of directors</t>
  </si>
  <si>
    <t>&lt;= be careful to inceste between team &amp; board of director (good for short, but bad for long)</t>
  </si>
  <si>
    <t>Management team</t>
  </si>
  <si>
    <t>Job</t>
  </si>
  <si>
    <t>Level</t>
  </si>
  <si>
    <t>Insider stocks &amp; sells and buy</t>
  </si>
  <si>
    <t>Be careful to tumbleweed stocks</t>
  </si>
  <si>
    <t>Does the stock already react to catalyst in the past between quarterly earning report?</t>
  </si>
  <si>
    <t>Reacting to quarterly result is too late (price already move)</t>
  </si>
  <si>
    <t>How good management is good in the past? Good communication is good for long, but bad for long</t>
  </si>
  <si>
    <t>freelancer fiverr upwork =&gt; get press release</t>
  </si>
  <si>
    <t>GICS Sector</t>
  </si>
  <si>
    <t>GICS Ind</t>
  </si>
  <si>
    <t>AbCellera Biologics</t>
  </si>
  <si>
    <t>ABCL</t>
  </si>
  <si>
    <t>ProFrac Holding Corp.</t>
  </si>
  <si>
    <t>ACDC</t>
  </si>
  <si>
    <t>ADX</t>
  </si>
  <si>
    <t>Allegiant</t>
  </si>
  <si>
    <t>ALGT</t>
  </si>
  <si>
    <t>Reinvent Technology Partners Y</t>
  </si>
  <si>
    <t>AUR</t>
  </si>
  <si>
    <t>BATRA</t>
  </si>
  <si>
    <t>Callon Petroleum</t>
  </si>
  <si>
    <t>CPE</t>
  </si>
  <si>
    <t>Dana</t>
  </si>
  <si>
    <t>DAN</t>
  </si>
  <si>
    <t>DBC</t>
  </si>
  <si>
    <t>Douglas Emmett</t>
  </si>
  <si>
    <t>DEI</t>
  </si>
  <si>
    <t>Dream Finders Homes</t>
  </si>
  <si>
    <t>DFH</t>
  </si>
  <si>
    <t>DICE Therapeutics</t>
  </si>
  <si>
    <t>DICE</t>
  </si>
  <si>
    <t>Centrais Eltricas Brasileiras</t>
  </si>
  <si>
    <t>EBR</t>
  </si>
  <si>
    <t>First Financial Ban</t>
  </si>
  <si>
    <t>FFBC</t>
  </si>
  <si>
    <t>FI</t>
  </si>
  <si>
    <t>Griffon</t>
  </si>
  <si>
    <t>GFF</t>
  </si>
  <si>
    <t>Helios Technologies</t>
  </si>
  <si>
    <t>HLIO</t>
  </si>
  <si>
    <t>Harmonic</t>
  </si>
  <si>
    <t>HLIT</t>
  </si>
  <si>
    <t>H World Group Limited Sponsored ADR</t>
  </si>
  <si>
    <t>Innovative Industrial Properties</t>
  </si>
  <si>
    <t>IIPR</t>
  </si>
  <si>
    <t>INDV</t>
  </si>
  <si>
    <t>Banco Itau Chile Sponsored ADR</t>
  </si>
  <si>
    <t>ITCL</t>
  </si>
  <si>
    <t>Chinook Therapeutics</t>
  </si>
  <si>
    <t>KDNY</t>
  </si>
  <si>
    <t>KNF</t>
  </si>
  <si>
    <t>Liberty TripAdvisor</t>
  </si>
  <si>
    <t>LTRPB</t>
  </si>
  <si>
    <t>Lumen Technologies</t>
  </si>
  <si>
    <t>LUMN</t>
  </si>
  <si>
    <t>LiveWire Group, Inc.</t>
  </si>
  <si>
    <t>LVWR</t>
  </si>
  <si>
    <t>Madison Square Garden Entertainment Corp.</t>
  </si>
  <si>
    <t>MSGE</t>
  </si>
  <si>
    <t>NexTier Oilfield Solutions</t>
  </si>
  <si>
    <t>NEX</t>
  </si>
  <si>
    <t>Pacific Premier Bancorp</t>
  </si>
  <si>
    <t>PPBI</t>
  </si>
  <si>
    <t>PROKIDNEY CP</t>
  </si>
  <si>
    <t>PROK</t>
  </si>
  <si>
    <t>Riot Platforms, Inc.</t>
  </si>
  <si>
    <t>RIOT</t>
  </si>
  <si>
    <t>Sonos</t>
  </si>
  <si>
    <t>SONO</t>
  </si>
  <si>
    <t>Stagwell Inc.</t>
  </si>
  <si>
    <t>STGW</t>
  </si>
  <si>
    <t>Tecnoglass</t>
  </si>
  <si>
    <t>TGLS</t>
  </si>
  <si>
    <t>Transportadora De Gas Ord B</t>
  </si>
  <si>
    <t>TGS</t>
  </si>
  <si>
    <t>Frontier Group</t>
  </si>
  <si>
    <t>ULCC</t>
  </si>
  <si>
    <t>Vermilion Energy</t>
  </si>
  <si>
    <t>VET</t>
  </si>
  <si>
    <t>XME</t>
  </si>
  <si>
    <t>XPEL</t>
  </si>
  <si>
    <t>Year</t>
  </si>
  <si>
    <t>Revenue</t>
  </si>
  <si>
    <t>Revenue Growth (YoY)</t>
  </si>
  <si>
    <t>Cost of Revenue</t>
  </si>
  <si>
    <t>Selling, General &amp; Admin</t>
  </si>
  <si>
    <t>Research &amp; Development</t>
  </si>
  <si>
    <t>Operating Expenses</t>
  </si>
  <si>
    <t>Operating Income</t>
  </si>
  <si>
    <t>Interest Expense / Income</t>
  </si>
  <si>
    <t>Income Tax</t>
  </si>
  <si>
    <t>Net Income</t>
  </si>
  <si>
    <t>Shares Outstanding (Basic)</t>
  </si>
  <si>
    <t>Shares Outstanding (Diluted)</t>
  </si>
  <si>
    <t>Shares Change</t>
  </si>
  <si>
    <t>EPS (Basic)</t>
  </si>
  <si>
    <t>EPS (Diluted)</t>
  </si>
  <si>
    <t>Free Cash Flow Per Share</t>
  </si>
  <si>
    <t>Gross Margin</t>
  </si>
  <si>
    <t>Operating Margin</t>
  </si>
  <si>
    <t>Profit Margin</t>
  </si>
  <si>
    <t>Free Cash Flow Margin</t>
  </si>
  <si>
    <t>Effective Tax Rate</t>
  </si>
  <si>
    <t>EBITDA</t>
  </si>
  <si>
    <t>EBITDA Margin</t>
  </si>
  <si>
    <t>Depreciation &amp; Amortization</t>
  </si>
  <si>
    <t>EBIT</t>
  </si>
  <si>
    <t>EBIT Margin</t>
  </si>
  <si>
    <t>Short-Term Investments</t>
  </si>
  <si>
    <t>Cash &amp; Cash Equivalents</t>
  </si>
  <si>
    <t>Cash Growth</t>
  </si>
  <si>
    <t>Property, Plant &amp; Equipment</t>
  </si>
  <si>
    <t>Other Long-Term Assets</t>
  </si>
  <si>
    <t>Total Long-Term Assets</t>
  </si>
  <si>
    <t>Current Debt</t>
  </si>
  <si>
    <t>Other Long-Term Liabilities</t>
  </si>
  <si>
    <t>Total Long-Term Liabilities</t>
  </si>
  <si>
    <t>Total Debt</t>
  </si>
  <si>
    <t>Debt Growth</t>
  </si>
  <si>
    <t>Common Stock</t>
  </si>
  <si>
    <t>Comprehensive Income</t>
  </si>
  <si>
    <t>Shareholders' Equity</t>
  </si>
  <si>
    <t>Net Cash / Debt</t>
  </si>
  <si>
    <t>Net Cash Per Share</t>
  </si>
  <si>
    <t>Working Capital</t>
  </si>
  <si>
    <t>Operating Cash Flow</t>
  </si>
  <si>
    <t>Operating Cash Flow Growth</t>
  </si>
  <si>
    <t>Capital Expenditures</t>
  </si>
  <si>
    <t>Acquisitions</t>
  </si>
  <si>
    <t>Change in Investments</t>
  </si>
  <si>
    <t>Investing Cash Flow</t>
  </si>
  <si>
    <t>Dividends Paid</t>
  </si>
  <si>
    <t>Share Issuance / Repurchase</t>
  </si>
  <si>
    <t>Debt Issued / Paid</t>
  </si>
  <si>
    <t>Financing Cash Flow</t>
  </si>
  <si>
    <t>Net Cash Flow</t>
  </si>
  <si>
    <t>Free Cash Flow</t>
  </si>
  <si>
    <t>Free Cash Flow Growth</t>
  </si>
  <si>
    <t>Market Capitalization</t>
  </si>
  <si>
    <t>Market Cap Growth</t>
  </si>
  <si>
    <t>Enterprise Value</t>
  </si>
  <si>
    <t>PE Ratio</t>
  </si>
  <si>
    <t>PS Ratio</t>
  </si>
  <si>
    <t>PB Ratio</t>
  </si>
  <si>
    <t>P/FCF Ratio</t>
  </si>
  <si>
    <t>P/OCF Ratio</t>
  </si>
  <si>
    <t>EV/Sales Ratio</t>
  </si>
  <si>
    <t>EV/EBITDA Ratio</t>
  </si>
  <si>
    <t>EV/EBIT Ratio</t>
  </si>
  <si>
    <t>EV/FCF Ratio</t>
  </si>
  <si>
    <t>Debt / Equity Ratio</t>
  </si>
  <si>
    <t>Debt / EBITDA Ratio</t>
  </si>
  <si>
    <t>Debt / FCF Ratio</t>
  </si>
  <si>
    <t>Asset Turnover</t>
  </si>
  <si>
    <t>Interest Coverage</t>
  </si>
  <si>
    <t>Return on Assets (ROA)</t>
  </si>
  <si>
    <t>Return on Capital (ROIC)</t>
  </si>
  <si>
    <t>Earnings Yield</t>
  </si>
  <si>
    <t>FCF Yield</t>
  </si>
  <si>
    <t>Buyback Yield / Dilution</t>
  </si>
  <si>
    <t>Total Shareholder Return</t>
  </si>
  <si>
    <t>Other Expense / Income</t>
  </si>
  <si>
    <t>Net Income Growth</t>
  </si>
  <si>
    <t>EPS Growth</t>
  </si>
  <si>
    <t>Dividend Per Share</t>
  </si>
  <si>
    <t>Dividend Growth</t>
  </si>
  <si>
    <t>Inventory</t>
  </si>
  <si>
    <t>Dividend Yield</t>
  </si>
  <si>
    <t>Payout Ratio</t>
  </si>
  <si>
    <t>2022</t>
  </si>
  <si>
    <t>2021</t>
  </si>
  <si>
    <t>2020</t>
  </si>
  <si>
    <t>2019</t>
  </si>
  <si>
    <t>2018</t>
  </si>
  <si>
    <t>2016</t>
  </si>
  <si>
    <t>2015</t>
  </si>
  <si>
    <t>2014</t>
  </si>
  <si>
    <t>2013</t>
  </si>
  <si>
    <t>Current</t>
  </si>
  <si>
    <t>Quarter Ended</t>
  </si>
  <si>
    <t>2022-12-31</t>
  </si>
  <si>
    <t>2021-12-31</t>
  </si>
  <si>
    <t>2020-12-31</t>
  </si>
  <si>
    <t>2019-12-31</t>
  </si>
  <si>
    <t>2019-06-30</t>
  </si>
  <si>
    <t>2019-03-31</t>
  </si>
  <si>
    <t>2018-12-31</t>
  </si>
  <si>
    <t>2018-09-30</t>
  </si>
  <si>
    <t>2017-12-31</t>
  </si>
  <si>
    <t>2016-12-31</t>
  </si>
  <si>
    <t>2015-12-31</t>
  </si>
  <si>
    <t>2014-12-31</t>
  </si>
  <si>
    <t>2013-12-31</t>
  </si>
  <si>
    <t>2013-06-30</t>
  </si>
  <si>
    <t>TTM</t>
  </si>
  <si>
    <t>Full name</t>
  </si>
  <si>
    <t>Yahoo Details</t>
  </si>
  <si>
    <t>Sensitivity</t>
  </si>
  <si>
    <t>Long-Term Investments</t>
  </si>
  <si>
    <t>Free Cash Flow per Share (Annualized)</t>
  </si>
  <si>
    <t>Price / Free Cash Flow per Share (forward)</t>
  </si>
  <si>
    <t>Goodwill and Intangibles</t>
  </si>
  <si>
    <t>Share-Based Compensation</t>
  </si>
  <si>
    <t>Other Financing Activities</t>
  </si>
  <si>
    <t>Pre-tax profit ratio (annualized)</t>
  </si>
  <si>
    <t>+46 Quarters</t>
  </si>
  <si>
    <t>2012 - 2001</t>
  </si>
  <si>
    <t>2012 - 2000</t>
  </si>
  <si>
    <t>Address1</t>
  </si>
  <si>
    <t>Address2</t>
  </si>
  <si>
    <t>City</t>
  </si>
  <si>
    <t>Zip</t>
  </si>
  <si>
    <t>State</t>
  </si>
  <si>
    <t>EarningDate1</t>
  </si>
  <si>
    <t>EarningDate2</t>
  </si>
  <si>
    <t>Cik</t>
  </si>
  <si>
    <t>Isin</t>
  </si>
  <si>
    <t>Cusip</t>
  </si>
  <si>
    <t>5301 Stevens Creek Boulevard</t>
  </si>
  <si>
    <t>Santa Clara</t>
  </si>
  <si>
    <t>95051</t>
  </si>
  <si>
    <t>CA</t>
  </si>
  <si>
    <t>US00846U1016</t>
  </si>
  <si>
    <t>00846U101</t>
  </si>
  <si>
    <t>201 Isabella Street</t>
  </si>
  <si>
    <t>Suite 500</t>
  </si>
  <si>
    <t>Pittsburgh</t>
  </si>
  <si>
    <t>15212-5858</t>
  </si>
  <si>
    <t>PA</t>
  </si>
  <si>
    <t>US0138721065</t>
  </si>
  <si>
    <t>013872106</t>
  </si>
  <si>
    <t>Shenzhen Institute of Industry -University-Research of Nanjing University</t>
  </si>
  <si>
    <t>8F, Block A No. 6 Yuexing 3rd Road Hi-Tech Park (South), Nanshan District</t>
  </si>
  <si>
    <t>Shenzhen</t>
  </si>
  <si>
    <t>518057</t>
  </si>
  <si>
    <t>US0003041052</t>
  </si>
  <si>
    <t>AIA Central</t>
  </si>
  <si>
    <t>35th Floor No. 1 Connaught Road</t>
  </si>
  <si>
    <t>Central</t>
  </si>
  <si>
    <t>US0013172053</t>
  </si>
  <si>
    <t>001317205</t>
  </si>
  <si>
    <t>1 Skyview Drive</t>
  </si>
  <si>
    <t>Fort Worth</t>
  </si>
  <si>
    <t>76155</t>
  </si>
  <si>
    <t>TX</t>
  </si>
  <si>
    <t>US02376R1023</t>
  </si>
  <si>
    <t>02376R102</t>
  </si>
  <si>
    <t>2425 South Yukon Avenue</t>
  </si>
  <si>
    <t>Tulsa</t>
  </si>
  <si>
    <t>74107</t>
  </si>
  <si>
    <t>OK</t>
  </si>
  <si>
    <t>US0003602069</t>
  </si>
  <si>
    <t>000360206</t>
  </si>
  <si>
    <t>4200 Six Forks Road</t>
  </si>
  <si>
    <t>Raleigh</t>
  </si>
  <si>
    <t>27609</t>
  </si>
  <si>
    <t>NC</t>
  </si>
  <si>
    <t>US00751Y1064</t>
  </si>
  <si>
    <t>00751Y106</t>
  </si>
  <si>
    <t>One Apple Park Way</t>
  </si>
  <si>
    <t>Cupertino</t>
  </si>
  <si>
    <t>95014</t>
  </si>
  <si>
    <t>US0378331005</t>
  </si>
  <si>
    <t>037833100</t>
  </si>
  <si>
    <t>501 Commerce Street</t>
  </si>
  <si>
    <t>Nashville</t>
  </si>
  <si>
    <t>37203</t>
  </si>
  <si>
    <t>TN</t>
  </si>
  <si>
    <t>US01881G1067</t>
  </si>
  <si>
    <t>01881G106</t>
  </si>
  <si>
    <t>Affolternstrasse 44</t>
  </si>
  <si>
    <t>Zurich</t>
  </si>
  <si>
    <t>8050</t>
  </si>
  <si>
    <t>1 North Waukegan Road</t>
  </si>
  <si>
    <t>North Chicago</t>
  </si>
  <si>
    <t>60064-6400</t>
  </si>
  <si>
    <t>IL</t>
  </si>
  <si>
    <t>US00287Y1091</t>
  </si>
  <si>
    <t>00287Y109</t>
  </si>
  <si>
    <t>1 West First Avenue</t>
  </si>
  <si>
    <t>Conshohocken</t>
  </si>
  <si>
    <t>19428-1800</t>
  </si>
  <si>
    <t>US03073E1055</t>
  </si>
  <si>
    <t>03073E105</t>
  </si>
  <si>
    <t>3490 Piedmont Road NE</t>
  </si>
  <si>
    <t>Suite 1550</t>
  </si>
  <si>
    <t>Atlanta</t>
  </si>
  <si>
    <t>30305</t>
  </si>
  <si>
    <t>GA</t>
  </si>
  <si>
    <t>US03076K1088</t>
  </si>
  <si>
    <t>03076K108</t>
  </si>
  <si>
    <t>2215 Yukon Street</t>
  </si>
  <si>
    <t>Vancouver</t>
  </si>
  <si>
    <t>V5Y 0A1</t>
  </si>
  <si>
    <t>CA00288U1066</t>
  </si>
  <si>
    <t>00288U106</t>
  </si>
  <si>
    <t>abcellera.com</t>
  </si>
  <si>
    <t>Discovery Drive</t>
  </si>
  <si>
    <t>Cambridge Biomedical Campus</t>
  </si>
  <si>
    <t>Cambridge</t>
  </si>
  <si>
    <t>CB2 0AX</t>
  </si>
  <si>
    <t>US0003802040</t>
  </si>
  <si>
    <t>000380204</t>
  </si>
  <si>
    <t>Rua Dr. Renato Paes de Barros, 1017</t>
  </si>
  <si>
    <t>3rd Floor</t>
  </si>
  <si>
    <t>São Paulo</t>
  </si>
  <si>
    <t>04530-001</t>
  </si>
  <si>
    <t>SP</t>
  </si>
  <si>
    <t>US02319V1035</t>
  </si>
  <si>
    <t>02319V103</t>
  </si>
  <si>
    <t>2905 Premiere Parkway NW</t>
  </si>
  <si>
    <t>Suite 300</t>
  </si>
  <si>
    <t>Duluth</t>
  </si>
  <si>
    <t>30097</t>
  </si>
  <si>
    <t>US0434361046</t>
  </si>
  <si>
    <t>043436104</t>
  </si>
  <si>
    <t>One Liberty Plaza</t>
  </si>
  <si>
    <t>7th Floor</t>
  </si>
  <si>
    <t>New York</t>
  </si>
  <si>
    <t>10006</t>
  </si>
  <si>
    <t>NY</t>
  </si>
  <si>
    <t>US0009571003</t>
  </si>
  <si>
    <t>000957100</t>
  </si>
  <si>
    <t>888 Brannan Street</t>
  </si>
  <si>
    <t>San Francisco</t>
  </si>
  <si>
    <t>94103</t>
  </si>
  <si>
    <t>US0090661010</t>
  </si>
  <si>
    <t>009066101</t>
  </si>
  <si>
    <t>333 Earle Ovington Boulevard</t>
  </si>
  <si>
    <t>Suite 900</t>
  </si>
  <si>
    <t>Uniondale</t>
  </si>
  <si>
    <t>11553</t>
  </si>
  <si>
    <t>US0389231087</t>
  </si>
  <si>
    <t>038923108</t>
  </si>
  <si>
    <t>100 Abbott Park Road</t>
  </si>
  <si>
    <t>Abbott Park</t>
  </si>
  <si>
    <t>US0028241000</t>
  </si>
  <si>
    <t>002824100</t>
  </si>
  <si>
    <t>500 North Akard Street</t>
  </si>
  <si>
    <t>Suite 400</t>
  </si>
  <si>
    <t>Dallas</t>
  </si>
  <si>
    <t>75201</t>
  </si>
  <si>
    <t>US0396531008</t>
  </si>
  <si>
    <t>039653100</t>
  </si>
  <si>
    <t>12830 El Camino Real</t>
  </si>
  <si>
    <t>San Diego</t>
  </si>
  <si>
    <t>92130</t>
  </si>
  <si>
    <t>US0042251084</t>
  </si>
  <si>
    <t>004225108</t>
  </si>
  <si>
    <t>333 Shops Boulevard</t>
  </si>
  <si>
    <t>Suite 301</t>
  </si>
  <si>
    <t>Willow Park</t>
  </si>
  <si>
    <t>76087</t>
  </si>
  <si>
    <t>pfholdingscorp.com</t>
  </si>
  <si>
    <t>7373 CA te-Vertu Blvd. West</t>
  </si>
  <si>
    <t>Saint-Laurent</t>
  </si>
  <si>
    <t>H4Y 1H4</t>
  </si>
  <si>
    <t>QC</t>
  </si>
  <si>
    <t>No. 69, Jianguomen Nei Avenue</t>
  </si>
  <si>
    <t>Dongcheng District</t>
  </si>
  <si>
    <t>Beijing</t>
  </si>
  <si>
    <t>100005</t>
  </si>
  <si>
    <t>Waterloo House</t>
  </si>
  <si>
    <t>Ground Floor 100 Pitts Bay Road</t>
  </si>
  <si>
    <t>Pembroke</t>
  </si>
  <si>
    <t>HM 08</t>
  </si>
  <si>
    <t>BMG0450A1053</t>
  </si>
  <si>
    <t>G0450A105</t>
  </si>
  <si>
    <t>6100 Tower Circle</t>
  </si>
  <si>
    <t>Suite 1000</t>
  </si>
  <si>
    <t>Franklin</t>
  </si>
  <si>
    <t>37067</t>
  </si>
  <si>
    <t>US00404A1097</t>
  </si>
  <si>
    <t>00404A109</t>
  </si>
  <si>
    <t>250 Parkcenter Boulevard</t>
  </si>
  <si>
    <t>Boise</t>
  </si>
  <si>
    <t>83706</t>
  </si>
  <si>
    <t>ID</t>
  </si>
  <si>
    <t>US0130911037</t>
  </si>
  <si>
    <t>013091103</t>
  </si>
  <si>
    <t>2811 Ponce de Leon Blvd</t>
  </si>
  <si>
    <t>PH 1</t>
  </si>
  <si>
    <t>Coral Gables</t>
  </si>
  <si>
    <t>33134</t>
  </si>
  <si>
    <t>US0044981019</t>
  </si>
  <si>
    <t>004498101</t>
  </si>
  <si>
    <t>108 Cherry Hill Drive</t>
  </si>
  <si>
    <t>Beverly</t>
  </si>
  <si>
    <t>01915-1088</t>
  </si>
  <si>
    <t>US0545402085</t>
  </si>
  <si>
    <t>054540208</t>
  </si>
  <si>
    <t>13355 Noel Road</t>
  </si>
  <si>
    <t>75240</t>
  </si>
  <si>
    <t>US00766T1007</t>
  </si>
  <si>
    <t>00766T100</t>
  </si>
  <si>
    <t>1 Grand Canal Square</t>
  </si>
  <si>
    <t>Grand Canal Harbour</t>
  </si>
  <si>
    <t>Dublin</t>
  </si>
  <si>
    <t>D02 P820</t>
  </si>
  <si>
    <t>IE00B4BNMY34</t>
  </si>
  <si>
    <t>G1151C101</t>
  </si>
  <si>
    <t>8325 Six Forks Road</t>
  </si>
  <si>
    <t>27615</t>
  </si>
  <si>
    <t>US29249E1091</t>
  </si>
  <si>
    <t>29249E109</t>
  </si>
  <si>
    <t>640 Ellicott Street</t>
  </si>
  <si>
    <t>Suite 321</t>
  </si>
  <si>
    <t>Buffalo</t>
  </si>
  <si>
    <t>14203</t>
  </si>
  <si>
    <t>US00091G1040</t>
  </si>
  <si>
    <t>00091G104</t>
  </si>
  <si>
    <t>US4642882579</t>
  </si>
  <si>
    <t>464288257</t>
  </si>
  <si>
    <t>345 Park Avenue</t>
  </si>
  <si>
    <t>San Jose</t>
  </si>
  <si>
    <t>95110-2704</t>
  </si>
  <si>
    <t>US00724F1012</t>
  </si>
  <si>
    <t>00724F101</t>
  </si>
  <si>
    <t>70 East Long Lake Road</t>
  </si>
  <si>
    <t>Bloomfield Hills</t>
  </si>
  <si>
    <t>48304-2356</t>
  </si>
  <si>
    <t>MI</t>
  </si>
  <si>
    <t>US0084921008</t>
  </si>
  <si>
    <t>008492100</t>
  </si>
  <si>
    <t>Adi-Dassler-Strasse 1</t>
  </si>
  <si>
    <t>Herzogenaurach</t>
  </si>
  <si>
    <t>91074</t>
  </si>
  <si>
    <t>US00687A1079</t>
  </si>
  <si>
    <t>00687A107</t>
  </si>
  <si>
    <t>One Analog Way</t>
  </si>
  <si>
    <t>Wilmington</t>
  </si>
  <si>
    <t>01887</t>
  </si>
  <si>
    <t>US0326541051</t>
  </si>
  <si>
    <t>032654105</t>
  </si>
  <si>
    <t>77 West Wacker Drive</t>
  </si>
  <si>
    <t>Suite 4600</t>
  </si>
  <si>
    <t>Chicago</t>
  </si>
  <si>
    <t>60601</t>
  </si>
  <si>
    <t>US0394831020</t>
  </si>
  <si>
    <t>039483102</t>
  </si>
  <si>
    <t>North Wall Quay</t>
  </si>
  <si>
    <t>3 Dublin Landings</t>
  </si>
  <si>
    <t>1</t>
  </si>
  <si>
    <t>IE00BD845X29</t>
  </si>
  <si>
    <t>G0084W101</t>
  </si>
  <si>
    <t>One ADP Boulevard</t>
  </si>
  <si>
    <t>Roseland</t>
  </si>
  <si>
    <t>07068</t>
  </si>
  <si>
    <t>NJ</t>
  </si>
  <si>
    <t>US0530151036</t>
  </si>
  <si>
    <t>053015103</t>
  </si>
  <si>
    <t>Provincialeweg 11</t>
  </si>
  <si>
    <t>Zaandam</t>
  </si>
  <si>
    <t>1506 MA</t>
  </si>
  <si>
    <t>US5004675014</t>
  </si>
  <si>
    <t>Stattegger Strasse 18</t>
  </si>
  <si>
    <t>Graz</t>
  </si>
  <si>
    <t>8045</t>
  </si>
  <si>
    <t>US0345221024</t>
  </si>
  <si>
    <t>034522102</t>
  </si>
  <si>
    <t>One Market Street</t>
  </si>
  <si>
    <t>94105</t>
  </si>
  <si>
    <t>US0527691069</t>
  </si>
  <si>
    <t>052769106</t>
  </si>
  <si>
    <t>1501 Yamato Road</t>
  </si>
  <si>
    <t>Boca Raton</t>
  </si>
  <si>
    <t>33431</t>
  </si>
  <si>
    <t>US00090Q1031</t>
  </si>
  <si>
    <t>00090Q103</t>
  </si>
  <si>
    <t>500 East Pratt Street</t>
  </si>
  <si>
    <t>Suite 1300</t>
  </si>
  <si>
    <t>Baltimore</t>
  </si>
  <si>
    <t>21202</t>
  </si>
  <si>
    <t>MD</t>
  </si>
  <si>
    <t>US0062121043</t>
  </si>
  <si>
    <t>006212104</t>
  </si>
  <si>
    <t>adamsfunds.com</t>
  </si>
  <si>
    <t>Simon Carmiggeltstraat 6-50</t>
  </si>
  <si>
    <t>Amsterdam</t>
  </si>
  <si>
    <t>1011 DJ</t>
  </si>
  <si>
    <t>US00783V1044</t>
  </si>
  <si>
    <t>00783V104</t>
  </si>
  <si>
    <t>1901 Chouteau Avenue</t>
  </si>
  <si>
    <t>Saint Louis</t>
  </si>
  <si>
    <t>63103</t>
  </si>
  <si>
    <t>US0236081024</t>
  </si>
  <si>
    <t>023608102</t>
  </si>
  <si>
    <t>Aegonplein 50</t>
  </si>
  <si>
    <t>The Hague</t>
  </si>
  <si>
    <t>2591 TV</t>
  </si>
  <si>
    <t>US0079241032</t>
  </si>
  <si>
    <t>007924103</t>
  </si>
  <si>
    <t>1595 Wynkoop Street</t>
  </si>
  <si>
    <t>Suite 800</t>
  </si>
  <si>
    <t>Denver</t>
  </si>
  <si>
    <t>80202</t>
  </si>
  <si>
    <t>CO</t>
  </si>
  <si>
    <t>US0079731008</t>
  </si>
  <si>
    <t>007973100</t>
  </si>
  <si>
    <t>6000 Westown Parkway</t>
  </si>
  <si>
    <t>West Des Moines</t>
  </si>
  <si>
    <t>50266</t>
  </si>
  <si>
    <t>IA</t>
  </si>
  <si>
    <t>US0256762065</t>
  </si>
  <si>
    <t>025676206</t>
  </si>
  <si>
    <t>145 King Street East</t>
  </si>
  <si>
    <t>Toronto</t>
  </si>
  <si>
    <t>M5C 2Y7</t>
  </si>
  <si>
    <t>CA0084741085</t>
  </si>
  <si>
    <t>008474108</t>
  </si>
  <si>
    <t>77 Hot Metal Street</t>
  </si>
  <si>
    <t>15203-2329</t>
  </si>
  <si>
    <t>US02553E1064</t>
  </si>
  <si>
    <t>02553E106</t>
  </si>
  <si>
    <t>1 Riverside Plaza</t>
  </si>
  <si>
    <t>Columbus</t>
  </si>
  <si>
    <t>43215</t>
  </si>
  <si>
    <t>OH</t>
  </si>
  <si>
    <t>US0255371017</t>
  </si>
  <si>
    <t>025537101</t>
  </si>
  <si>
    <t>AerCap House</t>
  </si>
  <si>
    <t>65 St. Stephen’s Green</t>
  </si>
  <si>
    <t>D02 YX20</t>
  </si>
  <si>
    <t>NL0000687663</t>
  </si>
  <si>
    <t>N00985106</t>
  </si>
  <si>
    <t>4300 Wilson Boulevard</t>
  </si>
  <si>
    <t>11th Floor</t>
  </si>
  <si>
    <t>Arlington</t>
  </si>
  <si>
    <t>22203</t>
  </si>
  <si>
    <t>VA</t>
  </si>
  <si>
    <t>US00130H1059</t>
  </si>
  <si>
    <t>00130H105</t>
  </si>
  <si>
    <t>308 - 4th Avenue SW</t>
  </si>
  <si>
    <t>Suite 1200</t>
  </si>
  <si>
    <t>Calgary</t>
  </si>
  <si>
    <t>T2P 0H7</t>
  </si>
  <si>
    <t>301 East Fourth Street</t>
  </si>
  <si>
    <t>Cincinnati</t>
  </si>
  <si>
    <t>45202</t>
  </si>
  <si>
    <t>US0259321042</t>
  </si>
  <si>
    <t>025932104</t>
  </si>
  <si>
    <t>1932 Wynnton Road</t>
  </si>
  <si>
    <t>31999</t>
  </si>
  <si>
    <t>US0010551028</t>
  </si>
  <si>
    <t>001055102</t>
  </si>
  <si>
    <t>650 California Street</t>
  </si>
  <si>
    <t>94108</t>
  </si>
  <si>
    <t>US00827B1061</t>
  </si>
  <si>
    <t>00827B106</t>
  </si>
  <si>
    <t>4205 River Green Parkway</t>
  </si>
  <si>
    <t>30096</t>
  </si>
  <si>
    <t>US0010841023</t>
  </si>
  <si>
    <t>001084102</t>
  </si>
  <si>
    <t>Rue du Marquis 1/Markiesstraat 1</t>
  </si>
  <si>
    <t>Box 7</t>
  </si>
  <si>
    <t>Brussels</t>
  </si>
  <si>
    <t>1000</t>
  </si>
  <si>
    <t>US00844W2089</t>
  </si>
  <si>
    <t>US4642872265</t>
  </si>
  <si>
    <t>464287226</t>
  </si>
  <si>
    <t>Brookfield Place</t>
  </si>
  <si>
    <t>181 Bay Street Suite 3910</t>
  </si>
  <si>
    <t>M5J 2T3</t>
  </si>
  <si>
    <t>CA0115321089</t>
  </si>
  <si>
    <t>011532108</t>
  </si>
  <si>
    <t>6210 East US Highway 290</t>
  </si>
  <si>
    <t>Suite 450</t>
  </si>
  <si>
    <t>Austin</t>
  </si>
  <si>
    <t>78723</t>
  </si>
  <si>
    <t>US00857U1079</t>
  </si>
  <si>
    <t>00857U107</t>
  </si>
  <si>
    <t>2 Bethesda Metro Center</t>
  </si>
  <si>
    <t>12th Floor</t>
  </si>
  <si>
    <t>Bethesda</t>
  </si>
  <si>
    <t>20814</t>
  </si>
  <si>
    <t>US00123Q1040</t>
  </si>
  <si>
    <t>00123Q104</t>
  </si>
  <si>
    <t>30 Woodbourne Avenue</t>
  </si>
  <si>
    <t>Hamilton</t>
  </si>
  <si>
    <t>BMG0585R1060</t>
  </si>
  <si>
    <t>G0585R106</t>
  </si>
  <si>
    <t>180 Marsh Hill Road</t>
  </si>
  <si>
    <t>06477</t>
  </si>
  <si>
    <t>CT</t>
  </si>
  <si>
    <t>US05351W1036</t>
  </si>
  <si>
    <t>05351W103</t>
  </si>
  <si>
    <t>11095 Viking Drive</t>
  </si>
  <si>
    <t>Eden Prairie</t>
  </si>
  <si>
    <t>55344</t>
  </si>
  <si>
    <t>MN</t>
  </si>
  <si>
    <t>US00848J1043</t>
  </si>
  <si>
    <t>00848J104</t>
  </si>
  <si>
    <t>No. 39 Wenhua Road</t>
  </si>
  <si>
    <t>Wuhu</t>
  </si>
  <si>
    <t>241000</t>
  </si>
  <si>
    <t>US0352431045</t>
  </si>
  <si>
    <t>035243104</t>
  </si>
  <si>
    <t>Bellerivestrasse 30</t>
  </si>
  <si>
    <t>8008</t>
  </si>
  <si>
    <t>US0067542045</t>
  </si>
  <si>
    <t>Hibiya Mitsui Tower</t>
  </si>
  <si>
    <t>1-1-2 Yurakucho Chiyoda-ku</t>
  </si>
  <si>
    <t>Tokyo</t>
  </si>
  <si>
    <t>100-0006</t>
  </si>
  <si>
    <t>US0434001006</t>
  </si>
  <si>
    <t>1400 Seaport Boulevard</t>
  </si>
  <si>
    <t>Redwood City</t>
  </si>
  <si>
    <t>94063</t>
  </si>
  <si>
    <t>US12468P1049</t>
  </si>
  <si>
    <t>12468P104</t>
  </si>
  <si>
    <t>1271 Avenue of the Americas</t>
  </si>
  <si>
    <t>10020</t>
  </si>
  <si>
    <t>US0268747849</t>
  </si>
  <si>
    <t>026874784</t>
  </si>
  <si>
    <t>216 Airport Drive</t>
  </si>
  <si>
    <t>Rochester</t>
  </si>
  <si>
    <t>03867</t>
  </si>
  <si>
    <t>NH</t>
  </si>
  <si>
    <t>US0123481089</t>
  </si>
  <si>
    <t>012348108</t>
  </si>
  <si>
    <t>75 quai d'Orsay</t>
  </si>
  <si>
    <t>cedex 07</t>
  </si>
  <si>
    <t>Paris</t>
  </si>
  <si>
    <t>75321</t>
  </si>
  <si>
    <t>US0091262024</t>
  </si>
  <si>
    <t>4582 South Ulster Street</t>
  </si>
  <si>
    <t>Suite 1700</t>
  </si>
  <si>
    <t>80237-2641</t>
  </si>
  <si>
    <t>US03750L1098</t>
  </si>
  <si>
    <t>03750L109</t>
  </si>
  <si>
    <t>Building 1</t>
  </si>
  <si>
    <t>1st Floor – 9th Floor 101 30 Tianzhu Road Shunyi District</t>
  </si>
  <si>
    <t>101312</t>
  </si>
  <si>
    <t>1 Applied Plaza</t>
  </si>
  <si>
    <t>Cleveland</t>
  </si>
  <si>
    <t>44115</t>
  </si>
  <si>
    <t>US03820C1053</t>
  </si>
  <si>
    <t>03820C105</t>
  </si>
  <si>
    <t>260 Interstate North Circle SE</t>
  </si>
  <si>
    <t>30339-2210</t>
  </si>
  <si>
    <t>US04621X1081</t>
  </si>
  <si>
    <t>04621X108</t>
  </si>
  <si>
    <t>2850 Golf Road</t>
  </si>
  <si>
    <t>Rolling Meadows</t>
  </si>
  <si>
    <t>60008-4050</t>
  </si>
  <si>
    <t>US3635761097</t>
  </si>
  <si>
    <t>363576109</t>
  </si>
  <si>
    <t>15-1, Kyobashi 1-chome</t>
  </si>
  <si>
    <t>Chuo-ku</t>
  </si>
  <si>
    <t>104-8315</t>
  </si>
  <si>
    <t>US0097071007</t>
  </si>
  <si>
    <t>009707100</t>
  </si>
  <si>
    <t>222 N. Pacific Coast Highway</t>
  </si>
  <si>
    <t>El Segundo</t>
  </si>
  <si>
    <t>90245</t>
  </si>
  <si>
    <t>US0078001056</t>
  </si>
  <si>
    <t>007800105</t>
  </si>
  <si>
    <t>145 Broadway</t>
  </si>
  <si>
    <t>02142</t>
  </si>
  <si>
    <t>US00971T1016</t>
  </si>
  <si>
    <t>00971T101</t>
  </si>
  <si>
    <t>Avenida Miraflores 9153</t>
  </si>
  <si>
    <t>7th Floor Renca</t>
  </si>
  <si>
    <t>Santiago de Chile</t>
  </si>
  <si>
    <t>601 Gateway Boulevard</t>
  </si>
  <si>
    <t>Suite 350</t>
  </si>
  <si>
    <t>South San Francisco</t>
  </si>
  <si>
    <t>94080</t>
  </si>
  <si>
    <t>US00973Y1082</t>
  </si>
  <si>
    <t>00973Y108</t>
  </si>
  <si>
    <t>AkzoNobel Center</t>
  </si>
  <si>
    <t>Christian Neefestraat 2 PO Box 75730</t>
  </si>
  <si>
    <t>1077 WW</t>
  </si>
  <si>
    <t>US0101995035</t>
  </si>
  <si>
    <t>2000 Avenue of the Stars</t>
  </si>
  <si>
    <t>Suite 1000N</t>
  </si>
  <si>
    <t>Los Angeles</t>
  </si>
  <si>
    <t>90067</t>
  </si>
  <si>
    <t>US00912X3026</t>
  </si>
  <si>
    <t>00912X302</t>
  </si>
  <si>
    <t>4250 Congress Street</t>
  </si>
  <si>
    <t>Charlotte</t>
  </si>
  <si>
    <t>28209</t>
  </si>
  <si>
    <t>US0126531013</t>
  </si>
  <si>
    <t>012653101</t>
  </si>
  <si>
    <t>Chemin de Blandonnet 8</t>
  </si>
  <si>
    <t>Vernier</t>
  </si>
  <si>
    <t>Geneva</t>
  </si>
  <si>
    <t>1214</t>
  </si>
  <si>
    <t>CH0432492467</t>
  </si>
  <si>
    <t>H01301128</t>
  </si>
  <si>
    <t>30 West Superior Street</t>
  </si>
  <si>
    <t>55802-2093</t>
  </si>
  <si>
    <t>US0185223007</t>
  </si>
  <si>
    <t>018522300</t>
  </si>
  <si>
    <t>Rudeboksvägen 1</t>
  </si>
  <si>
    <t>Lund</t>
  </si>
  <si>
    <t>22100</t>
  </si>
  <si>
    <t>US0153931011</t>
  </si>
  <si>
    <t>015393101</t>
  </si>
  <si>
    <t>1627 East Walnut Street</t>
  </si>
  <si>
    <t>Seguin</t>
  </si>
  <si>
    <t>78155</t>
  </si>
  <si>
    <t>US0113111076</t>
  </si>
  <si>
    <t>011311107</t>
  </si>
  <si>
    <t>955 Perimeter Road</t>
  </si>
  <si>
    <t>Manchester</t>
  </si>
  <si>
    <t>03103</t>
  </si>
  <si>
    <t>US01749D1054</t>
  </si>
  <si>
    <t>01749D105</t>
  </si>
  <si>
    <t>410 North Scottsdale Road</t>
  </si>
  <si>
    <t>Tempe</t>
  </si>
  <si>
    <t>85288</t>
  </si>
  <si>
    <t>AZ</t>
  </si>
  <si>
    <t>US0162551016</t>
  </si>
  <si>
    <t>016255101</t>
  </si>
  <si>
    <t>1201 North Town Center Drive</t>
  </si>
  <si>
    <t>Las Vegas</t>
  </si>
  <si>
    <t>89144</t>
  </si>
  <si>
    <t>NV</t>
  </si>
  <si>
    <t>US01748X1028</t>
  </si>
  <si>
    <t>01748X102</t>
  </si>
  <si>
    <t>allegiantair.com</t>
  </si>
  <si>
    <t>4 Overlook Point</t>
  </si>
  <si>
    <t>Lincolnshire</t>
  </si>
  <si>
    <t>60069</t>
  </si>
  <si>
    <t>US01626W1018</t>
  </si>
  <si>
    <t>01626W101</t>
  </si>
  <si>
    <t>Königinstrasse 28</t>
  </si>
  <si>
    <t>Munich</t>
  </si>
  <si>
    <t>80802</t>
  </si>
  <si>
    <t>US0188201000</t>
  </si>
  <si>
    <t>018820100</t>
  </si>
  <si>
    <t>19300 International Boulevard</t>
  </si>
  <si>
    <t>Seattle</t>
  </si>
  <si>
    <t>98188</t>
  </si>
  <si>
    <t>WA</t>
  </si>
  <si>
    <t>US0116591092</t>
  </si>
  <si>
    <t>011659109</t>
  </si>
  <si>
    <t>Connaught House</t>
  </si>
  <si>
    <t>1 Burlington Road Dublin 4</t>
  </si>
  <si>
    <t>D04 C5Y6</t>
  </si>
  <si>
    <t>IE00B56GVS15</t>
  </si>
  <si>
    <t>G01767105</t>
  </si>
  <si>
    <t>3100 Sanders Road</t>
  </si>
  <si>
    <t>Northbrook</t>
  </si>
  <si>
    <t>60062</t>
  </si>
  <si>
    <t>US0200021014</t>
  </si>
  <si>
    <t>020002101</t>
  </si>
  <si>
    <t>Iveagh Court</t>
  </si>
  <si>
    <t>Block D Harcourt Road</t>
  </si>
  <si>
    <t>D02 VH94</t>
  </si>
  <si>
    <t>IE00BFRT3W74</t>
  </si>
  <si>
    <t>G0176J109</t>
  </si>
  <si>
    <t>Ally Detroit Center</t>
  </si>
  <si>
    <t>Floor 10 500 Woodward Avenue</t>
  </si>
  <si>
    <t>Detroit</t>
  </si>
  <si>
    <t>48226</t>
  </si>
  <si>
    <t>US02005N1000</t>
  </si>
  <si>
    <t>02005N100</t>
  </si>
  <si>
    <t>675 West Kendall Street</t>
  </si>
  <si>
    <t>Henri A. Termeer Square</t>
  </si>
  <si>
    <t>US02043Q1076</t>
  </si>
  <si>
    <t>02043Q107</t>
  </si>
  <si>
    <t>2-5-1, Nihonbashi-Honcho</t>
  </si>
  <si>
    <t>Chuo-Ku</t>
  </si>
  <si>
    <t>103-8411</t>
  </si>
  <si>
    <t>US04623U1025</t>
  </si>
  <si>
    <t>8281 Greensboro Drive</t>
  </si>
  <si>
    <t>Suite 100</t>
  </si>
  <si>
    <t>Tysons</t>
  </si>
  <si>
    <t>22102</t>
  </si>
  <si>
    <t>US0116421050</t>
  </si>
  <si>
    <t>011642105</t>
  </si>
  <si>
    <t>48, rue Albert Dhalenne</t>
  </si>
  <si>
    <t>Saint-Ouen</t>
  </si>
  <si>
    <t>93400</t>
  </si>
  <si>
    <t>US0212442075</t>
  </si>
  <si>
    <t>021244207</t>
  </si>
  <si>
    <t>One Allison Way</t>
  </si>
  <si>
    <t>Indianapolis</t>
  </si>
  <si>
    <t>46222-3271</t>
  </si>
  <si>
    <t>IN</t>
  </si>
  <si>
    <t>US01973R1014</t>
  </si>
  <si>
    <t>01973R101</t>
  </si>
  <si>
    <t>1820 East Big Beaver Road</t>
  </si>
  <si>
    <t>Troy</t>
  </si>
  <si>
    <t>48083</t>
  </si>
  <si>
    <t>US0213691035</t>
  </si>
  <si>
    <t>021369103</t>
  </si>
  <si>
    <t>Klarabergsviadukten 70</t>
  </si>
  <si>
    <t>Section B7 Box 70381</t>
  </si>
  <si>
    <t>Stockholm</t>
  </si>
  <si>
    <t>111 64</t>
  </si>
  <si>
    <t>US0528001094</t>
  </si>
  <si>
    <t>052800109</t>
  </si>
  <si>
    <t>1615 Wynkoop Street</t>
  </si>
  <si>
    <t>US03676B1026</t>
  </si>
  <si>
    <t>03676B102</t>
  </si>
  <si>
    <t>3050 Bowers Avenue</t>
  </si>
  <si>
    <t>P.O. Box 58039</t>
  </si>
  <si>
    <t>95054-3299</t>
  </si>
  <si>
    <t>US0382221051</t>
  </si>
  <si>
    <t>038222105</t>
  </si>
  <si>
    <t>3101 Jay Street</t>
  </si>
  <si>
    <t>95054</t>
  </si>
  <si>
    <t>KYG037AX1015</t>
  </si>
  <si>
    <t>G037AX101</t>
  </si>
  <si>
    <t>56, rue Charles Martel</t>
  </si>
  <si>
    <t>Luxembourg City</t>
  </si>
  <si>
    <t>2134</t>
  </si>
  <si>
    <t>LU2369833749</t>
  </si>
  <si>
    <t>L02235106</t>
  </si>
  <si>
    <t>One AMC Way</t>
  </si>
  <si>
    <t>11500 Ash Street</t>
  </si>
  <si>
    <t>Leawood</t>
  </si>
  <si>
    <t>66211</t>
  </si>
  <si>
    <t>KS</t>
  </si>
  <si>
    <t>US00165C1045</t>
  </si>
  <si>
    <t>00165C104</t>
  </si>
  <si>
    <t>Thurgauerstrasse 34</t>
  </si>
  <si>
    <t>JE00BJ1F3079</t>
  </si>
  <si>
    <t>G0250X107</t>
  </si>
  <si>
    <t>2485 Augustine Drive</t>
  </si>
  <si>
    <t>US0079031078</t>
  </si>
  <si>
    <t>007903107</t>
  </si>
  <si>
    <t>1100 Cassatt Road</t>
  </si>
  <si>
    <t>Berwyn</t>
  </si>
  <si>
    <t>19312-1177</t>
  </si>
  <si>
    <t>US0311001004</t>
  </si>
  <si>
    <t>031100100</t>
  </si>
  <si>
    <t>3854 American Way</t>
  </si>
  <si>
    <t>Suite A</t>
  </si>
  <si>
    <t>Baton Rouge</t>
  </si>
  <si>
    <t>70816</t>
  </si>
  <si>
    <t>LA</t>
  </si>
  <si>
    <t>US0234361089</t>
  </si>
  <si>
    <t>023436108</t>
  </si>
  <si>
    <t>Via Ripamonti 133</t>
  </si>
  <si>
    <t>Milan</t>
  </si>
  <si>
    <t>20141</t>
  </si>
  <si>
    <t>777 South Flagler Drive</t>
  </si>
  <si>
    <t>West Palm Beach</t>
  </si>
  <si>
    <t>33401</t>
  </si>
  <si>
    <t>US0082521081</t>
  </si>
  <si>
    <t>008252108</t>
  </si>
  <si>
    <t>One Amgen Center Drive</t>
  </si>
  <si>
    <t>Thousand Oaks</t>
  </si>
  <si>
    <t>91320-1799</t>
  </si>
  <si>
    <t>US0311621009</t>
  </si>
  <si>
    <t>031162100</t>
  </si>
  <si>
    <t>280 Pilot Road</t>
  </si>
  <si>
    <t>89119-4012</t>
  </si>
  <si>
    <t>US02665T3068</t>
  </si>
  <si>
    <t>02665T306</t>
  </si>
  <si>
    <t>1655 Grant Street</t>
  </si>
  <si>
    <t>10th Floor</t>
  </si>
  <si>
    <t>Concord</t>
  </si>
  <si>
    <t>94520</t>
  </si>
  <si>
    <t>US04546L1061</t>
  </si>
  <si>
    <t>04546L106</t>
  </si>
  <si>
    <t>Esplanaden 50</t>
  </si>
  <si>
    <t>Copenhagen K</t>
  </si>
  <si>
    <t>Copenhagen</t>
  </si>
  <si>
    <t>1263</t>
  </si>
  <si>
    <t>US00202F1021</t>
  </si>
  <si>
    <t>00202F102</t>
  </si>
  <si>
    <t>2045 East Innovation Circle</t>
  </si>
  <si>
    <t>85284</t>
  </si>
  <si>
    <t>US0316521006</t>
  </si>
  <si>
    <t>031652100</t>
  </si>
  <si>
    <t>8840 Cypress Waters Boulevard</t>
  </si>
  <si>
    <t>75019</t>
  </si>
  <si>
    <t>US0017441017</t>
  </si>
  <si>
    <t>001744101</t>
  </si>
  <si>
    <t>1099 Ameriprise Financial Center</t>
  </si>
  <si>
    <t>Minneapolis</t>
  </si>
  <si>
    <t>55474</t>
  </si>
  <si>
    <t>US03076C1062</t>
  </si>
  <si>
    <t>03076C106</t>
  </si>
  <si>
    <t>11570 6th Street</t>
  </si>
  <si>
    <t>Rancho Cucamonga</t>
  </si>
  <si>
    <t>91730</t>
  </si>
  <si>
    <t>US03209R1032</t>
  </si>
  <si>
    <t>03209R103</t>
  </si>
  <si>
    <t>340 Martin Luther King Jr. Boulevard</t>
  </si>
  <si>
    <t>Bristol</t>
  </si>
  <si>
    <t>37620</t>
  </si>
  <si>
    <t>US0207641061</t>
  </si>
  <si>
    <t>020764106</t>
  </si>
  <si>
    <t>111 Speen Street</t>
  </si>
  <si>
    <t>Suite 410</t>
  </si>
  <si>
    <t>Framingham</t>
  </si>
  <si>
    <t>01701</t>
  </si>
  <si>
    <t>US02361E1082</t>
  </si>
  <si>
    <t>02361E108</t>
  </si>
  <si>
    <t>116 Huntington Avenue</t>
  </si>
  <si>
    <t>Boston</t>
  </si>
  <si>
    <t>02116-5749</t>
  </si>
  <si>
    <t>US03027X1000</t>
  </si>
  <si>
    <t>03027X100</t>
  </si>
  <si>
    <t>Lago Zurich 245</t>
  </si>
  <si>
    <t>Plaza Carso / Edificio Telcel, Piso 16 Colonia Ampliación Granada Miguel Hidalgo</t>
  </si>
  <si>
    <t>Mexico City</t>
  </si>
  <si>
    <t>11529</t>
  </si>
  <si>
    <t>DF</t>
  </si>
  <si>
    <t>US02364W1053</t>
  </si>
  <si>
    <t>02364W105</t>
  </si>
  <si>
    <t>410 Terry Avenue North</t>
  </si>
  <si>
    <t>98109-5210</t>
  </si>
  <si>
    <t>US0231351067</t>
  </si>
  <si>
    <t>023135106</t>
  </si>
  <si>
    <t>200 SW 1st Avenue</t>
  </si>
  <si>
    <t>Fort Lauderdale</t>
  </si>
  <si>
    <t>33301</t>
  </si>
  <si>
    <t>US05329W1027</t>
  </si>
  <si>
    <t>05329W102</t>
  </si>
  <si>
    <t>5453 Great America Parkway</t>
  </si>
  <si>
    <t>US0404131064</t>
  </si>
  <si>
    <t>040413106</t>
  </si>
  <si>
    <t>C/ Santiago de Compostela</t>
  </si>
  <si>
    <t>nº 100</t>
  </si>
  <si>
    <t>Madrid</t>
  </si>
  <si>
    <t>28035</t>
  </si>
  <si>
    <t>US00444E1038</t>
  </si>
  <si>
    <t>00444E103</t>
  </si>
  <si>
    <t>Dongshan Industrial Zone</t>
  </si>
  <si>
    <t>Chidian Town</t>
  </si>
  <si>
    <t>Jinjiang</t>
  </si>
  <si>
    <t>362212</t>
  </si>
  <si>
    <t>2600 ANSYS Drive</t>
  </si>
  <si>
    <t>Canonsburg</t>
  </si>
  <si>
    <t>15317</t>
  </si>
  <si>
    <t>US03662Q1058</t>
  </si>
  <si>
    <t>03662Q105</t>
  </si>
  <si>
    <t>Metropolitan Building</t>
  </si>
  <si>
    <t>James Joyce Street</t>
  </si>
  <si>
    <t>D01 K0Y8</t>
  </si>
  <si>
    <t>IE00BLP1HW54</t>
  </si>
  <si>
    <t>G0403H108</t>
  </si>
  <si>
    <t>11270 West Park Place</t>
  </si>
  <si>
    <t>Suite 170 PO Box 245008</t>
  </si>
  <si>
    <t>Milwaukee</t>
  </si>
  <si>
    <t>53224-9508</t>
  </si>
  <si>
    <t>WI</t>
  </si>
  <si>
    <t>US8318652091</t>
  </si>
  <si>
    <t>831865209</t>
  </si>
  <si>
    <t>2000 Post Oak Boulevard</t>
  </si>
  <si>
    <t>Suite 100 One Post Oak Central</t>
  </si>
  <si>
    <t>Houston</t>
  </si>
  <si>
    <t>77056-4000</t>
  </si>
  <si>
    <t>US03743Q1085</t>
  </si>
  <si>
    <t>03743Q108</t>
  </si>
  <si>
    <t>875 East Wisconsin Avenue</t>
  </si>
  <si>
    <t>53202</t>
  </si>
  <si>
    <t>US04316A1088</t>
  </si>
  <si>
    <t>04316A108</t>
  </si>
  <si>
    <t>1940 Air Products Boulevard</t>
  </si>
  <si>
    <t>Allentown</t>
  </si>
  <si>
    <t>18106-5500</t>
  </si>
  <si>
    <t>US0091581068</t>
  </si>
  <si>
    <t>009158106</t>
  </si>
  <si>
    <t>24-26 Boulevard d’Avranches</t>
  </si>
  <si>
    <t>1160</t>
  </si>
  <si>
    <t>1100 Old Highway 8 NW</t>
  </si>
  <si>
    <t>New Brighton</t>
  </si>
  <si>
    <t>55112</t>
  </si>
  <si>
    <t>US00187Y1001</t>
  </si>
  <si>
    <t>00187Y100</t>
  </si>
  <si>
    <t>358 Hall Avenue</t>
  </si>
  <si>
    <t>PO Box 5030</t>
  </si>
  <si>
    <t>Wallingford</t>
  </si>
  <si>
    <t>06492</t>
  </si>
  <si>
    <t>US0320951017</t>
  </si>
  <si>
    <t>032095101</t>
  </si>
  <si>
    <t>814 East Main Street</t>
  </si>
  <si>
    <t>Richmond</t>
  </si>
  <si>
    <t>23219-3306</t>
  </si>
  <si>
    <t>US03784Y2000</t>
  </si>
  <si>
    <t>03784Y200</t>
  </si>
  <si>
    <t>100 Fifth Avenue</t>
  </si>
  <si>
    <t>Waltham</t>
  </si>
  <si>
    <t>02451</t>
  </si>
  <si>
    <t>US03753U1060</t>
  </si>
  <si>
    <t>03753U106</t>
  </si>
  <si>
    <t>Aspen Place</t>
  </si>
  <si>
    <t>9 Rydall Vale Park Douglas Saunders Drive La Lucia Ridge</t>
  </si>
  <si>
    <t>Durban</t>
  </si>
  <si>
    <t>US04530Y1064</t>
  </si>
  <si>
    <t>04530Y106</t>
  </si>
  <si>
    <t>9 West 57th Street</t>
  </si>
  <si>
    <t>42nd Floor</t>
  </si>
  <si>
    <t>10019</t>
  </si>
  <si>
    <t>US03769M1062</t>
  </si>
  <si>
    <t>03769M106</t>
  </si>
  <si>
    <t>1100 Page Mill Road</t>
  </si>
  <si>
    <t>Palo Alto</t>
  </si>
  <si>
    <t>94304</t>
  </si>
  <si>
    <t>US03831W1080</t>
  </si>
  <si>
    <t>03831W108</t>
  </si>
  <si>
    <t>70 Castilian Drive</t>
  </si>
  <si>
    <t>Santa Barbara</t>
  </si>
  <si>
    <t>93117</t>
  </si>
  <si>
    <t>US03783C1009</t>
  </si>
  <si>
    <t>03783C100</t>
  </si>
  <si>
    <t>7950 Jones Branch Drive</t>
  </si>
  <si>
    <t>McLean</t>
  </si>
  <si>
    <t>US03782L1017</t>
  </si>
  <si>
    <t>03782L101</t>
  </si>
  <si>
    <t>5 Hanover Quay</t>
  </si>
  <si>
    <t>Grand Canal Dock</t>
  </si>
  <si>
    <t>D02 VY79</t>
  </si>
  <si>
    <t>JE00B783TY65</t>
  </si>
  <si>
    <t>G6095L109</t>
  </si>
  <si>
    <t>354 Davis Road</t>
  </si>
  <si>
    <t>Oakville</t>
  </si>
  <si>
    <t>L6J 2X1</t>
  </si>
  <si>
    <t>CA0158571053</t>
  </si>
  <si>
    <t>015857105</t>
  </si>
  <si>
    <t>US03674X1063</t>
  </si>
  <si>
    <t>03674X106</t>
  </si>
  <si>
    <t>Gustav Mahlerplein 97-103</t>
  </si>
  <si>
    <t>1082 MS</t>
  </si>
  <si>
    <t>8401 McClure Drive</t>
  </si>
  <si>
    <t>Fort Smith</t>
  </si>
  <si>
    <t>72916</t>
  </si>
  <si>
    <t>US03937C1053</t>
  </si>
  <si>
    <t>03937C105</t>
  </si>
  <si>
    <t>US04010L1035</t>
  </si>
  <si>
    <t>04010L103</t>
  </si>
  <si>
    <t>1 CityPlace Drive</t>
  </si>
  <si>
    <t>63141</t>
  </si>
  <si>
    <t>US03940R1077</t>
  </si>
  <si>
    <t>03940R107</t>
  </si>
  <si>
    <t>26 North Euclid Avenue</t>
  </si>
  <si>
    <t>Pasadena</t>
  </si>
  <si>
    <t>91101-6104</t>
  </si>
  <si>
    <t>US0152711091</t>
  </si>
  <si>
    <t>015271109</t>
  </si>
  <si>
    <t>US03990B1017</t>
  </si>
  <si>
    <t>03990B101</t>
  </si>
  <si>
    <t>Laarderhoogtweg 25</t>
  </si>
  <si>
    <t>1101EB</t>
  </si>
  <si>
    <t>US04016X1019</t>
  </si>
  <si>
    <t>04016X101</t>
  </si>
  <si>
    <t>420 rue d'Estienne d'Orves</t>
  </si>
  <si>
    <t>Cedex</t>
  </si>
  <si>
    <t>Colombes</t>
  </si>
  <si>
    <t>92705</t>
  </si>
  <si>
    <t>US0412321095</t>
  </si>
  <si>
    <t>041232109</t>
  </si>
  <si>
    <t>1717 South Boulder Avenue</t>
  </si>
  <si>
    <t>74119</t>
  </si>
  <si>
    <t>US01877R1086</t>
  </si>
  <si>
    <t>01877R108</t>
  </si>
  <si>
    <t>2400 Market Street</t>
  </si>
  <si>
    <t>Philadelphia</t>
  </si>
  <si>
    <t>19103</t>
  </si>
  <si>
    <t>US03852U1060</t>
  </si>
  <si>
    <t>03852U106</t>
  </si>
  <si>
    <t>15212-5872</t>
  </si>
  <si>
    <t>US03966V1070</t>
  </si>
  <si>
    <t>03966V107</t>
  </si>
  <si>
    <t>3901 Midway Place NE</t>
  </si>
  <si>
    <t>Albuquerque</t>
  </si>
  <si>
    <t>87109</t>
  </si>
  <si>
    <t>NM</t>
  </si>
  <si>
    <t>US04271T1007</t>
  </si>
  <si>
    <t>04271T100</t>
  </si>
  <si>
    <t>9201 East Dry Creek Road</t>
  </si>
  <si>
    <t>Centennial</t>
  </si>
  <si>
    <t>80112</t>
  </si>
  <si>
    <t>US0427351004</t>
  </si>
  <si>
    <t>042735100</t>
  </si>
  <si>
    <t>177 East Colorado Boulevard</t>
  </si>
  <si>
    <t>Suite 700</t>
  </si>
  <si>
    <t>91105</t>
  </si>
  <si>
    <t>US04280A1007</t>
  </si>
  <si>
    <t>04280A100</t>
  </si>
  <si>
    <t>Avenida Ayrton Senna, No. 6,000</t>
  </si>
  <si>
    <t>Lote 2 Pal 48959, Anexo A JacarepaguA</t>
  </si>
  <si>
    <t>Rio De Janeiro</t>
  </si>
  <si>
    <t>22775-005</t>
  </si>
  <si>
    <t>RJ</t>
  </si>
  <si>
    <t>US81689T1043</t>
  </si>
  <si>
    <t>81689T104</t>
  </si>
  <si>
    <t>633 Folsom Street</t>
  </si>
  <si>
    <t>94107</t>
  </si>
  <si>
    <t>US04342Y1047</t>
  </si>
  <si>
    <t>04342Y104</t>
  </si>
  <si>
    <t>Klarabergsviadukten 90</t>
  </si>
  <si>
    <t>US0453871073</t>
  </si>
  <si>
    <t>433 Main Street</t>
  </si>
  <si>
    <t>Green Bay</t>
  </si>
  <si>
    <t>54301</t>
  </si>
  <si>
    <t>US0454871056</t>
  </si>
  <si>
    <t>045487105</t>
  </si>
  <si>
    <t>Weston Centre</t>
  </si>
  <si>
    <t>10 Grosvenor Street</t>
  </si>
  <si>
    <t>London</t>
  </si>
  <si>
    <t>W1K 4QY</t>
  </si>
  <si>
    <t>US0455194029</t>
  </si>
  <si>
    <t>ASCCY</t>
  </si>
  <si>
    <t>1-1, Minatojima-Nakamachi 7-chome</t>
  </si>
  <si>
    <t>Kobe</t>
  </si>
  <si>
    <t>650-8555</t>
  </si>
  <si>
    <t>US04521N1019</t>
  </si>
  <si>
    <t>04521N101</t>
  </si>
  <si>
    <t>corp.asics.com</t>
  </si>
  <si>
    <t>2-1 Asahi-machi</t>
  </si>
  <si>
    <t>Kariya</t>
  </si>
  <si>
    <t>448-8650</t>
  </si>
  <si>
    <t>00956Q106</t>
  </si>
  <si>
    <t>1-5-1, Marunouchi</t>
  </si>
  <si>
    <t>Chiyoda-ku</t>
  </si>
  <si>
    <t>100-8405</t>
  </si>
  <si>
    <t>US00109C1036</t>
  </si>
  <si>
    <t>00109C103</t>
  </si>
  <si>
    <t>4400 Cox Road</t>
  </si>
  <si>
    <t>Suite 110</t>
  </si>
  <si>
    <t>Glen Allen</t>
  </si>
  <si>
    <t>23060</t>
  </si>
  <si>
    <t>US00191U1025</t>
  </si>
  <si>
    <t>00191U102</t>
  </si>
  <si>
    <t>8145 Blazer Drive</t>
  </si>
  <si>
    <t>19808</t>
  </si>
  <si>
    <t>US0441861046</t>
  </si>
  <si>
    <t>044186104</t>
  </si>
  <si>
    <t>100 Cheapside</t>
  </si>
  <si>
    <t>EC2V 6DT</t>
  </si>
  <si>
    <t>US0450551009</t>
  </si>
  <si>
    <t>045055100</t>
  </si>
  <si>
    <t>Versterkerstraat 8</t>
  </si>
  <si>
    <t>Almere</t>
  </si>
  <si>
    <t>1322 AP</t>
  </si>
  <si>
    <t>De Run 6501</t>
  </si>
  <si>
    <t>Veldhoven</t>
  </si>
  <si>
    <t>5504 DR</t>
  </si>
  <si>
    <t>USN070592100</t>
  </si>
  <si>
    <t>N07059210</t>
  </si>
  <si>
    <t>Tuborg Boulevard 12</t>
  </si>
  <si>
    <t>Hellerup</t>
  </si>
  <si>
    <t>2900</t>
  </si>
  <si>
    <t>US04351P1012</t>
  </si>
  <si>
    <t>04351P101</t>
  </si>
  <si>
    <t>1800 North Mason Road</t>
  </si>
  <si>
    <t>Katy</t>
  </si>
  <si>
    <t>77449</t>
  </si>
  <si>
    <t>US00402L1070</t>
  </si>
  <si>
    <t>00402L107</t>
  </si>
  <si>
    <t>Bosque de Alisos No. 47A</t>
  </si>
  <si>
    <t>4th Floor Bosques de las Lomas</t>
  </si>
  <si>
    <t>05120</t>
  </si>
  <si>
    <t>US40051E2028</t>
  </si>
  <si>
    <t>40051E202</t>
  </si>
  <si>
    <t>26, Chin 3rd Road</t>
  </si>
  <si>
    <t>Nanzih District</t>
  </si>
  <si>
    <t>Kaohsiung</t>
  </si>
  <si>
    <t>811</t>
  </si>
  <si>
    <t>US00215W1009</t>
  </si>
  <si>
    <t>00215W100</t>
  </si>
  <si>
    <t>Wuzhong Building</t>
  </si>
  <si>
    <t>1st floor 618 Wuzhong Road Minhang District</t>
  </si>
  <si>
    <t>Shanghai</t>
  </si>
  <si>
    <t>201103</t>
  </si>
  <si>
    <t>1 Tony Wilson Place</t>
  </si>
  <si>
    <t>4th Floor</t>
  </si>
  <si>
    <t>M15 4FN</t>
  </si>
  <si>
    <t>US05277E1047</t>
  </si>
  <si>
    <t>Shin Marunouchi Center Building</t>
  </si>
  <si>
    <t>1-6-2, Marunouchi Chiyoda-ku</t>
  </si>
  <si>
    <t>100-0005</t>
  </si>
  <si>
    <t>US00762U2006</t>
  </si>
  <si>
    <t>00762U200</t>
  </si>
  <si>
    <t>CEC Plaza, Tower B</t>
  </si>
  <si>
    <t>18th Floor 3 Dan Ling Street Haidian District</t>
  </si>
  <si>
    <t>100080</t>
  </si>
  <si>
    <t>US05278C1071</t>
  </si>
  <si>
    <t>05278C107</t>
  </si>
  <si>
    <t>ATI Corporate</t>
  </si>
  <si>
    <t>2021 McKinney Avenue Suite 1100</t>
  </si>
  <si>
    <t>US01741R1023</t>
  </si>
  <si>
    <t>01741R102</t>
  </si>
  <si>
    <t>16100 South Lathrop Avenue</t>
  </si>
  <si>
    <t>Harvey</t>
  </si>
  <si>
    <t>60426</t>
  </si>
  <si>
    <t>US0476491081</t>
  </si>
  <si>
    <t>047649108</t>
  </si>
  <si>
    <t>Sickla Industriväg 19</t>
  </si>
  <si>
    <t>Nacka</t>
  </si>
  <si>
    <t>13154</t>
  </si>
  <si>
    <t>US0492557063</t>
  </si>
  <si>
    <t>049255706</t>
  </si>
  <si>
    <t>1800 Three Lincoln Centre</t>
  </si>
  <si>
    <t>5430 LBJ Freeway</t>
  </si>
  <si>
    <t>US0495601058</t>
  </si>
  <si>
    <t>049560105</t>
  </si>
  <si>
    <t>265 Exchange Drive</t>
  </si>
  <si>
    <t>Crystal Lake</t>
  </si>
  <si>
    <t>60014</t>
  </si>
  <si>
    <t>US0383361039</t>
  </si>
  <si>
    <t>038336103</t>
  </si>
  <si>
    <t>7555 Innovation Way</t>
  </si>
  <si>
    <t>Mason</t>
  </si>
  <si>
    <t>45040</t>
  </si>
  <si>
    <t>US04963C2098</t>
  </si>
  <si>
    <t>04963C209</t>
  </si>
  <si>
    <t>730 Fountain Street North</t>
  </si>
  <si>
    <t>Building #2</t>
  </si>
  <si>
    <t>N3H 4R7</t>
  </si>
  <si>
    <t>2701 Olympic Boulevard Building B</t>
  </si>
  <si>
    <t>Santa Monica</t>
  </si>
  <si>
    <t>90404</t>
  </si>
  <si>
    <t>US00507V1098</t>
  </si>
  <si>
    <t>00507V109</t>
  </si>
  <si>
    <t>112 Oxford Road</t>
  </si>
  <si>
    <t>Houghton Estate</t>
  </si>
  <si>
    <t>Johannesburg</t>
  </si>
  <si>
    <t>2198</t>
  </si>
  <si>
    <t>US0351282068</t>
  </si>
  <si>
    <t>035128206</t>
  </si>
  <si>
    <t>1051 East Cary Street</t>
  </si>
  <si>
    <t>23219</t>
  </si>
  <si>
    <t>US04911A1079</t>
  </si>
  <si>
    <t>04911A107</t>
  </si>
  <si>
    <t>Hsinchu Science Park</t>
  </si>
  <si>
    <t>No. 1, Li-Hsin Road 2</t>
  </si>
  <si>
    <t>Hsinchu City</t>
  </si>
  <si>
    <t>300094</t>
  </si>
  <si>
    <t>US0022551073</t>
  </si>
  <si>
    <t>002255107</t>
  </si>
  <si>
    <t>1654 Smallman Street</t>
  </si>
  <si>
    <t>15222</t>
  </si>
  <si>
    <t>US0517741072</t>
  </si>
  <si>
    <t>051774107</t>
  </si>
  <si>
    <t>aurora.tech</t>
  </si>
  <si>
    <t>1411 East Mission Avenue</t>
  </si>
  <si>
    <t>Spokane</t>
  </si>
  <si>
    <t>99202-2600</t>
  </si>
  <si>
    <t>US05379B1070</t>
  </si>
  <si>
    <t>05379B107</t>
  </si>
  <si>
    <t>Carrera 13 No. 26A – 47</t>
  </si>
  <si>
    <t>23rd Floor</t>
  </si>
  <si>
    <t>Bogotá</t>
  </si>
  <si>
    <t>US40053W1018</t>
  </si>
  <si>
    <t>40053W101</t>
  </si>
  <si>
    <t>241 18th Street South</t>
  </si>
  <si>
    <t>Suite 415</t>
  </si>
  <si>
    <t>22202</t>
  </si>
  <si>
    <t>US0080731088</t>
  </si>
  <si>
    <t>008073108</t>
  </si>
  <si>
    <t>4040 Wilson Boulevard, Suite 1000</t>
  </si>
  <si>
    <t>22203-2120</t>
  </si>
  <si>
    <t>US0534841012</t>
  </si>
  <si>
    <t>053484101</t>
  </si>
  <si>
    <t>1210 AvidXchange Lane</t>
  </si>
  <si>
    <t>28206</t>
  </si>
  <si>
    <t>US05368X1028</t>
  </si>
  <si>
    <t>05368X102</t>
  </si>
  <si>
    <t>1320 Ridder Park Drive</t>
  </si>
  <si>
    <t>95131-2313</t>
  </si>
  <si>
    <t>US11135F1012</t>
  </si>
  <si>
    <t>11135F101</t>
  </si>
  <si>
    <t>414 AIS Tower 1</t>
  </si>
  <si>
    <t>Phaholyothin Road Samsen Nai Phayathai</t>
  </si>
  <si>
    <t>Bangkok</t>
  </si>
  <si>
    <t>10400</t>
  </si>
  <si>
    <t>US00753G1031</t>
  </si>
  <si>
    <t>00753G103</t>
  </si>
  <si>
    <t>33587 Walker Road</t>
  </si>
  <si>
    <t>Avon Lake</t>
  </si>
  <si>
    <t>44012</t>
  </si>
  <si>
    <t>US05368V1061</t>
  </si>
  <si>
    <t>05368V106</t>
  </si>
  <si>
    <t>2211 South 47th Street</t>
  </si>
  <si>
    <t>Phoenix</t>
  </si>
  <si>
    <t>85034</t>
  </si>
  <si>
    <t>US0538071038</t>
  </si>
  <si>
    <t>053807103</t>
  </si>
  <si>
    <t>Radnor Corporate Center</t>
  </si>
  <si>
    <t>Building One Suite 200 100 Matsonford Road</t>
  </si>
  <si>
    <t>Radnor</t>
  </si>
  <si>
    <t>19087</t>
  </si>
  <si>
    <t>US05352A1007</t>
  </si>
  <si>
    <t>05352A100</t>
  </si>
  <si>
    <t>St Helen’s</t>
  </si>
  <si>
    <t>1 Undershaft</t>
  </si>
  <si>
    <t>EC3P 3DQ</t>
  </si>
  <si>
    <t>8080 Norton Parkway</t>
  </si>
  <si>
    <t>Mentor</t>
  </si>
  <si>
    <t>44060</t>
  </si>
  <si>
    <t>US0536111091</t>
  </si>
  <si>
    <t>053611109</t>
  </si>
  <si>
    <t>2 Southbank Boulevard</t>
  </si>
  <si>
    <t>Level 36</t>
  </si>
  <si>
    <t>Southbank</t>
  </si>
  <si>
    <t>3006</t>
  </si>
  <si>
    <t>VIC</t>
  </si>
  <si>
    <t>US0222051080</t>
  </si>
  <si>
    <t>022205108</t>
  </si>
  <si>
    <t>2500 Columbia Avenue</t>
  </si>
  <si>
    <t>Lancaster</t>
  </si>
  <si>
    <t>17603</t>
  </si>
  <si>
    <t>US04247X1028</t>
  </si>
  <si>
    <t>04247X102</t>
  </si>
  <si>
    <t>1 Water Street</t>
  </si>
  <si>
    <t>Camden</t>
  </si>
  <si>
    <t>08102-1658</t>
  </si>
  <si>
    <t>US0304201033</t>
  </si>
  <si>
    <t>030420103</t>
  </si>
  <si>
    <t>630 East Foothill Boulevard</t>
  </si>
  <si>
    <t>San Dimas</t>
  </si>
  <si>
    <t>91773-1212</t>
  </si>
  <si>
    <t>US0298991011</t>
  </si>
  <si>
    <t>029899101</t>
  </si>
  <si>
    <t>9205 West Russell Road</t>
  </si>
  <si>
    <t>89148</t>
  </si>
  <si>
    <t>US05465C1009</t>
  </si>
  <si>
    <t>05465C100</t>
  </si>
  <si>
    <t>25, avenue Matignon</t>
  </si>
  <si>
    <t>75008</t>
  </si>
  <si>
    <t>US0545361075</t>
  </si>
  <si>
    <t>054536107</t>
  </si>
  <si>
    <t>26 Technology Drive</t>
  </si>
  <si>
    <t>Irvine</t>
  </si>
  <si>
    <t>92618</t>
  </si>
  <si>
    <t>US05465P1012</t>
  </si>
  <si>
    <t>05465P101</t>
  </si>
  <si>
    <t>17800 North 85th Street</t>
  </si>
  <si>
    <t>Scottsdale</t>
  </si>
  <si>
    <t>85255</t>
  </si>
  <si>
    <t>US05464C1018</t>
  </si>
  <si>
    <t>05464C101</t>
  </si>
  <si>
    <t>200 Vesey Street</t>
  </si>
  <si>
    <t>10285</t>
  </si>
  <si>
    <t>US0258161092</t>
  </si>
  <si>
    <t>025816109</t>
  </si>
  <si>
    <t>92 Pitts Bay Road</t>
  </si>
  <si>
    <t>BMG0692U1099</t>
  </si>
  <si>
    <t>G0692U109</t>
  </si>
  <si>
    <t>22 Cortlandt Street</t>
  </si>
  <si>
    <t>16th Floor</t>
  </si>
  <si>
    <t>10007</t>
  </si>
  <si>
    <t>US05464T1043</t>
  </si>
  <si>
    <t>05464T104</t>
  </si>
  <si>
    <t>50 Applied Bank Blvd</t>
  </si>
  <si>
    <t>Glen Mills</t>
  </si>
  <si>
    <t>19342</t>
  </si>
  <si>
    <t>BMG0750C1082</t>
  </si>
  <si>
    <t>G0750C108</t>
  </si>
  <si>
    <t>Great West House</t>
  </si>
  <si>
    <t>GW1 17th Floor Great West Road</t>
  </si>
  <si>
    <t>Brentford</t>
  </si>
  <si>
    <t>TW8 9DF</t>
  </si>
  <si>
    <t>GB00BLP5YB54</t>
  </si>
  <si>
    <t>G0751N103</t>
  </si>
  <si>
    <t>1170 Peachtree Street, N.E.</t>
  </si>
  <si>
    <t>Suite 2300</t>
  </si>
  <si>
    <t>30309-7676</t>
  </si>
  <si>
    <t>US00508Y1029</t>
  </si>
  <si>
    <t>00508Y102</t>
  </si>
  <si>
    <t>17200 Laguna Canyon Road</t>
  </si>
  <si>
    <t>US02156B1035</t>
  </si>
  <si>
    <t>02156B103</t>
  </si>
  <si>
    <t>1330 West Fulton Street</t>
  </si>
  <si>
    <t>60607</t>
  </si>
  <si>
    <t>US05478C1053</t>
  </si>
  <si>
    <t>05478C105</t>
  </si>
  <si>
    <t>1 Francis Crick Avenue</t>
  </si>
  <si>
    <t>CB2 0AA</t>
  </si>
  <si>
    <t>US0463531089</t>
  </si>
  <si>
    <t>046353108</t>
  </si>
  <si>
    <t>123 South Front Street</t>
  </si>
  <si>
    <t>Memphis</t>
  </si>
  <si>
    <t>38103</t>
  </si>
  <si>
    <t>US0533321024</t>
  </si>
  <si>
    <t>053332102</t>
  </si>
  <si>
    <t>20 Crosby Drive</t>
  </si>
  <si>
    <t>Bedford</t>
  </si>
  <si>
    <t>01730</t>
  </si>
  <si>
    <t>US0453271035</t>
  </si>
  <si>
    <t>29109X106</t>
  </si>
  <si>
    <t>200 Summit Drive</t>
  </si>
  <si>
    <t>Burlington</t>
  </si>
  <si>
    <t>01803</t>
  </si>
  <si>
    <t>US1143401024</t>
  </si>
  <si>
    <t>114340102</t>
  </si>
  <si>
    <t>Avenida Marcos Penteado de Ulhôa Rodrigues</t>
  </si>
  <si>
    <t>n. 939, 8th floor Edifício Jatobá CondomÃ­nio Castelo Branco Office Park Tamboré</t>
  </si>
  <si>
    <t>Barueri</t>
  </si>
  <si>
    <t>06460-040</t>
  </si>
  <si>
    <t>US05501U1060</t>
  </si>
  <si>
    <t>05501U106</t>
  </si>
  <si>
    <t>123 Main Street</t>
  </si>
  <si>
    <t>06010-6376</t>
  </si>
  <si>
    <t>US0678061096</t>
  </si>
  <si>
    <t>067806109</t>
  </si>
  <si>
    <t>929 Long Bridge Drive</t>
  </si>
  <si>
    <t>US0970231058</t>
  </si>
  <si>
    <t>097023105</t>
  </si>
  <si>
    <t>969 West Wen Yi Road</t>
  </si>
  <si>
    <t>Yu Hang District</t>
  </si>
  <si>
    <t>Hangzhou</t>
  </si>
  <si>
    <t>311121</t>
  </si>
  <si>
    <t>US01609W1027</t>
  </si>
  <si>
    <t>01609W102</t>
  </si>
  <si>
    <t>Bank of America Corporate Center</t>
  </si>
  <si>
    <t>100 North Tryon Street</t>
  </si>
  <si>
    <t>28255</t>
  </si>
  <si>
    <t>US0605051046</t>
  </si>
  <si>
    <t>060505104</t>
  </si>
  <si>
    <t>No. 1 Fuxingmen Nei Dajie</t>
  </si>
  <si>
    <t>Xicheng District</t>
  </si>
  <si>
    <t>100818</t>
  </si>
  <si>
    <t>US06426M1045</t>
  </si>
  <si>
    <t>06426M104</t>
  </si>
  <si>
    <t>Warwick House</t>
  </si>
  <si>
    <t>Farnborough Aerospace Centre PO Box 87</t>
  </si>
  <si>
    <t>Farnborough</t>
  </si>
  <si>
    <t>GU14 6YU</t>
  </si>
  <si>
    <t>05523R107</t>
  </si>
  <si>
    <t>5 Churchill Place</t>
  </si>
  <si>
    <t>Canary Wharf</t>
  </si>
  <si>
    <t>E14 5HU</t>
  </si>
  <si>
    <t>8283 Greensboro Drive</t>
  </si>
  <si>
    <t>US0995021062</t>
  </si>
  <si>
    <t>099502106</t>
  </si>
  <si>
    <t>120, Rua Lemos Monteiro</t>
  </si>
  <si>
    <t>24th floor ButantA</t>
  </si>
  <si>
    <t>05501-050</t>
  </si>
  <si>
    <t>US1055321053</t>
  </si>
  <si>
    <t>105532105</t>
  </si>
  <si>
    <t>9200 West 108th Circle</t>
  </si>
  <si>
    <t>Westminster</t>
  </si>
  <si>
    <t>80021</t>
  </si>
  <si>
    <t>US0584981064</t>
  </si>
  <si>
    <t>058498106</t>
  </si>
  <si>
    <t>Suite 300 181 Bay Street</t>
  </si>
  <si>
    <t>CA1125851040</t>
  </si>
  <si>
    <t>112585104</t>
  </si>
  <si>
    <t>Petuelring 130</t>
  </si>
  <si>
    <t>80809</t>
  </si>
  <si>
    <t>100 North Broadway Avenue</t>
  </si>
  <si>
    <t>Oklahoma City</t>
  </si>
  <si>
    <t>73102</t>
  </si>
  <si>
    <t>US05945F1030</t>
  </si>
  <si>
    <t>05945F103</t>
  </si>
  <si>
    <t>Calle Centenario N 156</t>
  </si>
  <si>
    <t>La Molina</t>
  </si>
  <si>
    <t>Lima</t>
  </si>
  <si>
    <t>12</t>
  </si>
  <si>
    <t>BMG2519Y1084</t>
  </si>
  <si>
    <t>G2519Y108</t>
  </si>
  <si>
    <t>Carl-Bosch-Strasse 38</t>
  </si>
  <si>
    <t>Ludwigshafen am Rhein</t>
  </si>
  <si>
    <t>67056</t>
  </si>
  <si>
    <t>US0552625057</t>
  </si>
  <si>
    <t>055262505</t>
  </si>
  <si>
    <t>12300 Liberty Boulevard</t>
  </si>
  <si>
    <t>Englewood</t>
  </si>
  <si>
    <t>US5312297063</t>
  </si>
  <si>
    <t>531229706</t>
  </si>
  <si>
    <t>One Baxter Parkway</t>
  </si>
  <si>
    <t>Deerfield</t>
  </si>
  <si>
    <t>60015</t>
  </si>
  <si>
    <t>US0718131099</t>
  </si>
  <si>
    <t>071813109</t>
  </si>
  <si>
    <t>CA09228F1036</t>
  </si>
  <si>
    <t>09228F103</t>
  </si>
  <si>
    <t>Cidade De Deus, S/N</t>
  </si>
  <si>
    <t>Vila Yara</t>
  </si>
  <si>
    <t>Osasco</t>
  </si>
  <si>
    <t>06029-900</t>
  </si>
  <si>
    <t>US0594603039</t>
  </si>
  <si>
    <t>059460303</t>
  </si>
  <si>
    <t>US0594604029</t>
  </si>
  <si>
    <t>059460402</t>
  </si>
  <si>
    <t>3160 Porter Drive</t>
  </si>
  <si>
    <t>Suite 250</t>
  </si>
  <si>
    <t>US10806X1028</t>
  </si>
  <si>
    <t>10806X102</t>
  </si>
  <si>
    <t>Banco do Brasil Building, Asa Norte</t>
  </si>
  <si>
    <t>Lot B, 3rd Floor Quadra 05, Torre Sul Northern Local Government Sector</t>
  </si>
  <si>
    <t>Brasília</t>
  </si>
  <si>
    <t>Plaza San NicolAs, 4</t>
  </si>
  <si>
    <t>Bilbao</t>
  </si>
  <si>
    <t>48005</t>
  </si>
  <si>
    <t>US05946K1016</t>
  </si>
  <si>
    <t>05946K101</t>
  </si>
  <si>
    <t>Three Limited Parkway</t>
  </si>
  <si>
    <t>43230</t>
  </si>
  <si>
    <t>US0708301041</t>
  </si>
  <si>
    <t>070830104</t>
  </si>
  <si>
    <t>7601 Penn Avenue South</t>
  </si>
  <si>
    <t>Richfield</t>
  </si>
  <si>
    <t>55423</t>
  </si>
  <si>
    <t>US0865161014</t>
  </si>
  <si>
    <t>086516101</t>
  </si>
  <si>
    <t>26125 North Riverwoods Boulevard</t>
  </si>
  <si>
    <t>Mettawa</t>
  </si>
  <si>
    <t>60045-3420</t>
  </si>
  <si>
    <t>US1170431092</t>
  </si>
  <si>
    <t>117043109</t>
  </si>
  <si>
    <t>1111 West Jefferson Street</t>
  </si>
  <si>
    <t>83702-5389</t>
  </si>
  <si>
    <t>US09739D1000</t>
  </si>
  <si>
    <t>09739D100</t>
  </si>
  <si>
    <t>Building A</t>
  </si>
  <si>
    <t>4th Floor 1 Carrefour Alexander-Graham-Bell</t>
  </si>
  <si>
    <t>Verdun</t>
  </si>
  <si>
    <t>H3E 3B3</t>
  </si>
  <si>
    <t>CA05534B7604</t>
  </si>
  <si>
    <t>05534B760</t>
  </si>
  <si>
    <t>Paseo Ahumada 251</t>
  </si>
  <si>
    <t>Santiago</t>
  </si>
  <si>
    <t>US0595201064</t>
  </si>
  <si>
    <t>059520106</t>
  </si>
  <si>
    <t>188 Yin Cheng Zhong Lu</t>
  </si>
  <si>
    <t>Pudong New District</t>
  </si>
  <si>
    <t>200120</t>
  </si>
  <si>
    <t>1801 Bayberry Court</t>
  </si>
  <si>
    <t>PO Box 18100</t>
  </si>
  <si>
    <t>23226-8100</t>
  </si>
  <si>
    <t>US1096961040</t>
  </si>
  <si>
    <t>109696104</t>
  </si>
  <si>
    <t>5 Paragon Drive</t>
  </si>
  <si>
    <t>Montvale</t>
  </si>
  <si>
    <t>07645</t>
  </si>
  <si>
    <t>US0576652004</t>
  </si>
  <si>
    <t>057665200</t>
  </si>
  <si>
    <t>1 Churchill Place</t>
  </si>
  <si>
    <t>E14 5HP</t>
  </si>
  <si>
    <t>US06738E2046</t>
  </si>
  <si>
    <t>06738E204</t>
  </si>
  <si>
    <t>1 North Brentwood Boulevard</t>
  </si>
  <si>
    <t>15th Floor</t>
  </si>
  <si>
    <t>63105</t>
  </si>
  <si>
    <t>US0774541066</t>
  </si>
  <si>
    <t>077454106</t>
  </si>
  <si>
    <t>EdifIcio Banco do Brasil</t>
  </si>
  <si>
    <t>Quadra 5, Lote B Setor de Autarquias Norte Federal District</t>
  </si>
  <si>
    <t>US0595781040</t>
  </si>
  <si>
    <t>059578104</t>
  </si>
  <si>
    <t>1 Becton Drive</t>
  </si>
  <si>
    <t>Franklin Lakes</t>
  </si>
  <si>
    <t>07417-1880</t>
  </si>
  <si>
    <t>US0758871091</t>
  </si>
  <si>
    <t>075887109</t>
  </si>
  <si>
    <t>4353 North First Street</t>
  </si>
  <si>
    <t>95134</t>
  </si>
  <si>
    <t>US0937121079</t>
  </si>
  <si>
    <t>093712107</t>
  </si>
  <si>
    <t>238 Main Street</t>
  </si>
  <si>
    <t>9th Floor</t>
  </si>
  <si>
    <t>02142-1016</t>
  </si>
  <si>
    <t>US07373V1052</t>
  </si>
  <si>
    <t>07373V105</t>
  </si>
  <si>
    <t>505 Huntmar Park Drive</t>
  </si>
  <si>
    <t>Herndon</t>
  </si>
  <si>
    <t>20170</t>
  </si>
  <si>
    <t>US0736851090</t>
  </si>
  <si>
    <t>073685109</t>
  </si>
  <si>
    <t>Oriental Electronic Technology Building</t>
  </si>
  <si>
    <t>No. 2 Chuangye Road Haidian District</t>
  </si>
  <si>
    <t>100086</t>
  </si>
  <si>
    <t>US4824971042</t>
  </si>
  <si>
    <t>482497104</t>
  </si>
  <si>
    <t>One Franklin Parkway</t>
  </si>
  <si>
    <t>San Mateo</t>
  </si>
  <si>
    <t>94403</t>
  </si>
  <si>
    <t>US3546131018</t>
  </si>
  <si>
    <t>354613101</t>
  </si>
  <si>
    <t>73 Front Street</t>
  </si>
  <si>
    <t>Fifth Floor</t>
  </si>
  <si>
    <t>HM 12</t>
  </si>
  <si>
    <t>BMG162581083</t>
  </si>
  <si>
    <t>G16258108</t>
  </si>
  <si>
    <t>250 Vesey Street</t>
  </si>
  <si>
    <t>10281-1023</t>
  </si>
  <si>
    <t>CA11284V1058</t>
  </si>
  <si>
    <t>11284V105</t>
  </si>
  <si>
    <t>101 Oakley Street</t>
  </si>
  <si>
    <t>Evansville</t>
  </si>
  <si>
    <t>47710</t>
  </si>
  <si>
    <t>US08579W1036</t>
  </si>
  <si>
    <t>08579W103</t>
  </si>
  <si>
    <t>Ratio 6</t>
  </si>
  <si>
    <t>Duiven</t>
  </si>
  <si>
    <t>6921 RW</t>
  </si>
  <si>
    <t>850 Dixie Highway</t>
  </si>
  <si>
    <t>Louisville</t>
  </si>
  <si>
    <t>40210</t>
  </si>
  <si>
    <t>KY</t>
  </si>
  <si>
    <t>2 Wells Avenue</t>
  </si>
  <si>
    <t>Newton</t>
  </si>
  <si>
    <t>02459</t>
  </si>
  <si>
    <t>US1091941005</t>
  </si>
  <si>
    <t>109194100</t>
  </si>
  <si>
    <t>1391 Timberlake Manor Parkway</t>
  </si>
  <si>
    <t>Chesterfield</t>
  </si>
  <si>
    <t>63017</t>
  </si>
  <si>
    <t>BMG169621056</t>
  </si>
  <si>
    <t>G16962105</t>
  </si>
  <si>
    <t>94 Solaris Avenue</t>
  </si>
  <si>
    <t>Camana Bay</t>
  </si>
  <si>
    <t>Grand Cayman</t>
  </si>
  <si>
    <t>KY1-1108</t>
  </si>
  <si>
    <t>US07725L1026</t>
  </si>
  <si>
    <t>07725L102</t>
  </si>
  <si>
    <t>19100 Ridgewood Parkway</t>
  </si>
  <si>
    <t>San Antonio</t>
  </si>
  <si>
    <t>78259</t>
  </si>
  <si>
    <t>2150 St. ElzEar Boulevard West</t>
  </si>
  <si>
    <t>Laval</t>
  </si>
  <si>
    <t>H7L 4A8</t>
  </si>
  <si>
    <t>CA0717341071</t>
  </si>
  <si>
    <t>071734107</t>
  </si>
  <si>
    <t>11225 North Community House Road</t>
  </si>
  <si>
    <t>28277</t>
  </si>
  <si>
    <t>US10922N1037</t>
  </si>
  <si>
    <t>10922N103</t>
  </si>
  <si>
    <t>171 Collins Street</t>
  </si>
  <si>
    <t>Level 18</t>
  </si>
  <si>
    <t>Melbourne</t>
  </si>
  <si>
    <t>3000</t>
  </si>
  <si>
    <t>US0886061086</t>
  </si>
  <si>
    <t>088606108</t>
  </si>
  <si>
    <t>Baidu Campus</t>
  </si>
  <si>
    <t>No. 10 Shangdi 10th Street Haidian District</t>
  </si>
  <si>
    <t>100085</t>
  </si>
  <si>
    <t>US0567521085</t>
  </si>
  <si>
    <t>056752108</t>
  </si>
  <si>
    <t>225 Binney Street</t>
  </si>
  <si>
    <t>US09062X1037</t>
  </si>
  <si>
    <t>09062X103</t>
  </si>
  <si>
    <t>Building 3</t>
  </si>
  <si>
    <t>Guozheng Center No. 485 Zhengli Road Yangpu District</t>
  </si>
  <si>
    <t>200433</t>
  </si>
  <si>
    <t>US0900401060</t>
  </si>
  <si>
    <t>090040106</t>
  </si>
  <si>
    <t>6220 America Center Drive</t>
  </si>
  <si>
    <t>95002</t>
  </si>
  <si>
    <t>US0900431000</t>
  </si>
  <si>
    <t>090043100</t>
  </si>
  <si>
    <t>1000 Alfred Nobel Drive</t>
  </si>
  <si>
    <t>Hercules</t>
  </si>
  <si>
    <t>94547</t>
  </si>
  <si>
    <t>US0905722072</t>
  </si>
  <si>
    <t>090572207</t>
  </si>
  <si>
    <t>Tomtebodavägen 23A</t>
  </si>
  <si>
    <t>Solna</t>
  </si>
  <si>
    <t>112 76</t>
  </si>
  <si>
    <t>5th Floor</t>
  </si>
  <si>
    <t>BMG162521014</t>
  </si>
  <si>
    <t>G16252101</t>
  </si>
  <si>
    <t>10281-0221</t>
  </si>
  <si>
    <t>CA11275Q1072</t>
  </si>
  <si>
    <t>11275Q107</t>
  </si>
  <si>
    <t>350 Campus Drive</t>
  </si>
  <si>
    <t>Marlborough</t>
  </si>
  <si>
    <t>01752</t>
  </si>
  <si>
    <t>US05550J1016</t>
  </si>
  <si>
    <t>05550J101</t>
  </si>
  <si>
    <t>240 Greenwich Street</t>
  </si>
  <si>
    <t>10286</t>
  </si>
  <si>
    <t>US0640581007</t>
  </si>
  <si>
    <t>064058100</t>
  </si>
  <si>
    <t>10 Des Voeux Road</t>
  </si>
  <si>
    <t>Berkeley House</t>
  </si>
  <si>
    <t>19 Portsmouth Road</t>
  </si>
  <si>
    <t>Cobham</t>
  </si>
  <si>
    <t>KT11 1JG</t>
  </si>
  <si>
    <t>US08425P1049</t>
  </si>
  <si>
    <t>08425P104</t>
  </si>
  <si>
    <t>7001 Mount Rushmore Road</t>
  </si>
  <si>
    <t>Rapid City</t>
  </si>
  <si>
    <t>57702</t>
  </si>
  <si>
    <t>SD</t>
  </si>
  <si>
    <t>US0921131092</t>
  </si>
  <si>
    <t>092113109</t>
  </si>
  <si>
    <t>50 Rothschild Boulevard</t>
  </si>
  <si>
    <t>Tel Aviv</t>
  </si>
  <si>
    <t>US0625103009</t>
  </si>
  <si>
    <t>062510300</t>
  </si>
  <si>
    <t>601 Riverside Avenue</t>
  </si>
  <si>
    <t>Jacksonville</t>
  </si>
  <si>
    <t>32204</t>
  </si>
  <si>
    <t>US09215C1053</t>
  </si>
  <si>
    <t>09215C105</t>
  </si>
  <si>
    <t>800 Connecticut Avenue</t>
  </si>
  <si>
    <t>Norwalk</t>
  </si>
  <si>
    <t>06854</t>
  </si>
  <si>
    <t>US09857L1089</t>
  </si>
  <si>
    <t>09857L108</t>
  </si>
  <si>
    <t>17021 Aldine Westfield Road</t>
  </si>
  <si>
    <t>77073-5101</t>
  </si>
  <si>
    <t>US05722G1004</t>
  </si>
  <si>
    <t>05722G100</t>
  </si>
  <si>
    <t>21300 Victory Boulevard</t>
  </si>
  <si>
    <t>Woodland Hills</t>
  </si>
  <si>
    <t>91367</t>
  </si>
  <si>
    <t>US09239B1098</t>
  </si>
  <si>
    <t>09239B109</t>
  </si>
  <si>
    <t>520 Applewood Crescent</t>
  </si>
  <si>
    <t>Vaughan</t>
  </si>
  <si>
    <t>L4K 4B4</t>
  </si>
  <si>
    <t>071705107</t>
  </si>
  <si>
    <t>475 North Williamson Boulevard</t>
  </si>
  <si>
    <t>Daytona Beach</t>
  </si>
  <si>
    <t>32114</t>
  </si>
  <si>
    <t>US89055F1030</t>
  </si>
  <si>
    <t>89055F103</t>
  </si>
  <si>
    <t>2001 Bryan Street</t>
  </si>
  <si>
    <t>Suite 1600</t>
  </si>
  <si>
    <t>US12008R1077</t>
  </si>
  <si>
    <t>12008R107</t>
  </si>
  <si>
    <t>50 Hudson Yards</t>
  </si>
  <si>
    <t>10001</t>
  </si>
  <si>
    <t>US09247X1019</t>
  </si>
  <si>
    <t>09247X101</t>
  </si>
  <si>
    <t>65 Fairchild Street</t>
  </si>
  <si>
    <t>Charleston</t>
  </si>
  <si>
    <t>29492</t>
  </si>
  <si>
    <t>SC</t>
  </si>
  <si>
    <t>US09227Q1004</t>
  </si>
  <si>
    <t>09227Q100</t>
  </si>
  <si>
    <t>2202 North West Shore Boulevard</t>
  </si>
  <si>
    <t>Tampa</t>
  </si>
  <si>
    <t>33607</t>
  </si>
  <si>
    <t>US0942351083</t>
  </si>
  <si>
    <t>094235108</t>
  </si>
  <si>
    <t>Woolsington House</t>
  </si>
  <si>
    <t>Woolsington</t>
  </si>
  <si>
    <t>Newcastle upon Tyne</t>
  </si>
  <si>
    <t>NE13 8BF</t>
  </si>
  <si>
    <t>1105 West 41st Street</t>
  </si>
  <si>
    <t>78756</t>
  </si>
  <si>
    <t>US12047B1052</t>
  </si>
  <si>
    <t>12047B105</t>
  </si>
  <si>
    <t>4545 West Brown Deer Road</t>
  </si>
  <si>
    <t>P.O. Box 245036</t>
  </si>
  <si>
    <t>53224-9536</t>
  </si>
  <si>
    <t>US0565251081</t>
  </si>
  <si>
    <t>056525108</t>
  </si>
  <si>
    <t>129 rue Saint-Jacques</t>
  </si>
  <si>
    <t>Montreal</t>
  </si>
  <si>
    <t>H2Y 1L6</t>
  </si>
  <si>
    <t>CA0636711016</t>
  </si>
  <si>
    <t>063671101</t>
  </si>
  <si>
    <t>bmo.com</t>
  </si>
  <si>
    <t>770 Lindaro Street</t>
  </si>
  <si>
    <t>San Rafael</t>
  </si>
  <si>
    <t>94901</t>
  </si>
  <si>
    <t>US09061G1013</t>
  </si>
  <si>
    <t>09061G101</t>
  </si>
  <si>
    <t>68-70, Boulevard de la PEtrusse</t>
  </si>
  <si>
    <t>2320</t>
  </si>
  <si>
    <t>US05590Y1001</t>
  </si>
  <si>
    <t>376 Chemin De l’Orme</t>
  </si>
  <si>
    <t>Marcy l'Étoile</t>
  </si>
  <si>
    <t>69280</t>
  </si>
  <si>
    <t>430 East 29th Street</t>
  </si>
  <si>
    <t>14th Floor</t>
  </si>
  <si>
    <t>10016</t>
  </si>
  <si>
    <t>US1101221083</t>
  </si>
  <si>
    <t>110122108</t>
  </si>
  <si>
    <t>Suite 100 181 Bay Street</t>
  </si>
  <si>
    <t>800 Clinton Square</t>
  </si>
  <si>
    <t>14604-1730</t>
  </si>
  <si>
    <t>US11135E1047</t>
  </si>
  <si>
    <t>11135E203</t>
  </si>
  <si>
    <t>16 boulevard des Italiens</t>
  </si>
  <si>
    <t>75009</t>
  </si>
  <si>
    <t>US05565A2024</t>
  </si>
  <si>
    <t>05565A202</t>
  </si>
  <si>
    <t>40 Temperance Street</t>
  </si>
  <si>
    <t>M5H 0B4</t>
  </si>
  <si>
    <t>CA0641491075</t>
  </si>
  <si>
    <t>064149107</t>
  </si>
  <si>
    <t>An der Goldgrube 12</t>
  </si>
  <si>
    <t>Mainz</t>
  </si>
  <si>
    <t>55131</t>
  </si>
  <si>
    <t>US09075V1026</t>
  </si>
  <si>
    <t>09075V102</t>
  </si>
  <si>
    <t>Tour Bolloré</t>
  </si>
  <si>
    <t>31-32, quai de Dion-Bouton Cedex</t>
  </si>
  <si>
    <t>Puteaux</t>
  </si>
  <si>
    <t>92811</t>
  </si>
  <si>
    <t>Bank of Oklahoma Tower</t>
  </si>
  <si>
    <t>Boston Avenue at Second Street</t>
  </si>
  <si>
    <t>74172</t>
  </si>
  <si>
    <t>US05561Q2012</t>
  </si>
  <si>
    <t>05561Q201</t>
  </si>
  <si>
    <t>15345 Barranca Parkway</t>
  </si>
  <si>
    <t>US0994061002</t>
  </si>
  <si>
    <t>099406100</t>
  </si>
  <si>
    <t>Dieselstraße 12</t>
  </si>
  <si>
    <t>Metzingen</t>
  </si>
  <si>
    <t>72555</t>
  </si>
  <si>
    <t>US4445601069</t>
  </si>
  <si>
    <t>444560106</t>
  </si>
  <si>
    <t>32, avenue Hoche</t>
  </si>
  <si>
    <t>First West Professional Building</t>
  </si>
  <si>
    <t>Suite 200, 1501 1st Street SW</t>
  </si>
  <si>
    <t>T2R 0W1</t>
  </si>
  <si>
    <t>900 Jefferson Avenue</t>
  </si>
  <si>
    <t>US10316T1043</t>
  </si>
  <si>
    <t>10316T104</t>
  </si>
  <si>
    <t>1 St James's Square</t>
  </si>
  <si>
    <t>SW1Y 4PD</t>
  </si>
  <si>
    <t>US0556221044</t>
  </si>
  <si>
    <t>055622104</t>
  </si>
  <si>
    <t>45 Sidney Street</t>
  </si>
  <si>
    <t>02139</t>
  </si>
  <si>
    <t>US09627Y1091</t>
  </si>
  <si>
    <t>09627Y109</t>
  </si>
  <si>
    <t>209 MuNoz Rivera Avenue</t>
  </si>
  <si>
    <t>Hato Rey</t>
  </si>
  <si>
    <t>00918</t>
  </si>
  <si>
    <t>PR7331747001</t>
  </si>
  <si>
    <t>733174700</t>
  </si>
  <si>
    <t>5 Dakota Drive</t>
  </si>
  <si>
    <t>Lake Success</t>
  </si>
  <si>
    <t>11042</t>
  </si>
  <si>
    <t>US11133T1034</t>
  </si>
  <si>
    <t>11133T103</t>
  </si>
  <si>
    <t>2503 South Hanley Road</t>
  </si>
  <si>
    <t>63144</t>
  </si>
  <si>
    <t>US0798231009</t>
  </si>
  <si>
    <t>07831C103</t>
  </si>
  <si>
    <t>6555 West Good Hope Road</t>
  </si>
  <si>
    <t>53223</t>
  </si>
  <si>
    <t>US1046741062</t>
  </si>
  <si>
    <t>104674106</t>
  </si>
  <si>
    <t>1-1, Kyobashi 3-chome</t>
  </si>
  <si>
    <t>104-8340</t>
  </si>
  <si>
    <t>US1084412055</t>
  </si>
  <si>
    <t>108441205</t>
  </si>
  <si>
    <t>3555 Farnam Street</t>
  </si>
  <si>
    <t>Omaha</t>
  </si>
  <si>
    <t>68131</t>
  </si>
  <si>
    <t>40 Manning Road</t>
  </si>
  <si>
    <t>Billerica</t>
  </si>
  <si>
    <t>01821</t>
  </si>
  <si>
    <t>US1167941087</t>
  </si>
  <si>
    <t>116794108</t>
  </si>
  <si>
    <t>300 North Beach Street</t>
  </si>
  <si>
    <t>US1152361010</t>
  </si>
  <si>
    <t>115236101</t>
  </si>
  <si>
    <t>4211 W. Boy Scout Blvd.</t>
  </si>
  <si>
    <t>US05589G1022</t>
  </si>
  <si>
    <t>05589G102</t>
  </si>
  <si>
    <t>15-1, Naeshiro-cho</t>
  </si>
  <si>
    <t>Mizuho-ku</t>
  </si>
  <si>
    <t>Nagoya</t>
  </si>
  <si>
    <t>467-8561</t>
  </si>
  <si>
    <t>US1148132079</t>
  </si>
  <si>
    <t>114813207</t>
  </si>
  <si>
    <t>450 Lexington Avenue</t>
  </si>
  <si>
    <t>13th Floor</t>
  </si>
  <si>
    <t>10017-3956</t>
  </si>
  <si>
    <t>US11120U1051</t>
  </si>
  <si>
    <t>11120U105</t>
  </si>
  <si>
    <t>330 West 34th Street</t>
  </si>
  <si>
    <t>Floor 18</t>
  </si>
  <si>
    <t>US10576N1028</t>
  </si>
  <si>
    <t>10576N102</t>
  </si>
  <si>
    <t>Bandera 140</t>
  </si>
  <si>
    <t>20th Floor</t>
  </si>
  <si>
    <t>US05965X1090</t>
  </si>
  <si>
    <t>05965X109</t>
  </si>
  <si>
    <t>Avenida Presidente Juscelino Kubitschek</t>
  </si>
  <si>
    <t>2041, Suite 281 Block A CondomInio WTORRE JK Vila Nova ConceiCAo</t>
  </si>
  <si>
    <t>04543-011</t>
  </si>
  <si>
    <t>US05967A1079</t>
  </si>
  <si>
    <t>05967A107</t>
  </si>
  <si>
    <t>1001 Fannin Street</t>
  </si>
  <si>
    <t>Suite 2020</t>
  </si>
  <si>
    <t>77002</t>
  </si>
  <si>
    <t>US09225M1018</t>
  </si>
  <si>
    <t>09225M101</t>
  </si>
  <si>
    <t>Av. ProlongaciOn Ps de la Reforma 500</t>
  </si>
  <si>
    <t>Colonia Lomas de Santa Fe AlcaldIa Alvaro ObregOn</t>
  </si>
  <si>
    <t>01219</t>
  </si>
  <si>
    <t>US05969B1035</t>
  </si>
  <si>
    <t>05969B103</t>
  </si>
  <si>
    <t>300 Boston Scientific Way</t>
  </si>
  <si>
    <t>01752-1234</t>
  </si>
  <si>
    <t>US1011371077</t>
  </si>
  <si>
    <t>101137107</t>
  </si>
  <si>
    <t>685 Stockton Drive</t>
  </si>
  <si>
    <t>Exton</t>
  </si>
  <si>
    <t>19341</t>
  </si>
  <si>
    <t>US08265T2087</t>
  </si>
  <si>
    <t>08265T208</t>
  </si>
  <si>
    <t>Barratt House</t>
  </si>
  <si>
    <t>Cartwright Way Forest Business Park Bardon Hill</t>
  </si>
  <si>
    <t>Coalville</t>
  </si>
  <si>
    <t>LE67 1UF</t>
  </si>
  <si>
    <t>US0683341012</t>
  </si>
  <si>
    <t>068334101</t>
  </si>
  <si>
    <t>Park Place</t>
  </si>
  <si>
    <t>Suite 3400 666 Burrard Street</t>
  </si>
  <si>
    <t>V6C 2X8</t>
  </si>
  <si>
    <t>CA11777Q2099</t>
  </si>
  <si>
    <t>11777Q209</t>
  </si>
  <si>
    <t>Globe House</t>
  </si>
  <si>
    <t>4 Temple Place</t>
  </si>
  <si>
    <t>WC2R 2PG</t>
  </si>
  <si>
    <t>US1104481072</t>
  </si>
  <si>
    <t>110448107</t>
  </si>
  <si>
    <t>York House</t>
  </si>
  <si>
    <t>45 Seymour Street</t>
  </si>
  <si>
    <t>W1H 7LX</t>
  </si>
  <si>
    <t>US1108281007</t>
  </si>
  <si>
    <t>110828100</t>
  </si>
  <si>
    <t>Peabody Plaza</t>
  </si>
  <si>
    <t>701 Market Street</t>
  </si>
  <si>
    <t>63101-1826</t>
  </si>
  <si>
    <t>US7045511000</t>
  </si>
  <si>
    <t>704551100</t>
  </si>
  <si>
    <t>Breakspear Park</t>
  </si>
  <si>
    <t>Breakspear Way</t>
  </si>
  <si>
    <t>Hemel Hempstead</t>
  </si>
  <si>
    <t>HP2 4TZ</t>
  </si>
  <si>
    <t>US1111901047</t>
  </si>
  <si>
    <t>111190104</t>
  </si>
  <si>
    <t>Brouwerijplein 1</t>
  </si>
  <si>
    <t>Leuven</t>
  </si>
  <si>
    <t>US03524A1088</t>
  </si>
  <si>
    <t>03524A108</t>
  </si>
  <si>
    <t>Horseferry House</t>
  </si>
  <si>
    <t>Horseferry Road Westminster</t>
  </si>
  <si>
    <t>SW1P 2AW</t>
  </si>
  <si>
    <t>2006 Route 130 North</t>
  </si>
  <si>
    <t>08016</t>
  </si>
  <si>
    <t>US1220171060</t>
  </si>
  <si>
    <t>122017106</t>
  </si>
  <si>
    <t>Philip Heymans Alle 3</t>
  </si>
  <si>
    <t>US0717711099</t>
  </si>
  <si>
    <t>Immeuble Newtime</t>
  </si>
  <si>
    <t>40/52 Boulevard du Parc</t>
  </si>
  <si>
    <t>Neuilly-sur-Seine</t>
  </si>
  <si>
    <t>92200</t>
  </si>
  <si>
    <t>3850 Hamlin Road</t>
  </si>
  <si>
    <t>Auburn Hills</t>
  </si>
  <si>
    <t>48326</t>
  </si>
  <si>
    <t>US0997241064</t>
  </si>
  <si>
    <t>099724106</t>
  </si>
  <si>
    <t>800 Main Street</t>
  </si>
  <si>
    <t>Lynchburg</t>
  </si>
  <si>
    <t>24504</t>
  </si>
  <si>
    <t>US05605H1005</t>
  </si>
  <si>
    <t>05605H100</t>
  </si>
  <si>
    <t>10154</t>
  </si>
  <si>
    <t>US09260D1072</t>
  </si>
  <si>
    <t>09260D107</t>
  </si>
  <si>
    <t>255 George Street</t>
  </si>
  <si>
    <t>Level 29 123 Pitt Street</t>
  </si>
  <si>
    <t>Sydney</t>
  </si>
  <si>
    <t>2000</t>
  </si>
  <si>
    <t>NSW</t>
  </si>
  <si>
    <t>US1051052090</t>
  </si>
  <si>
    <t>105105100</t>
  </si>
  <si>
    <t>24th Floor</t>
  </si>
  <si>
    <t>US09257W1009</t>
  </si>
  <si>
    <t>09257W100</t>
  </si>
  <si>
    <t>Prudential Center, 800 Boylston Street</t>
  </si>
  <si>
    <t>Suite 1900</t>
  </si>
  <si>
    <t>02199-8103</t>
  </si>
  <si>
    <t>US1011211018</t>
  </si>
  <si>
    <t>101121101</t>
  </si>
  <si>
    <t>31st Floor</t>
  </si>
  <si>
    <t>09261X102</t>
  </si>
  <si>
    <t>6465 South Rainbow Boulevard</t>
  </si>
  <si>
    <t>89118</t>
  </si>
  <si>
    <t>US1033041013</t>
  </si>
  <si>
    <t>103304101</t>
  </si>
  <si>
    <t>3009, BYD Road</t>
  </si>
  <si>
    <t>Pingshan District</t>
  </si>
  <si>
    <t>518118</t>
  </si>
  <si>
    <t>CNE100000296</t>
  </si>
  <si>
    <t>GrandyVic Building</t>
  </si>
  <si>
    <t>18th Floor Taiyanggong Middle Road Chaoyang District</t>
  </si>
  <si>
    <t>100020</t>
  </si>
  <si>
    <t>US48553T1060</t>
  </si>
  <si>
    <t>48553T106</t>
  </si>
  <si>
    <t>W1H 7JT</t>
  </si>
  <si>
    <t>US1207384066</t>
  </si>
  <si>
    <t>120738307</t>
  </si>
  <si>
    <t>Via Luigi Buzzi, 6</t>
  </si>
  <si>
    <t>Casale Monferrato</t>
  </si>
  <si>
    <t>15033</t>
  </si>
  <si>
    <t>388 Greenwich Street</t>
  </si>
  <si>
    <t>10013</t>
  </si>
  <si>
    <t>US1729674242</t>
  </si>
  <si>
    <t>172967424</t>
  </si>
  <si>
    <t>1 J. C. Jacobsens Gade</t>
  </si>
  <si>
    <t>Copenhagen V</t>
  </si>
  <si>
    <t>1799</t>
  </si>
  <si>
    <t>US1427952023</t>
  </si>
  <si>
    <t>210 E. Earll Drive</t>
  </si>
  <si>
    <t>85012</t>
  </si>
  <si>
    <t>US12685J1051</t>
  </si>
  <si>
    <t>12685J105</t>
  </si>
  <si>
    <t>25505 West Twelve Mile Road</t>
  </si>
  <si>
    <t>Southfield</t>
  </si>
  <si>
    <t>48034-8339</t>
  </si>
  <si>
    <t>US2253101016</t>
  </si>
  <si>
    <t>225310101</t>
  </si>
  <si>
    <t>12021 Sunset Hills Road</t>
  </si>
  <si>
    <t>Reston</t>
  </si>
  <si>
    <t>20190</t>
  </si>
  <si>
    <t>US1271903049</t>
  </si>
  <si>
    <t>127190304</t>
  </si>
  <si>
    <t>One Mississippi Plaza</t>
  </si>
  <si>
    <t>201 South Spring Street</t>
  </si>
  <si>
    <t>Tupelo</t>
  </si>
  <si>
    <t>38804</t>
  </si>
  <si>
    <t>US12740C1036</t>
  </si>
  <si>
    <t>12739A100</t>
  </si>
  <si>
    <t>8585 Cote-de-Liesse</t>
  </si>
  <si>
    <t>H4T 1G6</t>
  </si>
  <si>
    <t>CA1247651088</t>
  </si>
  <si>
    <t>124765108</t>
  </si>
  <si>
    <t>222 West Merchandise Mart Plaza</t>
  </si>
  <si>
    <t>60654</t>
  </si>
  <si>
    <t>US2058871029</t>
  </si>
  <si>
    <t>205887102</t>
  </si>
  <si>
    <t>7000 Cardinal Place</t>
  </si>
  <si>
    <t>43017</t>
  </si>
  <si>
    <t>US14149Y1082</t>
  </si>
  <si>
    <t>14149Y108</t>
  </si>
  <si>
    <t>Calle Pintor Sorolla 2-4</t>
  </si>
  <si>
    <t>Valencia</t>
  </si>
  <si>
    <t>46002</t>
  </si>
  <si>
    <t>12803K109</t>
  </si>
  <si>
    <t>30-2, Shimomaruko 3-chome</t>
  </si>
  <si>
    <t>Ohta-ku</t>
  </si>
  <si>
    <t>146-8501</t>
  </si>
  <si>
    <t>1052 Highland Colony Parkway</t>
  </si>
  <si>
    <t>Suite 200</t>
  </si>
  <si>
    <t>Ridgeland</t>
  </si>
  <si>
    <t>39157</t>
  </si>
  <si>
    <t>US1280302027</t>
  </si>
  <si>
    <t>128030202</t>
  </si>
  <si>
    <t>2777 Orchard Parkway</t>
  </si>
  <si>
    <t>US13100M5094</t>
  </si>
  <si>
    <t>13100M509</t>
  </si>
  <si>
    <t>6 Sylvan Way</t>
  </si>
  <si>
    <t>Parsippany</t>
  </si>
  <si>
    <t>07054</t>
  </si>
  <si>
    <t>US0537741052</t>
  </si>
  <si>
    <t>053774105</t>
  </si>
  <si>
    <t>China Resources Building</t>
  </si>
  <si>
    <t>Room 3001-05 26 Harbour Road</t>
  </si>
  <si>
    <t>Wan Chai</t>
  </si>
  <si>
    <t>2 Canal Park</t>
  </si>
  <si>
    <t>02141</t>
  </si>
  <si>
    <t>US1417881091</t>
  </si>
  <si>
    <t>141788109</t>
  </si>
  <si>
    <t>13995 Pasteur Boulevard</t>
  </si>
  <si>
    <t>Palm Beach Gardens</t>
  </si>
  <si>
    <t>33418</t>
  </si>
  <si>
    <t>US14448C1045</t>
  </si>
  <si>
    <t>14448C104</t>
  </si>
  <si>
    <t>One SE Convenience Boulevard</t>
  </si>
  <si>
    <t>Ankeny</t>
  </si>
  <si>
    <t>50021</t>
  </si>
  <si>
    <t>US1475281036</t>
  </si>
  <si>
    <t>147528103</t>
  </si>
  <si>
    <t>US1491231015</t>
  </si>
  <si>
    <t>149123101</t>
  </si>
  <si>
    <t>777 North Broadway</t>
  </si>
  <si>
    <t>90012</t>
  </si>
  <si>
    <t>US1491501045</t>
  </si>
  <si>
    <t>149150104</t>
  </si>
  <si>
    <t>Baerengasse 32</t>
  </si>
  <si>
    <t>8001</t>
  </si>
  <si>
    <t>CH0044328745</t>
  </si>
  <si>
    <t>H1467J104</t>
  </si>
  <si>
    <t>433 West Van Buren Street</t>
  </si>
  <si>
    <t>US12503M1080</t>
  </si>
  <si>
    <t>12503M108</t>
  </si>
  <si>
    <t>2100 McKinney Avenue</t>
  </si>
  <si>
    <t>Suite 1250</t>
  </si>
  <si>
    <t>US12504L1098</t>
  </si>
  <si>
    <t>12504L109</t>
  </si>
  <si>
    <t>305 Hartmann Drive</t>
  </si>
  <si>
    <t>Lebanon</t>
  </si>
  <si>
    <t>37087-4779</t>
  </si>
  <si>
    <t>US22410J1060</t>
  </si>
  <si>
    <t>22410J106</t>
  </si>
  <si>
    <t>1000 Walnut</t>
  </si>
  <si>
    <t>Kansas City</t>
  </si>
  <si>
    <t>64106</t>
  </si>
  <si>
    <t>US2005251036</t>
  </si>
  <si>
    <t>200525103</t>
  </si>
  <si>
    <t>Two Seaport Lane</t>
  </si>
  <si>
    <t>Suite 1400</t>
  </si>
  <si>
    <t>02210-2019</t>
  </si>
  <si>
    <t>US1270551013</t>
  </si>
  <si>
    <t>127055101</t>
  </si>
  <si>
    <t>5790 Widewaters Parkway</t>
  </si>
  <si>
    <t>Dewitt</t>
  </si>
  <si>
    <t>13214-1883</t>
  </si>
  <si>
    <t>US2036071064</t>
  </si>
  <si>
    <t>203607106</t>
  </si>
  <si>
    <t>6801 Brecksville Road</t>
  </si>
  <si>
    <t>Door N. Independence</t>
  </si>
  <si>
    <t>44131</t>
  </si>
  <si>
    <t>US1248051021</t>
  </si>
  <si>
    <t>124805102</t>
  </si>
  <si>
    <t>1007 Market Street</t>
  </si>
  <si>
    <t>19801</t>
  </si>
  <si>
    <t>US1638511089</t>
  </si>
  <si>
    <t>163851108</t>
  </si>
  <si>
    <t>167 N. Green Street</t>
  </si>
  <si>
    <t>US12510Q1004</t>
  </si>
  <si>
    <t>12510Q100</t>
  </si>
  <si>
    <t>Pemberton House</t>
  </si>
  <si>
    <t>Bakers Road</t>
  </si>
  <si>
    <t>Uxbridge</t>
  </si>
  <si>
    <t>UB8 1EZ</t>
  </si>
  <si>
    <t>GB00BDCPN049</t>
  </si>
  <si>
    <t>G25839104</t>
  </si>
  <si>
    <t>Turmstrasse 26</t>
  </si>
  <si>
    <t>Steinhausen</t>
  </si>
  <si>
    <t>6312</t>
  </si>
  <si>
    <t>US1912232055</t>
  </si>
  <si>
    <t>8020 Katy Freeway</t>
  </si>
  <si>
    <t>77024-1908</t>
  </si>
  <si>
    <t>US22822V1017</t>
  </si>
  <si>
    <t>22822V101</t>
  </si>
  <si>
    <t>2121-11th Street West</t>
  </si>
  <si>
    <t>Saskatoon</t>
  </si>
  <si>
    <t>S7M 1J3</t>
  </si>
  <si>
    <t>SK</t>
  </si>
  <si>
    <t>CA13321L1085</t>
  </si>
  <si>
    <t>13321L108</t>
  </si>
  <si>
    <t>14025 Riveredge Drive</t>
  </si>
  <si>
    <t>Yardley</t>
  </si>
  <si>
    <t>33637-2015</t>
  </si>
  <si>
    <t>US2283681060</t>
  </si>
  <si>
    <t>228368106</t>
  </si>
  <si>
    <t>Carnival Place</t>
  </si>
  <si>
    <t>3655 N.W. 87th Avenue</t>
  </si>
  <si>
    <t>Miami</t>
  </si>
  <si>
    <t>33178-2428</t>
  </si>
  <si>
    <t>PA1436583006</t>
  </si>
  <si>
    <t>143658300</t>
  </si>
  <si>
    <t>2450 North Street NW</t>
  </si>
  <si>
    <t>Washington</t>
  </si>
  <si>
    <t>20037</t>
  </si>
  <si>
    <t>DC</t>
  </si>
  <si>
    <t>US19239V3024</t>
  </si>
  <si>
    <t>19239V302</t>
  </si>
  <si>
    <t>No. 1 Huangsidajie</t>
  </si>
  <si>
    <t>Chaoyang District</t>
  </si>
  <si>
    <t>100120</t>
  </si>
  <si>
    <t>8390 East Crescent Parkway</t>
  </si>
  <si>
    <t>Suite 650</t>
  </si>
  <si>
    <t>Greenwood Village</t>
  </si>
  <si>
    <t>80111</t>
  </si>
  <si>
    <t>US1565043007</t>
  </si>
  <si>
    <t>156504300</t>
  </si>
  <si>
    <t>Vitacura 2670</t>
  </si>
  <si>
    <t>Twenty-Third Floor</t>
  </si>
  <si>
    <t>US2044291043</t>
  </si>
  <si>
    <t>204429104</t>
  </si>
  <si>
    <t>No. 47 Laiguangying East Road</t>
  </si>
  <si>
    <t>100012</t>
  </si>
  <si>
    <t>US16955F1075</t>
  </si>
  <si>
    <t>16955F107</t>
  </si>
  <si>
    <t>3311 East Old Shakopee Road</t>
  </si>
  <si>
    <t>55425-1640</t>
  </si>
  <si>
    <t>US15677J1088</t>
  </si>
  <si>
    <t>15677J108</t>
  </si>
  <si>
    <t>Building 5</t>
  </si>
  <si>
    <t>2655 Seely Avenue</t>
  </si>
  <si>
    <t>US1273871087</t>
  </si>
  <si>
    <t>127387108</t>
  </si>
  <si>
    <t>200 North Milwaukee Avenue</t>
  </si>
  <si>
    <t>Vernon Hills</t>
  </si>
  <si>
    <t>60061</t>
  </si>
  <si>
    <t>US12514G1085</t>
  </si>
  <si>
    <t>12514G108</t>
  </si>
  <si>
    <t>222 West Las Colinas Boulevard</t>
  </si>
  <si>
    <t>Suite 900N</t>
  </si>
  <si>
    <t>Irving</t>
  </si>
  <si>
    <t>75039-5421</t>
  </si>
  <si>
    <t>US1508701034</t>
  </si>
  <si>
    <t>150870103</t>
  </si>
  <si>
    <t>1310 Point Street</t>
  </si>
  <si>
    <t>21231-3380</t>
  </si>
  <si>
    <t>US21037T1097</t>
  </si>
  <si>
    <t>21037T109</t>
  </si>
  <si>
    <t>275 Technology Drive</t>
  </si>
  <si>
    <t>Suite 101</t>
  </si>
  <si>
    <t>15317-9565</t>
  </si>
  <si>
    <t>US20854L1089</t>
  </si>
  <si>
    <t>20854L108</t>
  </si>
  <si>
    <t>2424 North Federal Highway</t>
  </si>
  <si>
    <t>Suite 208</t>
  </si>
  <si>
    <t>US15118V2079</t>
  </si>
  <si>
    <t>15118V207</t>
  </si>
  <si>
    <t>1340 Treat Boulevard</t>
  </si>
  <si>
    <t>Suite 600</t>
  </si>
  <si>
    <t>Walnut Creek</t>
  </si>
  <si>
    <t>94597</t>
  </si>
  <si>
    <t>US1535271068</t>
  </si>
  <si>
    <t>153527106</t>
  </si>
  <si>
    <t>811 Main Street</t>
  </si>
  <si>
    <t>Suite 3400</t>
  </si>
  <si>
    <t>US2263442087</t>
  </si>
  <si>
    <t>226344208</t>
  </si>
  <si>
    <t>222 Jacobs Street</t>
  </si>
  <si>
    <t>US15678U1280</t>
  </si>
  <si>
    <t>15678U128</t>
  </si>
  <si>
    <t>100 Overlook Center</t>
  </si>
  <si>
    <t>Princeton</t>
  </si>
  <si>
    <t>08540</t>
  </si>
  <si>
    <t>US15687V1098</t>
  </si>
  <si>
    <t>15687V109</t>
  </si>
  <si>
    <t>4 Parkway North</t>
  </si>
  <si>
    <t>US1252691001</t>
  </si>
  <si>
    <t>125269100</t>
  </si>
  <si>
    <t>One Citizens Plaza</t>
  </si>
  <si>
    <t>Providence</t>
  </si>
  <si>
    <t>02903</t>
  </si>
  <si>
    <t>RI</t>
  </si>
  <si>
    <t>US1746101054</t>
  </si>
  <si>
    <t>174610105</t>
  </si>
  <si>
    <t>899 West Evelyn Avenue</t>
  </si>
  <si>
    <t>Mountain View</t>
  </si>
  <si>
    <t>94041</t>
  </si>
  <si>
    <t>US20717M1036</t>
  </si>
  <si>
    <t>20717M103</t>
  </si>
  <si>
    <t>111 West Houston Street</t>
  </si>
  <si>
    <t>78205</t>
  </si>
  <si>
    <t>US2298991090</t>
  </si>
  <si>
    <t>229899109</t>
  </si>
  <si>
    <t>50, chemin de la Chênaie</t>
  </si>
  <si>
    <t>CP30</t>
  </si>
  <si>
    <t>Bellevue</t>
  </si>
  <si>
    <t>1293</t>
  </si>
  <si>
    <t>US2043191079</t>
  </si>
  <si>
    <t>204319107</t>
  </si>
  <si>
    <t>1001 Pennsylvania Avenue, NW</t>
  </si>
  <si>
    <t>20004-2505</t>
  </si>
  <si>
    <t>US14316J1088</t>
  </si>
  <si>
    <t>14316J108</t>
  </si>
  <si>
    <t>Place de l'Etoile</t>
  </si>
  <si>
    <t>11, rue de Tilsitt</t>
  </si>
  <si>
    <t>75017</t>
  </si>
  <si>
    <t>US13961R1005</t>
  </si>
  <si>
    <t>13961R100</t>
  </si>
  <si>
    <t>One Vision Drive</t>
  </si>
  <si>
    <t>Natick</t>
  </si>
  <si>
    <t>01760-2059</t>
  </si>
  <si>
    <t>US1924221039</t>
  </si>
  <si>
    <t>192422103</t>
  </si>
  <si>
    <t>1-2, Chiba-minato</t>
  </si>
  <si>
    <t>Chiba</t>
  </si>
  <si>
    <t>260-8720</t>
  </si>
  <si>
    <t>US1670711092</t>
  </si>
  <si>
    <t>167071109</t>
  </si>
  <si>
    <t>Building No. 1</t>
  </si>
  <si>
    <t>6-30 Floor and 32-42 Floor No.10 Guanghua Road Chaoyang District</t>
  </si>
  <si>
    <t>Princeton South Corporate Center</t>
  </si>
  <si>
    <t>500 Charles Ewing Boulevard</t>
  </si>
  <si>
    <t>Ewing</t>
  </si>
  <si>
    <t>08628</t>
  </si>
  <si>
    <t>US1713401024</t>
  </si>
  <si>
    <t>171340102</t>
  </si>
  <si>
    <t>600 North Hurstbourne Parkway</t>
  </si>
  <si>
    <t>40222</t>
  </si>
  <si>
    <t>US1714841087</t>
  </si>
  <si>
    <t>171484108</t>
  </si>
  <si>
    <t>30 avenue Montaigne</t>
  </si>
  <si>
    <t>US1707151064</t>
  </si>
  <si>
    <t>255 East Fifth Street</t>
  </si>
  <si>
    <t>Suite 2600</t>
  </si>
  <si>
    <t>45202-4726</t>
  </si>
  <si>
    <t>US16359R1032</t>
  </si>
  <si>
    <t>16359R103</t>
  </si>
  <si>
    <t>Far East Finance Centre</t>
  </si>
  <si>
    <t>27th Floor, Room 2703 16 Harcourt Road</t>
  </si>
  <si>
    <t>Hong Kong</t>
  </si>
  <si>
    <t>2-1-1 Nihonbashi-Muromachi</t>
  </si>
  <si>
    <t>Chuo</t>
  </si>
  <si>
    <t>103-8324</t>
  </si>
  <si>
    <t>US1712691039</t>
  </si>
  <si>
    <t>171269103</t>
  </si>
  <si>
    <t>1 Choice Hotels Circle</t>
  </si>
  <si>
    <t>Rockville</t>
  </si>
  <si>
    <t>20850</t>
  </si>
  <si>
    <t>US1699051066</t>
  </si>
  <si>
    <t>169905106</t>
  </si>
  <si>
    <t>6100 North Western Avenue</t>
  </si>
  <si>
    <t>73118</t>
  </si>
  <si>
    <t>US1651671075</t>
  </si>
  <si>
    <t>165167735</t>
  </si>
  <si>
    <t>5 Shlomo Kaplan Street</t>
  </si>
  <si>
    <t>6789159</t>
  </si>
  <si>
    <t>IL0010824113</t>
  </si>
  <si>
    <t>M22465104</t>
  </si>
  <si>
    <t>240 East Hacienda Avenue</t>
  </si>
  <si>
    <t>Campbell</t>
  </si>
  <si>
    <t>95008</t>
  </si>
  <si>
    <t>US15961R1059</t>
  </si>
  <si>
    <t>15961R105</t>
  </si>
  <si>
    <t>Suite 1500</t>
  </si>
  <si>
    <t>674215207</t>
  </si>
  <si>
    <t>14701 Charlson Road</t>
  </si>
  <si>
    <t>55347-5076</t>
  </si>
  <si>
    <t>US12541W2098</t>
  </si>
  <si>
    <t>12541W209</t>
  </si>
  <si>
    <t>1 Willis Street</t>
  </si>
  <si>
    <t>Level 10</t>
  </si>
  <si>
    <t>Wellington</t>
  </si>
  <si>
    <t>6011</t>
  </si>
  <si>
    <t>US17040V1070</t>
  </si>
  <si>
    <t>17040V107</t>
  </si>
  <si>
    <t>No. 21-3, Xinyi Road</t>
  </si>
  <si>
    <t>Section 1 Zhongzheng District</t>
  </si>
  <si>
    <t>Taipei City</t>
  </si>
  <si>
    <t>100</t>
  </si>
  <si>
    <t>US17133Q5027</t>
  </si>
  <si>
    <t>17133Q502</t>
  </si>
  <si>
    <t>400 Washington Boulevard</t>
  </si>
  <si>
    <t>Stamford</t>
  </si>
  <si>
    <t>06902</t>
  </si>
  <si>
    <t>US16119P1084</t>
  </si>
  <si>
    <t>16119P108</t>
  </si>
  <si>
    <t>7700 West Sunrise Boulevard</t>
  </si>
  <si>
    <t>Plantation</t>
  </si>
  <si>
    <t>33322</t>
  </si>
  <si>
    <t>US16679L1098</t>
  </si>
  <si>
    <t>16679L109</t>
  </si>
  <si>
    <t>Building 4</t>
  </si>
  <si>
    <t>Suite 1200, 12th Floor 2445 Technology Forest Boulevard</t>
  </si>
  <si>
    <t>The Woodlands</t>
  </si>
  <si>
    <t>77381</t>
  </si>
  <si>
    <t>US15872M1045</t>
  </si>
  <si>
    <t>15872M104</t>
  </si>
  <si>
    <t>900 Cottage Grove Road</t>
  </si>
  <si>
    <t>Bloomfield</t>
  </si>
  <si>
    <t>06002</t>
  </si>
  <si>
    <t>US1255231003</t>
  </si>
  <si>
    <t>125523100</t>
  </si>
  <si>
    <t>COFCO Tower</t>
  </si>
  <si>
    <t>32nd Floor 262 Gloucester Road</t>
  </si>
  <si>
    <t>Causeway Bay</t>
  </si>
  <si>
    <t>No. 25, Financial Street</t>
  </si>
  <si>
    <t>100033</t>
  </si>
  <si>
    <t>US1689191088</t>
  </si>
  <si>
    <t>No. 658 Dong Da Ming Road</t>
  </si>
  <si>
    <t>8th Floor</t>
  </si>
  <si>
    <t>200080</t>
  </si>
  <si>
    <t>7035 Ridge Road</t>
  </si>
  <si>
    <t>Hanover</t>
  </si>
  <si>
    <t>21076</t>
  </si>
  <si>
    <t>US1717793095</t>
  </si>
  <si>
    <t>171779309</t>
  </si>
  <si>
    <t>Avenida Barbacena, 1200</t>
  </si>
  <si>
    <t>Belo Horizonte</t>
  </si>
  <si>
    <t>30190-131</t>
  </si>
  <si>
    <t>MG</t>
  </si>
  <si>
    <t>US2044096012</t>
  </si>
  <si>
    <t>204409601</t>
  </si>
  <si>
    <t>1140 Bay Street</t>
  </si>
  <si>
    <t>Suite 4000</t>
  </si>
  <si>
    <t>M5S 2B4</t>
  </si>
  <si>
    <t>CA1946931070</t>
  </si>
  <si>
    <t>194693107</t>
  </si>
  <si>
    <t>China Merchants Bank Tower</t>
  </si>
  <si>
    <t>49th Floor No. 7088, Shennan Boulevard Futian District</t>
  </si>
  <si>
    <t>518040</t>
  </si>
  <si>
    <t>US16950T1025</t>
  </si>
  <si>
    <t>16950T102</t>
  </si>
  <si>
    <t>6200 South Gilmore Road</t>
  </si>
  <si>
    <t>Fairfield</t>
  </si>
  <si>
    <t>45014-5141</t>
  </si>
  <si>
    <t>US1720621010</t>
  </si>
  <si>
    <t>172062101</t>
  </si>
  <si>
    <t>Alameda Xingu</t>
  </si>
  <si>
    <t>512, Alphaville</t>
  </si>
  <si>
    <t>06455-030</t>
  </si>
  <si>
    <t>555 17th Street</t>
  </si>
  <si>
    <t>Suite 3700</t>
  </si>
  <si>
    <t>US17888H1032</t>
  </si>
  <si>
    <t>17888H103</t>
  </si>
  <si>
    <t>New World Tower</t>
  </si>
  <si>
    <t>33rd Floor 16-18 Queen’s Road</t>
  </si>
  <si>
    <t>Cheung Kong Center</t>
  </si>
  <si>
    <t>48th Floor 2 Queen’s Road Central</t>
  </si>
  <si>
    <t>US12562Y1001</t>
  </si>
  <si>
    <t>12562Y100</t>
  </si>
  <si>
    <t>300 Park Avenue</t>
  </si>
  <si>
    <t>10022-7499</t>
  </si>
  <si>
    <t>US1941621039</t>
  </si>
  <si>
    <t>194162103</t>
  </si>
  <si>
    <t>200 Public Square</t>
  </si>
  <si>
    <t>Suite 3300</t>
  </si>
  <si>
    <t>44114-2315</t>
  </si>
  <si>
    <t>US1858991011</t>
  </si>
  <si>
    <t>185899101</t>
  </si>
  <si>
    <t>42 Longwater Drive</t>
  </si>
  <si>
    <t>Norwell</t>
  </si>
  <si>
    <t>02061-9149</t>
  </si>
  <si>
    <t>US1844961078</t>
  </si>
  <si>
    <t>184496107</t>
  </si>
  <si>
    <t>70 St. Mary Axe</t>
  </si>
  <si>
    <t>EC3A 8BE</t>
  </si>
  <si>
    <t>JE00BJJN4441</t>
  </si>
  <si>
    <t>G21810109</t>
  </si>
  <si>
    <t>1221 Broadway</t>
  </si>
  <si>
    <t>Oakland</t>
  </si>
  <si>
    <t>94612-1888</t>
  </si>
  <si>
    <t>US1890541097</t>
  </si>
  <si>
    <t>189054109</t>
  </si>
  <si>
    <t>81 Bay Street</t>
  </si>
  <si>
    <t>CIBC Square</t>
  </si>
  <si>
    <t>M5J 0E7</t>
  </si>
  <si>
    <t>CA1360691010</t>
  </si>
  <si>
    <t>136069101</t>
  </si>
  <si>
    <t>Comerica Bank Tower</t>
  </si>
  <si>
    <t>1717 Main Street</t>
  </si>
  <si>
    <t>75201-6404</t>
  </si>
  <si>
    <t>US2003401070</t>
  </si>
  <si>
    <t>200340107</t>
  </si>
  <si>
    <t>No. 2 Fuxingmennei Avenue</t>
  </si>
  <si>
    <t>100031</t>
  </si>
  <si>
    <t>6565 N. MacArthur Blvd.</t>
  </si>
  <si>
    <t>75039</t>
  </si>
  <si>
    <t>US2017231034</t>
  </si>
  <si>
    <t>201723103</t>
  </si>
  <si>
    <t>One Comcast Center</t>
  </si>
  <si>
    <t>19103-2838</t>
  </si>
  <si>
    <t>US20030N1019</t>
  </si>
  <si>
    <t>20030N101</t>
  </si>
  <si>
    <t>20 South Wacker Drive</t>
  </si>
  <si>
    <t>60606</t>
  </si>
  <si>
    <t>US12572Q1058</t>
  </si>
  <si>
    <t>12572Q105</t>
  </si>
  <si>
    <t>610 Newport Center Drive</t>
  </si>
  <si>
    <t>Suite 1100</t>
  </si>
  <si>
    <t>Newport Beach</t>
  </si>
  <si>
    <t>92660</t>
  </si>
  <si>
    <t>US1696561059</t>
  </si>
  <si>
    <t>169656105</t>
  </si>
  <si>
    <t>China Merchants Tower</t>
  </si>
  <si>
    <t>38th Floor Shun Tak Centre 168-200 Connaught Road</t>
  </si>
  <si>
    <t>500 Jackson Street</t>
  </si>
  <si>
    <t>Box 3005</t>
  </si>
  <si>
    <t>47202-3005</t>
  </si>
  <si>
    <t>US2310211063</t>
  </si>
  <si>
    <t>231021106</t>
  </si>
  <si>
    <t>Compass House</t>
  </si>
  <si>
    <t>Guildford Street</t>
  </si>
  <si>
    <t>Chertsey</t>
  </si>
  <si>
    <t>KT16 9BQ</t>
  </si>
  <si>
    <t>US20449X4016</t>
  </si>
  <si>
    <t>20449X203</t>
  </si>
  <si>
    <t>One Energy Plaza</t>
  </si>
  <si>
    <t>Jackson</t>
  </si>
  <si>
    <t>49201</t>
  </si>
  <si>
    <t>US1258961002</t>
  </si>
  <si>
    <t>125896100</t>
  </si>
  <si>
    <t>Commonwealth Bank Place South</t>
  </si>
  <si>
    <t>Level 1 11 Harbour Street</t>
  </si>
  <si>
    <t>US2027126000</t>
  </si>
  <si>
    <t>151 North Franklin Street</t>
  </si>
  <si>
    <t>Floor 9</t>
  </si>
  <si>
    <t>US1261171003</t>
  </si>
  <si>
    <t>126117100</t>
  </si>
  <si>
    <t>Centene Plaza</t>
  </si>
  <si>
    <t>7700 Forsyth Boulevard</t>
  </si>
  <si>
    <t>US15135B1017</t>
  </si>
  <si>
    <t>15135B101</t>
  </si>
  <si>
    <t>25 St. James's Street</t>
  </si>
  <si>
    <t>SW1A 1HA</t>
  </si>
  <si>
    <t>NL0010545661</t>
  </si>
  <si>
    <t>N20944109</t>
  </si>
  <si>
    <t>935 de La Gauchetiere Street West</t>
  </si>
  <si>
    <t>H3B 2M9</t>
  </si>
  <si>
    <t>CA1363751027</t>
  </si>
  <si>
    <t>136375102</t>
  </si>
  <si>
    <t>1830 Craig Park Court</t>
  </si>
  <si>
    <t>63146</t>
  </si>
  <si>
    <t>US21874C1027</t>
  </si>
  <si>
    <t>21874C102</t>
  </si>
  <si>
    <t>11311 Concept Boulevard</t>
  </si>
  <si>
    <t>Largo</t>
  </si>
  <si>
    <t>33773-4908</t>
  </si>
  <si>
    <t>US2074101013</t>
  </si>
  <si>
    <t>207410101</t>
  </si>
  <si>
    <t>11825 North Pennsylvania Street</t>
  </si>
  <si>
    <t>Carmel</t>
  </si>
  <si>
    <t>46032</t>
  </si>
  <si>
    <t>US12621E1038</t>
  </si>
  <si>
    <t>12621E103</t>
  </si>
  <si>
    <t>1111 Louisiana Street</t>
  </si>
  <si>
    <t>US15189T1079</t>
  </si>
  <si>
    <t>15189T107</t>
  </si>
  <si>
    <t>2100, 855 - 2nd Street S.W.</t>
  </si>
  <si>
    <t>T2P 4J8</t>
  </si>
  <si>
    <t>CA1363851017</t>
  </si>
  <si>
    <t>136385101</t>
  </si>
  <si>
    <t>280 Park Avenue</t>
  </si>
  <si>
    <t>10017</t>
  </si>
  <si>
    <t>US19247A1007</t>
  </si>
  <si>
    <t>19247A100</t>
  </si>
  <si>
    <t>CNX Center</t>
  </si>
  <si>
    <t>1000 CONSOL Energy Drive</t>
  </si>
  <si>
    <t>15317-6506</t>
  </si>
  <si>
    <t>US12653C1080</t>
  </si>
  <si>
    <t>12653C108</t>
  </si>
  <si>
    <t>39899 Balentine Drive</t>
  </si>
  <si>
    <t>Newark</t>
  </si>
  <si>
    <t>94560</t>
  </si>
  <si>
    <t>US20602D1019</t>
  </si>
  <si>
    <t>20602D101</t>
  </si>
  <si>
    <t>1680 Capital One Drive</t>
  </si>
  <si>
    <t>US14040H1059</t>
  </si>
  <si>
    <t>14040H105</t>
  </si>
  <si>
    <t>375 Saxonburg Boulevard</t>
  </si>
  <si>
    <t>Saxonburg</t>
  </si>
  <si>
    <t>16056-9499</t>
  </si>
  <si>
    <t>Cowick Hall</t>
  </si>
  <si>
    <t>Snaith East Yorkshire</t>
  </si>
  <si>
    <t>Goole</t>
  </si>
  <si>
    <t>DN14 9AA</t>
  </si>
  <si>
    <t>US2270473059</t>
  </si>
  <si>
    <t>227047206</t>
  </si>
  <si>
    <t>1209 Orange Street</t>
  </si>
  <si>
    <t>US19260Q1076</t>
  </si>
  <si>
    <t>19260Q107</t>
  </si>
  <si>
    <t>4100 Coca-Cola Plaza</t>
  </si>
  <si>
    <t>28211</t>
  </si>
  <si>
    <t>US1910981026</t>
  </si>
  <si>
    <t>191098102</t>
  </si>
  <si>
    <t>1301 A Street</t>
  </si>
  <si>
    <t>Suite 800 P.O. Box 2156</t>
  </si>
  <si>
    <t>Tacoma</t>
  </si>
  <si>
    <t>98402-4200</t>
  </si>
  <si>
    <t>US1972361026</t>
  </si>
  <si>
    <t>197236102</t>
  </si>
  <si>
    <t>10 Glenlake Parkway South Tower</t>
  </si>
  <si>
    <t>30328-7250</t>
  </si>
  <si>
    <t>US03064D1081</t>
  </si>
  <si>
    <t>03064D108</t>
  </si>
  <si>
    <t>14375 Northwest Science Park Drive</t>
  </si>
  <si>
    <t>Portland</t>
  </si>
  <si>
    <t>97229</t>
  </si>
  <si>
    <t>US1985161066</t>
  </si>
  <si>
    <t>198516106</t>
  </si>
  <si>
    <t>6101 Bollinger Canyon Road</t>
  </si>
  <si>
    <t>San Ramon</t>
  </si>
  <si>
    <t>94583</t>
  </si>
  <si>
    <t>US2166484020</t>
  </si>
  <si>
    <t>216648402</t>
  </si>
  <si>
    <t>8950 Cypress Waters Boulevard</t>
  </si>
  <si>
    <t>Coppell</t>
  </si>
  <si>
    <t>US62482R1077</t>
  </si>
  <si>
    <t>62482R107</t>
  </si>
  <si>
    <t>925 North Eldridge Parkway</t>
  </si>
  <si>
    <t>77079-2703</t>
  </si>
  <si>
    <t>US20825C1045</t>
  </si>
  <si>
    <t>20825C104</t>
  </si>
  <si>
    <t>149 Commonwealth Drive</t>
  </si>
  <si>
    <t>Menlo Park</t>
  </si>
  <si>
    <t>94025</t>
  </si>
  <si>
    <t>US2183521028</t>
  </si>
  <si>
    <t>218352102</t>
  </si>
  <si>
    <t>999 Lake Drive</t>
  </si>
  <si>
    <t>Issaquah</t>
  </si>
  <si>
    <t>98027</t>
  </si>
  <si>
    <t>US22160K1051</t>
  </si>
  <si>
    <t>22160K105</t>
  </si>
  <si>
    <t>350 Fifth Avenue</t>
  </si>
  <si>
    <t>10118</t>
  </si>
  <si>
    <t>US2220702037</t>
  </si>
  <si>
    <t>222070203</t>
  </si>
  <si>
    <t>7550 Ogden Dale Road S.E.</t>
  </si>
  <si>
    <t>T2C 4X9</t>
  </si>
  <si>
    <t>CA13645T1003</t>
  </si>
  <si>
    <t>13645T100</t>
  </si>
  <si>
    <t>Boulevard Costa del Este</t>
  </si>
  <si>
    <t>Avenida Principal y Avenida de la Rotonda Urbanización Costa del Este, Complejo Business Par Torre Norte, Parque Lefevre</t>
  </si>
  <si>
    <t>Panama City</t>
  </si>
  <si>
    <t>0816-06819</t>
  </si>
  <si>
    <t>PAP310761054</t>
  </si>
  <si>
    <t>P31076105</t>
  </si>
  <si>
    <t>1 Campbell Place</t>
  </si>
  <si>
    <t>08103-1799</t>
  </si>
  <si>
    <t>US1344291091</t>
  </si>
  <si>
    <t>134429109</t>
  </si>
  <si>
    <t>Hong Kong International Airport</t>
  </si>
  <si>
    <t>9th Floor Central Tower, 8 Scenic Road Cathay Pacific City</t>
  </si>
  <si>
    <t>Lantau Island</t>
  </si>
  <si>
    <t>US1489063081</t>
  </si>
  <si>
    <t>148906308</t>
  </si>
  <si>
    <t>One Briarlake Plaza</t>
  </si>
  <si>
    <t>2000 West Sam Houston Parkway South Suite 2000</t>
  </si>
  <si>
    <t>77042</t>
  </si>
  <si>
    <t>US13123X1028</t>
  </si>
  <si>
    <t>13123X508</t>
  </si>
  <si>
    <t>callon.com</t>
  </si>
  <si>
    <t>585 –8th Avenue SW</t>
  </si>
  <si>
    <t>Suite 2000</t>
  </si>
  <si>
    <t>T2P 1G1</t>
  </si>
  <si>
    <t>CA22576C1014</t>
  </si>
  <si>
    <t>22576C101</t>
  </si>
  <si>
    <t>500 Energy Lane</t>
  </si>
  <si>
    <t>19901</t>
  </si>
  <si>
    <t>US1653031088</t>
  </si>
  <si>
    <t>165303108</t>
  </si>
  <si>
    <t>720 Olive Way</t>
  </si>
  <si>
    <t>98101</t>
  </si>
  <si>
    <t>US22266T1097</t>
  </si>
  <si>
    <t>22266T109</t>
  </si>
  <si>
    <t>90 Whitfield Street</t>
  </si>
  <si>
    <t>2nd Floor</t>
  </si>
  <si>
    <t>W1T 4EZ</t>
  </si>
  <si>
    <t>VGG1890L1076</t>
  </si>
  <si>
    <t>G1890L107</t>
  </si>
  <si>
    <t>14185 Dallas Parkway</t>
  </si>
  <si>
    <t>75254</t>
  </si>
  <si>
    <t>US2172041061</t>
  </si>
  <si>
    <t>217204106</t>
  </si>
  <si>
    <t>11 Greenway Plaza</t>
  </si>
  <si>
    <t>Suite 2400</t>
  </si>
  <si>
    <t>77046-1124</t>
  </si>
  <si>
    <t>US1331311027</t>
  </si>
  <si>
    <t>133131102</t>
  </si>
  <si>
    <t>Millstream</t>
  </si>
  <si>
    <t>Maidenhead Road</t>
  </si>
  <si>
    <t>Windsor</t>
  </si>
  <si>
    <t>SL4 5GD</t>
  </si>
  <si>
    <t>700 Milam Street</t>
  </si>
  <si>
    <t>US16411Q1013</t>
  </si>
  <si>
    <t>16411Q101</t>
  </si>
  <si>
    <t>100 First Stamford Place</t>
  </si>
  <si>
    <t>US2243991054</t>
  </si>
  <si>
    <t>224441105</t>
  </si>
  <si>
    <t>12 place des Etats-Unis</t>
  </si>
  <si>
    <t>Montrouge</t>
  </si>
  <si>
    <t>92545</t>
  </si>
  <si>
    <t>US2253131054</t>
  </si>
  <si>
    <t>225313105</t>
  </si>
  <si>
    <t>2919 Allen Parkway</t>
  </si>
  <si>
    <t>Woodson Tower</t>
  </si>
  <si>
    <t>77019</t>
  </si>
  <si>
    <t>US21871X1090</t>
  </si>
  <si>
    <t>21871X109</t>
  </si>
  <si>
    <t>1 World Trade Center</t>
  </si>
  <si>
    <t>Long Beach</t>
  </si>
  <si>
    <t>90831</t>
  </si>
  <si>
    <t>US13057Q3056</t>
  </si>
  <si>
    <t>13057Q305</t>
  </si>
  <si>
    <t>10855 South River Front Parkway</t>
  </si>
  <si>
    <t>South Jordan</t>
  </si>
  <si>
    <t>84095</t>
  </si>
  <si>
    <t>UT</t>
  </si>
  <si>
    <t>US22658D1000</t>
  </si>
  <si>
    <t>22658D100</t>
  </si>
  <si>
    <t>110 Rio Robles</t>
  </si>
  <si>
    <t>KYG254571055</t>
  </si>
  <si>
    <t>G25457105</t>
  </si>
  <si>
    <t>Stonemason’s Way</t>
  </si>
  <si>
    <t>Rathfarnham</t>
  </si>
  <si>
    <t>D16 KH51</t>
  </si>
  <si>
    <t>US12626K2033</t>
  </si>
  <si>
    <t>12626K203</t>
  </si>
  <si>
    <t>Room 2301 &amp; 2310, 23/F No. 26 Harbour Road</t>
  </si>
  <si>
    <t>US16940R1095</t>
  </si>
  <si>
    <t>16940R109</t>
  </si>
  <si>
    <t>Phipps Tower</t>
  </si>
  <si>
    <t>Suite 1800 3438 Peachtree Road NE</t>
  </si>
  <si>
    <t>30326</t>
  </si>
  <si>
    <t>US1462291097</t>
  </si>
  <si>
    <t>146229109</t>
  </si>
  <si>
    <t>Comstock Tower</t>
  </si>
  <si>
    <t>Suite 500 5300 Town and Country Boulevard</t>
  </si>
  <si>
    <t>Frisco</t>
  </si>
  <si>
    <t>75034</t>
  </si>
  <si>
    <t>US2057683029</t>
  </si>
  <si>
    <t>205768302</t>
  </si>
  <si>
    <t>251 Ballardvale Street</t>
  </si>
  <si>
    <t>US1598641074</t>
  </si>
  <si>
    <t>159864107</t>
  </si>
  <si>
    <t>Salesforce Tower</t>
  </si>
  <si>
    <t>3rd Floor 415 Mission Street</t>
  </si>
  <si>
    <t>US79466L3024</t>
  </si>
  <si>
    <t>79466L302</t>
  </si>
  <si>
    <t>13601 Via Varra</t>
  </si>
  <si>
    <t>Broomfield</t>
  </si>
  <si>
    <t>80020</t>
  </si>
  <si>
    <t>US2270461096</t>
  </si>
  <si>
    <t>227046109</t>
  </si>
  <si>
    <t>20th Floor Rooms 2001-2002 26 Harbour Road</t>
  </si>
  <si>
    <t>93, avenue de Paris</t>
  </si>
  <si>
    <t>Massy</t>
  </si>
  <si>
    <t>91300</t>
  </si>
  <si>
    <t>US1444302046</t>
  </si>
  <si>
    <t>144430204</t>
  </si>
  <si>
    <t>1735 Market Street</t>
  </si>
  <si>
    <t>US1442851036</t>
  </si>
  <si>
    <t>144285103</t>
  </si>
  <si>
    <t>Baarerstrasse 14</t>
  </si>
  <si>
    <t>Zug</t>
  </si>
  <si>
    <t>6300</t>
  </si>
  <si>
    <t>CH0334081137</t>
  </si>
  <si>
    <t>H17182108</t>
  </si>
  <si>
    <t>32, rue Blanche</t>
  </si>
  <si>
    <t>US2267181046</t>
  </si>
  <si>
    <t>226718104</t>
  </si>
  <si>
    <t>800 West 6th Street</t>
  </si>
  <si>
    <t>78701</t>
  </si>
  <si>
    <t>US1727551004</t>
  </si>
  <si>
    <t>172755100</t>
  </si>
  <si>
    <t>5128 Apache Plume Road</t>
  </si>
  <si>
    <t>76109</t>
  </si>
  <si>
    <t>US2210061097</t>
  </si>
  <si>
    <t>221006109</t>
  </si>
  <si>
    <t>206 East 9th Street</t>
  </si>
  <si>
    <t>US22788C1053</t>
  </si>
  <si>
    <t>22788C105</t>
  </si>
  <si>
    <t>170 West Tasman Drive</t>
  </si>
  <si>
    <t>95134-1706</t>
  </si>
  <si>
    <t>US17275R1023</t>
  </si>
  <si>
    <t>17275R102</t>
  </si>
  <si>
    <t>1331 L Street, NW</t>
  </si>
  <si>
    <t>20005</t>
  </si>
  <si>
    <t>US22160N1090</t>
  </si>
  <si>
    <t>22160N109</t>
  </si>
  <si>
    <t>6-2, Hon-machi 1-chome</t>
  </si>
  <si>
    <t>Shibuya-ku</t>
  </si>
  <si>
    <t>151-8543</t>
  </si>
  <si>
    <t>US1476182019</t>
  </si>
  <si>
    <t>545 Speedvale Avenue West</t>
  </si>
  <si>
    <t>Guelph</t>
  </si>
  <si>
    <t>N1K 1E6</t>
  </si>
  <si>
    <t>CA1366351098</t>
  </si>
  <si>
    <t>136635109</t>
  </si>
  <si>
    <t>16430 North Scottsdale Road</t>
  </si>
  <si>
    <t>85254</t>
  </si>
  <si>
    <t>US1423391002</t>
  </si>
  <si>
    <t>142339100</t>
  </si>
  <si>
    <t>45 Poplar Road</t>
  </si>
  <si>
    <t>Parkville</t>
  </si>
  <si>
    <t>3052</t>
  </si>
  <si>
    <t>US12637N2045</t>
  </si>
  <si>
    <t>12637N204</t>
  </si>
  <si>
    <t>Washington Plaza</t>
  </si>
  <si>
    <t>40-44 Rue Washington</t>
  </si>
  <si>
    <t>FR0013467479</t>
  </si>
  <si>
    <t>F21107101</t>
  </si>
  <si>
    <t>5420 Lyndon B. Johnson Freeway</t>
  </si>
  <si>
    <t>US1264021064</t>
  </si>
  <si>
    <t>126402106</t>
  </si>
  <si>
    <t>500 Water Street</t>
  </si>
  <si>
    <t>32202</t>
  </si>
  <si>
    <t>US1264081035</t>
  </si>
  <si>
    <t>126408103</t>
  </si>
  <si>
    <t>6800 Cintas Boulevard</t>
  </si>
  <si>
    <t>PO Box 625737</t>
  </si>
  <si>
    <t>45262-5737</t>
  </si>
  <si>
    <t>US1729081059</t>
  </si>
  <si>
    <t>172908105</t>
  </si>
  <si>
    <t>14 Schoolhouse Road</t>
  </si>
  <si>
    <t>Somerset</t>
  </si>
  <si>
    <t>08873</t>
  </si>
  <si>
    <t>US1488061029</t>
  </si>
  <si>
    <t>148806102</t>
  </si>
  <si>
    <t>Three Memorial City Plaza</t>
  </si>
  <si>
    <t>Suite 1400 840 Gessner Road</t>
  </si>
  <si>
    <t>77024</t>
  </si>
  <si>
    <t>US1270971039</t>
  </si>
  <si>
    <t>127097103</t>
  </si>
  <si>
    <t>Country Garden Centre</t>
  </si>
  <si>
    <t>No. 1 Country Garden Road Beijiao Town Shunde District</t>
  </si>
  <si>
    <t>Foshan</t>
  </si>
  <si>
    <t>528312</t>
  </si>
  <si>
    <t>300 Frank West Burr Boulevard</t>
  </si>
  <si>
    <t>Teaneck</t>
  </si>
  <si>
    <t>07666</t>
  </si>
  <si>
    <t>US1924461023</t>
  </si>
  <si>
    <t>192446102</t>
  </si>
  <si>
    <t>9330 Zionsville Road</t>
  </si>
  <si>
    <t>46268</t>
  </si>
  <si>
    <t>US22052L1044</t>
  </si>
  <si>
    <t>22052L104</t>
  </si>
  <si>
    <t>5 Old Lancaster Road</t>
  </si>
  <si>
    <t>Malvern</t>
  </si>
  <si>
    <t>19355-2132</t>
  </si>
  <si>
    <t>US2296631094</t>
  </si>
  <si>
    <t>229663109</t>
  </si>
  <si>
    <t>US14365C1036</t>
  </si>
  <si>
    <t>14365C103</t>
  </si>
  <si>
    <t>Edingensesteenweg 196</t>
  </si>
  <si>
    <t>Wilgenveld</t>
  </si>
  <si>
    <t>Halle</t>
  </si>
  <si>
    <t>1500</t>
  </si>
  <si>
    <t>US1968501015</t>
  </si>
  <si>
    <t>196850101</t>
  </si>
  <si>
    <t>3344 Peachtree Road NE</t>
  </si>
  <si>
    <t>Suite 1800</t>
  </si>
  <si>
    <t>30326-4802</t>
  </si>
  <si>
    <t>US2227955026</t>
  </si>
  <si>
    <t>222795502</t>
  </si>
  <si>
    <t>Friedrich-Miescher-Strasse 15</t>
  </si>
  <si>
    <t>Tübingen</t>
  </si>
  <si>
    <t>72076</t>
  </si>
  <si>
    <t>NL0015436031</t>
  </si>
  <si>
    <t>N2451R105</t>
  </si>
  <si>
    <t>3636 North Central Avenue</t>
  </si>
  <si>
    <t>US1495681074</t>
  </si>
  <si>
    <t>149568107</t>
  </si>
  <si>
    <t>4100, 225 – 6 Avenue SW</t>
  </si>
  <si>
    <t>PO Box 766</t>
  </si>
  <si>
    <t>T2P 0M5</t>
  </si>
  <si>
    <t>CA15135U1093</t>
  </si>
  <si>
    <t>15135U109</t>
  </si>
  <si>
    <t>2277 Plaza Drive</t>
  </si>
  <si>
    <t>Sugar Land</t>
  </si>
  <si>
    <t>77479</t>
  </si>
  <si>
    <t>US12662P1084</t>
  </si>
  <si>
    <t>12662P108</t>
  </si>
  <si>
    <t>1 Commvault Way</t>
  </si>
  <si>
    <t>Tinton Falls</t>
  </si>
  <si>
    <t>07724</t>
  </si>
  <si>
    <t>US2041661024</t>
  </si>
  <si>
    <t>204166102</t>
  </si>
  <si>
    <t>300 East Rio Salado Parkway</t>
  </si>
  <si>
    <t>85281</t>
  </si>
  <si>
    <t>US1468691027</t>
  </si>
  <si>
    <t>146869102</t>
  </si>
  <si>
    <t>One CVS Drive</t>
  </si>
  <si>
    <t>Woonsocket</t>
  </si>
  <si>
    <t>02895</t>
  </si>
  <si>
    <t>US1266501006</t>
  </si>
  <si>
    <t>126650100</t>
  </si>
  <si>
    <t>6001 Bollinger Canyon Road</t>
  </si>
  <si>
    <t>94583-2324</t>
  </si>
  <si>
    <t>US1667641005</t>
  </si>
  <si>
    <t>166764100</t>
  </si>
  <si>
    <t>130 Harbour Place Drive</t>
  </si>
  <si>
    <t>Davidson</t>
  </si>
  <si>
    <t>28036</t>
  </si>
  <si>
    <t>US2315611010</t>
  </si>
  <si>
    <t>231561101</t>
  </si>
  <si>
    <t>777 W. Main Street</t>
  </si>
  <si>
    <t>83702</t>
  </si>
  <si>
    <t>US1851231068</t>
  </si>
  <si>
    <t>185123106</t>
  </si>
  <si>
    <t>300 Carnegie Center</t>
  </si>
  <si>
    <t>US18539C2044</t>
  </si>
  <si>
    <t>18539C204</t>
  </si>
  <si>
    <t>250 Parkway Drive</t>
  </si>
  <si>
    <t>Suite 270</t>
  </si>
  <si>
    <t>US13462K1097</t>
  </si>
  <si>
    <t>13462K109</t>
  </si>
  <si>
    <t>25 Green Hill Lane</t>
  </si>
  <si>
    <t>Rutland</t>
  </si>
  <si>
    <t>05701</t>
  </si>
  <si>
    <t>VT</t>
  </si>
  <si>
    <t>US1474481041</t>
  </si>
  <si>
    <t>147448104</t>
  </si>
  <si>
    <t>1720 North First Street</t>
  </si>
  <si>
    <t>95112-4598</t>
  </si>
  <si>
    <t>US1307881029</t>
  </si>
  <si>
    <t>130788102</t>
  </si>
  <si>
    <t>3200 Highway 7</t>
  </si>
  <si>
    <t>L4K 5Z5</t>
  </si>
  <si>
    <t>Avenida Ricardo Margáin Zozaya #325</t>
  </si>
  <si>
    <t>Colonia Valle del Campestre</t>
  </si>
  <si>
    <t>San Pedro Garza García</t>
  </si>
  <si>
    <t>66265</t>
  </si>
  <si>
    <t>NL</t>
  </si>
  <si>
    <t>US1512908898</t>
  </si>
  <si>
    <t>151290889</t>
  </si>
  <si>
    <t>29 West 35th Street</t>
  </si>
  <si>
    <t>US85208T1079</t>
  </si>
  <si>
    <t>85208T107</t>
  </si>
  <si>
    <t>9 Hapsagot Street</t>
  </si>
  <si>
    <t>Park Ofer B PO Box 3143</t>
  </si>
  <si>
    <t>Petah Tikva</t>
  </si>
  <si>
    <t>4951040</t>
  </si>
  <si>
    <t>IL0011334468</t>
  </si>
  <si>
    <t>M2682V108</t>
  </si>
  <si>
    <t>Abema Towers</t>
  </si>
  <si>
    <t>40-1 Udagawacho Shibuya-ku</t>
  </si>
  <si>
    <t>150-0042</t>
  </si>
  <si>
    <t>US23248D1054</t>
  </si>
  <si>
    <t>350 Oyster Point Boulevard</t>
  </si>
  <si>
    <t>US23282W6057</t>
  </si>
  <si>
    <t>23282W605</t>
  </si>
  <si>
    <t>100 West Liberty Street</t>
  </si>
  <si>
    <t>Reno</t>
  </si>
  <si>
    <t>89501</t>
  </si>
  <si>
    <t>US12769G1004</t>
  </si>
  <si>
    <t>12769G100</t>
  </si>
  <si>
    <t>120 Tredegar Street</t>
  </si>
  <si>
    <t>US25746U1097</t>
  </si>
  <si>
    <t>25746U109</t>
  </si>
  <si>
    <t>PO Box 20706</t>
  </si>
  <si>
    <t>30320-6001</t>
  </si>
  <si>
    <t>US2473617023</t>
  </si>
  <si>
    <t>247361702</t>
  </si>
  <si>
    <t>3939 Technology Drive</t>
  </si>
  <si>
    <t>Maumee</t>
  </si>
  <si>
    <t>43537</t>
  </si>
  <si>
    <t>US2358252052</t>
  </si>
  <si>
    <t>235825205</t>
  </si>
  <si>
    <t>dana.com</t>
  </si>
  <si>
    <t>17, Boulevard Haussmann</t>
  </si>
  <si>
    <t>US23636T1007</t>
  </si>
  <si>
    <t>23636T100</t>
  </si>
  <si>
    <t>5601 North MacArthur Boulevard</t>
  </si>
  <si>
    <t>75038</t>
  </si>
  <si>
    <t>US2372661015</t>
  </si>
  <si>
    <t>237266101</t>
  </si>
  <si>
    <t>South Tower</t>
  </si>
  <si>
    <t>8th Floor 303 2nd Street</t>
  </si>
  <si>
    <t>US25809K1051</t>
  </si>
  <si>
    <t>25809K105</t>
  </si>
  <si>
    <t>10, Rue Marcel Dassault</t>
  </si>
  <si>
    <t>CS 40501</t>
  </si>
  <si>
    <t>Vélizy-Villacoublay</t>
  </si>
  <si>
    <t>78140</t>
  </si>
  <si>
    <t>US2375451083</t>
  </si>
  <si>
    <t>125 Old Broad Street</t>
  </si>
  <si>
    <t>EC2N 1AR</t>
  </si>
  <si>
    <t>US29260V1052</t>
  </si>
  <si>
    <t>29260V105</t>
  </si>
  <si>
    <t>Taunusanlage 12</t>
  </si>
  <si>
    <t>Frankfurt am Main</t>
  </si>
  <si>
    <t>60325</t>
  </si>
  <si>
    <t>DE0005140008</t>
  </si>
  <si>
    <t>D18190898</t>
  </si>
  <si>
    <t>46138B103</t>
  </si>
  <si>
    <t>750 Park of Commerce Drive</t>
  </si>
  <si>
    <t>Suite 210</t>
  </si>
  <si>
    <t>33487-3650</t>
  </si>
  <si>
    <t>US25401T1088</t>
  </si>
  <si>
    <t>25401T108</t>
  </si>
  <si>
    <t>Marina Bay Financial Centre</t>
  </si>
  <si>
    <t>Tower 3 12 Marina Boulevard</t>
  </si>
  <si>
    <t>Singapore</t>
  </si>
  <si>
    <t>018982</t>
  </si>
  <si>
    <t>US23304Y1001</t>
  </si>
  <si>
    <t>23304Y100</t>
  </si>
  <si>
    <t>1800 Owens Street</t>
  </si>
  <si>
    <t>94158</t>
  </si>
  <si>
    <t>US26210C1045</t>
  </si>
  <si>
    <t>26210C104</t>
  </si>
  <si>
    <t>DCC House</t>
  </si>
  <si>
    <t>Leopardstown Road Foxrock</t>
  </si>
  <si>
    <t>18</t>
  </si>
  <si>
    <t>1400 West 94th Street</t>
  </si>
  <si>
    <t>Bloomington</t>
  </si>
  <si>
    <t>55431</t>
  </si>
  <si>
    <t>US2576511099</t>
  </si>
  <si>
    <t>257651109</t>
  </si>
  <si>
    <t>Building 730</t>
  </si>
  <si>
    <t>974 Centre Road</t>
  </si>
  <si>
    <t>19805</t>
  </si>
  <si>
    <t>US26614N1028</t>
  </si>
  <si>
    <t>26614N102</t>
  </si>
  <si>
    <t>620 8th Avenue</t>
  </si>
  <si>
    <t>45th Floor</t>
  </si>
  <si>
    <t>10018</t>
  </si>
  <si>
    <t>US23804L1035</t>
  </si>
  <si>
    <t>23804L103</t>
  </si>
  <si>
    <t>1600 Cantrell Road</t>
  </si>
  <si>
    <t>Little Rock</t>
  </si>
  <si>
    <t>72201</t>
  </si>
  <si>
    <t>US2540671011</t>
  </si>
  <si>
    <t>254067101</t>
  </si>
  <si>
    <t>One John Deere Place</t>
  </si>
  <si>
    <t>Moline</t>
  </si>
  <si>
    <t>61265</t>
  </si>
  <si>
    <t>US2441991054</t>
  </si>
  <si>
    <t>244199105</t>
  </si>
  <si>
    <t>250 Coromar Drive</t>
  </si>
  <si>
    <t>Goleta</t>
  </si>
  <si>
    <t>US2435371073</t>
  </si>
  <si>
    <t>243537107</t>
  </si>
  <si>
    <t>1299 Ocean Avenue</t>
  </si>
  <si>
    <t>90401-1889</t>
  </si>
  <si>
    <t>US25960P1093</t>
  </si>
  <si>
    <t>25960P109</t>
  </si>
  <si>
    <t>douglasemmett.com</t>
  </si>
  <si>
    <t>One Dell Way</t>
  </si>
  <si>
    <t>Round Rock</t>
  </si>
  <si>
    <t>78682</t>
  </si>
  <si>
    <t>US24703L2025</t>
  </si>
  <si>
    <t>24703L202</t>
  </si>
  <si>
    <t>US97717W3152</t>
  </si>
  <si>
    <t>97717W315</t>
  </si>
  <si>
    <t>5851 Legacy Circle</t>
  </si>
  <si>
    <t>Plano</t>
  </si>
  <si>
    <t>75024</t>
  </si>
  <si>
    <t>US24790A1016</t>
  </si>
  <si>
    <t>24790A101</t>
  </si>
  <si>
    <t>16 Great Marlborough Street</t>
  </si>
  <si>
    <t>Park Royal</t>
  </si>
  <si>
    <t>W1F 7HS</t>
  </si>
  <si>
    <t>US25243Q2057</t>
  </si>
  <si>
    <t>25243Q205</t>
  </si>
  <si>
    <t>14701 Philips Highway</t>
  </si>
  <si>
    <t>32256</t>
  </si>
  <si>
    <t>US26154D1000</t>
  </si>
  <si>
    <t>26154D100</t>
  </si>
  <si>
    <t>dreamfindershomes.com</t>
  </si>
  <si>
    <t>Devon House</t>
  </si>
  <si>
    <t>11th Floor Taikoo Place, 979 King’s Road P.O. Box 286</t>
  </si>
  <si>
    <t>Quarry Bay</t>
  </si>
  <si>
    <t>233859404</t>
  </si>
  <si>
    <t>2500 Lake Cook Road</t>
  </si>
  <si>
    <t>Riverwoods</t>
  </si>
  <si>
    <t>US2547091080</t>
  </si>
  <si>
    <t>254709108</t>
  </si>
  <si>
    <t>100 Mission Ridge</t>
  </si>
  <si>
    <t>Goodlettsville</t>
  </si>
  <si>
    <t>37072</t>
  </si>
  <si>
    <t>US2566771059</t>
  </si>
  <si>
    <t>256677105</t>
  </si>
  <si>
    <t>500 Plaza Drive</t>
  </si>
  <si>
    <t>Secaucus</t>
  </si>
  <si>
    <t>07094</t>
  </si>
  <si>
    <t>US74834L1008</t>
  </si>
  <si>
    <t>74834L100</t>
  </si>
  <si>
    <t>1341 Horton Circle</t>
  </si>
  <si>
    <t>76011</t>
  </si>
  <si>
    <t>US23331A1097</t>
  </si>
  <si>
    <t>23331A109</t>
  </si>
  <si>
    <t>2200 Pennsylvania Avenue, North West</t>
  </si>
  <si>
    <t>Suite 800 West</t>
  </si>
  <si>
    <t>20037-1701</t>
  </si>
  <si>
    <t>US2358511028</t>
  </si>
  <si>
    <t>235851102</t>
  </si>
  <si>
    <t>US78467X1090</t>
  </si>
  <si>
    <t>78467X109</t>
  </si>
  <si>
    <t>400 East Jamie Court</t>
  </si>
  <si>
    <t>US23345J1043</t>
  </si>
  <si>
    <t>23345J104</t>
  </si>
  <si>
    <t>dicetherapeutics.com</t>
  </si>
  <si>
    <t>Yard 6 North Ring Road Tangjialing Haidian District</t>
  </si>
  <si>
    <t>23292E108</t>
  </si>
  <si>
    <t>2-16-1, Konan</t>
  </si>
  <si>
    <t>Minato-ku</t>
  </si>
  <si>
    <t>108-8211</t>
  </si>
  <si>
    <t>US23405X2099</t>
  </si>
  <si>
    <t>2828 North Harwood</t>
  </si>
  <si>
    <t>403949100</t>
  </si>
  <si>
    <t>Tenjinkita-machi 1-1</t>
  </si>
  <si>
    <t>Teranouchi-agaru 4-chome Horikawa-dori Kamigyo-ku</t>
  </si>
  <si>
    <t>Kyoto</t>
  </si>
  <si>
    <t>602-8585</t>
  </si>
  <si>
    <t>4949 Hedgcoxe Road</t>
  </si>
  <si>
    <t>US2545431015</t>
  </si>
  <si>
    <t>254543101</t>
  </si>
  <si>
    <t>500 South Buena Vista Street</t>
  </si>
  <si>
    <t>Burbank</t>
  </si>
  <si>
    <t>91521</t>
  </si>
  <si>
    <t>US2546871060</t>
  </si>
  <si>
    <t>254687106</t>
  </si>
  <si>
    <t>9601 South Meridian Boulevard</t>
  </si>
  <si>
    <t>US25470M1099</t>
  </si>
  <si>
    <t>25470M109</t>
  </si>
  <si>
    <t>1 Paddington Square</t>
  </si>
  <si>
    <t>Level 3</t>
  </si>
  <si>
    <t>W2 1DL</t>
  </si>
  <si>
    <t>Umeda Center Building</t>
  </si>
  <si>
    <t>4-12, Nakazaki-Nishi, 2-chome Kita-ku</t>
  </si>
  <si>
    <t>Osaka</t>
  </si>
  <si>
    <t>530-8323</t>
  </si>
  <si>
    <t>US23381B1061</t>
  </si>
  <si>
    <t>310 Seven Springs Way</t>
  </si>
  <si>
    <t>Suite 400 and 500</t>
  </si>
  <si>
    <t>Brentwood</t>
  </si>
  <si>
    <t>37027</t>
  </si>
  <si>
    <t>US24664T1034</t>
  </si>
  <si>
    <t>24664T103</t>
  </si>
  <si>
    <t>222 Berkeley Street</t>
  </si>
  <si>
    <t>02116</t>
  </si>
  <si>
    <t>US26142R1041</t>
  </si>
  <si>
    <t>26142V105</t>
  </si>
  <si>
    <t>345 Court Street</t>
  </si>
  <si>
    <t>Coraopolis</t>
  </si>
  <si>
    <t>15108</t>
  </si>
  <si>
    <t>US2533931026</t>
  </si>
  <si>
    <t>253393102</t>
  </si>
  <si>
    <t>1275 Market Street</t>
  </si>
  <si>
    <t>94103-1410</t>
  </si>
  <si>
    <t>US25659T1079</t>
  </si>
  <si>
    <t>25659T107</t>
  </si>
  <si>
    <t>Dr. Luis Bonavita 1294</t>
  </si>
  <si>
    <t>Montevideo</t>
  </si>
  <si>
    <t>11300</t>
  </si>
  <si>
    <t>KYG290181018</t>
  </si>
  <si>
    <t>G29018101</t>
  </si>
  <si>
    <t>5707 Southwest Parkway, Building 1</t>
  </si>
  <si>
    <t>Suite 275</t>
  </si>
  <si>
    <t>78735-6213</t>
  </si>
  <si>
    <t>US2538681030</t>
  </si>
  <si>
    <t>253868103</t>
  </si>
  <si>
    <t>500 Volvo Parkway</t>
  </si>
  <si>
    <t>Chesapeake</t>
  </si>
  <si>
    <t>23320</t>
  </si>
  <si>
    <t>US2567461080</t>
  </si>
  <si>
    <t>256746108</t>
  </si>
  <si>
    <t>27 Drydock Avenue</t>
  </si>
  <si>
    <t>02210</t>
  </si>
  <si>
    <t>US37611X1000</t>
  </si>
  <si>
    <t>37611X100</t>
  </si>
  <si>
    <t>5335 Gate Parkway</t>
  </si>
  <si>
    <t>US26484T1060</t>
  </si>
  <si>
    <t>26484T106</t>
  </si>
  <si>
    <t>Dronning Eufemias gate 30</t>
  </si>
  <si>
    <t>BjOervika</t>
  </si>
  <si>
    <t>Oslo</t>
  </si>
  <si>
    <t>0191</t>
  </si>
  <si>
    <t>US23341C1036</t>
  </si>
  <si>
    <t>23341C103</t>
  </si>
  <si>
    <t>Special No. 1 Dongfeng Road</t>
  </si>
  <si>
    <t>Wuhan Eco and Tech Development Zone</t>
  </si>
  <si>
    <t>Wuhan</t>
  </si>
  <si>
    <t>161 Oyster Point Boulevard</t>
  </si>
  <si>
    <t>US24823R1059</t>
  </si>
  <si>
    <t>24823R105</t>
  </si>
  <si>
    <t>Watermead Business Park</t>
  </si>
  <si>
    <t>Syston</t>
  </si>
  <si>
    <t>LE7 1AD</t>
  </si>
  <si>
    <t>200 South Wacker Drive</t>
  </si>
  <si>
    <t>23325P104</t>
  </si>
  <si>
    <t>1-1, Ichigaya-Kagacho</t>
  </si>
  <si>
    <t>1-chome Shinjuku-ku</t>
  </si>
  <si>
    <t>162-8001</t>
  </si>
  <si>
    <t>US2338063066</t>
  </si>
  <si>
    <t>233806306</t>
  </si>
  <si>
    <t>2116 Hawkins Street</t>
  </si>
  <si>
    <t>28203</t>
  </si>
  <si>
    <t>US50101L1061</t>
  </si>
  <si>
    <t>50101L106</t>
  </si>
  <si>
    <t>309 N. Water Street, Seventh Floor</t>
  </si>
  <si>
    <t>53202-5772</t>
  </si>
  <si>
    <t>US71943U1043</t>
  </si>
  <si>
    <t>71943U104</t>
  </si>
  <si>
    <t>101 6th Avenue</t>
  </si>
  <si>
    <t>US25402D1028</t>
  </si>
  <si>
    <t>25402D102</t>
  </si>
  <si>
    <t>500 3rd Street</t>
  </si>
  <si>
    <t>Suite 510</t>
  </si>
  <si>
    <t>US26622P1075</t>
  </si>
  <si>
    <t>26622P107</t>
  </si>
  <si>
    <t>221 Main Street</t>
  </si>
  <si>
    <t>US2561631068</t>
  </si>
  <si>
    <t>256163106</t>
  </si>
  <si>
    <t>726 Saint-Joseph Street</t>
  </si>
  <si>
    <t>Valcourt</t>
  </si>
  <si>
    <t>J0E 2L0</t>
  </si>
  <si>
    <t>CA05577W2004</t>
  </si>
  <si>
    <t>05577W200</t>
  </si>
  <si>
    <t>1242 East 5th Avenue</t>
  </si>
  <si>
    <t>33605</t>
  </si>
  <si>
    <t>CA5753851099</t>
  </si>
  <si>
    <t>575385109</t>
  </si>
  <si>
    <t>3400 East Walnut Street</t>
  </si>
  <si>
    <t>Colmar</t>
  </si>
  <si>
    <t>18915</t>
  </si>
  <si>
    <t>US2582781009</t>
  </si>
  <si>
    <t>258278100</t>
  </si>
  <si>
    <t>3005 Highland Parkway</t>
  </si>
  <si>
    <t>Downers Grove</t>
  </si>
  <si>
    <t>60515</t>
  </si>
  <si>
    <t>US2600031080</t>
  </si>
  <si>
    <t>260003108</t>
  </si>
  <si>
    <t>2211 H.H. Dow Way</t>
  </si>
  <si>
    <t>Midland</t>
  </si>
  <si>
    <t>48674</t>
  </si>
  <si>
    <t>US2605571031</t>
  </si>
  <si>
    <t>260557103</t>
  </si>
  <si>
    <t>625 Maryville Centre Drive</t>
  </si>
  <si>
    <t>GB0022569080</t>
  </si>
  <si>
    <t>G02602103</t>
  </si>
  <si>
    <t>30 Frank Lloyd Wright Drive</t>
  </si>
  <si>
    <t>Ann Arbor</t>
  </si>
  <si>
    <t>48105</t>
  </si>
  <si>
    <t>US25754A2015</t>
  </si>
  <si>
    <t>25754A201</t>
  </si>
  <si>
    <t>Huadu Mansion</t>
  </si>
  <si>
    <t>Unit 29 Room C, 29th Floor 838 Zhangyang Road, Pudong</t>
  </si>
  <si>
    <t>200122</t>
  </si>
  <si>
    <t>US23703Q2030</t>
  </si>
  <si>
    <t>23703Q203</t>
  </si>
  <si>
    <t>1000 Darden Center Drive</t>
  </si>
  <si>
    <t>Orlando</t>
  </si>
  <si>
    <t>32837</t>
  </si>
  <si>
    <t>US2371941053</t>
  </si>
  <si>
    <t>237194105</t>
  </si>
  <si>
    <t>2345 Crystal Drive</t>
  </si>
  <si>
    <t>440 South Church Street</t>
  </si>
  <si>
    <t>28202</t>
  </si>
  <si>
    <t>US26210V1026</t>
  </si>
  <si>
    <t>26210V102</t>
  </si>
  <si>
    <t>13-11 Omori-Kita 2-chome</t>
  </si>
  <si>
    <t>Ota-ku</t>
  </si>
  <si>
    <t>143-8580</t>
  </si>
  <si>
    <t>25461D100</t>
  </si>
  <si>
    <t>Hovedgaden 630</t>
  </si>
  <si>
    <t>Hedehusene</t>
  </si>
  <si>
    <t>2640</t>
  </si>
  <si>
    <t>US26251A1088</t>
  </si>
  <si>
    <t>26251A108</t>
  </si>
  <si>
    <t>GranTokyo North Tower</t>
  </si>
  <si>
    <t>9-1, Marunouchi 1-chome Chiyoda-ku</t>
  </si>
  <si>
    <t>100-6751</t>
  </si>
  <si>
    <t>234064301</t>
  </si>
  <si>
    <t>1300 Altura Road</t>
  </si>
  <si>
    <t>Suite 125</t>
  </si>
  <si>
    <t>Fort Mill</t>
  </si>
  <si>
    <t>29708</t>
  </si>
  <si>
    <t>KYG289231030</t>
  </si>
  <si>
    <t>G28923103</t>
  </si>
  <si>
    <t>120 Randall Drive</t>
  </si>
  <si>
    <t>Waterloo</t>
  </si>
  <si>
    <t>N2V 1C6</t>
  </si>
  <si>
    <t>CA2499061083</t>
  </si>
  <si>
    <t>249906108</t>
  </si>
  <si>
    <t>1601 Trapelo Road</t>
  </si>
  <si>
    <t>Suite 116</t>
  </si>
  <si>
    <t>US2681501092</t>
  </si>
  <si>
    <t>268150109</t>
  </si>
  <si>
    <t>48226-1279</t>
  </si>
  <si>
    <t>US2333311072</t>
  </si>
  <si>
    <t>233331107</t>
  </si>
  <si>
    <t>Friedrich-Ebert-Allee 140</t>
  </si>
  <si>
    <t>Bonn</t>
  </si>
  <si>
    <t>53113</t>
  </si>
  <si>
    <t>US2515661054</t>
  </si>
  <si>
    <t>500 Woodward Avenue</t>
  </si>
  <si>
    <t>Suite 2900</t>
  </si>
  <si>
    <t>US23345M1071</t>
  </si>
  <si>
    <t>23345M107</t>
  </si>
  <si>
    <t>BrunngAesslein 12</t>
  </si>
  <si>
    <t>Basel</t>
  </si>
  <si>
    <t>4010</t>
  </si>
  <si>
    <t>US26433T1088</t>
  </si>
  <si>
    <t>26433T108</t>
  </si>
  <si>
    <t>526 South Church Street</t>
  </si>
  <si>
    <t>28202-1803</t>
  </si>
  <si>
    <t>US26441C2044</t>
  </si>
  <si>
    <t>26441C204</t>
  </si>
  <si>
    <t>5900 Penn Avenue</t>
  </si>
  <si>
    <t>15206</t>
  </si>
  <si>
    <t>US26603R1068</t>
  </si>
  <si>
    <t>26603R106</t>
  </si>
  <si>
    <t>462 Broadway</t>
  </si>
  <si>
    <t>US25862V1052</t>
  </si>
  <si>
    <t>25862V105</t>
  </si>
  <si>
    <t>2000 16th Street</t>
  </si>
  <si>
    <t>US23918K1088</t>
  </si>
  <si>
    <t>23918K108</t>
  </si>
  <si>
    <t>Via Franco Sacchetti 20</t>
  </si>
  <si>
    <t>Sesto San Giovanni</t>
  </si>
  <si>
    <t>20099</t>
  </si>
  <si>
    <t>333 West Sheridan Avenue</t>
  </si>
  <si>
    <t>73102-5015</t>
  </si>
  <si>
    <t>US25179M1036</t>
  </si>
  <si>
    <t>25179M103</t>
  </si>
  <si>
    <t>US4642871689</t>
  </si>
  <si>
    <t>464287168</t>
  </si>
  <si>
    <t>3-3-5 Umeda</t>
  </si>
  <si>
    <t>Kita-ku</t>
  </si>
  <si>
    <t>530-8241</t>
  </si>
  <si>
    <t>US2340622065</t>
  </si>
  <si>
    <t>Mecklenburgische Strasse 57</t>
  </si>
  <si>
    <t>Berlin</t>
  </si>
  <si>
    <t>14197</t>
  </si>
  <si>
    <t>25 Savile Row</t>
  </si>
  <si>
    <t>W1S 2ER</t>
  </si>
  <si>
    <t>20408 Bashan Drive</t>
  </si>
  <si>
    <t>Suite 231</t>
  </si>
  <si>
    <t>Ashburn</t>
  </si>
  <si>
    <t>20147</t>
  </si>
  <si>
    <t>US23355L1061</t>
  </si>
  <si>
    <t>23355L106</t>
  </si>
  <si>
    <t>6340 Sequence Drive</t>
  </si>
  <si>
    <t>92121</t>
  </si>
  <si>
    <t>US2521311074</t>
  </si>
  <si>
    <t>252131107</t>
  </si>
  <si>
    <t>11780 US Highway 1</t>
  </si>
  <si>
    <t>33408</t>
  </si>
  <si>
    <t>US2674751019</t>
  </si>
  <si>
    <t>267475101</t>
  </si>
  <si>
    <t>Piazzale Enrico Mattei 1</t>
  </si>
  <si>
    <t>Rome</t>
  </si>
  <si>
    <t>00144</t>
  </si>
  <si>
    <t>RM</t>
  </si>
  <si>
    <t>US26874R1086</t>
  </si>
  <si>
    <t>26874R108</t>
  </si>
  <si>
    <t>209 Redwood Shores Parkway</t>
  </si>
  <si>
    <t>94065</t>
  </si>
  <si>
    <t>US2855121099</t>
  </si>
  <si>
    <t>285512109</t>
  </si>
  <si>
    <t>Mendelweg 30</t>
  </si>
  <si>
    <t>Leiden</t>
  </si>
  <si>
    <t>2333 CS</t>
  </si>
  <si>
    <t>US0092791005</t>
  </si>
  <si>
    <t>009279100</t>
  </si>
  <si>
    <t>2025 Hamilton Avenue</t>
  </si>
  <si>
    <t>95125</t>
  </si>
  <si>
    <t>US2786421030</t>
  </si>
  <si>
    <t>278642103</t>
  </si>
  <si>
    <t>265 Franklin Street</t>
  </si>
  <si>
    <t>02110</t>
  </si>
  <si>
    <t>US27627N1054</t>
  </si>
  <si>
    <t>27627N105</t>
  </si>
  <si>
    <t>Rua da Quitanda, 196</t>
  </si>
  <si>
    <t>9th Floor Centro</t>
  </si>
  <si>
    <t>20091-005</t>
  </si>
  <si>
    <t>US15234Q2075</t>
  </si>
  <si>
    <t>15234Q207</t>
  </si>
  <si>
    <t>eletrobras.com</t>
  </si>
  <si>
    <t>Carrera 13 No. 36 - 24</t>
  </si>
  <si>
    <t>US2791581091</t>
  </si>
  <si>
    <t>279158109</t>
  </si>
  <si>
    <t>22-30, avenue de Wagram</t>
  </si>
  <si>
    <t>cedex 08</t>
  </si>
  <si>
    <t>US2850391036</t>
  </si>
  <si>
    <t>285039103</t>
  </si>
  <si>
    <t>1 Ecolab Place</t>
  </si>
  <si>
    <t>Saint Paul</t>
  </si>
  <si>
    <t>55102-2233</t>
  </si>
  <si>
    <t>US2788651006</t>
  </si>
  <si>
    <t>278865100</t>
  </si>
  <si>
    <t>4 Irving Place</t>
  </si>
  <si>
    <t>10003</t>
  </si>
  <si>
    <t>US2091151041</t>
  </si>
  <si>
    <t>209115104</t>
  </si>
  <si>
    <t>14-16 boulevard Garibaldi</t>
  </si>
  <si>
    <t>Issy-les-Moulineaux</t>
  </si>
  <si>
    <t>US2796551040</t>
  </si>
  <si>
    <t>279655104</t>
  </si>
  <si>
    <t>9601 Wilshire Boulevard</t>
  </si>
  <si>
    <t>Beverly Hills</t>
  </si>
  <si>
    <t>90210</t>
  </si>
  <si>
    <t>US29260Y1091</t>
  </si>
  <si>
    <t>29258Y103</t>
  </si>
  <si>
    <t>No. 6 Hai Dian Zhong Street</t>
  </si>
  <si>
    <t>Haidian District</t>
  </si>
  <si>
    <t>US6475811070</t>
  </si>
  <si>
    <t>647581206</t>
  </si>
  <si>
    <t>2445 Technology Forest Boulevard</t>
  </si>
  <si>
    <t>Level 6</t>
  </si>
  <si>
    <t>US30069T1016</t>
  </si>
  <si>
    <t>30069T101</t>
  </si>
  <si>
    <t>11400 Tomahawk Creek Parkway</t>
  </si>
  <si>
    <t>US2987361092</t>
  </si>
  <si>
    <t>298736109</t>
  </si>
  <si>
    <t>US4642872349</t>
  </si>
  <si>
    <t>464287234</t>
  </si>
  <si>
    <t>US4642874659</t>
  </si>
  <si>
    <t>464287465</t>
  </si>
  <si>
    <t>1550 Peachtree Street, NW</t>
  </si>
  <si>
    <t>30309</t>
  </si>
  <si>
    <t>US2944291051</t>
  </si>
  <si>
    <t>294429105</t>
  </si>
  <si>
    <t>400 W. Parkway Place</t>
  </si>
  <si>
    <t>39157-6005</t>
  </si>
  <si>
    <t>US2772761019</t>
  </si>
  <si>
    <t>277276101</t>
  </si>
  <si>
    <t>9001 Liberty Parkway</t>
  </si>
  <si>
    <t>Birmingham</t>
  </si>
  <si>
    <t>35242</t>
  </si>
  <si>
    <t>US29261A1007</t>
  </si>
  <si>
    <t>29261A100</t>
  </si>
  <si>
    <t>2244 Walnut Grove Avenue</t>
  </si>
  <si>
    <t>PO Box 976</t>
  </si>
  <si>
    <t>Rosemead</t>
  </si>
  <si>
    <t>91770</t>
  </si>
  <si>
    <t>US2810201077</t>
  </si>
  <si>
    <t>281020107</t>
  </si>
  <si>
    <t>Hangar 89</t>
  </si>
  <si>
    <t>London Luton Airport</t>
  </si>
  <si>
    <t>Luton</t>
  </si>
  <si>
    <t>LU2 9PF</t>
  </si>
  <si>
    <t>Kungstensgatan 18</t>
  </si>
  <si>
    <t>Box 7593</t>
  </si>
  <si>
    <t>103 93</t>
  </si>
  <si>
    <t>US28617Y1010</t>
  </si>
  <si>
    <t>28617Y101</t>
  </si>
  <si>
    <t>767 Fifth Avenue</t>
  </si>
  <si>
    <t>10153</t>
  </si>
  <si>
    <t>US5184391044</t>
  </si>
  <si>
    <t>518439104</t>
  </si>
  <si>
    <t>2500 Innovation Way</t>
  </si>
  <si>
    <t>Greenfield</t>
  </si>
  <si>
    <t>46140</t>
  </si>
  <si>
    <t>US28414H1032</t>
  </si>
  <si>
    <t>28414H103</t>
  </si>
  <si>
    <t>570 10th Street</t>
  </si>
  <si>
    <t>94607</t>
  </si>
  <si>
    <t>US26856L1035</t>
  </si>
  <si>
    <t>26856L103</t>
  </si>
  <si>
    <t>Rua José Izidoro Biazetto, 158</t>
  </si>
  <si>
    <t>Bloco A</t>
  </si>
  <si>
    <t>Curitiba</t>
  </si>
  <si>
    <t>81200-240</t>
  </si>
  <si>
    <t>US20441B4077</t>
  </si>
  <si>
    <t>20441B605</t>
  </si>
  <si>
    <t>Two North Riverside Plaza</t>
  </si>
  <si>
    <t>60606-2682</t>
  </si>
  <si>
    <t>US29472R1086</t>
  </si>
  <si>
    <t>29472R108</t>
  </si>
  <si>
    <t>S:t Goransgatan 143</t>
  </si>
  <si>
    <t>Stadshagen</t>
  </si>
  <si>
    <t>105 45</t>
  </si>
  <si>
    <t>US0101982082</t>
  </si>
  <si>
    <t>010198208</t>
  </si>
  <si>
    <t>220 Virginia Avenue</t>
  </si>
  <si>
    <t>46204</t>
  </si>
  <si>
    <t>US46138E2972</t>
  </si>
  <si>
    <t>036752103</t>
  </si>
  <si>
    <t>US4642882819</t>
  </si>
  <si>
    <t>464288281</t>
  </si>
  <si>
    <t>301 Merritt Seven</t>
  </si>
  <si>
    <t>06851-1092</t>
  </si>
  <si>
    <t>US29084Q1004</t>
  </si>
  <si>
    <t>29084Q100</t>
  </si>
  <si>
    <t>200 South Wilcox Drive</t>
  </si>
  <si>
    <t>Kingsport</t>
  </si>
  <si>
    <t>37662</t>
  </si>
  <si>
    <t>US2774321002</t>
  </si>
  <si>
    <t>277432100</t>
  </si>
  <si>
    <t>8000 West Florissant Avenue</t>
  </si>
  <si>
    <t>PO Box 4100</t>
  </si>
  <si>
    <t>63136</t>
  </si>
  <si>
    <t>US2910111044</t>
  </si>
  <si>
    <t>291011104</t>
  </si>
  <si>
    <t>200, Fifth Avenue Place</t>
  </si>
  <si>
    <t>425 - 1st Street S.W.</t>
  </si>
  <si>
    <t>T2P 3L8</t>
  </si>
  <si>
    <t>CA29250N1050</t>
  </si>
  <si>
    <t>29250N105</t>
  </si>
  <si>
    <t>Santa Rosa 76</t>
  </si>
  <si>
    <t>Floor 15</t>
  </si>
  <si>
    <t>US29278D1054</t>
  </si>
  <si>
    <t>29278D105</t>
  </si>
  <si>
    <t>1722 Routh Street</t>
  </si>
  <si>
    <t>US29336T1007</t>
  </si>
  <si>
    <t>29336T100</t>
  </si>
  <si>
    <t>Afek Industrial Park</t>
  </si>
  <si>
    <t>13 Amal St</t>
  </si>
  <si>
    <t>Rosh HaAyin</t>
  </si>
  <si>
    <t>4809249</t>
  </si>
  <si>
    <t>2711 Centerville Road</t>
  </si>
  <si>
    <t>194014502</t>
  </si>
  <si>
    <t>47281 Bayside Parkway</t>
  </si>
  <si>
    <t>Fremont</t>
  </si>
  <si>
    <t>94538</t>
  </si>
  <si>
    <t>US29355A1079</t>
  </si>
  <si>
    <t>29355A107</t>
  </si>
  <si>
    <t>533 Maryville University Drive</t>
  </si>
  <si>
    <t>US29272W1099</t>
  </si>
  <si>
    <t>29272W109</t>
  </si>
  <si>
    <t>2366 Bernville Road</t>
  </si>
  <si>
    <t>Reading</t>
  </si>
  <si>
    <t>19605</t>
  </si>
  <si>
    <t>US29275Y1029</t>
  </si>
  <si>
    <t>29275Y102</t>
  </si>
  <si>
    <t>29222 Rancho Viejo Road</t>
  </si>
  <si>
    <t>Suite 127</t>
  </si>
  <si>
    <t>San Juan Capistrano</t>
  </si>
  <si>
    <t>92675</t>
  </si>
  <si>
    <t>US29358P1012</t>
  </si>
  <si>
    <t>29358P101</t>
  </si>
  <si>
    <t>129 Concord Road</t>
  </si>
  <si>
    <t>US29362U1043</t>
  </si>
  <si>
    <t>29362U104</t>
  </si>
  <si>
    <t>1000 Chesterbrook Boulevard</t>
  </si>
  <si>
    <t>US29404K1060</t>
  </si>
  <si>
    <t>29404K106</t>
  </si>
  <si>
    <t>3501 West Warren Avenue</t>
  </si>
  <si>
    <t>US2935941078</t>
  </si>
  <si>
    <t>293594107</t>
  </si>
  <si>
    <t>1111 Bagby Street</t>
  </si>
  <si>
    <t>Sky Lobby 2</t>
  </si>
  <si>
    <t>US26875P1012</t>
  </si>
  <si>
    <t>26875P101</t>
  </si>
  <si>
    <t>BrUesseler Platz 1</t>
  </si>
  <si>
    <t>Essen</t>
  </si>
  <si>
    <t>45131</t>
  </si>
  <si>
    <t>US2687801033</t>
  </si>
  <si>
    <t>41 University Drive</t>
  </si>
  <si>
    <t>Suite 202</t>
  </si>
  <si>
    <t>Newtown</t>
  </si>
  <si>
    <t>18940</t>
  </si>
  <si>
    <t>US29414B1044</t>
  </si>
  <si>
    <t>29414B104</t>
  </si>
  <si>
    <t>6 Research Drive</t>
  </si>
  <si>
    <t>Shelton</t>
  </si>
  <si>
    <t>06484</t>
  </si>
  <si>
    <t>US28035Q1022</t>
  </si>
  <si>
    <t>28035Q102</t>
  </si>
  <si>
    <t>1100 Louisiana Street</t>
  </si>
  <si>
    <t>77002-5227</t>
  </si>
  <si>
    <t>US2937921078</t>
  </si>
  <si>
    <t>293792107</t>
  </si>
  <si>
    <t>131 54</t>
  </si>
  <si>
    <t>US29429L1052</t>
  </si>
  <si>
    <t>US4642866655</t>
  </si>
  <si>
    <t>464286665</t>
  </si>
  <si>
    <t>909 Walnut Street</t>
  </si>
  <si>
    <t>64106-2003</t>
  </si>
  <si>
    <t>US26884U1097</t>
  </si>
  <si>
    <t>26884U109</t>
  </si>
  <si>
    <t>902 Carnegie Center Boulevard</t>
  </si>
  <si>
    <t>Suite 520</t>
  </si>
  <si>
    <t>US29670E1073</t>
  </si>
  <si>
    <t>29670E107</t>
  </si>
  <si>
    <t>Suite 2100</t>
  </si>
  <si>
    <t>60606-2621</t>
  </si>
  <si>
    <t>US2946281027</t>
  </si>
  <si>
    <t>294628102</t>
  </si>
  <si>
    <t>1290 Avenue Of The Americas</t>
  </si>
  <si>
    <t>10104</t>
  </si>
  <si>
    <t>US29452E1010</t>
  </si>
  <si>
    <t>29452E101</t>
  </si>
  <si>
    <t>One Lagoon Drive</t>
  </si>
  <si>
    <t>94065-1562</t>
  </si>
  <si>
    <t>US29444U7000</t>
  </si>
  <si>
    <t>29444U700</t>
  </si>
  <si>
    <t>60606-2624</t>
  </si>
  <si>
    <t>US29476L1070</t>
  </si>
  <si>
    <t>29476L107</t>
  </si>
  <si>
    <t>625 Liberty Avenue</t>
  </si>
  <si>
    <t>15222-3111</t>
  </si>
  <si>
    <t>US26884L1098</t>
  </si>
  <si>
    <t>26884L109</t>
  </si>
  <si>
    <t>Dome Tower</t>
  </si>
  <si>
    <t>Suite 3000 333 - 7th Avenue SW</t>
  </si>
  <si>
    <t>T2P 2Z1</t>
  </si>
  <si>
    <t>CA2927661025</t>
  </si>
  <si>
    <t>292766102</t>
  </si>
  <si>
    <t>23 Val Fleuri</t>
  </si>
  <si>
    <t>1526</t>
  </si>
  <si>
    <t>Torshamnsgatan 21</t>
  </si>
  <si>
    <t>Kista</t>
  </si>
  <si>
    <t>164 83</t>
  </si>
  <si>
    <t>US2948216088</t>
  </si>
  <si>
    <t>294821608</t>
  </si>
  <si>
    <t>Eldorado Business Tower</t>
  </si>
  <si>
    <t>30th floor Avenida Dra. Ruth Cardoso, No. 8,501 Pinheiros</t>
  </si>
  <si>
    <t>05425-070</t>
  </si>
  <si>
    <t>US29082A1079</t>
  </si>
  <si>
    <t>29082A107</t>
  </si>
  <si>
    <t>300 Cadwell Drive</t>
  </si>
  <si>
    <t>Springfield</t>
  </si>
  <si>
    <t>01104</t>
  </si>
  <si>
    <t>US30040W1080</t>
  </si>
  <si>
    <t>30040W108</t>
  </si>
  <si>
    <t>909 Rose Avenue</t>
  </si>
  <si>
    <t>North Bethesda</t>
  </si>
  <si>
    <t>20852</t>
  </si>
  <si>
    <t>US29605J1060</t>
  </si>
  <si>
    <t>29605J106</t>
  </si>
  <si>
    <t>9900A Clayton Road</t>
  </si>
  <si>
    <t>63124-1186</t>
  </si>
  <si>
    <t>US2963151046</t>
  </si>
  <si>
    <t>296315104</t>
  </si>
  <si>
    <t>Windsor Place</t>
  </si>
  <si>
    <t>3rd Floor 22 Queen Street</t>
  </si>
  <si>
    <t>HM JX</t>
  </si>
  <si>
    <t>BMG3075P1014</t>
  </si>
  <si>
    <t>G3075P101</t>
  </si>
  <si>
    <t>500 East Broward Boulevard</t>
  </si>
  <si>
    <t>Suite 1860</t>
  </si>
  <si>
    <t>33394</t>
  </si>
  <si>
    <t>US28618M1062</t>
  </si>
  <si>
    <t>28618M106</t>
  </si>
  <si>
    <t>1-6 rue Paul CEzanne</t>
  </si>
  <si>
    <t>US2972842007</t>
  </si>
  <si>
    <t>297284200</t>
  </si>
  <si>
    <t>Advanced Technology Center</t>
  </si>
  <si>
    <t>Haifa</t>
  </si>
  <si>
    <t>3100401</t>
  </si>
  <si>
    <t>IL0010811243</t>
  </si>
  <si>
    <t>M3760D101</t>
  </si>
  <si>
    <t>30 Braintree Hill Office Park</t>
  </si>
  <si>
    <t>Braintree</t>
  </si>
  <si>
    <t>02184</t>
  </si>
  <si>
    <t>US29283F1030</t>
  </si>
  <si>
    <t>29283F103</t>
  </si>
  <si>
    <t>Clarendon House</t>
  </si>
  <si>
    <t>2 Church Street</t>
  </si>
  <si>
    <t>BMG3198U1027</t>
  </si>
  <si>
    <t>G3198U102</t>
  </si>
  <si>
    <t>1100 Park Place</t>
  </si>
  <si>
    <t>94403-7107</t>
  </si>
  <si>
    <t>US2971781057</t>
  </si>
  <si>
    <t>297178105</t>
  </si>
  <si>
    <t>Keizersgracht 281</t>
  </si>
  <si>
    <t>1016 ED</t>
  </si>
  <si>
    <t>NL0013056914</t>
  </si>
  <si>
    <t>N14506104</t>
  </si>
  <si>
    <t>8111 Westchester Drive</t>
  </si>
  <si>
    <t>75225</t>
  </si>
  <si>
    <t>US29273V1008</t>
  </si>
  <si>
    <t>29273V100</t>
  </si>
  <si>
    <t>Eaton House</t>
  </si>
  <si>
    <t>30 Pembroke Road</t>
  </si>
  <si>
    <t>D04 Y0C2</t>
  </si>
  <si>
    <t>IE00B8KQN827</t>
  </si>
  <si>
    <t>G29183103</t>
  </si>
  <si>
    <t>639 Loyola Avenue</t>
  </si>
  <si>
    <t>New Orleans</t>
  </si>
  <si>
    <t>70113</t>
  </si>
  <si>
    <t>US29364G1031</t>
  </si>
  <si>
    <t>29364G103</t>
  </si>
  <si>
    <t>2200 Energy Drive</t>
  </si>
  <si>
    <t>US2946001011</t>
  </si>
  <si>
    <t>294600101</t>
  </si>
  <si>
    <t>117 Adams Street</t>
  </si>
  <si>
    <t>Brooklyn</t>
  </si>
  <si>
    <t>11201</t>
  </si>
  <si>
    <t>US29786A1060</t>
  </si>
  <si>
    <t>29786A106</t>
  </si>
  <si>
    <t>Belgica Building</t>
  </si>
  <si>
    <t>De Gerlachekaai 20</t>
  </si>
  <si>
    <t>Antwerp</t>
  </si>
  <si>
    <t>BE0003816338</t>
  </si>
  <si>
    <t>B38564108</t>
  </si>
  <si>
    <t>3601 Walnut Street</t>
  </si>
  <si>
    <t>80205</t>
  </si>
  <si>
    <t>US29977X1054</t>
  </si>
  <si>
    <t>29977X105</t>
  </si>
  <si>
    <t>1400 General Aviation Drive</t>
  </si>
  <si>
    <t>32935</t>
  </si>
  <si>
    <t>29970N104</t>
  </si>
  <si>
    <t>800 N. Glebe Road</t>
  </si>
  <si>
    <t>US30050B1017</t>
  </si>
  <si>
    <t>30050B101</t>
  </si>
  <si>
    <t>Essener Bogen 7</t>
  </si>
  <si>
    <t>Hamburg</t>
  </si>
  <si>
    <t>22419</t>
  </si>
  <si>
    <t>DE000A161234</t>
  </si>
  <si>
    <t>30050E105</t>
  </si>
  <si>
    <t>55 East 52nd Street</t>
  </si>
  <si>
    <t>10055</t>
  </si>
  <si>
    <t>US29977A1051</t>
  </si>
  <si>
    <t>29977A105</t>
  </si>
  <si>
    <t>1200 Main Street</t>
  </si>
  <si>
    <t>64105</t>
  </si>
  <si>
    <t>US30034W1062</t>
  </si>
  <si>
    <t>30034W106</t>
  </si>
  <si>
    <t>Cupey Center Building</t>
  </si>
  <si>
    <t>Road 176 Kilometer 1.3</t>
  </si>
  <si>
    <t>San Juan</t>
  </si>
  <si>
    <t>00926</t>
  </si>
  <si>
    <t>PR30040P1032</t>
  </si>
  <si>
    <t>30040P103</t>
  </si>
  <si>
    <t>One Edwards Way</t>
  </si>
  <si>
    <t>92614</t>
  </si>
  <si>
    <t>US28176E1082</t>
  </si>
  <si>
    <t>28176E108</t>
  </si>
  <si>
    <t>US4642861037</t>
  </si>
  <si>
    <t>464286103</t>
  </si>
  <si>
    <t>135 North Los Robles Avenue</t>
  </si>
  <si>
    <t>91101</t>
  </si>
  <si>
    <t>US27579R1041</t>
  </si>
  <si>
    <t>27579R104</t>
  </si>
  <si>
    <t>US46434G8226</t>
  </si>
  <si>
    <t>46434G822</t>
  </si>
  <si>
    <t>US46435G3341</t>
  </si>
  <si>
    <t>46435G334</t>
  </si>
  <si>
    <t>US4642867729</t>
  </si>
  <si>
    <t>464286772</t>
  </si>
  <si>
    <t>US4642864007</t>
  </si>
  <si>
    <t>464286400</t>
  </si>
  <si>
    <t>5505 Endeavor Lane</t>
  </si>
  <si>
    <t>Madison</t>
  </si>
  <si>
    <t>53719</t>
  </si>
  <si>
    <t>US30063P1057</t>
  </si>
  <si>
    <t>30063P105</t>
  </si>
  <si>
    <t>10 South Dearborn Street</t>
  </si>
  <si>
    <t>54th Floor PO Box 805398</t>
  </si>
  <si>
    <t>60680-5379</t>
  </si>
  <si>
    <t>US30161N1019</t>
  </si>
  <si>
    <t>30161N101</t>
  </si>
  <si>
    <t>1851 Harbor Bay Parkway</t>
  </si>
  <si>
    <t>Alameda</t>
  </si>
  <si>
    <t>94502</t>
  </si>
  <si>
    <t>US30161Q1040</t>
  </si>
  <si>
    <t>30161Q104</t>
  </si>
  <si>
    <t>320 Park Avenue</t>
  </si>
  <si>
    <t>29th Floor</t>
  </si>
  <si>
    <t>10022</t>
  </si>
  <si>
    <t>US3020811044</t>
  </si>
  <si>
    <t>302081104</t>
  </si>
  <si>
    <t>5960 Berkshire Lane</t>
  </si>
  <si>
    <t>US26969P1084</t>
  </si>
  <si>
    <t>26969P108</t>
  </si>
  <si>
    <t>1015 Third Avenue</t>
  </si>
  <si>
    <t>98104</t>
  </si>
  <si>
    <t>US3021301094</t>
  </si>
  <si>
    <t>302130109</t>
  </si>
  <si>
    <t>1111 Expedia Group Way West</t>
  </si>
  <si>
    <t>98119</t>
  </si>
  <si>
    <t>US30212P3038</t>
  </si>
  <si>
    <t>30212P303</t>
  </si>
  <si>
    <t>2 Cumberland Place</t>
  </si>
  <si>
    <t>Fenian Street</t>
  </si>
  <si>
    <t>D02 HY05</t>
  </si>
  <si>
    <t>US30215C1018</t>
  </si>
  <si>
    <t>30215C101</t>
  </si>
  <si>
    <t>2219 Rimland Drive</t>
  </si>
  <si>
    <t>Bellingham</t>
  </si>
  <si>
    <t>98226</t>
  </si>
  <si>
    <t>US30212W1009</t>
  </si>
  <si>
    <t>30212W100</t>
  </si>
  <si>
    <t>US30214U1025</t>
  </si>
  <si>
    <t>30214U102</t>
  </si>
  <si>
    <t>2795 East Cottonwood Parkway</t>
  </si>
  <si>
    <t>Salt Lake City</t>
  </si>
  <si>
    <t>84121-7033</t>
  </si>
  <si>
    <t>US30225T1025</t>
  </si>
  <si>
    <t>30225T102</t>
  </si>
  <si>
    <t>2121 RDU Center Drive</t>
  </si>
  <si>
    <t>Morrisville</t>
  </si>
  <si>
    <t>27560</t>
  </si>
  <si>
    <t>US30226D1063</t>
  </si>
  <si>
    <t>30226D106</t>
  </si>
  <si>
    <t>Building 2200</t>
  </si>
  <si>
    <t>2435 Commerce Avenue</t>
  </si>
  <si>
    <t>US63845R1077</t>
  </si>
  <si>
    <t>63845R107</t>
  </si>
  <si>
    <t>US4642866085</t>
  </si>
  <si>
    <t>464286608</t>
  </si>
  <si>
    <t>One American Road</t>
  </si>
  <si>
    <t>Dearborn</t>
  </si>
  <si>
    <t>48126-1899</t>
  </si>
  <si>
    <t>US3453708600</t>
  </si>
  <si>
    <t>345370860</t>
  </si>
  <si>
    <t>1 Concourse Parkway NE</t>
  </si>
  <si>
    <t>30328</t>
  </si>
  <si>
    <t>US31846B1089</t>
  </si>
  <si>
    <t>31846B108</t>
  </si>
  <si>
    <t>1 First American Way</t>
  </si>
  <si>
    <t>Santa Ana</t>
  </si>
  <si>
    <t>92707-5913</t>
  </si>
  <si>
    <t>US31847R1023</t>
  </si>
  <si>
    <t>31847R102</t>
  </si>
  <si>
    <t>500 West Texas Avenue</t>
  </si>
  <si>
    <t>79701</t>
  </si>
  <si>
    <t>US25278X1090</t>
  </si>
  <si>
    <t>25278X109</t>
  </si>
  <si>
    <t>Oshino-mura</t>
  </si>
  <si>
    <t>Minamitsuru-gun</t>
  </si>
  <si>
    <t>Yamanashi</t>
  </si>
  <si>
    <t>401-0597</t>
  </si>
  <si>
    <t>US3073051027</t>
  </si>
  <si>
    <t>2001 Theurer Boulevard</t>
  </si>
  <si>
    <t>Winona</t>
  </si>
  <si>
    <t>55987-1500</t>
  </si>
  <si>
    <t>US3119001044</t>
  </si>
  <si>
    <t>311900104</t>
  </si>
  <si>
    <t>520 Lake Cook Road</t>
  </si>
  <si>
    <t>60015-5611</t>
  </si>
  <si>
    <t>1519 Ponce de Leon Avenue</t>
  </si>
  <si>
    <t>Stop 23</t>
  </si>
  <si>
    <t>00908-0146</t>
  </si>
  <si>
    <t>PR3186727065</t>
  </si>
  <si>
    <t>318672706</t>
  </si>
  <si>
    <t>1600 West 7th Street</t>
  </si>
  <si>
    <t>76102</t>
  </si>
  <si>
    <t>US33768G1076</t>
  </si>
  <si>
    <t>33768G107</t>
  </si>
  <si>
    <t>555 12th Street NW</t>
  </si>
  <si>
    <t>20004</t>
  </si>
  <si>
    <t>US3029411093</t>
  </si>
  <si>
    <t>302941109</t>
  </si>
  <si>
    <t>4300 Six Forks Road</t>
  </si>
  <si>
    <t>US31946M1036</t>
  </si>
  <si>
    <t>31946M103</t>
  </si>
  <si>
    <t>591 Redwood Highway</t>
  </si>
  <si>
    <t>Suite 1150</t>
  </si>
  <si>
    <t>Mill Valley</t>
  </si>
  <si>
    <t>94941-6007</t>
  </si>
  <si>
    <t>US35086T1097</t>
  </si>
  <si>
    <t>35086T109</t>
  </si>
  <si>
    <t>333 North Central Avenue</t>
  </si>
  <si>
    <t>85004-2189</t>
  </si>
  <si>
    <t>US35671D8570</t>
  </si>
  <si>
    <t>35671D857</t>
  </si>
  <si>
    <t>US33733E3027</t>
  </si>
  <si>
    <t>33733E302</t>
  </si>
  <si>
    <t>45 Glover Avenue</t>
  </si>
  <si>
    <t>06850</t>
  </si>
  <si>
    <t>US3030751057</t>
  </si>
  <si>
    <t>303075105</t>
  </si>
  <si>
    <t>942 South Shady Grove Road</t>
  </si>
  <si>
    <t>38120</t>
  </si>
  <si>
    <t>US31428X1063</t>
  </si>
  <si>
    <t>31428X106</t>
  </si>
  <si>
    <t>76 South Main Street</t>
  </si>
  <si>
    <t>Akron</t>
  </si>
  <si>
    <t>44308</t>
  </si>
  <si>
    <t>US3379321074</t>
  </si>
  <si>
    <t>337932107</t>
  </si>
  <si>
    <t>9255 Coverdale Road</t>
  </si>
  <si>
    <t>Fort Wayne</t>
  </si>
  <si>
    <t>46809</t>
  </si>
  <si>
    <t>US3535141028</t>
  </si>
  <si>
    <t>353514102</t>
  </si>
  <si>
    <t>US3202091092</t>
  </si>
  <si>
    <t>320209109</t>
  </si>
  <si>
    <t>bankatfirst.com</t>
  </si>
  <si>
    <t>400 Pine Street</t>
  </si>
  <si>
    <t>Abilene</t>
  </si>
  <si>
    <t>79601</t>
  </si>
  <si>
    <t>US32020R1095</t>
  </si>
  <si>
    <t>32020R109</t>
  </si>
  <si>
    <t>801 5th Avenue</t>
  </si>
  <si>
    <t>98104-1663</t>
  </si>
  <si>
    <t>US3156161024</t>
  </si>
  <si>
    <t>315616102</t>
  </si>
  <si>
    <t>801 Grand Avenue</t>
  </si>
  <si>
    <t>Des Moines</t>
  </si>
  <si>
    <t>50309</t>
  </si>
  <si>
    <t>275 Grey Street</t>
  </si>
  <si>
    <t>South Brisbane</t>
  </si>
  <si>
    <t>4101</t>
  </si>
  <si>
    <t>QLD</t>
  </si>
  <si>
    <t>999 Bishop Street</t>
  </si>
  <si>
    <t>Honolulu</t>
  </si>
  <si>
    <t>96813</t>
  </si>
  <si>
    <t>US32051X1081</t>
  </si>
  <si>
    <t>32051X108</t>
  </si>
  <si>
    <t>1001 Liberty Avenue</t>
  </si>
  <si>
    <t>15222-3779</t>
  </si>
  <si>
    <t>US3142111034</t>
  </si>
  <si>
    <t>314211103</t>
  </si>
  <si>
    <t>165 Madison Avenue</t>
  </si>
  <si>
    <t>23th floor</t>
  </si>
  <si>
    <t>US3205171057</t>
  </si>
  <si>
    <t>320517105</t>
  </si>
  <si>
    <t>255 Fiserv Drive</t>
  </si>
  <si>
    <t>Brookfield</t>
  </si>
  <si>
    <t>53045</t>
  </si>
  <si>
    <t>401 North 31st Street</t>
  </si>
  <si>
    <t>Billings</t>
  </si>
  <si>
    <t>59101</t>
  </si>
  <si>
    <t>US32055Y2019</t>
  </si>
  <si>
    <t>32055Y201</t>
  </si>
  <si>
    <t>5 West Mendenhall</t>
  </si>
  <si>
    <t>Suite 105</t>
  </si>
  <si>
    <t>Bozeman</t>
  </si>
  <si>
    <t>59715</t>
  </si>
  <si>
    <t>US3032501047</t>
  </si>
  <si>
    <t>303250104</t>
  </si>
  <si>
    <t>Piazza Monte Grappa n. 4</t>
  </si>
  <si>
    <t>00195</t>
  </si>
  <si>
    <t>US52660W1018</t>
  </si>
  <si>
    <t>52660W101</t>
  </si>
  <si>
    <t>1620 Dodge Street</t>
  </si>
  <si>
    <t>68197</t>
  </si>
  <si>
    <t>US3357201082</t>
  </si>
  <si>
    <t>US31620M1062</t>
  </si>
  <si>
    <t>31620M106</t>
  </si>
  <si>
    <t>38 Fountain Square Plaza</t>
  </si>
  <si>
    <t>45263</t>
  </si>
  <si>
    <t>US3167731005</t>
  </si>
  <si>
    <t>316773100</t>
  </si>
  <si>
    <t>19106</t>
  </si>
  <si>
    <t>US33829M1018</t>
  </si>
  <si>
    <t>33829M101</t>
  </si>
  <si>
    <t>3001 Bishop Drive</t>
  </si>
  <si>
    <t>US3383071012</t>
  </si>
  <si>
    <t>338307101</t>
  </si>
  <si>
    <t>675 Bering Drive</t>
  </si>
  <si>
    <t>77057</t>
  </si>
  <si>
    <t>US1999081045</t>
  </si>
  <si>
    <t>199908104</t>
  </si>
  <si>
    <t>8100 SW Tenth Street</t>
  </si>
  <si>
    <t>33324</t>
  </si>
  <si>
    <t>US6350171061</t>
  </si>
  <si>
    <t>635017106</t>
  </si>
  <si>
    <t>Shiodome City Center</t>
  </si>
  <si>
    <t>1-5-2 Higashi-Shimbashi Minato-ku</t>
  </si>
  <si>
    <t>105-7123</t>
  </si>
  <si>
    <t>US3595903044</t>
  </si>
  <si>
    <t>US3448491049</t>
  </si>
  <si>
    <t>344849104</t>
  </si>
  <si>
    <t>2 Changi South Lane</t>
  </si>
  <si>
    <t>486123</t>
  </si>
  <si>
    <t>SG9999000020</t>
  </si>
  <si>
    <t>Y2573F102</t>
  </si>
  <si>
    <t>4601 Fairfax Drive</t>
  </si>
  <si>
    <t>US34379V1035</t>
  </si>
  <si>
    <t>34379V103</t>
  </si>
  <si>
    <t>1919 Flowers Circle</t>
  </si>
  <si>
    <t>Thomasville</t>
  </si>
  <si>
    <t>31757</t>
  </si>
  <si>
    <t>US3434981011</t>
  </si>
  <si>
    <t>343498101</t>
  </si>
  <si>
    <t>6700 Las Colinas Boulevard</t>
  </si>
  <si>
    <t>US3434121022</t>
  </si>
  <si>
    <t>343412102</t>
  </si>
  <si>
    <t>5215 North O'Connor Boulevard</t>
  </si>
  <si>
    <t>US34354P1057</t>
  </si>
  <si>
    <t>34354P105</t>
  </si>
  <si>
    <t>3280 Peachtree Road</t>
  </si>
  <si>
    <t>US3390411052</t>
  </si>
  <si>
    <t>339041105</t>
  </si>
  <si>
    <t>141 Tremont Street</t>
  </si>
  <si>
    <t>Suite 10</t>
  </si>
  <si>
    <t>02111-1293</t>
  </si>
  <si>
    <t>US3024921039</t>
  </si>
  <si>
    <t>302492103</t>
  </si>
  <si>
    <t>FMC Tower</t>
  </si>
  <si>
    <t>2929 Walnut Street Cira Centre South</t>
  </si>
  <si>
    <t>19104</t>
  </si>
  <si>
    <t>US3024913036</t>
  </si>
  <si>
    <t>302491303</t>
  </si>
  <si>
    <t>Else-KrOener-Strasse 1</t>
  </si>
  <si>
    <t>Bad Homburg</t>
  </si>
  <si>
    <t>61352</t>
  </si>
  <si>
    <t>US3580291066</t>
  </si>
  <si>
    <t>358029106</t>
  </si>
  <si>
    <t>One Nexus Way</t>
  </si>
  <si>
    <t>George Town</t>
  </si>
  <si>
    <t>KY1-9005</t>
  </si>
  <si>
    <t>KYG3323L1005</t>
  </si>
  <si>
    <t>One North Shore Center</t>
  </si>
  <si>
    <t>12 Federal Street</t>
  </si>
  <si>
    <t>15212</t>
  </si>
  <si>
    <t>US3025201019</t>
  </si>
  <si>
    <t>302520101</t>
  </si>
  <si>
    <t>2500 Windy Ridge Parkway SE</t>
  </si>
  <si>
    <t>30339</t>
  </si>
  <si>
    <t>US3397501012</t>
  </si>
  <si>
    <t>339750101</t>
  </si>
  <si>
    <t>US31620R3030</t>
  </si>
  <si>
    <t>31620R303</t>
  </si>
  <si>
    <t>Calzada Legaria No. 549</t>
  </si>
  <si>
    <t>Torre 2 Piso 11, Colonia 10 de abril Delegación Miguel Hidalgo</t>
  </si>
  <si>
    <t>11250</t>
  </si>
  <si>
    <t>199 Bay Street</t>
  </si>
  <si>
    <t>Suite 2000 Commerce Court Postal Station P.O. Box 285</t>
  </si>
  <si>
    <t>M5L 1G9</t>
  </si>
  <si>
    <t>CA3518581051</t>
  </si>
  <si>
    <t>351858105</t>
  </si>
  <si>
    <t>875 Third Avenue</t>
  </si>
  <si>
    <t>28th Floor</t>
  </si>
  <si>
    <t>US34417P1003</t>
  </si>
  <si>
    <t>34417P100</t>
  </si>
  <si>
    <t>3675 Market Street</t>
  </si>
  <si>
    <t>US03152W1099</t>
  </si>
  <si>
    <t>03152W109</t>
  </si>
  <si>
    <t>7005 Southfront Road</t>
  </si>
  <si>
    <t>Livermore</t>
  </si>
  <si>
    <t>94551</t>
  </si>
  <si>
    <t>US3463751087</t>
  </si>
  <si>
    <t>346375108</t>
  </si>
  <si>
    <t>2202 North Irving Street</t>
  </si>
  <si>
    <t>18109</t>
  </si>
  <si>
    <t>US82452J1097</t>
  </si>
  <si>
    <t>82452J109</t>
  </si>
  <si>
    <t>1211 Avenue of the Americas</t>
  </si>
  <si>
    <t>10036</t>
  </si>
  <si>
    <t>US35137L2043</t>
  </si>
  <si>
    <t>35137L204</t>
  </si>
  <si>
    <t>US35137L1052</t>
  </si>
  <si>
    <t>35137L105</t>
  </si>
  <si>
    <t>2055 Sugarloaf Circle</t>
  </si>
  <si>
    <t>US35138V1026</t>
  </si>
  <si>
    <t>35138V102</t>
  </si>
  <si>
    <t>595 Burrard Street</t>
  </si>
  <si>
    <t>Suite 2600 Three Bentall Centre P.O. Box 49314</t>
  </si>
  <si>
    <t>V7X 1L3</t>
  </si>
  <si>
    <t>CA3359341052</t>
  </si>
  <si>
    <t>335934105</t>
  </si>
  <si>
    <t>One North Wacker Drive</t>
  </si>
  <si>
    <t>Suite 4200</t>
  </si>
  <si>
    <t>60606-6627</t>
  </si>
  <si>
    <t>US32054K1034</t>
  </si>
  <si>
    <t>32054K103</t>
  </si>
  <si>
    <t>95 Wellington Street West</t>
  </si>
  <si>
    <t>M5J 2N7</t>
  </si>
  <si>
    <t>303901102</t>
  </si>
  <si>
    <t>Esentai Tower BC</t>
  </si>
  <si>
    <t>Floor 7 77/7 Al Farabi Avenue</t>
  </si>
  <si>
    <t>Almaty</t>
  </si>
  <si>
    <t>050040</t>
  </si>
  <si>
    <t>US3563901046</t>
  </si>
  <si>
    <t>356390104</t>
  </si>
  <si>
    <t>Iris House</t>
  </si>
  <si>
    <t>8, John Kennedy Street Off. 740B</t>
  </si>
  <si>
    <t>Limassol</t>
  </si>
  <si>
    <t>3106</t>
  </si>
  <si>
    <t>BMG3682E1921</t>
  </si>
  <si>
    <t>G3682E192</t>
  </si>
  <si>
    <t>270 East Caribbean Drive</t>
  </si>
  <si>
    <t>Sunnyvale</t>
  </si>
  <si>
    <t>94089</t>
  </si>
  <si>
    <t>IL0011684185</t>
  </si>
  <si>
    <t>M6191J100</t>
  </si>
  <si>
    <t>400 Plaza Drive</t>
  </si>
  <si>
    <t>1st Floor</t>
  </si>
  <si>
    <t>US3580391056</t>
  </si>
  <si>
    <t>358039105</t>
  </si>
  <si>
    <t>Calle Príncipe de Vergara 135</t>
  </si>
  <si>
    <t>28002</t>
  </si>
  <si>
    <t>US3154371039</t>
  </si>
  <si>
    <t>315437103</t>
  </si>
  <si>
    <t>2950 South Delaware Street</t>
  </si>
  <si>
    <t>Suite 201</t>
  </si>
  <si>
    <t>US3580541049</t>
  </si>
  <si>
    <t>358054104</t>
  </si>
  <si>
    <t>20852-4041</t>
  </si>
  <si>
    <t>US3137451015</t>
  </si>
  <si>
    <t>313745101</t>
  </si>
  <si>
    <t>Hollerstrasse 126</t>
  </si>
  <si>
    <t>Büdelsdorf</t>
  </si>
  <si>
    <t>24782</t>
  </si>
  <si>
    <t>201 Rouse Boulevard</t>
  </si>
  <si>
    <t>19112</t>
  </si>
  <si>
    <t>US3026352068</t>
  </si>
  <si>
    <t>302635206</t>
  </si>
  <si>
    <t>350 West Washington Street</t>
  </si>
  <si>
    <t>US3364331070</t>
  </si>
  <si>
    <t>336433107</t>
  </si>
  <si>
    <t>475 Brannan Street</t>
  </si>
  <si>
    <t>US31188V1008</t>
  </si>
  <si>
    <t>31188V100</t>
  </si>
  <si>
    <t>Else-Kroener-Strasse 1</t>
  </si>
  <si>
    <t>Bad Homburg vor der Höhe</t>
  </si>
  <si>
    <t>US35804M1053</t>
  </si>
  <si>
    <t>1415 West 22nd Street</t>
  </si>
  <si>
    <t>Oak Brook</t>
  </si>
  <si>
    <t>60523</t>
  </si>
  <si>
    <t>US3138551086</t>
  </si>
  <si>
    <t>313855108</t>
  </si>
  <si>
    <t>1255 Bay Street</t>
  </si>
  <si>
    <t>M5R 2A9</t>
  </si>
  <si>
    <t>CA33767E2024</t>
  </si>
  <si>
    <t>33767E202</t>
  </si>
  <si>
    <t>1345 Avenue of the Americas</t>
  </si>
  <si>
    <t>10105</t>
  </si>
  <si>
    <t>US34960P1012</t>
  </si>
  <si>
    <t>34960P101</t>
  </si>
  <si>
    <t>The Bower</t>
  </si>
  <si>
    <t>211 Old Street</t>
  </si>
  <si>
    <t>EC1V 9NR</t>
  </si>
  <si>
    <t>KY30744W1070</t>
  </si>
  <si>
    <t>30744W107</t>
  </si>
  <si>
    <t>3400 Players Club Parkway</t>
  </si>
  <si>
    <t>38125</t>
  </si>
  <si>
    <t>US35905A1097</t>
  </si>
  <si>
    <t>35905A109</t>
  </si>
  <si>
    <t>Hadrian House</t>
  </si>
  <si>
    <t>Wincomblee Road</t>
  </si>
  <si>
    <t>NE6 3PL</t>
  </si>
  <si>
    <t>GB00BDSFG982</t>
  </si>
  <si>
    <t>G87110105</t>
  </si>
  <si>
    <t>899 Kifer Road</t>
  </si>
  <si>
    <t>94086</t>
  </si>
  <si>
    <t>US34959E1091</t>
  </si>
  <si>
    <t>34959E109</t>
  </si>
  <si>
    <t>Fortis Place</t>
  </si>
  <si>
    <t>Suite 1100 5 Springdale Street PO Box 8837</t>
  </si>
  <si>
    <t>Saint John's</t>
  </si>
  <si>
    <t>A1B 3T2</t>
  </si>
  <si>
    <t>NF</t>
  </si>
  <si>
    <t>CA3495531079</t>
  </si>
  <si>
    <t>349553107</t>
  </si>
  <si>
    <t>6920 Seaway Boulevard</t>
  </si>
  <si>
    <t>Everett</t>
  </si>
  <si>
    <t>98203</t>
  </si>
  <si>
    <t>US34959J1088</t>
  </si>
  <si>
    <t>34959J108</t>
  </si>
  <si>
    <t>Ebisu Subaru Building</t>
  </si>
  <si>
    <t>1-20-8, Ebisu Shibuya-ku</t>
  </si>
  <si>
    <t>150-8554</t>
  </si>
  <si>
    <t>US86428V1044</t>
  </si>
  <si>
    <t>359556206</t>
  </si>
  <si>
    <t>7-3, Akasaka 9-chome</t>
  </si>
  <si>
    <t>107-0052</t>
  </si>
  <si>
    <t>US35958N1072</t>
  </si>
  <si>
    <t>359586302</t>
  </si>
  <si>
    <t>1200 Willow Lake Boulevard</t>
  </si>
  <si>
    <t>St. Paul P.O. Box 64683</t>
  </si>
  <si>
    <t>55110-5101</t>
  </si>
  <si>
    <t>US3596941068</t>
  </si>
  <si>
    <t>359694106</t>
  </si>
  <si>
    <t>One Penn Square</t>
  </si>
  <si>
    <t>PO Box 4887</t>
  </si>
  <si>
    <t>17604</t>
  </si>
  <si>
    <t>US3602711000</t>
  </si>
  <si>
    <t>360271100</t>
  </si>
  <si>
    <t>One Cedar Point Drive</t>
  </si>
  <si>
    <t>Sandusky</t>
  </si>
  <si>
    <t>44870-5259</t>
  </si>
  <si>
    <t>US1501851067</t>
  </si>
  <si>
    <t>150185106</t>
  </si>
  <si>
    <t>Einsteinstraße 11</t>
  </si>
  <si>
    <t>Mannheim</t>
  </si>
  <si>
    <t>68169</t>
  </si>
  <si>
    <t>US35952Q1067</t>
  </si>
  <si>
    <t>35952Q106</t>
  </si>
  <si>
    <t>Bangkok Bank Building</t>
  </si>
  <si>
    <t>11th Floor No. 18 Bonham Strand West Sheung Wan</t>
  </si>
  <si>
    <t>US36118L1061</t>
  </si>
  <si>
    <t>36118L106</t>
  </si>
  <si>
    <t>US5312298707</t>
  </si>
  <si>
    <t>531229870</t>
  </si>
  <si>
    <t>531229862</t>
  </si>
  <si>
    <t>US5312298541</t>
  </si>
  <si>
    <t>531229854</t>
  </si>
  <si>
    <t>Building N</t>
  </si>
  <si>
    <t>1915 Snapps Ferry Road</t>
  </si>
  <si>
    <t>Greeneville</t>
  </si>
  <si>
    <t>37745</t>
  </si>
  <si>
    <t>US3498531017</t>
  </si>
  <si>
    <t>349853101</t>
  </si>
  <si>
    <t>US4642871846</t>
  </si>
  <si>
    <t>464287184</t>
  </si>
  <si>
    <t>401 Merritt 7</t>
  </si>
  <si>
    <t>06851</t>
  </si>
  <si>
    <t>US35909D1090</t>
  </si>
  <si>
    <t>35909D109</t>
  </si>
  <si>
    <t>Canon's, Court</t>
  </si>
  <si>
    <t>22 Victoria Street</t>
  </si>
  <si>
    <t>BMG3922B1072</t>
  </si>
  <si>
    <t>G3922B107</t>
  </si>
  <si>
    <t>233 South Wacker Drive</t>
  </si>
  <si>
    <t>60606-7147</t>
  </si>
  <si>
    <t>US3614481030</t>
  </si>
  <si>
    <t>361448103</t>
  </si>
  <si>
    <t>49 Commons Loop</t>
  </si>
  <si>
    <t>Kalispell</t>
  </si>
  <si>
    <t>59901</t>
  </si>
  <si>
    <t>US37637Q1058</t>
  </si>
  <si>
    <t>37637Q105</t>
  </si>
  <si>
    <t>150 South Wacker Drive</t>
  </si>
  <si>
    <t>Suite 800, Eighth Floor</t>
  </si>
  <si>
    <t>US38173M1027</t>
  </si>
  <si>
    <t>38173M102</t>
  </si>
  <si>
    <t>440-2nd Avenue SW</t>
  </si>
  <si>
    <t>T2P 5E9</t>
  </si>
  <si>
    <t>666 3rd Avenue</t>
  </si>
  <si>
    <t>37890B100</t>
  </si>
  <si>
    <t>11011 Sunset Hills Road</t>
  </si>
  <si>
    <t>US3695501086</t>
  </si>
  <si>
    <t>369550108</t>
  </si>
  <si>
    <t>2155 East GoDaddy Way</t>
  </si>
  <si>
    <t>US3802371076</t>
  </si>
  <si>
    <t>380237107</t>
  </si>
  <si>
    <t>2701 Olympic Boulevard</t>
  </si>
  <si>
    <t>Suite 990</t>
  </si>
  <si>
    <t>US38246G1085</t>
  </si>
  <si>
    <t>38246G108</t>
  </si>
  <si>
    <t>Building C, Sunland International</t>
  </si>
  <si>
    <t>4th and 5th Floor No. 999 Zhouhai Road Pudong</t>
  </si>
  <si>
    <t>200137</t>
  </si>
  <si>
    <t>US36165L1089</t>
  </si>
  <si>
    <t>36165L108</t>
  </si>
  <si>
    <t>5 Necco Street</t>
  </si>
  <si>
    <t>US3696041033</t>
  </si>
  <si>
    <t>369604301</t>
  </si>
  <si>
    <t>16 rue des Capucines</t>
  </si>
  <si>
    <t>75084</t>
  </si>
  <si>
    <t>425 Winter Road</t>
  </si>
  <si>
    <t>Delaware</t>
  </si>
  <si>
    <t>43015</t>
  </si>
  <si>
    <t>US3976241071</t>
  </si>
  <si>
    <t>397624107</t>
  </si>
  <si>
    <t>500 West Monroe Street</t>
  </si>
  <si>
    <t>60661</t>
  </si>
  <si>
    <t>Great Eagle Centre</t>
  </si>
  <si>
    <t>23rd Floor, Room 2301 23 Harbour Road</t>
  </si>
  <si>
    <t>US36847Q1031</t>
  </si>
  <si>
    <t>36847Q103</t>
  </si>
  <si>
    <t>60 East Rio Salado Parkway</t>
  </si>
  <si>
    <t>605 5th Avenue South</t>
  </si>
  <si>
    <t>98104-8603</t>
  </si>
  <si>
    <t>374275105</t>
  </si>
  <si>
    <t>712 Fifth Avenue</t>
  </si>
  <si>
    <t>18th Floor</t>
  </si>
  <si>
    <t>US3984331021</t>
  </si>
  <si>
    <t>398433102</t>
  </si>
  <si>
    <t>griffon.com</t>
  </si>
  <si>
    <t>150 Helen Road</t>
  </si>
  <si>
    <t>Sandown</t>
  </si>
  <si>
    <t>Sandton</t>
  </si>
  <si>
    <t>2196</t>
  </si>
  <si>
    <t>US38059T1060</t>
  </si>
  <si>
    <t>38059T106</t>
  </si>
  <si>
    <t>100 New Park Place</t>
  </si>
  <si>
    <t>L4K 0H9</t>
  </si>
  <si>
    <t>CA36168Q1046</t>
  </si>
  <si>
    <t>36168Q104</t>
  </si>
  <si>
    <t>400 Stonebreak Road Extension</t>
  </si>
  <si>
    <t>Malta</t>
  </si>
  <si>
    <t>12020</t>
  </si>
  <si>
    <t>KYG393871085</t>
  </si>
  <si>
    <t>G39387108</t>
  </si>
  <si>
    <t>Av. Dra. Ruth Cardoso, 8501</t>
  </si>
  <si>
    <t>8th floor</t>
  </si>
  <si>
    <t>US3737371050</t>
  </si>
  <si>
    <t>373737105</t>
  </si>
  <si>
    <t>88-11th Avenue Northeast</t>
  </si>
  <si>
    <t>55413</t>
  </si>
  <si>
    <t>US3841091040</t>
  </si>
  <si>
    <t>384109104</t>
  </si>
  <si>
    <t>3100 Hanover Street</t>
  </si>
  <si>
    <t>US40131M1099</t>
  </si>
  <si>
    <t>40131M109</t>
  </si>
  <si>
    <t>1300 North 17th Street</t>
  </si>
  <si>
    <t>17th Floor</t>
  </si>
  <si>
    <t>22209</t>
  </si>
  <si>
    <t>US3846371041</t>
  </si>
  <si>
    <t>384637104</t>
  </si>
  <si>
    <t>1350 RenE-LEvesque Boulevard West</t>
  </si>
  <si>
    <t>H3G 1T4</t>
  </si>
  <si>
    <t>CA12532H1047</t>
  </si>
  <si>
    <t>12532H104</t>
  </si>
  <si>
    <t>600 de Maisonneuve Boulevard West</t>
  </si>
  <si>
    <t>33rd Floor</t>
  </si>
  <si>
    <t>H3A 3J2</t>
  </si>
  <si>
    <t>CA3759161035</t>
  </si>
  <si>
    <t>375916103</t>
  </si>
  <si>
    <t>333 Lakeside Drive</t>
  </si>
  <si>
    <t>Foster City</t>
  </si>
  <si>
    <t>94404</t>
  </si>
  <si>
    <t>US3755581036</t>
  </si>
  <si>
    <t>375558103</t>
  </si>
  <si>
    <t>Number One General Mills Boulevard</t>
  </si>
  <si>
    <t>55426</t>
  </si>
  <si>
    <t>US3703341046</t>
  </si>
  <si>
    <t>370334104</t>
  </si>
  <si>
    <t>One Glaukos Way</t>
  </si>
  <si>
    <t>Aliso Viejo</t>
  </si>
  <si>
    <t>92656</t>
  </si>
  <si>
    <t>US3773221029</t>
  </si>
  <si>
    <t>377322102</t>
  </si>
  <si>
    <t>3700 South Stonebridge Drive</t>
  </si>
  <si>
    <t>McKinney</t>
  </si>
  <si>
    <t>75070</t>
  </si>
  <si>
    <t>US37959E1029</t>
  </si>
  <si>
    <t>37959E102</t>
  </si>
  <si>
    <t>Glanbia House</t>
  </si>
  <si>
    <t>Ring Road</t>
  </si>
  <si>
    <t>Kilkenny</t>
  </si>
  <si>
    <t>R95 E866</t>
  </si>
  <si>
    <t>US3767881051</t>
  </si>
  <si>
    <t>376788105</t>
  </si>
  <si>
    <t>9 HaPsagot Street</t>
  </si>
  <si>
    <t>4951041</t>
  </si>
  <si>
    <t>IL0011741688</t>
  </si>
  <si>
    <t>M5216V106</t>
  </si>
  <si>
    <t>US78463V1070</t>
  </si>
  <si>
    <t>78463V107</t>
  </si>
  <si>
    <t>Baarermattstrasse 3</t>
  </si>
  <si>
    <t>Baar</t>
  </si>
  <si>
    <t>CH-6340</t>
  </si>
  <si>
    <t>37827X100</t>
  </si>
  <si>
    <t>S.E. Pearman Building</t>
  </si>
  <si>
    <t>2nd Floor 9 Par-la-Ville Road</t>
  </si>
  <si>
    <t>HM 11</t>
  </si>
  <si>
    <t>BMG9456A1009</t>
  </si>
  <si>
    <t>G9456A100</t>
  </si>
  <si>
    <t>37A Avenue J.F. Kennedy</t>
  </si>
  <si>
    <t>1855</t>
  </si>
  <si>
    <t>LU0974299876</t>
  </si>
  <si>
    <t>L44385109</t>
  </si>
  <si>
    <t>Rua TomAs da Fonseca - Torre A</t>
  </si>
  <si>
    <t>Lisbon</t>
  </si>
  <si>
    <t>1600-209</t>
  </si>
  <si>
    <t>US3640971053</t>
  </si>
  <si>
    <t>364097105</t>
  </si>
  <si>
    <t>Generaal De Wittelaan L11 A3</t>
  </si>
  <si>
    <t>Mechelen</t>
  </si>
  <si>
    <t>2800</t>
  </si>
  <si>
    <t>US36315X1019</t>
  </si>
  <si>
    <t>36315X101</t>
  </si>
  <si>
    <t>845 Berkshire Boulevard</t>
  </si>
  <si>
    <t>Wyomissing</t>
  </si>
  <si>
    <t>19610-1247</t>
  </si>
  <si>
    <t>US36467J1088</t>
  </si>
  <si>
    <t>36467J108</t>
  </si>
  <si>
    <t>One Riverfront Plaza</t>
  </si>
  <si>
    <t>14831</t>
  </si>
  <si>
    <t>US2193501051</t>
  </si>
  <si>
    <t>219350105</t>
  </si>
  <si>
    <t>300 Renaissance Center</t>
  </si>
  <si>
    <t>48265-3000</t>
  </si>
  <si>
    <t>US37045V1008</t>
  </si>
  <si>
    <t>37045V100</t>
  </si>
  <si>
    <t>Kalvebod Brygge 43</t>
  </si>
  <si>
    <t>1560</t>
  </si>
  <si>
    <t>US3723032062</t>
  </si>
  <si>
    <t>372303206</t>
  </si>
  <si>
    <t>625 Westport Parkway</t>
  </si>
  <si>
    <t>Grapevine</t>
  </si>
  <si>
    <t>76051</t>
  </si>
  <si>
    <t>US36467W1099</t>
  </si>
  <si>
    <t>36467W109</t>
  </si>
  <si>
    <t>2560 General Armistead Avenue</t>
  </si>
  <si>
    <t>Audubon</t>
  </si>
  <si>
    <t>19403</t>
  </si>
  <si>
    <t>US3795772082</t>
  </si>
  <si>
    <t>379577208</t>
  </si>
  <si>
    <t>100 Crescent Centre Parkway</t>
  </si>
  <si>
    <t>Tucker</t>
  </si>
  <si>
    <t>30084</t>
  </si>
  <si>
    <t>US36251C1036</t>
  </si>
  <si>
    <t>36251C103</t>
  </si>
  <si>
    <t>Lindholmspiren 7A</t>
  </si>
  <si>
    <t>P.O. Box 8861</t>
  </si>
  <si>
    <t>Gothenburg</t>
  </si>
  <si>
    <t>417 56</t>
  </si>
  <si>
    <t>US37427X1046</t>
  </si>
  <si>
    <t>Lautrupbjerg 7</t>
  </si>
  <si>
    <t>Ballerup</t>
  </si>
  <si>
    <t>2750</t>
  </si>
  <si>
    <t>US3621ME1050</t>
  </si>
  <si>
    <t>S45 W29290 Highway 59</t>
  </si>
  <si>
    <t>Waukesha</t>
  </si>
  <si>
    <t>53189</t>
  </si>
  <si>
    <t>US3687361044</t>
  </si>
  <si>
    <t>368736104</t>
  </si>
  <si>
    <t>600 North Centennial Street</t>
  </si>
  <si>
    <t>Zeeland</t>
  </si>
  <si>
    <t>49464</t>
  </si>
  <si>
    <t>US3719011096</t>
  </si>
  <si>
    <t>371901109</t>
  </si>
  <si>
    <t>6620 West Broad Street</t>
  </si>
  <si>
    <t>23230</t>
  </si>
  <si>
    <t>US37247D1063</t>
  </si>
  <si>
    <t>37247D106</t>
  </si>
  <si>
    <t>5650 Hollis Street</t>
  </si>
  <si>
    <t>EmeryVille</t>
  </si>
  <si>
    <t>94608</t>
  </si>
  <si>
    <t>US39874R1014</t>
  </si>
  <si>
    <t>39874R101</t>
  </si>
  <si>
    <t>105 Edgeview Dr.</t>
  </si>
  <si>
    <t>US38046C1099</t>
  </si>
  <si>
    <t>38046C109</t>
  </si>
  <si>
    <t>TD Canada Trust Tower</t>
  </si>
  <si>
    <t>Suite 3700 161 Bay Street Brookfield Place</t>
  </si>
  <si>
    <t>M5J 2S1</t>
  </si>
  <si>
    <t>CA0679011084</t>
  </si>
  <si>
    <t>067901108</t>
  </si>
  <si>
    <t>333 Bridge Street</t>
  </si>
  <si>
    <t>Fairhaven</t>
  </si>
  <si>
    <t>02719</t>
  </si>
  <si>
    <t>US0050981085</t>
  </si>
  <si>
    <t>005098108</t>
  </si>
  <si>
    <t>1600 Amphitheatre Parkway</t>
  </si>
  <si>
    <t>94043</t>
  </si>
  <si>
    <t>US02079K1079</t>
  </si>
  <si>
    <t>02079K107</t>
  </si>
  <si>
    <t>US02079K3059</t>
  </si>
  <si>
    <t>02079K305</t>
  </si>
  <si>
    <t>2999 Wildwood Parkway</t>
  </si>
  <si>
    <t>US3724601055</t>
  </si>
  <si>
    <t>372460105</t>
  </si>
  <si>
    <t>Av. Paseo de las Palmas 750</t>
  </si>
  <si>
    <t>Col. Lomas de Chapiltepec III Sección Miguel Hidalgo</t>
  </si>
  <si>
    <t>11000</t>
  </si>
  <si>
    <t>800 Gessner</t>
  </si>
  <si>
    <t>US3989051095</t>
  </si>
  <si>
    <t>398905109</t>
  </si>
  <si>
    <t>1500 Riveredge Parkway</t>
  </si>
  <si>
    <t>US3886891015</t>
  </si>
  <si>
    <t>388689101</t>
  </si>
  <si>
    <t>3550 Lenox Road</t>
  </si>
  <si>
    <t>US37940X1028</t>
  </si>
  <si>
    <t>37940X102</t>
  </si>
  <si>
    <t>Plaza Carso, Edificio Frisco</t>
  </si>
  <si>
    <t>6th Floor Lago Zurich No. 245 Colonia AmpliaciOn Granada</t>
  </si>
  <si>
    <t>Two Folsom Street</t>
  </si>
  <si>
    <t>US3647601083</t>
  </si>
  <si>
    <t>364760108</t>
  </si>
  <si>
    <t>3 Media Close</t>
  </si>
  <si>
    <t>No. 01-03/06</t>
  </si>
  <si>
    <t>138498</t>
  </si>
  <si>
    <t>KYG4124C1096</t>
  </si>
  <si>
    <t>G4124C109</t>
  </si>
  <si>
    <t>2805 Dallas Parkway</t>
  </si>
  <si>
    <t>75093-8722</t>
  </si>
  <si>
    <t>US3927091013</t>
  </si>
  <si>
    <t>392709101</t>
  </si>
  <si>
    <t>Avinguda de la Generalitat, 152</t>
  </si>
  <si>
    <t>Parc de Negocis Can Sant Joan Sant Cugat del Valles</t>
  </si>
  <si>
    <t>Barcelona</t>
  </si>
  <si>
    <t>08174</t>
  </si>
  <si>
    <t>US3984384087</t>
  </si>
  <si>
    <t>398438408</t>
  </si>
  <si>
    <t>MUehlentalstrasse 2</t>
  </si>
  <si>
    <t>Schaffhausen</t>
  </si>
  <si>
    <t>8200</t>
  </si>
  <si>
    <t>CH0114405324</t>
  </si>
  <si>
    <t>H2906T109</t>
  </si>
  <si>
    <t>Toronto-Dominion Centre</t>
  </si>
  <si>
    <t>Suite 4010 77 King Street West PO Box 159</t>
  </si>
  <si>
    <t>M5K 1H1</t>
  </si>
  <si>
    <t>Aditya Birla Centre</t>
  </si>
  <si>
    <t>‘A’ Wing, 2nd Floor S.K. Ahire Marg Worli</t>
  </si>
  <si>
    <t>Mumbai</t>
  </si>
  <si>
    <t>400030</t>
  </si>
  <si>
    <t>200 West Street</t>
  </si>
  <si>
    <t>10282</t>
  </si>
  <si>
    <t>US38141G1040</t>
  </si>
  <si>
    <t>38141G104</t>
  </si>
  <si>
    <t>Suite 4500 1500 Solana Boulevard</t>
  </si>
  <si>
    <t>76262</t>
  </si>
  <si>
    <t>US38267D1090</t>
  </si>
  <si>
    <t>38267D109</t>
  </si>
  <si>
    <t>980 Great West Road</t>
  </si>
  <si>
    <t>Middlesex</t>
  </si>
  <si>
    <t>TW8 9GS</t>
  </si>
  <si>
    <t>37733W204</t>
  </si>
  <si>
    <t>200 Innovation Way</t>
  </si>
  <si>
    <t>44316-0001</t>
  </si>
  <si>
    <t>US3825501014</t>
  </si>
  <si>
    <t>382550101</t>
  </si>
  <si>
    <t>1144 Fifteenth Street</t>
  </si>
  <si>
    <t>GB00BD9G2S12</t>
  </si>
  <si>
    <t>G39108108</t>
  </si>
  <si>
    <t>268 Bush Street</t>
  </si>
  <si>
    <t>94104-3503</t>
  </si>
  <si>
    <t>US37637K1088</t>
  </si>
  <si>
    <t>37637K108</t>
  </si>
  <si>
    <t>2200 Airport Industrial Drive</t>
  </si>
  <si>
    <t>Ball Ground</t>
  </si>
  <si>
    <t>30107</t>
  </si>
  <si>
    <t>US16115Q3083</t>
  </si>
  <si>
    <t>16115Q308</t>
  </si>
  <si>
    <t>Chemin de la Parfumerie 5</t>
  </si>
  <si>
    <t>US37636P1084</t>
  </si>
  <si>
    <t>2850 South Delaware Street</t>
  </si>
  <si>
    <t>US40171V1008</t>
  </si>
  <si>
    <t>40171V100</t>
  </si>
  <si>
    <t>100 Grainger Parkway</t>
  </si>
  <si>
    <t>Lake Forest</t>
  </si>
  <si>
    <t>60045-5201</t>
  </si>
  <si>
    <t>US3848021040</t>
  </si>
  <si>
    <t>384802104</t>
  </si>
  <si>
    <t>Two American Lane</t>
  </si>
  <si>
    <t>Greenwich</t>
  </si>
  <si>
    <t>06831</t>
  </si>
  <si>
    <t>US36262G1013</t>
  </si>
  <si>
    <t>36262G101</t>
  </si>
  <si>
    <t>150 North Riverside Plaza</t>
  </si>
  <si>
    <t>US4485791028</t>
  </si>
  <si>
    <t>448579102</t>
  </si>
  <si>
    <t>125 Summer Street</t>
  </si>
  <si>
    <t>US4050241003</t>
  </si>
  <si>
    <t>405024100</t>
  </si>
  <si>
    <t>3000 North Sam Houston Parkway East</t>
  </si>
  <si>
    <t>77032</t>
  </si>
  <si>
    <t>US4062161017</t>
  </si>
  <si>
    <t>406216101</t>
  </si>
  <si>
    <t>12390 El Camino Real</t>
  </si>
  <si>
    <t>US40637H1095</t>
  </si>
  <si>
    <t>40637H109</t>
  </si>
  <si>
    <t>1027 Newport Avenue</t>
  </si>
  <si>
    <t>Pawtucket</t>
  </si>
  <si>
    <t>02861-1059</t>
  </si>
  <si>
    <t>US4180561072</t>
  </si>
  <si>
    <t>418056107</t>
  </si>
  <si>
    <t>One Park Place</t>
  </si>
  <si>
    <t>Annapolis</t>
  </si>
  <si>
    <t>21401</t>
  </si>
  <si>
    <t>US41068X1000</t>
  </si>
  <si>
    <t>41068X100</t>
  </si>
  <si>
    <t>Regent's Place</t>
  </si>
  <si>
    <t>4th Floor 20 Triton Street</t>
  </si>
  <si>
    <t>NW1 3BF</t>
  </si>
  <si>
    <t>1415 Vantage Park Drive</t>
  </si>
  <si>
    <t>US4212981009</t>
  </si>
  <si>
    <t>421298100</t>
  </si>
  <si>
    <t>Huntington Center</t>
  </si>
  <si>
    <t>41 South High Street</t>
  </si>
  <si>
    <t>43287</t>
  </si>
  <si>
    <t>US4461501045</t>
  </si>
  <si>
    <t>446150104</t>
  </si>
  <si>
    <t>23 Lower Belgrave Street</t>
  </si>
  <si>
    <t>SW1W 0NR</t>
  </si>
  <si>
    <t>One Park Plaza</t>
  </si>
  <si>
    <t>US40412C1018</t>
  </si>
  <si>
    <t>40412C101</t>
  </si>
  <si>
    <t>48th Floor 2 Queen's Road</t>
  </si>
  <si>
    <t>US44842L1035</t>
  </si>
  <si>
    <t>44842L103</t>
  </si>
  <si>
    <t>101 Second Street</t>
  </si>
  <si>
    <t>US4181001037</t>
  </si>
  <si>
    <t>418100103</t>
  </si>
  <si>
    <t>2455 Paces Ferry Road</t>
  </si>
  <si>
    <t>US4370761029</t>
  </si>
  <si>
    <t>437076102</t>
  </si>
  <si>
    <t>HDFC Bank House</t>
  </si>
  <si>
    <t>Senapati Bapat Marg Lower Parel (W)</t>
  </si>
  <si>
    <t>400013</t>
  </si>
  <si>
    <t>US40415F1012</t>
  </si>
  <si>
    <t>40415F101</t>
  </si>
  <si>
    <t>Berliner Strasse 6</t>
  </si>
  <si>
    <t>Heidelberg</t>
  </si>
  <si>
    <t>69120</t>
  </si>
  <si>
    <t>US42281P2056</t>
  </si>
  <si>
    <t>42281P205</t>
  </si>
  <si>
    <t>1001 Bishop Street</t>
  </si>
  <si>
    <t>US4198701009</t>
  </si>
  <si>
    <t>419870100</t>
  </si>
  <si>
    <t>Hengan Industrial City</t>
  </si>
  <si>
    <t>Anhai Town</t>
  </si>
  <si>
    <t>362261</t>
  </si>
  <si>
    <t>US42551N1046</t>
  </si>
  <si>
    <t>42551N104</t>
  </si>
  <si>
    <t>3000 Taft Street</t>
  </si>
  <si>
    <t>Hollywood</t>
  </si>
  <si>
    <t>33021</t>
  </si>
  <si>
    <t>US4228061093</t>
  </si>
  <si>
    <t>422806109</t>
  </si>
  <si>
    <t>1 Helen of Troy Plaza</t>
  </si>
  <si>
    <t>El Paso</t>
  </si>
  <si>
    <t>79912</t>
  </si>
  <si>
    <t>BMG4388N1065</t>
  </si>
  <si>
    <t>G4388N106</t>
  </si>
  <si>
    <t>Henkelstrasse 67</t>
  </si>
  <si>
    <t>Düsseldorf</t>
  </si>
  <si>
    <t>40589</t>
  </si>
  <si>
    <t>US42550U1097</t>
  </si>
  <si>
    <t>75201-1507</t>
  </si>
  <si>
    <t>US4357631070</t>
  </si>
  <si>
    <t>435763107</t>
  </si>
  <si>
    <t>1185 Avenue of the Americas</t>
  </si>
  <si>
    <t>40th Floor</t>
  </si>
  <si>
    <t>US42809H1077</t>
  </si>
  <si>
    <t>42809H107</t>
  </si>
  <si>
    <t>Unit 2005 20th Floor 2 Queen’s Road</t>
  </si>
  <si>
    <t>US7391972004</t>
  </si>
  <si>
    <t>121 Drivers Edge</t>
  </si>
  <si>
    <t>Traverse City</t>
  </si>
  <si>
    <t>49684-4203</t>
  </si>
  <si>
    <t>US4051661092</t>
  </si>
  <si>
    <t>405166109</t>
  </si>
  <si>
    <t>6355 MetroWest Boulevard</t>
  </si>
  <si>
    <t>Suite 180</t>
  </si>
  <si>
    <t>32835</t>
  </si>
  <si>
    <t>US43283X1054</t>
  </si>
  <si>
    <t>43283X105</t>
  </si>
  <si>
    <t>9950 Woodloch Forest Drive</t>
  </si>
  <si>
    <t>77380</t>
  </si>
  <si>
    <t>US44267D1072</t>
  </si>
  <si>
    <t>44267D107</t>
  </si>
  <si>
    <t>One Batesville Boulevard</t>
  </si>
  <si>
    <t>Batesville</t>
  </si>
  <si>
    <t>47006</t>
  </si>
  <si>
    <t>US4315711089</t>
  </si>
  <si>
    <t>431571108</t>
  </si>
  <si>
    <t>One Hartford Plaza</t>
  </si>
  <si>
    <t>Hartford</t>
  </si>
  <si>
    <t>06155</t>
  </si>
  <si>
    <t>US4165151048</t>
  </si>
  <si>
    <t>416515104</t>
  </si>
  <si>
    <t>4101 Washington Avenue</t>
  </si>
  <si>
    <t>Newport News</t>
  </si>
  <si>
    <t>23607</t>
  </si>
  <si>
    <t>US4464131063</t>
  </si>
  <si>
    <t>446413106</t>
  </si>
  <si>
    <t>150 Fayetteville Street</t>
  </si>
  <si>
    <t>27601</t>
  </si>
  <si>
    <t>US4312841087</t>
  </si>
  <si>
    <t>431284108</t>
  </si>
  <si>
    <t>1 New Burlington Place</t>
  </si>
  <si>
    <t>W1S 2HR</t>
  </si>
  <si>
    <t>6500 North Mineral Drive</t>
  </si>
  <si>
    <t>Coeur d'Alene</t>
  </si>
  <si>
    <t>83815-9408</t>
  </si>
  <si>
    <t>US4227041062</t>
  </si>
  <si>
    <t>422704106</t>
  </si>
  <si>
    <t>Two International Finance Centre</t>
  </si>
  <si>
    <t>72-76 Floors 8 Finance Street</t>
  </si>
  <si>
    <t>425166303</t>
  </si>
  <si>
    <t>10250 Constellation Boulevard</t>
  </si>
  <si>
    <t>US4415931009</t>
  </si>
  <si>
    <t>441593100</t>
  </si>
  <si>
    <t>7456 16th Street East</t>
  </si>
  <si>
    <t>Sarasota</t>
  </si>
  <si>
    <t>34243</t>
  </si>
  <si>
    <t>US42328H1095</t>
  </si>
  <si>
    <t>42328H109</t>
  </si>
  <si>
    <t>heliostechnologies.com</t>
  </si>
  <si>
    <t>2590 Orchard Parkway</t>
  </si>
  <si>
    <t>95131</t>
  </si>
  <si>
    <t>US4131601027</t>
  </si>
  <si>
    <t>413160102</t>
  </si>
  <si>
    <t>harmonicinc.com</t>
  </si>
  <si>
    <t>Misbourne Court</t>
  </si>
  <si>
    <t>Rectory Way</t>
  </si>
  <si>
    <t>Amersham</t>
  </si>
  <si>
    <t>HP7 0DE</t>
  </si>
  <si>
    <t>The Heights Building 5</t>
  </si>
  <si>
    <t>First Floor The Heights</t>
  </si>
  <si>
    <t>Weybridge</t>
  </si>
  <si>
    <t>KT13 0NY</t>
  </si>
  <si>
    <t>110 Washington Street</t>
  </si>
  <si>
    <t>19428</t>
  </si>
  <si>
    <t>US4074971064</t>
  </si>
  <si>
    <t>407497106</t>
  </si>
  <si>
    <t>Standard Chartered Bank Building</t>
  </si>
  <si>
    <t>28th Floor 4 Des Voeux Road</t>
  </si>
  <si>
    <t>7930 Jones Branch Drive</t>
  </si>
  <si>
    <t>US43300A2033</t>
  </si>
  <si>
    <t>43300A203</t>
  </si>
  <si>
    <t>99 Kifissias Avenue</t>
  </si>
  <si>
    <t>Maroussi</t>
  </si>
  <si>
    <t>Athens</t>
  </si>
  <si>
    <t>151 24</t>
  </si>
  <si>
    <t>US4233253073</t>
  </si>
  <si>
    <t>423325307</t>
  </si>
  <si>
    <t>1-1, Minami-Aoyama, 2 chome</t>
  </si>
  <si>
    <t>107-8556</t>
  </si>
  <si>
    <t>US4381283088</t>
  </si>
  <si>
    <t>438128308</t>
  </si>
  <si>
    <t>Randfontein Office park</t>
  </si>
  <si>
    <t>Corner of Main Reef Road and Ward Avenue</t>
  </si>
  <si>
    <t>Randfontein</t>
  </si>
  <si>
    <t>1759</t>
  </si>
  <si>
    <t>US4132163001</t>
  </si>
  <si>
    <t>413216300</t>
  </si>
  <si>
    <t>Jardine House</t>
  </si>
  <si>
    <t>33-35 Reid Street</t>
  </si>
  <si>
    <t>1068</t>
  </si>
  <si>
    <t>No.2, Zihyou Street</t>
  </si>
  <si>
    <t>Tucheng District</t>
  </si>
  <si>
    <t>New Taipei City</t>
  </si>
  <si>
    <t>236</t>
  </si>
  <si>
    <t>US4380908057</t>
  </si>
  <si>
    <t>438090805</t>
  </si>
  <si>
    <t>Mäster Samuelsgatan 46A</t>
  </si>
  <si>
    <t>106 38</t>
  </si>
  <si>
    <t>US4258831050</t>
  </si>
  <si>
    <t>Nittochi Nishishinjuku Building</t>
  </si>
  <si>
    <t>20th Floor 6-10-1 Nishi-Shinjuku Shinjuku-ku</t>
  </si>
  <si>
    <t>160-8347</t>
  </si>
  <si>
    <t>US4432511032</t>
  </si>
  <si>
    <t>3700 West Juneau Avenue</t>
  </si>
  <si>
    <t>53208</t>
  </si>
  <si>
    <t>US4128221086</t>
  </si>
  <si>
    <t>412822108</t>
  </si>
  <si>
    <t>363 Java Road</t>
  </si>
  <si>
    <t>North Point</t>
  </si>
  <si>
    <t>250 Campus Drive</t>
  </si>
  <si>
    <t>US4364401012</t>
  </si>
  <si>
    <t>436440101</t>
  </si>
  <si>
    <t>719 Harkrider Street</t>
  </si>
  <si>
    <t>Suite 100 PO Box 966</t>
  </si>
  <si>
    <t>Conway</t>
  </si>
  <si>
    <t>72032-5619</t>
  </si>
  <si>
    <t>US4368932004</t>
  </si>
  <si>
    <t>436893200</t>
  </si>
  <si>
    <t>855 South Mint Street</t>
  </si>
  <si>
    <t>US4385161066</t>
  </si>
  <si>
    <t>438516106</t>
  </si>
  <si>
    <t>85 Willow Road</t>
  </si>
  <si>
    <t>US7707001027</t>
  </si>
  <si>
    <t>770700102</t>
  </si>
  <si>
    <t>1437 South Boulder Avenue</t>
  </si>
  <si>
    <t>US4234521015</t>
  </si>
  <si>
    <t>423452101</t>
  </si>
  <si>
    <t>1701 East Mossy Oaks Road</t>
  </si>
  <si>
    <t>Spring</t>
  </si>
  <si>
    <t>77389</t>
  </si>
  <si>
    <t>US42824C1099</t>
  </si>
  <si>
    <t>42824C109</t>
  </si>
  <si>
    <t>1501 Page Mill Road</t>
  </si>
  <si>
    <t>US40434L1052</t>
  </si>
  <si>
    <t>40434L105</t>
  </si>
  <si>
    <t>15 West Scenic Pointe Drive</t>
  </si>
  <si>
    <t>Draper</t>
  </si>
  <si>
    <t>84020</t>
  </si>
  <si>
    <t>US42226A1079</t>
  </si>
  <si>
    <t>42226A107</t>
  </si>
  <si>
    <t>3310 West End Avenue</t>
  </si>
  <si>
    <t>Fourth Floor Suite 700</t>
  </si>
  <si>
    <t>42226K105</t>
  </si>
  <si>
    <t>One H&amp;R Block Way</t>
  </si>
  <si>
    <t>US0936711052</t>
  </si>
  <si>
    <t>093671105</t>
  </si>
  <si>
    <t>27500 Riverview Center Boulevard</t>
  </si>
  <si>
    <t>Bonita Springs</t>
  </si>
  <si>
    <t>34134</t>
  </si>
  <si>
    <t>US42704L1044</t>
  </si>
  <si>
    <t>42704L104</t>
  </si>
  <si>
    <t>2 Miyanohigashi</t>
  </si>
  <si>
    <t>Kisshoin Minami-ku</t>
  </si>
  <si>
    <t>601-8510</t>
  </si>
  <si>
    <t>1 Hormel Place</t>
  </si>
  <si>
    <t>55912-3680</t>
  </si>
  <si>
    <t>US4404521001</t>
  </si>
  <si>
    <t>440452100</t>
  </si>
  <si>
    <t>630 West Germantown Pike</t>
  </si>
  <si>
    <t>Suite 215</t>
  </si>
  <si>
    <t>Plymouth Meeting</t>
  </si>
  <si>
    <t>19462</t>
  </si>
  <si>
    <t>US4131971040</t>
  </si>
  <si>
    <t>413197104</t>
  </si>
  <si>
    <t>8 Canada Square</t>
  </si>
  <si>
    <t>E14 5HQ</t>
  </si>
  <si>
    <t>US4042804066</t>
  </si>
  <si>
    <t>404280406</t>
  </si>
  <si>
    <t>135 Duryea Road</t>
  </si>
  <si>
    <t>Melville</t>
  </si>
  <si>
    <t>11747</t>
  </si>
  <si>
    <t>US8064071025</t>
  </si>
  <si>
    <t>806407102</t>
  </si>
  <si>
    <t>83 Des Voeux Road</t>
  </si>
  <si>
    <t>US41043C3043</t>
  </si>
  <si>
    <t>41043C304</t>
  </si>
  <si>
    <t>4747 Bethesda Avenue</t>
  </si>
  <si>
    <t>20814-1109</t>
  </si>
  <si>
    <t>US44107P1049</t>
  </si>
  <si>
    <t>44107P104</t>
  </si>
  <si>
    <t>19 East Chocolate Avenue</t>
  </si>
  <si>
    <t>17033</t>
  </si>
  <si>
    <t>US4278661081</t>
  </si>
  <si>
    <t>427866108</t>
  </si>
  <si>
    <t>400 Hamilton Avenue</t>
  </si>
  <si>
    <t>Suite 310</t>
  </si>
  <si>
    <t>94301</t>
  </si>
  <si>
    <t>US4270965084</t>
  </si>
  <si>
    <t>427096508</t>
  </si>
  <si>
    <t>6565 Hillcrest Avenue</t>
  </si>
  <si>
    <t>75205</t>
  </si>
  <si>
    <t>US4327481010</t>
  </si>
  <si>
    <t>432748101</t>
  </si>
  <si>
    <t>6-6, Marunouchi 1-chome</t>
  </si>
  <si>
    <t>100-8280</t>
  </si>
  <si>
    <t>US4335785071</t>
  </si>
  <si>
    <t>No. 1299 Fenghua Road</t>
  </si>
  <si>
    <t>Jiading District</t>
  </si>
  <si>
    <t>201803</t>
  </si>
  <si>
    <t>US44332N1063</t>
  </si>
  <si>
    <t>44332N106</t>
  </si>
  <si>
    <t>8501 Williams Road</t>
  </si>
  <si>
    <t>Estero</t>
  </si>
  <si>
    <t>33928</t>
  </si>
  <si>
    <t>US42806J7000</t>
  </si>
  <si>
    <t>42806J700</t>
  </si>
  <si>
    <t>40 Waterview Drive</t>
  </si>
  <si>
    <t>06484-1000</t>
  </si>
  <si>
    <t>US4435106079</t>
  </si>
  <si>
    <t>443510607</t>
  </si>
  <si>
    <t>2001 Hub Group Way</t>
  </si>
  <si>
    <t>US4433201062</t>
  </si>
  <si>
    <t>443320106</t>
  </si>
  <si>
    <t>25 First Street</t>
  </si>
  <si>
    <t>US4435731009</t>
  </si>
  <si>
    <t>443573100</t>
  </si>
  <si>
    <t>Humana Building</t>
  </si>
  <si>
    <t>500 West Main Street</t>
  </si>
  <si>
    <t>40202</t>
  </si>
  <si>
    <t>US4448591028</t>
  </si>
  <si>
    <t>444859102</t>
  </si>
  <si>
    <t>10003 Woodloch Forest Drive</t>
  </si>
  <si>
    <t>US4470111075</t>
  </si>
  <si>
    <t>447011107</t>
  </si>
  <si>
    <t>Karl-Wiechert-Allee 50</t>
  </si>
  <si>
    <t>30625</t>
  </si>
  <si>
    <t>US4106931052</t>
  </si>
  <si>
    <t>410693105</t>
  </si>
  <si>
    <t>Hancock Whitney Plaza</t>
  </si>
  <si>
    <t>2510 14th Street</t>
  </si>
  <si>
    <t>Gulfport</t>
  </si>
  <si>
    <t>39501</t>
  </si>
  <si>
    <t>US4101201097</t>
  </si>
  <si>
    <t>410120109</t>
  </si>
  <si>
    <t>40 Portman Square</t>
  </si>
  <si>
    <t>W1H 6LT</t>
  </si>
  <si>
    <t>US4428791028</t>
  </si>
  <si>
    <t>442879102</t>
  </si>
  <si>
    <t>US4432011082</t>
  </si>
  <si>
    <t>443201108</t>
  </si>
  <si>
    <t>Two Stamford Plaza</t>
  </si>
  <si>
    <t>281 Tresser Boulevard 16th Floor</t>
  </si>
  <si>
    <t>06901-3261</t>
  </si>
  <si>
    <t>US4282911084</t>
  </si>
  <si>
    <t>428291108</t>
  </si>
  <si>
    <t>US4642885135</t>
  </si>
  <si>
    <t>464288513</t>
  </si>
  <si>
    <t>HYMLF</t>
  </si>
  <si>
    <t>70 St. Stephen’s Green</t>
  </si>
  <si>
    <t>2</t>
  </si>
  <si>
    <t>IE00BQPVQZ61</t>
  </si>
  <si>
    <t>G46188101</t>
  </si>
  <si>
    <t>555 West 18Th Street</t>
  </si>
  <si>
    <t>10011</t>
  </si>
  <si>
    <t>US44891N1090</t>
  </si>
  <si>
    <t>44891N208</t>
  </si>
  <si>
    <t>1100 Campus Road</t>
  </si>
  <si>
    <t>US4579852082</t>
  </si>
  <si>
    <t>457985208</t>
  </si>
  <si>
    <t>12 East 49th Street</t>
  </si>
  <si>
    <t>US45828L1089</t>
  </si>
  <si>
    <t>45828L108</t>
  </si>
  <si>
    <t>US4642852044</t>
  </si>
  <si>
    <t>464285105</t>
  </si>
  <si>
    <t>US4642875565</t>
  </si>
  <si>
    <t>464287556</t>
  </si>
  <si>
    <t>Plaza Euskadi número 5</t>
  </si>
  <si>
    <t>48009</t>
  </si>
  <si>
    <t>US4507371015</t>
  </si>
  <si>
    <t>450737101</t>
  </si>
  <si>
    <t>One Pickwick Plaza</t>
  </si>
  <si>
    <t>06830</t>
  </si>
  <si>
    <t>US45841N1072</t>
  </si>
  <si>
    <t>45841N107</t>
  </si>
  <si>
    <t>One New Orchard Road</t>
  </si>
  <si>
    <t>Armonk</t>
  </si>
  <si>
    <t>10504</t>
  </si>
  <si>
    <t>US4592001014</t>
  </si>
  <si>
    <t>459200101</t>
  </si>
  <si>
    <t>ICICI Bank Towers</t>
  </si>
  <si>
    <t>Bandra-Kurla Complex Bandra (East)</t>
  </si>
  <si>
    <t>400051</t>
  </si>
  <si>
    <t>US45104G1040</t>
  </si>
  <si>
    <t>45104G104</t>
  </si>
  <si>
    <t>1200 San Bernardo Avenue</t>
  </si>
  <si>
    <t>Laredo</t>
  </si>
  <si>
    <t>78042-1359</t>
  </si>
  <si>
    <t>US4590441030</t>
  </si>
  <si>
    <t>459044103</t>
  </si>
  <si>
    <t>495 South High Street</t>
  </si>
  <si>
    <t>Suite 50</t>
  </si>
  <si>
    <t>US45780R1014</t>
  </si>
  <si>
    <t>45780R101</t>
  </si>
  <si>
    <t>Waterside (HAA2)</t>
  </si>
  <si>
    <t>PO Box 365</t>
  </si>
  <si>
    <t>Harmondsworth</t>
  </si>
  <si>
    <t>UB7 0GB</t>
  </si>
  <si>
    <t>US4593481082</t>
  </si>
  <si>
    <t>459348108</t>
  </si>
  <si>
    <t>5660 New Northside Drive</t>
  </si>
  <si>
    <t>US45866F1049</t>
  </si>
  <si>
    <t>45866F104</t>
  </si>
  <si>
    <t>US4642875649</t>
  </si>
  <si>
    <t>464287564</t>
  </si>
  <si>
    <t>1902 Reston Metro Plaza</t>
  </si>
  <si>
    <t>US44925C1036</t>
  </si>
  <si>
    <t>44925C103</t>
  </si>
  <si>
    <t>Millenium Tower</t>
  </si>
  <si>
    <t>23 Aranha Street</t>
  </si>
  <si>
    <t>6107025</t>
  </si>
  <si>
    <t>IL0002810146</t>
  </si>
  <si>
    <t>M53213100</t>
  </si>
  <si>
    <t>South County Business Park</t>
  </si>
  <si>
    <t>Leopardstown</t>
  </si>
  <si>
    <t>IE0005711209</t>
  </si>
  <si>
    <t>G4705A100</t>
  </si>
  <si>
    <t>951 Calle Amanecer</t>
  </si>
  <si>
    <t>San Clemente</t>
  </si>
  <si>
    <t>92673</t>
  </si>
  <si>
    <t>US44930G1076</t>
  </si>
  <si>
    <t>44930G107</t>
  </si>
  <si>
    <t>1221 West Idaho Street</t>
  </si>
  <si>
    <t>83702-5627</t>
  </si>
  <si>
    <t>US4511071064</t>
  </si>
  <si>
    <t>451107106</t>
  </si>
  <si>
    <t>No.55 FuXingMenNei Street</t>
  </si>
  <si>
    <t>100140</t>
  </si>
  <si>
    <t>US4558071076</t>
  </si>
  <si>
    <t>200 Bellevue Parkway</t>
  </si>
  <si>
    <t>19809-3727</t>
  </si>
  <si>
    <t>US45867G1013</t>
  </si>
  <si>
    <t>45867G101</t>
  </si>
  <si>
    <t>Edificio Inditex</t>
  </si>
  <si>
    <t>Avenida de la Diputación s/n Arteixo</t>
  </si>
  <si>
    <t>A Coruña</t>
  </si>
  <si>
    <t>15143</t>
  </si>
  <si>
    <t>455793109</t>
  </si>
  <si>
    <t>US4642884484</t>
  </si>
  <si>
    <t>464288448</t>
  </si>
  <si>
    <t>One IDEXX Drive</t>
  </si>
  <si>
    <t>Westbrook</t>
  </si>
  <si>
    <t>04092</t>
  </si>
  <si>
    <t>ME</t>
  </si>
  <si>
    <t>US45168D1046</t>
  </si>
  <si>
    <t>45168D104</t>
  </si>
  <si>
    <t>US4642874402</t>
  </si>
  <si>
    <t>464287440</t>
  </si>
  <si>
    <t>16690 Collins Avenue</t>
  </si>
  <si>
    <t>PH-1</t>
  </si>
  <si>
    <t>Sunny Isles Beach</t>
  </si>
  <si>
    <t>33160</t>
  </si>
  <si>
    <t>US4511001012</t>
  </si>
  <si>
    <t>451100101</t>
  </si>
  <si>
    <t>US45167R1041</t>
  </si>
  <si>
    <t>45167R104</t>
  </si>
  <si>
    <t>521 West 57th Street</t>
  </si>
  <si>
    <t>10019-2960</t>
  </si>
  <si>
    <t>US4595061015</t>
  </si>
  <si>
    <t>459506101</t>
  </si>
  <si>
    <t>Am Campeon 1-15</t>
  </si>
  <si>
    <t>Neubiberg</t>
  </si>
  <si>
    <t>85579</t>
  </si>
  <si>
    <t>US45662N1037</t>
  </si>
  <si>
    <t>45662N103</t>
  </si>
  <si>
    <t>Torre Interbank</t>
  </si>
  <si>
    <t>Av. Carlos VillarAn 140 La Victoria</t>
  </si>
  <si>
    <t>13</t>
  </si>
  <si>
    <t>PAL2400671A3</t>
  </si>
  <si>
    <t>P5626F128</t>
  </si>
  <si>
    <t>US4642886380</t>
  </si>
  <si>
    <t>464288638</t>
  </si>
  <si>
    <t>US4642886463</t>
  </si>
  <si>
    <t>464288646</t>
  </si>
  <si>
    <t>10 Finsbury Square</t>
  </si>
  <si>
    <t>Third Floor</t>
  </si>
  <si>
    <t>EC2A 1AF</t>
  </si>
  <si>
    <t>GB00BVG7F061</t>
  </si>
  <si>
    <t>G4863A108</t>
  </si>
  <si>
    <t>Windsor Dials 1</t>
  </si>
  <si>
    <t>Arthur Road</t>
  </si>
  <si>
    <t>SL4 1RS</t>
  </si>
  <si>
    <t>US45857P8068</t>
  </si>
  <si>
    <t>45857P806</t>
  </si>
  <si>
    <t>Toyosu IHI Building</t>
  </si>
  <si>
    <t>1-1, Toyosu 3-chome Koto-ku</t>
  </si>
  <si>
    <t>135-8710</t>
  </si>
  <si>
    <t>US44962U1079</t>
  </si>
  <si>
    <t>44962U107</t>
  </si>
  <si>
    <t>1 Cathedral Piazza</t>
  </si>
  <si>
    <t>123 Victoria Street</t>
  </si>
  <si>
    <t>SW1E 5BP</t>
  </si>
  <si>
    <t>KYG4701H1092</t>
  </si>
  <si>
    <t>G4701H109</t>
  </si>
  <si>
    <t>Iidabashi Grand Bloom</t>
  </si>
  <si>
    <t>2-10-2 Fujimi Chiyoda-ku</t>
  </si>
  <si>
    <t>102-0071</t>
  </si>
  <si>
    <t>46059T109</t>
  </si>
  <si>
    <t>1389 Center Drive</t>
  </si>
  <si>
    <t>Park City</t>
  </si>
  <si>
    <t>84098-7660</t>
  </si>
  <si>
    <t>US45781V1017</t>
  </si>
  <si>
    <t>45781V101</t>
  </si>
  <si>
    <t>innovativeindustrialproperties.com</t>
  </si>
  <si>
    <t>US4642875078</t>
  </si>
  <si>
    <t>464287507</t>
  </si>
  <si>
    <t>US4642877058</t>
  </si>
  <si>
    <t>464287705</t>
  </si>
  <si>
    <t>US4642876068</t>
  </si>
  <si>
    <t>464287606</t>
  </si>
  <si>
    <t>US4642878049</t>
  </si>
  <si>
    <t>464287804</t>
  </si>
  <si>
    <t>US4642878791</t>
  </si>
  <si>
    <t>464287879</t>
  </si>
  <si>
    <t>US4642878874</t>
  </si>
  <si>
    <t>464287887</t>
  </si>
  <si>
    <t>33 Cavendish Square</t>
  </si>
  <si>
    <t>W1G 0PS</t>
  </si>
  <si>
    <t>US4611301064</t>
  </si>
  <si>
    <t>461130106</t>
  </si>
  <si>
    <t>5200 Illumina Way</t>
  </si>
  <si>
    <t>92122</t>
  </si>
  <si>
    <t>US4523271090</t>
  </si>
  <si>
    <t>452327109</t>
  </si>
  <si>
    <t>121 Winterstoke Road</t>
  </si>
  <si>
    <t>BS3 2LL</t>
  </si>
  <si>
    <t>US45262P1021</t>
  </si>
  <si>
    <t>45262P102</t>
  </si>
  <si>
    <t>92 Park Drive</t>
  </si>
  <si>
    <t>Milton Park</t>
  </si>
  <si>
    <t>Abingdon</t>
  </si>
  <si>
    <t>OX14 4RY</t>
  </si>
  <si>
    <t>US45258D1054</t>
  </si>
  <si>
    <t>45258D105</t>
  </si>
  <si>
    <t>830 Winter Street</t>
  </si>
  <si>
    <t>02451-1477</t>
  </si>
  <si>
    <t>US45253H1014</t>
  </si>
  <si>
    <t>45253H101</t>
  </si>
  <si>
    <t>505 Quarry Park Boulevard S.E.</t>
  </si>
  <si>
    <t>T2C 5N1</t>
  </si>
  <si>
    <t>CA4530384086</t>
  </si>
  <si>
    <t>453038408</t>
  </si>
  <si>
    <t>2 Fricker Road</t>
  </si>
  <si>
    <t>Illovo</t>
  </si>
  <si>
    <t>US4525533083</t>
  </si>
  <si>
    <t>320 West 37th Street</t>
  </si>
  <si>
    <t>6th Floor</t>
  </si>
  <si>
    <t>US45258J1025</t>
  </si>
  <si>
    <t>45258J102</t>
  </si>
  <si>
    <t>1801 Augustine Cut-Off</t>
  </si>
  <si>
    <t>19803</t>
  </si>
  <si>
    <t>US45337C1027</t>
  </si>
  <si>
    <t>45337C102</t>
  </si>
  <si>
    <t>288 Union Street</t>
  </si>
  <si>
    <t>Rockland</t>
  </si>
  <si>
    <t>02370</t>
  </si>
  <si>
    <t>US4538361084</t>
  </si>
  <si>
    <t>453836108</t>
  </si>
  <si>
    <t>10710 Midlothian Turnpike</t>
  </si>
  <si>
    <t>North Chesterfield</t>
  </si>
  <si>
    <t>23235</t>
  </si>
  <si>
    <t>2100 Seaport Boulevard</t>
  </si>
  <si>
    <t>US45674M1018</t>
  </si>
  <si>
    <t>45674M101</t>
  </si>
  <si>
    <t>Plot No. 44/97 A</t>
  </si>
  <si>
    <t>3rd cross Electronic City Hosur Road</t>
  </si>
  <si>
    <t>Bengaluru</t>
  </si>
  <si>
    <t>560100</t>
  </si>
  <si>
    <t>US4567881085</t>
  </si>
  <si>
    <t>456788108</t>
  </si>
  <si>
    <t>Bijlmerdreef 106</t>
  </si>
  <si>
    <t>1102 CT</t>
  </si>
  <si>
    <t>US4568371037</t>
  </si>
  <si>
    <t>456837103</t>
  </si>
  <si>
    <t>5 Westbrook Corporate Center</t>
  </si>
  <si>
    <t>Westchester</t>
  </si>
  <si>
    <t>60154</t>
  </si>
  <si>
    <t>US4571871023</t>
  </si>
  <si>
    <t>457187102</t>
  </si>
  <si>
    <t>1225 Saint-Charles Street West</t>
  </si>
  <si>
    <t>Longueuil</t>
  </si>
  <si>
    <t>J4K 0B9</t>
  </si>
  <si>
    <t>Tavor Building</t>
  </si>
  <si>
    <t>Sha’ar Yokneam PO Box 533</t>
  </si>
  <si>
    <t>Yokne'am</t>
  </si>
  <si>
    <t>2069206</t>
  </si>
  <si>
    <t>IL0011595993</t>
  </si>
  <si>
    <t>M5425M103</t>
  </si>
  <si>
    <t>700 US Highway 202/206</t>
  </si>
  <si>
    <t>Bridgewater</t>
  </si>
  <si>
    <t>08807</t>
  </si>
  <si>
    <t>US4576693075</t>
  </si>
  <si>
    <t>457669307</t>
  </si>
  <si>
    <t>5500 Wayzata Blvd.</t>
  </si>
  <si>
    <t>Golden Valley</t>
  </si>
  <si>
    <t>55416</t>
  </si>
  <si>
    <t>US4577301090</t>
  </si>
  <si>
    <t>457730109</t>
  </si>
  <si>
    <t>6330 South 3000 East</t>
  </si>
  <si>
    <t>84121</t>
  </si>
  <si>
    <t>US4577901030</t>
  </si>
  <si>
    <t>457790103</t>
  </si>
  <si>
    <t>3101 Park Boulevard</t>
  </si>
  <si>
    <t>94306</t>
  </si>
  <si>
    <t>US45827U1097</t>
  </si>
  <si>
    <t>45827U109</t>
  </si>
  <si>
    <t>2200 Mission College Boulevard</t>
  </si>
  <si>
    <t>95054-1549</t>
  </si>
  <si>
    <t>US4581401001</t>
  </si>
  <si>
    <t>458140100</t>
  </si>
  <si>
    <t>2700 Coast Avenue</t>
  </si>
  <si>
    <t>US4612021034</t>
  </si>
  <si>
    <t>461202103</t>
  </si>
  <si>
    <t>75201-4657</t>
  </si>
  <si>
    <t>US46187W1071</t>
  </si>
  <si>
    <t>46187W107</t>
  </si>
  <si>
    <t>2855 Gazelle Court</t>
  </si>
  <si>
    <t>Carlsbad</t>
  </si>
  <si>
    <t>92010</t>
  </si>
  <si>
    <t>US4622221004</t>
  </si>
  <si>
    <t>462222100</t>
  </si>
  <si>
    <t>8310 South Valley Highway</t>
  </si>
  <si>
    <t>US45768S1050</t>
  </si>
  <si>
    <t>45768S105</t>
  </si>
  <si>
    <t>1 De Haro Street</t>
  </si>
  <si>
    <t>US79589L1061</t>
  </si>
  <si>
    <t>79589L106</t>
  </si>
  <si>
    <t>6400 Poplar Avenue</t>
  </si>
  <si>
    <t>38197</t>
  </si>
  <si>
    <t>US4601461035</t>
  </si>
  <si>
    <t>460146103</t>
  </si>
  <si>
    <t>551 Fifth Avenue</t>
  </si>
  <si>
    <t>10176</t>
  </si>
  <si>
    <t>US4583341098</t>
  </si>
  <si>
    <t>458334109</t>
  </si>
  <si>
    <t>909 Third Avenue</t>
  </si>
  <si>
    <t>US4606901001</t>
  </si>
  <si>
    <t>460690100</t>
  </si>
  <si>
    <t>377 Simarano Drive</t>
  </si>
  <si>
    <t>US44980X1090</t>
  </si>
  <si>
    <t>44980X109</t>
  </si>
  <si>
    <t>Akasaka Biz Tower</t>
  </si>
  <si>
    <t>5-3-1 Akasaka Minato-Ku</t>
  </si>
  <si>
    <t>107-6332</t>
  </si>
  <si>
    <t>iQIYI Youth Center</t>
  </si>
  <si>
    <t>4th Floor,Yoolee Plaza No. 21, N. Rd of Workers’ Stadium Chaoyang Dist.</t>
  </si>
  <si>
    <t>100027</t>
  </si>
  <si>
    <t>US46267X1081</t>
  </si>
  <si>
    <t>46267X108</t>
  </si>
  <si>
    <t>2400 Ellis Road</t>
  </si>
  <si>
    <t>Durham</t>
  </si>
  <si>
    <t>27703</t>
  </si>
  <si>
    <t>US46266C1053</t>
  </si>
  <si>
    <t>46266C105</t>
  </si>
  <si>
    <t>525 Harbour Place Drive</t>
  </si>
  <si>
    <t>US45687V1061</t>
  </si>
  <si>
    <t>45687V106</t>
  </si>
  <si>
    <t>1750 Tysons Boulevard</t>
  </si>
  <si>
    <t>US46269C1027</t>
  </si>
  <si>
    <t>46269C102</t>
  </si>
  <si>
    <t>85 New Hampshire Avenue</t>
  </si>
  <si>
    <t>Suite 150</t>
  </si>
  <si>
    <t>Portsmouth</t>
  </si>
  <si>
    <t>03801</t>
  </si>
  <si>
    <t>US46284V1017</t>
  </si>
  <si>
    <t>46284V101</t>
  </si>
  <si>
    <t>1835 Market Street</t>
  </si>
  <si>
    <t>Suite 2601</t>
  </si>
  <si>
    <t>19103-2935</t>
  </si>
  <si>
    <t>US45378A1060</t>
  </si>
  <si>
    <t>45378A106</t>
  </si>
  <si>
    <t>699 8th Street</t>
  </si>
  <si>
    <t>US4500561067</t>
  </si>
  <si>
    <t>450056106</t>
  </si>
  <si>
    <t>8 Sylvan Way</t>
  </si>
  <si>
    <t>US46583P1021</t>
  </si>
  <si>
    <t>46583P102</t>
  </si>
  <si>
    <t>ISMAY</t>
  </si>
  <si>
    <t>Avenida de Bruselas, 35</t>
  </si>
  <si>
    <t>Alcobendas</t>
  </si>
  <si>
    <t>28108</t>
  </si>
  <si>
    <t>US45579R1068</t>
  </si>
  <si>
    <t>45579R106</t>
  </si>
  <si>
    <t>indracompany.com</t>
  </si>
  <si>
    <t>Piazza San Carlo, 156</t>
  </si>
  <si>
    <t>Turin</t>
  </si>
  <si>
    <t>10121</t>
  </si>
  <si>
    <t>TO</t>
  </si>
  <si>
    <t>1020 Kifer Road</t>
  </si>
  <si>
    <t>94086-5304</t>
  </si>
  <si>
    <t>US46120E6023</t>
  </si>
  <si>
    <t>46120E602</t>
  </si>
  <si>
    <t>56 Top Gallant Road</t>
  </si>
  <si>
    <t>PO Box 10212</t>
  </si>
  <si>
    <t>06902-7700</t>
  </si>
  <si>
    <t>US3666511072</t>
  </si>
  <si>
    <t>366651107</t>
  </si>
  <si>
    <t>US46116X1019</t>
  </si>
  <si>
    <t>46116X101</t>
  </si>
  <si>
    <t>Presidente Riesco 5537</t>
  </si>
  <si>
    <t>Las Condes</t>
  </si>
  <si>
    <t>banco.itau.cl</t>
  </si>
  <si>
    <t>5830 Granite Parkway</t>
  </si>
  <si>
    <t>US45826H1095</t>
  </si>
  <si>
    <t>45826H109</t>
  </si>
  <si>
    <t>5-1, Kita-Aoyama 2-chome</t>
  </si>
  <si>
    <t>107-8077</t>
  </si>
  <si>
    <t>US4657171066</t>
  </si>
  <si>
    <t>465717106</t>
  </si>
  <si>
    <t>2111 North Molter Road</t>
  </si>
  <si>
    <t>Liberty Lake</t>
  </si>
  <si>
    <t>99019</t>
  </si>
  <si>
    <t>US4657411066</t>
  </si>
  <si>
    <t>465741106</t>
  </si>
  <si>
    <t>100 Washington Boulevard</t>
  </si>
  <si>
    <t>US45073V1089</t>
  </si>
  <si>
    <t>45073V108</t>
  </si>
  <si>
    <t>Praça Alfredo Egydio de Souza Aranha</t>
  </si>
  <si>
    <t>n° 100</t>
  </si>
  <si>
    <t>04344-902</t>
  </si>
  <si>
    <t>US4655621062</t>
  </si>
  <si>
    <t>465562106</t>
  </si>
  <si>
    <t>White City Place</t>
  </si>
  <si>
    <t>201 Wood Lane</t>
  </si>
  <si>
    <t>W12 7RU</t>
  </si>
  <si>
    <t>155 Harlem Avenue</t>
  </si>
  <si>
    <t>Glenview</t>
  </si>
  <si>
    <t>60025-4075</t>
  </si>
  <si>
    <t>US4523081093</t>
  </si>
  <si>
    <t>452308109</t>
  </si>
  <si>
    <t>US4642872000</t>
  </si>
  <si>
    <t>464287200</t>
  </si>
  <si>
    <t>Midtown Union</t>
  </si>
  <si>
    <t>1331 Spring Street, North West</t>
  </si>
  <si>
    <t>BMG491BT1088</t>
  </si>
  <si>
    <t>G491BT108</t>
  </si>
  <si>
    <t>US4642875987</t>
  </si>
  <si>
    <t>464287598</t>
  </si>
  <si>
    <t>US4642876142</t>
  </si>
  <si>
    <t>464287614</t>
  </si>
  <si>
    <t>US4642876555</t>
  </si>
  <si>
    <t>464287655</t>
  </si>
  <si>
    <t>US4642876308</t>
  </si>
  <si>
    <t>464287630</t>
  </si>
  <si>
    <t>US4642876480</t>
  </si>
  <si>
    <t>464287648</t>
  </si>
  <si>
    <t>US4642874816</t>
  </si>
  <si>
    <t>464287481</t>
  </si>
  <si>
    <t>US4642874998</t>
  </si>
  <si>
    <t>464287499</t>
  </si>
  <si>
    <t>US4642874733</t>
  </si>
  <si>
    <t>464287473</t>
  </si>
  <si>
    <t>World Trade Center Building 2-4-1 Hamamatsu-cho Minato-ku</t>
  </si>
  <si>
    <t>105-5135</t>
  </si>
  <si>
    <t>US6863301015</t>
  </si>
  <si>
    <t>686330101</t>
  </si>
  <si>
    <t>US4642877397</t>
  </si>
  <si>
    <t>464287739</t>
  </si>
  <si>
    <t>US4642877215</t>
  </si>
  <si>
    <t>464287721</t>
  </si>
  <si>
    <t>1999 Bryan Street</t>
  </si>
  <si>
    <t>US4698141078</t>
  </si>
  <si>
    <t>469814107</t>
  </si>
  <si>
    <t>100 Washington Avenue South</t>
  </si>
  <si>
    <t>55401</t>
  </si>
  <si>
    <t>US47074L1052</t>
  </si>
  <si>
    <t>47074L105</t>
  </si>
  <si>
    <t>Waterloo Exchange</t>
  </si>
  <si>
    <t>Fifth Floor Waterloo Road</t>
  </si>
  <si>
    <t>4</t>
  </si>
  <si>
    <t>IE00B4Q5ZN47</t>
  </si>
  <si>
    <t>G50871105</t>
  </si>
  <si>
    <t>615 J.B. Hunt Corporate Drive</t>
  </si>
  <si>
    <t>Lowell</t>
  </si>
  <si>
    <t>72745-0130</t>
  </si>
  <si>
    <t>US4456581077</t>
  </si>
  <si>
    <t>445658107</t>
  </si>
  <si>
    <t>10800 Roosevelt Boulevard North, St.</t>
  </si>
  <si>
    <t>Saint Petersburg</t>
  </si>
  <si>
    <t>33716</t>
  </si>
  <si>
    <t>US4663131039</t>
  </si>
  <si>
    <t>466313103</t>
  </si>
  <si>
    <t>27-01 Queens Plaza North</t>
  </si>
  <si>
    <t>Long Island City</t>
  </si>
  <si>
    <t>11101</t>
  </si>
  <si>
    <t>US4771431016</t>
  </si>
  <si>
    <t>477143101</t>
  </si>
  <si>
    <t>Avenida Marginal Direita do TietE, 500</t>
  </si>
  <si>
    <t>Vila Jaguara</t>
  </si>
  <si>
    <t>05118-100</t>
  </si>
  <si>
    <t>US4661101034</t>
  </si>
  <si>
    <t>466110103</t>
  </si>
  <si>
    <t>70 West Madison Street</t>
  </si>
  <si>
    <t>Suite 4400</t>
  </si>
  <si>
    <t>60602</t>
  </si>
  <si>
    <t>US4778391049</t>
  </si>
  <si>
    <t>477839104</t>
  </si>
  <si>
    <t>One Albert Quay</t>
  </si>
  <si>
    <t>Cork</t>
  </si>
  <si>
    <t>T12 X8N6</t>
  </si>
  <si>
    <t>IE00BY7QL619</t>
  </si>
  <si>
    <t>G51502105</t>
  </si>
  <si>
    <t>Building A, 20th Floor</t>
  </si>
  <si>
    <t>No. 18 Kechuang 11 Street Yizhuang Eco &amp; Tech Dev Zn Daxing District</t>
  </si>
  <si>
    <t>101111</t>
  </si>
  <si>
    <t>US47215P1066</t>
  </si>
  <si>
    <t>47215P106</t>
  </si>
  <si>
    <t>520 Madison Avenue</t>
  </si>
  <si>
    <t>US47233W1099</t>
  </si>
  <si>
    <t>47233W109</t>
  </si>
  <si>
    <t>No. 6 Xianlin Avenue</t>
  </si>
  <si>
    <t>Nanjing</t>
  </si>
  <si>
    <t>210049</t>
  </si>
  <si>
    <t>2-2-3 Uchisaiwaicho</t>
  </si>
  <si>
    <t>100-0011</t>
  </si>
  <si>
    <t>201 Bishopsgate</t>
  </si>
  <si>
    <t>EC2M 3AE</t>
  </si>
  <si>
    <t>JE00BYPZJM29</t>
  </si>
  <si>
    <t>G4474Y214</t>
  </si>
  <si>
    <t>Block A 1st Floor Upper Hatch Street</t>
  </si>
  <si>
    <t>US47030M1062</t>
  </si>
  <si>
    <t>47030M106</t>
  </si>
  <si>
    <t>jameshardie.com.au</t>
  </si>
  <si>
    <t>6000 Central Highway</t>
  </si>
  <si>
    <t>Pennsauken</t>
  </si>
  <si>
    <t>08109</t>
  </si>
  <si>
    <t>US4660321096</t>
  </si>
  <si>
    <t>466032109</t>
  </si>
  <si>
    <t>663 West Highway 60</t>
  </si>
  <si>
    <t>PO Box 807</t>
  </si>
  <si>
    <t>Monett</t>
  </si>
  <si>
    <t>65708</t>
  </si>
  <si>
    <t>US4262811015</t>
  </si>
  <si>
    <t>426281101</t>
  </si>
  <si>
    <t>1 Yingbin Avenue</t>
  </si>
  <si>
    <t>Shangrao Economic Development Zone</t>
  </si>
  <si>
    <t>Shang Rao</t>
  </si>
  <si>
    <t>334100</t>
  </si>
  <si>
    <t>US47759T1007</t>
  </si>
  <si>
    <t>47759T100</t>
  </si>
  <si>
    <t>200 East Randolph Drive</t>
  </si>
  <si>
    <t>43-48th Floor</t>
  </si>
  <si>
    <t>US48020Q1076</t>
  </si>
  <si>
    <t>48020Q107</t>
  </si>
  <si>
    <t>Jardine House, 4th floor</t>
  </si>
  <si>
    <t>US4711154025</t>
  </si>
  <si>
    <t>471115402</t>
  </si>
  <si>
    <t>25 Farringdon Street</t>
  </si>
  <si>
    <t>EC4A 4AB</t>
  </si>
  <si>
    <t>US4791425071</t>
  </si>
  <si>
    <t>479142309</t>
  </si>
  <si>
    <t>One Johnson &amp; Johnson Plaza</t>
  </si>
  <si>
    <t>New Brunswick</t>
  </si>
  <si>
    <t>08933</t>
  </si>
  <si>
    <t>US4781601046</t>
  </si>
  <si>
    <t>478160104</t>
  </si>
  <si>
    <t>US78468R6229</t>
  </si>
  <si>
    <t>78468R622</t>
  </si>
  <si>
    <t>1133 Innovation Way</t>
  </si>
  <si>
    <t>US48203R1041</t>
  </si>
  <si>
    <t>48203R104</t>
  </si>
  <si>
    <t>2155 Delaware Avenue</t>
  </si>
  <si>
    <t>Suite 225</t>
  </si>
  <si>
    <t>Santa Cruz</t>
  </si>
  <si>
    <t>95060</t>
  </si>
  <si>
    <t>KYG651631007</t>
  </si>
  <si>
    <t>G65163100</t>
  </si>
  <si>
    <t>130 Richard Jackson Boulevard</t>
  </si>
  <si>
    <t>Panama City Beach</t>
  </si>
  <si>
    <t>32407</t>
  </si>
  <si>
    <t>US7901481009</t>
  </si>
  <si>
    <t>790148100</t>
  </si>
  <si>
    <t>383 Madison Avenue</t>
  </si>
  <si>
    <t>10179</t>
  </si>
  <si>
    <t>US46625H1005</t>
  </si>
  <si>
    <t>46625H100</t>
  </si>
  <si>
    <t>Rua Actor AntOnio Silva n. o 7</t>
  </si>
  <si>
    <t>1649-033</t>
  </si>
  <si>
    <t>US4764931014</t>
  </si>
  <si>
    <t>476493101</t>
  </si>
  <si>
    <t>Sainsbury's Store Support Centre</t>
  </si>
  <si>
    <t>33 Holborn</t>
  </si>
  <si>
    <t>EC1N 2HT</t>
  </si>
  <si>
    <t>US4662492085</t>
  </si>
  <si>
    <t>466249208</t>
  </si>
  <si>
    <t>Shiodome Sumitomo Building</t>
  </si>
  <si>
    <t>1-9-2, Higashi-Shimbashi Minato-ku</t>
  </si>
  <si>
    <t>105-8640</t>
  </si>
  <si>
    <t>US46632X1063</t>
  </si>
  <si>
    <t>Piet Heinkade 61</t>
  </si>
  <si>
    <t>1019 GM</t>
  </si>
  <si>
    <t>US48214T3059</t>
  </si>
  <si>
    <t>48214T305</t>
  </si>
  <si>
    <t>1617 Sixth Avenue</t>
  </si>
  <si>
    <t>US6556641008</t>
  </si>
  <si>
    <t>655664100</t>
  </si>
  <si>
    <t>1 Corporate Way</t>
  </si>
  <si>
    <t>Lansing</t>
  </si>
  <si>
    <t>48951</t>
  </si>
  <si>
    <t>US46817M1071</t>
  </si>
  <si>
    <t>46817M107</t>
  </si>
  <si>
    <t>One Kellogg Square</t>
  </si>
  <si>
    <t>Battle Creek</t>
  </si>
  <si>
    <t>49016-3599</t>
  </si>
  <si>
    <t>US4878361082</t>
  </si>
  <si>
    <t>487836108</t>
  </si>
  <si>
    <t>One Technology Park Drive</t>
  </si>
  <si>
    <t>Westford</t>
  </si>
  <si>
    <t>01886</t>
  </si>
  <si>
    <t>US48282T1043</t>
  </si>
  <si>
    <t>48282T104</t>
  </si>
  <si>
    <t>26, Gukjegeumyung-ro 8-gil</t>
  </si>
  <si>
    <t>Yeongdeungpo-gu</t>
  </si>
  <si>
    <t>Seoul</t>
  </si>
  <si>
    <t>07331</t>
  </si>
  <si>
    <t>US48241A1051</t>
  </si>
  <si>
    <t>48241A105</t>
  </si>
  <si>
    <t>Havenlaan 2</t>
  </si>
  <si>
    <t>1080</t>
  </si>
  <si>
    <t>48241F104</t>
  </si>
  <si>
    <t>10990 Wilshire Boulevard</t>
  </si>
  <si>
    <t>90024</t>
  </si>
  <si>
    <t>US48666K1097</t>
  </si>
  <si>
    <t>48666K109</t>
  </si>
  <si>
    <t>601 Jefferson Street</t>
  </si>
  <si>
    <t>US48242W1062</t>
  </si>
  <si>
    <t>48242W106</t>
  </si>
  <si>
    <t>8 Jaime Balmes street</t>
  </si>
  <si>
    <t>9th Floor Los Morales Polanco</t>
  </si>
  <si>
    <t>11510</t>
  </si>
  <si>
    <t>One Vanderbilt Avenue</t>
  </si>
  <si>
    <t>US50155Q1004</t>
  </si>
  <si>
    <t>50155Q100</t>
  </si>
  <si>
    <t>Garden Air Tower</t>
  </si>
  <si>
    <t>3-10-10, Iidabashi Chiyoda-ku</t>
  </si>
  <si>
    <t>1028460</t>
  </si>
  <si>
    <t>US48667L1061</t>
  </si>
  <si>
    <t>400 Fairview Avenue North</t>
  </si>
  <si>
    <t>98109</t>
  </si>
  <si>
    <t>US00739L1017</t>
  </si>
  <si>
    <t>16961L106</t>
  </si>
  <si>
    <t>chinooktx.com</t>
  </si>
  <si>
    <t>53 South Avenue</t>
  </si>
  <si>
    <t>US49271V1008</t>
  </si>
  <si>
    <t>49271V100</t>
  </si>
  <si>
    <t>55 Jeollyeok-ro</t>
  </si>
  <si>
    <t>Naju-Si</t>
  </si>
  <si>
    <t>58322</t>
  </si>
  <si>
    <t>US5006311063</t>
  </si>
  <si>
    <t>500631106</t>
  </si>
  <si>
    <t>55 Waugh Drive</t>
  </si>
  <si>
    <t>77007</t>
  </si>
  <si>
    <t>US4972661064</t>
  </si>
  <si>
    <t>497266106</t>
  </si>
  <si>
    <t>127 Public Square</t>
  </si>
  <si>
    <t>44114-1306</t>
  </si>
  <si>
    <t>US4932671088</t>
  </si>
  <si>
    <t>493267108</t>
  </si>
  <si>
    <t>1400 Fountaingrove Parkway</t>
  </si>
  <si>
    <t>Santa Rosa</t>
  </si>
  <si>
    <t>95403-1738</t>
  </si>
  <si>
    <t>US49338L1035</t>
  </si>
  <si>
    <t>49338L103</t>
  </si>
  <si>
    <t>1900 Avenue of the Stars</t>
  </si>
  <si>
    <t>US5006432000</t>
  </si>
  <si>
    <t>500643200</t>
  </si>
  <si>
    <t>25 York Street</t>
  </si>
  <si>
    <t>M5J 2V5</t>
  </si>
  <si>
    <t>CA4969024047</t>
  </si>
  <si>
    <t>496902404</t>
  </si>
  <si>
    <t>Kingdee Software Park</t>
  </si>
  <si>
    <t>No.2 Kejinan 12 Road South District, Hi-Tech Industrial Park Nanshan District</t>
  </si>
  <si>
    <t>One Paddington Square</t>
  </si>
  <si>
    <t>W2 1GG</t>
  </si>
  <si>
    <t>US4957244035</t>
  </si>
  <si>
    <t>495724304</t>
  </si>
  <si>
    <t>One PPG Place</t>
  </si>
  <si>
    <t>US5007541064</t>
  </si>
  <si>
    <t>500754106</t>
  </si>
  <si>
    <t>Kuehne + Nagel House</t>
  </si>
  <si>
    <t>PO Box 67</t>
  </si>
  <si>
    <t>Schindellegi</t>
  </si>
  <si>
    <t>8834</t>
  </si>
  <si>
    <t>US5011871085</t>
  </si>
  <si>
    <t>501187108</t>
  </si>
  <si>
    <t>500 North Broadway</t>
  </si>
  <si>
    <t>Jericho</t>
  </si>
  <si>
    <t>11753-2128</t>
  </si>
  <si>
    <t>US49446R1095</t>
  </si>
  <si>
    <t>49446R109</t>
  </si>
  <si>
    <t>Wilhelminakade 123</t>
  </si>
  <si>
    <t>Rotterdam</t>
  </si>
  <si>
    <t>3072 AP</t>
  </si>
  <si>
    <t>30 Hudson Yards</t>
  </si>
  <si>
    <t>Suite 7500</t>
  </si>
  <si>
    <t>US48251W1045</t>
  </si>
  <si>
    <t>48251W104</t>
  </si>
  <si>
    <t>One Technology Drive</t>
  </si>
  <si>
    <t>Milpitas</t>
  </si>
  <si>
    <t>95035</t>
  </si>
  <si>
    <t>US4824801009</t>
  </si>
  <si>
    <t>482480100</t>
  </si>
  <si>
    <t>Avenida Brigadeiro Faria Lima, 3600</t>
  </si>
  <si>
    <t>3rd, 4th and 5th Floors Itaim Bibi</t>
  </si>
  <si>
    <t>04538-132</t>
  </si>
  <si>
    <t>No. 01-01, 23A Serangoon North Avenue 5</t>
  </si>
  <si>
    <t>554369</t>
  </si>
  <si>
    <t>US5012421013</t>
  </si>
  <si>
    <t>501242101</t>
  </si>
  <si>
    <t>26 boulevard des Capucines</t>
  </si>
  <si>
    <t>118 Connaught Road West</t>
  </si>
  <si>
    <t>39/F</t>
  </si>
  <si>
    <t>PO Box 619100</t>
  </si>
  <si>
    <t>75261-9100</t>
  </si>
  <si>
    <t>US4943681035</t>
  </si>
  <si>
    <t>494368103</t>
  </si>
  <si>
    <t>1001 Louisiana Street</t>
  </si>
  <si>
    <t>US49456B1017</t>
  </si>
  <si>
    <t>49456B101</t>
  </si>
  <si>
    <t>200 East Randolph Street</t>
  </si>
  <si>
    <t>US4884011002</t>
  </si>
  <si>
    <t>488401100</t>
  </si>
  <si>
    <t>525 William Penn Place</t>
  </si>
  <si>
    <t>15219</t>
  </si>
  <si>
    <t>US4891701009</t>
  </si>
  <si>
    <t>489170100</t>
  </si>
  <si>
    <t>2-3-6 Akasaka</t>
  </si>
  <si>
    <t>107-8414</t>
  </si>
  <si>
    <t>US5004584018</t>
  </si>
  <si>
    <t>500458401</t>
  </si>
  <si>
    <t>12800 Tuckahoe Creek Parkway</t>
  </si>
  <si>
    <t>23238</t>
  </si>
  <si>
    <t>US1431301027</t>
  </si>
  <si>
    <t>143130102</t>
  </si>
  <si>
    <t>Nakano Central Park South</t>
  </si>
  <si>
    <t>10-2, Nakano 4-chome Nakano-ku</t>
  </si>
  <si>
    <t>164-0001</t>
  </si>
  <si>
    <t>497350207</t>
  </si>
  <si>
    <t>1150 West Century Avenue</t>
  </si>
  <si>
    <t>Bismarck</t>
  </si>
  <si>
    <t>58503</t>
  </si>
  <si>
    <t>ND</t>
  </si>
  <si>
    <t>kniferiver.com</t>
  </si>
  <si>
    <t>2035 Maywill Street</t>
  </si>
  <si>
    <t>US49714P1084</t>
  </si>
  <si>
    <t>49714P108</t>
  </si>
  <si>
    <t>2700 Post Oak Boulevard</t>
  </si>
  <si>
    <t>77056-4400</t>
  </si>
  <si>
    <t>2002 West Wahalla Lane</t>
  </si>
  <si>
    <t>85027</t>
  </si>
  <si>
    <t>US4990491049</t>
  </si>
  <si>
    <t>499049104</t>
  </si>
  <si>
    <t>Keilasatama 3</t>
  </si>
  <si>
    <t>PO Box 7</t>
  </si>
  <si>
    <t>Espoo</t>
  </si>
  <si>
    <t>02150</t>
  </si>
  <si>
    <t>US50048H1014</t>
  </si>
  <si>
    <t>50048H101</t>
  </si>
  <si>
    <t>One Coca-Cola Plaza</t>
  </si>
  <si>
    <t>30313</t>
  </si>
  <si>
    <t>US1912161007</t>
  </si>
  <si>
    <t>191216100</t>
  </si>
  <si>
    <t>8176 Park Lane</t>
  </si>
  <si>
    <t>75231</t>
  </si>
  <si>
    <t>US5006881065</t>
  </si>
  <si>
    <t>500688106</t>
  </si>
  <si>
    <t>#18-01, Keppel Bay Tower</t>
  </si>
  <si>
    <t>1 HarbourFront Avenue</t>
  </si>
  <si>
    <t>098632</t>
  </si>
  <si>
    <t>US4920513052</t>
  </si>
  <si>
    <t>1014 Vine Street</t>
  </si>
  <si>
    <t>45202-1100</t>
  </si>
  <si>
    <t>US5010441013</t>
  </si>
  <si>
    <t>501044101</t>
  </si>
  <si>
    <t>12200 West Olympic Boulevard</t>
  </si>
  <si>
    <t>90064-1044</t>
  </si>
  <si>
    <t>US49427F1084</t>
  </si>
  <si>
    <t>49427F108</t>
  </si>
  <si>
    <t>#18-01 Keppel Bay Tower</t>
  </si>
  <si>
    <t>30 South Meridian Street</t>
  </si>
  <si>
    <t>46204-3565</t>
  </si>
  <si>
    <t>US49803T3005</t>
  </si>
  <si>
    <t>49803T300</t>
  </si>
  <si>
    <t>99 High Street</t>
  </si>
  <si>
    <t>26th Floor</t>
  </si>
  <si>
    <t>US48576A1007</t>
  </si>
  <si>
    <t>48576A100</t>
  </si>
  <si>
    <t>Prince's Street</t>
  </si>
  <si>
    <t>Tralee</t>
  </si>
  <si>
    <t>V92 EH11</t>
  </si>
  <si>
    <t>US4924601002</t>
  </si>
  <si>
    <t>2100 Wharton Street</t>
  </si>
  <si>
    <t>Suite 701</t>
  </si>
  <si>
    <t>15203</t>
  </si>
  <si>
    <t>US5011471027</t>
  </si>
  <si>
    <t>501147102</t>
  </si>
  <si>
    <t>N56 W17000 Ridgewood Drive</t>
  </si>
  <si>
    <t>Menomonee Falls</t>
  </si>
  <si>
    <t>53051</t>
  </si>
  <si>
    <t>US5002551043</t>
  </si>
  <si>
    <t>500255104</t>
  </si>
  <si>
    <t>90, Buljeong-ro</t>
  </si>
  <si>
    <t>Bundang-gu</t>
  </si>
  <si>
    <t>Seongnam-si</t>
  </si>
  <si>
    <t>13606</t>
  </si>
  <si>
    <t>US48268K1016</t>
  </si>
  <si>
    <t>48268K101</t>
  </si>
  <si>
    <t>400 North Elm Street</t>
  </si>
  <si>
    <t>Greensboro</t>
  </si>
  <si>
    <t>27401</t>
  </si>
  <si>
    <t>US50050N1037</t>
  </si>
  <si>
    <t>50050N103</t>
  </si>
  <si>
    <t>Tokiwabashi Tower</t>
  </si>
  <si>
    <t>2-6-4, Otemachi Chiyoda-ku</t>
  </si>
  <si>
    <t>100-0004</t>
  </si>
  <si>
    <t>US50127R1032</t>
  </si>
  <si>
    <t>199 Grandview Road</t>
  </si>
  <si>
    <t>Skillman</t>
  </si>
  <si>
    <t>08558</t>
  </si>
  <si>
    <t>151 South El Camino Drive</t>
  </si>
  <si>
    <t>90212</t>
  </si>
  <si>
    <t>US4893981070</t>
  </si>
  <si>
    <t>489398107</t>
  </si>
  <si>
    <t>1-14-5, Kaigan</t>
  </si>
  <si>
    <t>105-8315</t>
  </si>
  <si>
    <t>US4863592014</t>
  </si>
  <si>
    <t>486359201</t>
  </si>
  <si>
    <t>One Quaker Park</t>
  </si>
  <si>
    <t>901 East Hector Street</t>
  </si>
  <si>
    <t>19428-2380</t>
  </si>
  <si>
    <t>US7473161070</t>
  </si>
  <si>
    <t>747316107</t>
  </si>
  <si>
    <t>6, Takeda Tobadono-cho</t>
  </si>
  <si>
    <t>Fushimi-ku</t>
  </si>
  <si>
    <t>612-8501</t>
  </si>
  <si>
    <t>US5015562037</t>
  </si>
  <si>
    <t>501556203</t>
  </si>
  <si>
    <t>667 Madison Avenue</t>
  </si>
  <si>
    <t>10065-8087</t>
  </si>
  <si>
    <t>US5404241086</t>
  </si>
  <si>
    <t>540424108</t>
  </si>
  <si>
    <t>900 West Hastings Street</t>
  </si>
  <si>
    <t>V6C 1E5</t>
  </si>
  <si>
    <t>CA53680Q2071</t>
  </si>
  <si>
    <t>53680Q207</t>
  </si>
  <si>
    <t>150 North Bartlett Street</t>
  </si>
  <si>
    <t>Medford</t>
  </si>
  <si>
    <t>97501</t>
  </si>
  <si>
    <t>US5367971034</t>
  </si>
  <si>
    <t>536797103</t>
  </si>
  <si>
    <t>5321 Corporate Boulevard</t>
  </si>
  <si>
    <t>70808-2506</t>
  </si>
  <si>
    <t>US5128161099</t>
  </si>
  <si>
    <t>512816109</t>
  </si>
  <si>
    <t>380 Polaris Parkway</t>
  </si>
  <si>
    <t>Westerville</t>
  </si>
  <si>
    <t>43082</t>
  </si>
  <si>
    <t>US5138471033</t>
  </si>
  <si>
    <t>513847103</t>
  </si>
  <si>
    <t>HM11</t>
  </si>
  <si>
    <t>BMG540501027</t>
  </si>
  <si>
    <t>505336107</t>
  </si>
  <si>
    <t>2603 Discovery Drive</t>
  </si>
  <si>
    <t>32826</t>
  </si>
  <si>
    <t>US5504241051</t>
  </si>
  <si>
    <t>550424105</t>
  </si>
  <si>
    <t>US5303071071</t>
  </si>
  <si>
    <t>530307107</t>
  </si>
  <si>
    <t>US5303073051</t>
  </si>
  <si>
    <t>530307305</t>
  </si>
  <si>
    <t>950 17th Street</t>
  </si>
  <si>
    <t>US53115L1044</t>
  </si>
  <si>
    <t>53115L104</t>
  </si>
  <si>
    <t>Griffin House</t>
  </si>
  <si>
    <t>161 Hammersmith Road</t>
  </si>
  <si>
    <t>W6 8BS</t>
  </si>
  <si>
    <t>GB00B8W67662</t>
  </si>
  <si>
    <t>G5480U104</t>
  </si>
  <si>
    <t>GB00B8W67779</t>
  </si>
  <si>
    <t>G5480U112</t>
  </si>
  <si>
    <t>GB00B8W67B19</t>
  </si>
  <si>
    <t>G5480U120</t>
  </si>
  <si>
    <t>7373 Gateway Boulevard</t>
  </si>
  <si>
    <t>US5494981039</t>
  </si>
  <si>
    <t>549498103</t>
  </si>
  <si>
    <t>3501 County Road 6 East</t>
  </si>
  <si>
    <t>Elkhart</t>
  </si>
  <si>
    <t>46514</t>
  </si>
  <si>
    <t>US50189K1034</t>
  </si>
  <si>
    <t>50189K103</t>
  </si>
  <si>
    <t>1750 Presidents Street</t>
  </si>
  <si>
    <t>US5253271028</t>
  </si>
  <si>
    <t>525327102</t>
  </si>
  <si>
    <t>21557 Telegraph Road</t>
  </si>
  <si>
    <t>48033</t>
  </si>
  <si>
    <t>US5218652049</t>
  </si>
  <si>
    <t>521865204</t>
  </si>
  <si>
    <t>22801 St. Clair Avenue</t>
  </si>
  <si>
    <t>44117</t>
  </si>
  <si>
    <t>US5339001068</t>
  </si>
  <si>
    <t>533900106</t>
  </si>
  <si>
    <t>No. 1 Leggett Road</t>
  </si>
  <si>
    <t>Carthage</t>
  </si>
  <si>
    <t>64836</t>
  </si>
  <si>
    <t>US5246601075</t>
  </si>
  <si>
    <t>524660107</t>
  </si>
  <si>
    <t>Flughafenstrasse 99</t>
  </si>
  <si>
    <t>40474</t>
  </si>
  <si>
    <t>2101 Cottontail Lane</t>
  </si>
  <si>
    <t>US52490G1022</t>
  </si>
  <si>
    <t>52490G102</t>
  </si>
  <si>
    <t>5505 Blue Lagoon Drive</t>
  </si>
  <si>
    <t>33126</t>
  </si>
  <si>
    <t>US5260571048</t>
  </si>
  <si>
    <t>526057104</t>
  </si>
  <si>
    <t>Levi's Plaza</t>
  </si>
  <si>
    <t>1155 Battery Street</t>
  </si>
  <si>
    <t>94111</t>
  </si>
  <si>
    <t>US52736R1023</t>
  </si>
  <si>
    <t>52736R102</t>
  </si>
  <si>
    <t>4800 N. Scottsdale Road</t>
  </si>
  <si>
    <t>Suite 6000</t>
  </si>
  <si>
    <t>85251</t>
  </si>
  <si>
    <t>US53228F1012</t>
  </si>
  <si>
    <t>53228F101</t>
  </si>
  <si>
    <t>8755 West Higgins Road</t>
  </si>
  <si>
    <t>60631</t>
  </si>
  <si>
    <t>US5370081045</t>
  </si>
  <si>
    <t>537008104</t>
  </si>
  <si>
    <t>2700 Colorado Avenue</t>
  </si>
  <si>
    <t>One Coleman Street</t>
  </si>
  <si>
    <t>EC2R 5AA</t>
  </si>
  <si>
    <t>1450 Lake Robbins Drive</t>
  </si>
  <si>
    <t>Suite 430</t>
  </si>
  <si>
    <t>US50187T1060</t>
  </si>
  <si>
    <t>50187T106</t>
  </si>
  <si>
    <t>128 Av. du Maréchal de Lattre de Tassigny</t>
  </si>
  <si>
    <t>Limoges</t>
  </si>
  <si>
    <t>87045</t>
  </si>
  <si>
    <t>358 South Main Street</t>
  </si>
  <si>
    <t>27215</t>
  </si>
  <si>
    <t>US50540R4092</t>
  </si>
  <si>
    <t>50540R409</t>
  </si>
  <si>
    <t>1025 West NASA Boulevard</t>
  </si>
  <si>
    <t>32919</t>
  </si>
  <si>
    <t>US5024311095</t>
  </si>
  <si>
    <t>502431109</t>
  </si>
  <si>
    <t>11 Wenliang Street</t>
  </si>
  <si>
    <t>Shunyi District</t>
  </si>
  <si>
    <t>101399</t>
  </si>
  <si>
    <t>US50202M1027</t>
  </si>
  <si>
    <t>50202M102</t>
  </si>
  <si>
    <t>2140 Lake Park Blvd.</t>
  </si>
  <si>
    <t>Richardson</t>
  </si>
  <si>
    <t>75080</t>
  </si>
  <si>
    <t>US5261071071</t>
  </si>
  <si>
    <t>526107107</t>
  </si>
  <si>
    <t>Forge, 43 Church Street West</t>
  </si>
  <si>
    <t>Woking</t>
  </si>
  <si>
    <t>GU21 6HT</t>
  </si>
  <si>
    <t>IE00BZ12WP82</t>
  </si>
  <si>
    <t>3-7, Honjo 1-chome</t>
  </si>
  <si>
    <t>Sumida-ku</t>
  </si>
  <si>
    <t>130-8644</t>
  </si>
  <si>
    <t>1001 Ridder Park Drive</t>
  </si>
  <si>
    <t>US55024U1097</t>
  </si>
  <si>
    <t>55024U109</t>
  </si>
  <si>
    <t>20 Eastbourne Terrace</t>
  </si>
  <si>
    <t>W2 6LG</t>
  </si>
  <si>
    <t>GB00BYMT0J19</t>
  </si>
  <si>
    <t>G5509L101</t>
  </si>
  <si>
    <t>Haixi Jingu Plaza, Building T3</t>
  </si>
  <si>
    <t>28th Floor 1-3 Taibei Road Siming District</t>
  </si>
  <si>
    <t>Xiamen</t>
  </si>
  <si>
    <t>361008</t>
  </si>
  <si>
    <t>54951L109</t>
  </si>
  <si>
    <t>500 West Madison Street</t>
  </si>
  <si>
    <t>Suite 2800</t>
  </si>
  <si>
    <t>US5018892084</t>
  </si>
  <si>
    <t>501889208</t>
  </si>
  <si>
    <t>Lilly Corporate Center</t>
  </si>
  <si>
    <t>46285</t>
  </si>
  <si>
    <t>US5324571083</t>
  </si>
  <si>
    <t>532457108</t>
  </si>
  <si>
    <t>6801 Rockledge Drive</t>
  </si>
  <si>
    <t>20817</t>
  </si>
  <si>
    <t>US5398301094</t>
  </si>
  <si>
    <t>539830109</t>
  </si>
  <si>
    <t>150 North Radnor-Chester Road</t>
  </si>
  <si>
    <t>Suite A305</t>
  </si>
  <si>
    <t>US5341871094</t>
  </si>
  <si>
    <t>534187109</t>
  </si>
  <si>
    <t>US16411R2085</t>
  </si>
  <si>
    <t>16411R208</t>
  </si>
  <si>
    <t>Beijing Eco-Techl Development Area</t>
  </si>
  <si>
    <t>No. 8 Xing Guang 5th Street Tongzhou</t>
  </si>
  <si>
    <t>US52989T1025</t>
  </si>
  <si>
    <t>52989T102</t>
  </si>
  <si>
    <t>4902 North Biltmore Lane</t>
  </si>
  <si>
    <t>53718</t>
  </si>
  <si>
    <t>US0188021085</t>
  </si>
  <si>
    <t>018802108</t>
  </si>
  <si>
    <t>201 Burlington Road</t>
  </si>
  <si>
    <t>South Building</t>
  </si>
  <si>
    <t>US5165441032</t>
  </si>
  <si>
    <t>516544103</t>
  </si>
  <si>
    <t>Lincoln House</t>
  </si>
  <si>
    <t>23rd Floor Taikoo Place 979 King's Road</t>
  </si>
  <si>
    <t>US5262501050</t>
  </si>
  <si>
    <t>526250105</t>
  </si>
  <si>
    <t>6601 Bermuda Road</t>
  </si>
  <si>
    <t>89119</t>
  </si>
  <si>
    <t>80874P109</t>
  </si>
  <si>
    <t>Daniel Borel Innovation Center</t>
  </si>
  <si>
    <t>EPFL - Quartier de l'Innovation</t>
  </si>
  <si>
    <t>Lausanne</t>
  </si>
  <si>
    <t>1015</t>
  </si>
  <si>
    <t>CH0025751329</t>
  </si>
  <si>
    <t>H50430232</t>
  </si>
  <si>
    <t>2600 West Camelback Road</t>
  </si>
  <si>
    <t>85017</t>
  </si>
  <si>
    <t>US38526M1062</t>
  </si>
  <si>
    <t>38526M106</t>
  </si>
  <si>
    <t>1000 Lowe’s Boulevard</t>
  </si>
  <si>
    <t>Mooresville</t>
  </si>
  <si>
    <t>28117</t>
  </si>
  <si>
    <t>US5486611073</t>
  </si>
  <si>
    <t>548661107</t>
  </si>
  <si>
    <t>LG Twin Towers</t>
  </si>
  <si>
    <t>128 Yeoui-daero Yeongdeungpo-gu</t>
  </si>
  <si>
    <t>07336</t>
  </si>
  <si>
    <t>US50186V1026</t>
  </si>
  <si>
    <t>50186V102</t>
  </si>
  <si>
    <t>4707 Executive Drive</t>
  </si>
  <si>
    <t>US50212V1008</t>
  </si>
  <si>
    <t>50212V100</t>
  </si>
  <si>
    <t>1610 West End Ave</t>
  </si>
  <si>
    <t>US5463471053</t>
  </si>
  <si>
    <t>546347105</t>
  </si>
  <si>
    <t>US4642872422</t>
  </si>
  <si>
    <t>464287242</t>
  </si>
  <si>
    <t>4650 Cushing Parkway</t>
  </si>
  <si>
    <t>US5128071082</t>
  </si>
  <si>
    <t>512807108</t>
  </si>
  <si>
    <t>41, rue Martre</t>
  </si>
  <si>
    <t>Clichy</t>
  </si>
  <si>
    <t>92117</t>
  </si>
  <si>
    <t>US5021172037</t>
  </si>
  <si>
    <t>502117203</t>
  </si>
  <si>
    <t>5555 NE Moore Court</t>
  </si>
  <si>
    <t>Hillsboro</t>
  </si>
  <si>
    <t>97124-6421</t>
  </si>
  <si>
    <t>US5184151042</t>
  </si>
  <si>
    <t>518415104</t>
  </si>
  <si>
    <t>6467 Main Street</t>
  </si>
  <si>
    <t>Williamsville</t>
  </si>
  <si>
    <t>14221-5856</t>
  </si>
  <si>
    <t>US53223X1072</t>
  </si>
  <si>
    <t>53223X107</t>
  </si>
  <si>
    <t>700 Saint-Antoine Street East</t>
  </si>
  <si>
    <t>H2Y 1A6</t>
  </si>
  <si>
    <t>CA53229C1077</t>
  </si>
  <si>
    <t>53229C107</t>
  </si>
  <si>
    <t>13410 Sutton Park Drive South</t>
  </si>
  <si>
    <t>32224</t>
  </si>
  <si>
    <t>US5150981018</t>
  </si>
  <si>
    <t>515098101</t>
  </si>
  <si>
    <t>US5312294094</t>
  </si>
  <si>
    <t>531229409</t>
  </si>
  <si>
    <t>US5312295083</t>
  </si>
  <si>
    <t>531229508</t>
  </si>
  <si>
    <t>US5312296073</t>
  </si>
  <si>
    <t>531229607</t>
  </si>
  <si>
    <t>2902 Corporate Place</t>
  </si>
  <si>
    <t>Chanhassen</t>
  </si>
  <si>
    <t>55317</t>
  </si>
  <si>
    <t>US53190C1027</t>
  </si>
  <si>
    <t>53190C102</t>
  </si>
  <si>
    <t>1818 Market Street</t>
  </si>
  <si>
    <t>Suite 2550</t>
  </si>
  <si>
    <t>US53814L1089</t>
  </si>
  <si>
    <t>53814L108</t>
  </si>
  <si>
    <t>Presidente Riesco 5711</t>
  </si>
  <si>
    <t>20th Floor Las Condes</t>
  </si>
  <si>
    <t>US5314652018</t>
  </si>
  <si>
    <t>531465201</t>
  </si>
  <si>
    <t>libertytripadvisorholdings.com</t>
  </si>
  <si>
    <t>Jinxiu East Road</t>
  </si>
  <si>
    <t>Building No. 6 Lane 2777 Pudong New District</t>
  </si>
  <si>
    <t>US54975P1021</t>
  </si>
  <si>
    <t>54975P102</t>
  </si>
  <si>
    <t>1818 Cornwall Avenue</t>
  </si>
  <si>
    <t>V6J 1C7</t>
  </si>
  <si>
    <t>US5500211090</t>
  </si>
  <si>
    <t>550021109</t>
  </si>
  <si>
    <t>100 CenturyLink Drive</t>
  </si>
  <si>
    <t>Monroe</t>
  </si>
  <si>
    <t>71203</t>
  </si>
  <si>
    <t>US5502411037</t>
  </si>
  <si>
    <t>550241103</t>
  </si>
  <si>
    <t>lumen.com</t>
  </si>
  <si>
    <t>150 King Street West</t>
  </si>
  <si>
    <t>Suite 2200 PO Box 38</t>
  </si>
  <si>
    <t>M5H 1J9</t>
  </si>
  <si>
    <t>PO Box 36611</t>
  </si>
  <si>
    <t>75235-1611</t>
  </si>
  <si>
    <t>US8447411088</t>
  </si>
  <si>
    <t>844741108</t>
  </si>
  <si>
    <t>22, Avenue Montaigne</t>
  </si>
  <si>
    <t>US5024413065</t>
  </si>
  <si>
    <t>502441306</t>
  </si>
  <si>
    <t>5500 Haven Street</t>
  </si>
  <si>
    <t>US5178341070</t>
  </si>
  <si>
    <t>517834107</t>
  </si>
  <si>
    <t>livewire.com</t>
  </si>
  <si>
    <t>599 South Rivershore Lane</t>
  </si>
  <si>
    <t>Eagle</t>
  </si>
  <si>
    <t>83616</t>
  </si>
  <si>
    <t>US5132721045</t>
  </si>
  <si>
    <t>513272104</t>
  </si>
  <si>
    <t>One Penn Plaza</t>
  </si>
  <si>
    <t>Suite 4015</t>
  </si>
  <si>
    <t>10119-4015</t>
  </si>
  <si>
    <t>US5290431015</t>
  </si>
  <si>
    <t>529043101</t>
  </si>
  <si>
    <t>LyondellBasell Tower</t>
  </si>
  <si>
    <t>1 Houston Center 1221 McKinney Street</t>
  </si>
  <si>
    <t>77010</t>
  </si>
  <si>
    <t>NL0009434992</t>
  </si>
  <si>
    <t>N53745100</t>
  </si>
  <si>
    <t>185 Berry Street</t>
  </si>
  <si>
    <t>US55087P1049</t>
  </si>
  <si>
    <t>55087P104</t>
  </si>
  <si>
    <t>25 Gresham Street</t>
  </si>
  <si>
    <t>EC2V 7HN</t>
  </si>
  <si>
    <t>US5394391099</t>
  </si>
  <si>
    <t>539439109</t>
  </si>
  <si>
    <t>1 Howard Street</t>
  </si>
  <si>
    <t>Level 4</t>
  </si>
  <si>
    <t>Perth</t>
  </si>
  <si>
    <t>6000</t>
  </si>
  <si>
    <t>US5510733075</t>
  </si>
  <si>
    <t>551073307</t>
  </si>
  <si>
    <t>9348 Civic Center Drive</t>
  </si>
  <si>
    <t>US5380341090</t>
  </si>
  <si>
    <t>538034109</t>
  </si>
  <si>
    <t>101 North Brand Boulevard</t>
  </si>
  <si>
    <t>Glendale</t>
  </si>
  <si>
    <t>91203</t>
  </si>
  <si>
    <t>US52466B1035</t>
  </si>
  <si>
    <t>52466B103</t>
  </si>
  <si>
    <t>Muenchensteinerstrasse 38</t>
  </si>
  <si>
    <t>4002</t>
  </si>
  <si>
    <t>151 West 34th Street</t>
  </si>
  <si>
    <t>US55616P1049</t>
  </si>
  <si>
    <t>55616P104</t>
  </si>
  <si>
    <t>2000 Purchase Street</t>
  </si>
  <si>
    <t>Purchase</t>
  </si>
  <si>
    <t>10577</t>
  </si>
  <si>
    <t>US57636Q1040</t>
  </si>
  <si>
    <t>57636Q104</t>
  </si>
  <si>
    <t>6815 Poplar Avenue</t>
  </si>
  <si>
    <t>Germantown</t>
  </si>
  <si>
    <t>38138-3606</t>
  </si>
  <si>
    <t>US59522J1034</t>
  </si>
  <si>
    <t>59522J103</t>
  </si>
  <si>
    <t>401 Wilshire Boulevard</t>
  </si>
  <si>
    <t>90401-1452</t>
  </si>
  <si>
    <t>US5543821012</t>
  </si>
  <si>
    <t>554382101</t>
  </si>
  <si>
    <t>1300 Post Oak Boulevard</t>
  </si>
  <si>
    <t>77056</t>
  </si>
  <si>
    <t>US56035L1044</t>
  </si>
  <si>
    <t>56035L104</t>
  </si>
  <si>
    <t>Waterside House</t>
  </si>
  <si>
    <t>35 North Wharf Road</t>
  </si>
  <si>
    <t>W2 1NW</t>
  </si>
  <si>
    <t>US5709121058</t>
  </si>
  <si>
    <t>100 Manpower Place</t>
  </si>
  <si>
    <t>53212</t>
  </si>
  <si>
    <t>US56418H1005</t>
  </si>
  <si>
    <t>56418H100</t>
  </si>
  <si>
    <t>2300 Windy Ridge Parkway</t>
  </si>
  <si>
    <t>Tenth Floor</t>
  </si>
  <si>
    <t>US5627501092</t>
  </si>
  <si>
    <t>562750109</t>
  </si>
  <si>
    <t>Sir Matt Busby Way</t>
  </si>
  <si>
    <t>Old Trafford</t>
  </si>
  <si>
    <t>M16 0RA</t>
  </si>
  <si>
    <t>KYG5784H1065</t>
  </si>
  <si>
    <t>G5784H106</t>
  </si>
  <si>
    <t>7750 Wisconsin Avenue</t>
  </si>
  <si>
    <t>US5719032022</t>
  </si>
  <si>
    <t>571903202</t>
  </si>
  <si>
    <t>4-2, Ohtemachi 1-chome</t>
  </si>
  <si>
    <t>100-8088</t>
  </si>
  <si>
    <t>US5738102079</t>
  </si>
  <si>
    <t>573810207</t>
  </si>
  <si>
    <t>17450 College Parkway</t>
  </si>
  <si>
    <t>Livonia</t>
  </si>
  <si>
    <t>48152</t>
  </si>
  <si>
    <t>US5745991068</t>
  </si>
  <si>
    <t>574599106</t>
  </si>
  <si>
    <t>52 Discovery</t>
  </si>
  <si>
    <t>US5747951003</t>
  </si>
  <si>
    <t>574795100</t>
  </si>
  <si>
    <t>333 Continental Boulevard</t>
  </si>
  <si>
    <t>90245-5012</t>
  </si>
  <si>
    <t>US5770811025</t>
  </si>
  <si>
    <t>577081102</t>
  </si>
  <si>
    <t>1411 Sand Island Parkway</t>
  </si>
  <si>
    <t>96819</t>
  </si>
  <si>
    <t>US57686G1058</t>
  </si>
  <si>
    <t>57686G105</t>
  </si>
  <si>
    <t>3-2, Nakano 4-chome</t>
  </si>
  <si>
    <t>Nakano-ku</t>
  </si>
  <si>
    <t>164-8701</t>
  </si>
  <si>
    <t>US5738143081</t>
  </si>
  <si>
    <t>573814308</t>
  </si>
  <si>
    <t>Wah Lai Industrial Center</t>
  </si>
  <si>
    <t>1st Floor 10-14 Kwei Tei Street</t>
  </si>
  <si>
    <t>Fo Tan</t>
  </si>
  <si>
    <t>US4642885887</t>
  </si>
  <si>
    <t>464288588</t>
  </si>
  <si>
    <t>Mercedesstrasse 120</t>
  </si>
  <si>
    <t>Stuttgart</t>
  </si>
  <si>
    <t>70372</t>
  </si>
  <si>
    <t>Har Hotzvim</t>
  </si>
  <si>
    <t>13 Hartom Street P.O. Box 45157</t>
  </si>
  <si>
    <t>Jerusalem</t>
  </si>
  <si>
    <t>9777513</t>
  </si>
  <si>
    <t>399 Park Avenue</t>
  </si>
  <si>
    <t>US60786M1053</t>
  </si>
  <si>
    <t>60786M105</t>
  </si>
  <si>
    <t>110 North Carpenter Street</t>
  </si>
  <si>
    <t>US5801351017</t>
  </si>
  <si>
    <t>580135101</t>
  </si>
  <si>
    <t>2355 West Chandler Boulevard</t>
  </si>
  <si>
    <t>Chandler</t>
  </si>
  <si>
    <t>85224-6199</t>
  </si>
  <si>
    <t>US5950171042</t>
  </si>
  <si>
    <t>595017104</t>
  </si>
  <si>
    <t>6555 State Highway 161</t>
  </si>
  <si>
    <t>US58155Q1031</t>
  </si>
  <si>
    <t>58155Q103</t>
  </si>
  <si>
    <t>7 World Trade Center</t>
  </si>
  <si>
    <t>250 Greenwich Street</t>
  </si>
  <si>
    <t>US6153691059</t>
  </si>
  <si>
    <t>615369105</t>
  </si>
  <si>
    <t>222 East 5th Street</t>
  </si>
  <si>
    <t>Tucson</t>
  </si>
  <si>
    <t>85705</t>
  </si>
  <si>
    <t>US60646V1052</t>
  </si>
  <si>
    <t>60646V105</t>
  </si>
  <si>
    <t>1633 Broadway</t>
  </si>
  <si>
    <t>38th Floor</t>
  </si>
  <si>
    <t>US60937P1066</t>
  </si>
  <si>
    <t>60937P106</t>
  </si>
  <si>
    <t>4350 South Monaco Street</t>
  </si>
  <si>
    <t>80237</t>
  </si>
  <si>
    <t>US5526761086</t>
  </si>
  <si>
    <t>552676108</t>
  </si>
  <si>
    <t>Four Tower Bridge</t>
  </si>
  <si>
    <t>Suite 200 200 Barr Harbor Drive</t>
  </si>
  <si>
    <t>West Conshohocken</t>
  </si>
  <si>
    <t>US5588681057</t>
  </si>
  <si>
    <t>558868105</t>
  </si>
  <si>
    <t>905 West Fulton Market</t>
  </si>
  <si>
    <t>US6092071058</t>
  </si>
  <si>
    <t>609207105</t>
  </si>
  <si>
    <t>20 On Hatch</t>
  </si>
  <si>
    <t>Lower Hatch Street</t>
  </si>
  <si>
    <t>IE00BTN1Y115</t>
  </si>
  <si>
    <t>585055106</t>
  </si>
  <si>
    <t>1200 West Century Avenue</t>
  </si>
  <si>
    <t>PO Box 5650</t>
  </si>
  <si>
    <t>58506-5650</t>
  </si>
  <si>
    <t>US5526901096</t>
  </si>
  <si>
    <t>552690109</t>
  </si>
  <si>
    <t>5375 Medpace Way</t>
  </si>
  <si>
    <t>45227</t>
  </si>
  <si>
    <t>US58506Q1094</t>
  </si>
  <si>
    <t>58506Q109</t>
  </si>
  <si>
    <t>WTC Free Zone</t>
  </si>
  <si>
    <t>Dr. Luis Bonavita 1294 Of. 1733 Tower II</t>
  </si>
  <si>
    <t>US58733R1023</t>
  </si>
  <si>
    <t>58733R102</t>
  </si>
  <si>
    <t>1800 Waterfront Centre</t>
  </si>
  <si>
    <t>200 Burrard Street</t>
  </si>
  <si>
    <t>V6C 3M1</t>
  </si>
  <si>
    <t>CA59151K1084</t>
  </si>
  <si>
    <t>59151K108</t>
  </si>
  <si>
    <t>200 Park Avenue</t>
  </si>
  <si>
    <t>10166-0188</t>
  </si>
  <si>
    <t>US59156R1086</t>
  </si>
  <si>
    <t>59156R108</t>
  </si>
  <si>
    <t>1601 Willow Road</t>
  </si>
  <si>
    <t>US30303M1027</t>
  </si>
  <si>
    <t>30303M102</t>
  </si>
  <si>
    <t>200 Bloor Street East</t>
  </si>
  <si>
    <t>M4W 1E5</t>
  </si>
  <si>
    <t>CA56501R1064</t>
  </si>
  <si>
    <t>56501R106</t>
  </si>
  <si>
    <t>1-5-5 Otemachi</t>
  </si>
  <si>
    <t>100-8176</t>
  </si>
  <si>
    <t>US60687Y1091</t>
  </si>
  <si>
    <t>60687Y109</t>
  </si>
  <si>
    <t>337 Magna Drive</t>
  </si>
  <si>
    <t>Aurora</t>
  </si>
  <si>
    <t>L4G 7K1</t>
  </si>
  <si>
    <t>CA5592224011</t>
  </si>
  <si>
    <t>559222401</t>
  </si>
  <si>
    <t>MGDDY</t>
  </si>
  <si>
    <t>US59410T1060</t>
  </si>
  <si>
    <t>59410T106</t>
  </si>
  <si>
    <t>133 South Blair Street</t>
  </si>
  <si>
    <t>53788</t>
  </si>
  <si>
    <t>US55277P1049</t>
  </si>
  <si>
    <t>55277P104</t>
  </si>
  <si>
    <t>3600 Las Vegas Boulevard South</t>
  </si>
  <si>
    <t>89109</t>
  </si>
  <si>
    <t>US5529531015</t>
  </si>
  <si>
    <t>552953101</t>
  </si>
  <si>
    <t>100 Commercial Street</t>
  </si>
  <si>
    <t>PO Box 130</t>
  </si>
  <si>
    <t>Atchison</t>
  </si>
  <si>
    <t>66002</t>
  </si>
  <si>
    <t>US55303J1060</t>
  </si>
  <si>
    <t>55303J106</t>
  </si>
  <si>
    <t>5700 Las Positas Road</t>
  </si>
  <si>
    <t>94551-7800</t>
  </si>
  <si>
    <t>US5805891091</t>
  </si>
  <si>
    <t>580589109</t>
  </si>
  <si>
    <t>Nine Greenway Plaza</t>
  </si>
  <si>
    <t>77046</t>
  </si>
  <si>
    <t>US5596631094</t>
  </si>
  <si>
    <t>559663109</t>
  </si>
  <si>
    <t>160 S. Industrial Blvd.</t>
  </si>
  <si>
    <t>Calhoun</t>
  </si>
  <si>
    <t>30701</t>
  </si>
  <si>
    <t>US6081901042</t>
  </si>
  <si>
    <t>608190104</t>
  </si>
  <si>
    <t>4131 Worth Avenue</t>
  </si>
  <si>
    <t>43219</t>
  </si>
  <si>
    <t>US55305B1017</t>
  </si>
  <si>
    <t>55305B101</t>
  </si>
  <si>
    <t>1400 Toastmaster Drive</t>
  </si>
  <si>
    <t>Elgin</t>
  </si>
  <si>
    <t>60120</t>
  </si>
  <si>
    <t>US5962781010</t>
  </si>
  <si>
    <t>596278101</t>
  </si>
  <si>
    <t>Tokyo Building</t>
  </si>
  <si>
    <t>2-7-3, Marunouchi Chiyoda-ku</t>
  </si>
  <si>
    <t>100-8310</t>
  </si>
  <si>
    <t>Otemachi Park Building</t>
  </si>
  <si>
    <t>1-1, Otemachi 1-chome Chiyoda-ku</t>
  </si>
  <si>
    <t>100-8133</t>
  </si>
  <si>
    <t>US6067832070</t>
  </si>
  <si>
    <t>2-1, Otemachi 1-chome</t>
  </si>
  <si>
    <t>100-8631</t>
  </si>
  <si>
    <t>US6068272029</t>
  </si>
  <si>
    <t>24 Schilling Road</t>
  </si>
  <si>
    <t>Suite 1</t>
  </si>
  <si>
    <t>Hunt Valley</t>
  </si>
  <si>
    <t>21031</t>
  </si>
  <si>
    <t>US5797802064</t>
  </si>
  <si>
    <t>579780206</t>
  </si>
  <si>
    <t>4521 Highwoods Parkway</t>
  </si>
  <si>
    <t>23060-6148</t>
  </si>
  <si>
    <t>US5705351048</t>
  </si>
  <si>
    <t>570535104</t>
  </si>
  <si>
    <t>2 Tech Drive</t>
  </si>
  <si>
    <t>Andover</t>
  </si>
  <si>
    <t>01810</t>
  </si>
  <si>
    <t>US55306N1046</t>
  </si>
  <si>
    <t>55306N104</t>
  </si>
  <si>
    <t>55 Hudson Yards</t>
  </si>
  <si>
    <t>US57060D1081</t>
  </si>
  <si>
    <t>57060D108</t>
  </si>
  <si>
    <t>The Centrium</t>
  </si>
  <si>
    <t>38th Floor 60 Wyndham Street</t>
  </si>
  <si>
    <t>US5854641009</t>
  </si>
  <si>
    <t>585464100</t>
  </si>
  <si>
    <t>150 Schilling Boulevard</t>
  </si>
  <si>
    <t>Collierville</t>
  </si>
  <si>
    <t>38017</t>
  </si>
  <si>
    <t>US6247561029</t>
  </si>
  <si>
    <t>624756102</t>
  </si>
  <si>
    <t>MCC Building</t>
  </si>
  <si>
    <t>No. 28 Shuguang Xili Chaoyang District</t>
  </si>
  <si>
    <t>100028</t>
  </si>
  <si>
    <t>4123 Parklake Avenue</t>
  </si>
  <si>
    <t>27612</t>
  </si>
  <si>
    <t>US5732841060</t>
  </si>
  <si>
    <t>573284106</t>
  </si>
  <si>
    <t>1166 Avenue of the Americas</t>
  </si>
  <si>
    <t>10036-2774</t>
  </si>
  <si>
    <t>US5717481023</t>
  </si>
  <si>
    <t>571748102</t>
  </si>
  <si>
    <t>3M Center</t>
  </si>
  <si>
    <t>55144-1000</t>
  </si>
  <si>
    <t>US88579Y1010</t>
  </si>
  <si>
    <t>88579Y101</t>
  </si>
  <si>
    <t>One Williams Center</t>
  </si>
  <si>
    <t>P.O. Box 22186</t>
  </si>
  <si>
    <t>74121-2186</t>
  </si>
  <si>
    <t>US5590801065</t>
  </si>
  <si>
    <t>559080106</t>
  </si>
  <si>
    <t>1600 Tysons Boulevard</t>
  </si>
  <si>
    <t>US5779331041</t>
  </si>
  <si>
    <t>577933104</t>
  </si>
  <si>
    <t>1600 West Merit Parkway</t>
  </si>
  <si>
    <t>US5898891040</t>
  </si>
  <si>
    <t>589889104</t>
  </si>
  <si>
    <t>Building No. 5</t>
  </si>
  <si>
    <t>19th Floor DLF Cyber City</t>
  </si>
  <si>
    <t>Gurugram</t>
  </si>
  <si>
    <t>122002</t>
  </si>
  <si>
    <t>MU0295S00016</t>
  </si>
  <si>
    <t>V5633W109</t>
  </si>
  <si>
    <t>6 Yitzhak Sadeh Street</t>
  </si>
  <si>
    <t>6777506</t>
  </si>
  <si>
    <t>IL0011762130</t>
  </si>
  <si>
    <t>M7S64H106</t>
  </si>
  <si>
    <t>M Plaza</t>
  </si>
  <si>
    <t>8th Floor No. 109, Pazhou Avenue Haizhu District</t>
  </si>
  <si>
    <t>Guangzhou</t>
  </si>
  <si>
    <t>510000</t>
  </si>
  <si>
    <t>US66981J1025</t>
  </si>
  <si>
    <t>66981J102</t>
  </si>
  <si>
    <t>1 Monster Way</t>
  </si>
  <si>
    <t>Corona</t>
  </si>
  <si>
    <t>92879</t>
  </si>
  <si>
    <t>US61174X1090</t>
  </si>
  <si>
    <t>61174X109</t>
  </si>
  <si>
    <t>6601 West Broad Street</t>
  </si>
  <si>
    <t>US02209S1033</t>
  </si>
  <si>
    <t>02209S103</t>
  </si>
  <si>
    <t>2180 Rutherford Road</t>
  </si>
  <si>
    <t>92008</t>
  </si>
  <si>
    <t>131193104</t>
  </si>
  <si>
    <t>400 Jamison Road</t>
  </si>
  <si>
    <t>East Aurora</t>
  </si>
  <si>
    <t>14052-0018</t>
  </si>
  <si>
    <t>200 Oceangate</t>
  </si>
  <si>
    <t>90802</t>
  </si>
  <si>
    <t>US60855R1005</t>
  </si>
  <si>
    <t>60855R100</t>
  </si>
  <si>
    <t>The Heights</t>
  </si>
  <si>
    <t>Ground Floor Building 5, Brooklands Surrey</t>
  </si>
  <si>
    <t>US60921V1017</t>
  </si>
  <si>
    <t>60921V101</t>
  </si>
  <si>
    <t>Liber Building</t>
  </si>
  <si>
    <t>3rd Floor 2-183, Takeyacho</t>
  </si>
  <si>
    <t>Amagasaki</t>
  </si>
  <si>
    <t>660-0876</t>
  </si>
  <si>
    <t>US61022V1070</t>
  </si>
  <si>
    <t>35 Gatehouse Drive, A2</t>
  </si>
  <si>
    <t>US61775R1059</t>
  </si>
  <si>
    <t>61775R105</t>
  </si>
  <si>
    <t>22 West Washington Street</t>
  </si>
  <si>
    <t>US6177001095</t>
  </si>
  <si>
    <t>617700109</t>
  </si>
  <si>
    <t>101 East Kennedy Boulevard</t>
  </si>
  <si>
    <t>Suite 2500</t>
  </si>
  <si>
    <t>33602</t>
  </si>
  <si>
    <t>US61945C1036</t>
  </si>
  <si>
    <t>61945C103</t>
  </si>
  <si>
    <t>1700 S. Pavilion Center Drive</t>
  </si>
  <si>
    <t>89135</t>
  </si>
  <si>
    <t>US5533681012</t>
  </si>
  <si>
    <t>553368101</t>
  </si>
  <si>
    <t>539 South Main Street</t>
  </si>
  <si>
    <t>Findlay</t>
  </si>
  <si>
    <t>45840-3229</t>
  </si>
  <si>
    <t>US56585A1025</t>
  </si>
  <si>
    <t>56585A102</t>
  </si>
  <si>
    <t>200 East Hardin Street</t>
  </si>
  <si>
    <t>US55336V1008</t>
  </si>
  <si>
    <t>55336V100</t>
  </si>
  <si>
    <t>1000 Urban Center Drive</t>
  </si>
  <si>
    <t>Suite 501</t>
  </si>
  <si>
    <t>35242-2225</t>
  </si>
  <si>
    <t>US58463J3041</t>
  </si>
  <si>
    <t>58463J304</t>
  </si>
  <si>
    <t>5808 Lake Washington Boulevard NE</t>
  </si>
  <si>
    <t>Kirkland</t>
  </si>
  <si>
    <t>98033</t>
  </si>
  <si>
    <t>US6098391054</t>
  </si>
  <si>
    <t>609839105</t>
  </si>
  <si>
    <t>180 Grand Avenue</t>
  </si>
  <si>
    <t>94612</t>
  </si>
  <si>
    <t>US57142B1044</t>
  </si>
  <si>
    <t>57142B104</t>
  </si>
  <si>
    <t>10-1, Higashikotari 1-chome</t>
  </si>
  <si>
    <t>Nagaokakyo</t>
  </si>
  <si>
    <t>617-8555</t>
  </si>
  <si>
    <t>US6264251025</t>
  </si>
  <si>
    <t>50 Minuteman Road</t>
  </si>
  <si>
    <t>US5893781089</t>
  </si>
  <si>
    <t>589378108</t>
  </si>
  <si>
    <t>126 East Lincoln Avenue</t>
  </si>
  <si>
    <t>Rahway</t>
  </si>
  <si>
    <t>07065</t>
  </si>
  <si>
    <t>US58933Y1055</t>
  </si>
  <si>
    <t>58933Y105</t>
  </si>
  <si>
    <t>200 Technology Square</t>
  </si>
  <si>
    <t>US60770K1079</t>
  </si>
  <si>
    <t>60770K107</t>
  </si>
  <si>
    <t>990 Town and Country Boulevard</t>
  </si>
  <si>
    <t>77024-2217</t>
  </si>
  <si>
    <t>US5658491064</t>
  </si>
  <si>
    <t>565849106</t>
  </si>
  <si>
    <t>3545 Cray Court</t>
  </si>
  <si>
    <t>US60468T1051</t>
  </si>
  <si>
    <t>60468T105</t>
  </si>
  <si>
    <t>10770 Wateridge Circle</t>
  </si>
  <si>
    <t>US56600D1072</t>
  </si>
  <si>
    <t>56600D107</t>
  </si>
  <si>
    <t>1000 North West Street</t>
  </si>
  <si>
    <t>US5738741041</t>
  </si>
  <si>
    <t>573874104</t>
  </si>
  <si>
    <t>1585 Broadway</t>
  </si>
  <si>
    <t>US6174464486</t>
  </si>
  <si>
    <t>617446448</t>
  </si>
  <si>
    <t>1000 Cranberry Woods Drive</t>
  </si>
  <si>
    <t>Cranberry Township</t>
  </si>
  <si>
    <t>16066-5207</t>
  </si>
  <si>
    <t>US5534981064</t>
  </si>
  <si>
    <t>553498106</t>
  </si>
  <si>
    <t>West Tower</t>
  </si>
  <si>
    <t>Tokyo Sumitomo Twin Building 27-2, Shinkawa 2-chome Chuo-ku</t>
  </si>
  <si>
    <t>104-0033</t>
  </si>
  <si>
    <t>US5534911012</t>
  </si>
  <si>
    <t>Mitsubishi Shoji Building</t>
  </si>
  <si>
    <t>3-1, Marunouchi 2-Chome Chiyoda-ku</t>
  </si>
  <si>
    <t>100-8086</t>
  </si>
  <si>
    <t>49th Floor 250 Greenwich Street</t>
  </si>
  <si>
    <t>US55354G1004</t>
  </si>
  <si>
    <t>55354G100</t>
  </si>
  <si>
    <t>One Microsoft Way</t>
  </si>
  <si>
    <t>Redmond</t>
  </si>
  <si>
    <t>98052-6399</t>
  </si>
  <si>
    <t>US5949181045</t>
  </si>
  <si>
    <t>594918104</t>
  </si>
  <si>
    <t>Two Pennsylvania Plaza</t>
  </si>
  <si>
    <t>US55826T1025</t>
  </si>
  <si>
    <t>55826T102</t>
  </si>
  <si>
    <t>msgentertainment.com</t>
  </si>
  <si>
    <t>US55825T1034</t>
  </si>
  <si>
    <t>55825T103</t>
  </si>
  <si>
    <t>US6200763075</t>
  </si>
  <si>
    <t>620076307</t>
  </si>
  <si>
    <t>515 Broadhollow Road</t>
  </si>
  <si>
    <t>US5535301064</t>
  </si>
  <si>
    <t>553530106</t>
  </si>
  <si>
    <t>1850 Towers Crescent Plaza</t>
  </si>
  <si>
    <t>Tysons Corner</t>
  </si>
  <si>
    <t>22182</t>
  </si>
  <si>
    <t>US5949724083</t>
  </si>
  <si>
    <t>594972408</t>
  </si>
  <si>
    <t>24-26, Boulevard d’Avranches</t>
  </si>
  <si>
    <t>US03938L2034</t>
  </si>
  <si>
    <t>03938L203</t>
  </si>
  <si>
    <t>One M&amp;T Plaza</t>
  </si>
  <si>
    <t>US55261F1049</t>
  </si>
  <si>
    <t>55261F104</t>
  </si>
  <si>
    <t>8750 North Central Expressway</t>
  </si>
  <si>
    <t>US57667L1070</t>
  </si>
  <si>
    <t>57667L107</t>
  </si>
  <si>
    <t>1900 Polaris Parkway</t>
  </si>
  <si>
    <t>43240</t>
  </si>
  <si>
    <t>US5926881054</t>
  </si>
  <si>
    <t>592688105</t>
  </si>
  <si>
    <t>One Lincoln Centre</t>
  </si>
  <si>
    <t>Suite 1500 5400 LBJ Freeway</t>
  </si>
  <si>
    <t>US5764852050</t>
  </si>
  <si>
    <t>576485205</t>
  </si>
  <si>
    <t>MGIC Plaza</t>
  </si>
  <si>
    <t>250 East Kilbourn Avenue</t>
  </si>
  <si>
    <t>US5528481030</t>
  </si>
  <si>
    <t>552848103</t>
  </si>
  <si>
    <t>8800 East Raintree Drive</t>
  </si>
  <si>
    <t>85260</t>
  </si>
  <si>
    <t>US59001A1025</t>
  </si>
  <si>
    <t>59001A102</t>
  </si>
  <si>
    <t>1-1 Marunouchi 1-chome</t>
  </si>
  <si>
    <t>100-8251</t>
  </si>
  <si>
    <t>US6067631001</t>
  </si>
  <si>
    <t>606763100</t>
  </si>
  <si>
    <t>390 Interlocken Crescent</t>
  </si>
  <si>
    <t>US91879Q1094</t>
  </si>
  <si>
    <t>91879Q109</t>
  </si>
  <si>
    <t>Innovation Centre</t>
  </si>
  <si>
    <t>216 14th Avenue Roodepoort Fairland</t>
  </si>
  <si>
    <t>2195</t>
  </si>
  <si>
    <t>US62474M1080</t>
  </si>
  <si>
    <t>62474M108</t>
  </si>
  <si>
    <t>6070 Parkland Boulevard</t>
  </si>
  <si>
    <t>Mayfield Heights</t>
  </si>
  <si>
    <t>44124</t>
  </si>
  <si>
    <t>US5766901012</t>
  </si>
  <si>
    <t>576690101</t>
  </si>
  <si>
    <t>100 Chelmsford Street</t>
  </si>
  <si>
    <t>01851</t>
  </si>
  <si>
    <t>US55405Y1001</t>
  </si>
  <si>
    <t>55405Y100</t>
  </si>
  <si>
    <t>Dachauer Strasse 665</t>
  </si>
  <si>
    <t>80995</t>
  </si>
  <si>
    <t>US62473G1022</t>
  </si>
  <si>
    <t>800 S. Douglas Road</t>
  </si>
  <si>
    <t>US5763231090</t>
  </si>
  <si>
    <t>576323109</t>
  </si>
  <si>
    <t>8000 South Federal Way</t>
  </si>
  <si>
    <t>83716-9632</t>
  </si>
  <si>
    <t>US5951121038</t>
  </si>
  <si>
    <t>595112103</t>
  </si>
  <si>
    <t>US4642884146</t>
  </si>
  <si>
    <t>464288414</t>
  </si>
  <si>
    <t>7-1, Marunouchi 2-chome</t>
  </si>
  <si>
    <t>100-8330</t>
  </si>
  <si>
    <t>US6068221042</t>
  </si>
  <si>
    <t>606822104</t>
  </si>
  <si>
    <t>9805 Katy Freeway</t>
  </si>
  <si>
    <t>Suite G-200</t>
  </si>
  <si>
    <t>US6267171022</t>
  </si>
  <si>
    <t>626717102</t>
  </si>
  <si>
    <t>KOeniginstrasse 107</t>
  </si>
  <si>
    <t>US6261881063</t>
  </si>
  <si>
    <t>626188106</t>
  </si>
  <si>
    <t>200 Peach Street</t>
  </si>
  <si>
    <t>El Dorado</t>
  </si>
  <si>
    <t>71730-5836</t>
  </si>
  <si>
    <t>US6267551025</t>
  </si>
  <si>
    <t>626755102</t>
  </si>
  <si>
    <t>1200 Abernathy Road N.E.</t>
  </si>
  <si>
    <t>US6247581084</t>
  </si>
  <si>
    <t>624758108</t>
  </si>
  <si>
    <t>Avenida Paseo de la Reforma 483</t>
  </si>
  <si>
    <t>piso 47 Colonia Cuauhtémoc Alcaldía Cuauhtémoc</t>
  </si>
  <si>
    <t>06500</t>
  </si>
  <si>
    <t>68560E108</t>
  </si>
  <si>
    <t>5966 La Place Court</t>
  </si>
  <si>
    <t>US57776J1007</t>
  </si>
  <si>
    <t>57776J100</t>
  </si>
  <si>
    <t>12121 Grant Street</t>
  </si>
  <si>
    <t>Suite 610</t>
  </si>
  <si>
    <t>Thornton</t>
  </si>
  <si>
    <t>80241</t>
  </si>
  <si>
    <t>US55405W1045</t>
  </si>
  <si>
    <t>55405W104</t>
  </si>
  <si>
    <t>3-1 Shinchi</t>
  </si>
  <si>
    <t>Fuchu-cho Aki-gun</t>
  </si>
  <si>
    <t>Hiroshima</t>
  </si>
  <si>
    <t>730-8670</t>
  </si>
  <si>
    <t>US5787871038</t>
  </si>
  <si>
    <t>30 Corporate Drive</t>
  </si>
  <si>
    <t>US62878D1000</t>
  </si>
  <si>
    <t>62878D100</t>
  </si>
  <si>
    <t>395 Bourke Street</t>
  </si>
  <si>
    <t>Level 28</t>
  </si>
  <si>
    <t>US6325254083</t>
  </si>
  <si>
    <t>632525408</t>
  </si>
  <si>
    <t>6001 Oak Canyon</t>
  </si>
  <si>
    <t>US45332Y1091</t>
  </si>
  <si>
    <t>45332Y109</t>
  </si>
  <si>
    <t>11500 North MoPac Expressway</t>
  </si>
  <si>
    <t>78759-3504</t>
  </si>
  <si>
    <t>US6365181022</t>
  </si>
  <si>
    <t>636518102</t>
  </si>
  <si>
    <t>123 Justison Street</t>
  </si>
  <si>
    <t>US63938C1080</t>
  </si>
  <si>
    <t>63938C108</t>
  </si>
  <si>
    <t>12780 El Camino Real</t>
  </si>
  <si>
    <t>US64125C1099</t>
  </si>
  <si>
    <t>64125C109</t>
  </si>
  <si>
    <t>7665 Corporate Center Drive</t>
  </si>
  <si>
    <t>BMG667211046</t>
  </si>
  <si>
    <t>G66721104</t>
  </si>
  <si>
    <t>6-20, Kamiya 3-chome</t>
  </si>
  <si>
    <t>115-0043</t>
  </si>
  <si>
    <t>US65479L1089</t>
  </si>
  <si>
    <t>600 St. Kilda Road</t>
  </si>
  <si>
    <t>Level 8</t>
  </si>
  <si>
    <t>3004</t>
  </si>
  <si>
    <t>US6511911082</t>
  </si>
  <si>
    <t>651191108</t>
  </si>
  <si>
    <t>6770 Parker Farm Drive</t>
  </si>
  <si>
    <t>28405</t>
  </si>
  <si>
    <t>US63947X1019</t>
  </si>
  <si>
    <t>63947X101</t>
  </si>
  <si>
    <t>864 Spring Street Northwest</t>
  </si>
  <si>
    <t>30308</t>
  </si>
  <si>
    <t>US62886E1082</t>
  </si>
  <si>
    <t>62886E108</t>
  </si>
  <si>
    <t>151 West 42nd Street</t>
  </si>
  <si>
    <t>US6311031081</t>
  </si>
  <si>
    <t>631103108</t>
  </si>
  <si>
    <t>No.12, Xincheng Road</t>
  </si>
  <si>
    <t>Songshan Lake High-Tech Ind. Dev Zn</t>
  </si>
  <si>
    <t>Dongguan</t>
  </si>
  <si>
    <t>28601 Clemens Road</t>
  </si>
  <si>
    <t>44145</t>
  </si>
  <si>
    <t>US6556631025</t>
  </si>
  <si>
    <t>655663102</t>
  </si>
  <si>
    <t>13135 Dairy Ashford</t>
  </si>
  <si>
    <t>77478</t>
  </si>
  <si>
    <t>KYG6610J2093</t>
  </si>
  <si>
    <t>G65431127</t>
  </si>
  <si>
    <t>700 Universe Boulevard</t>
  </si>
  <si>
    <t>Juno Beach</t>
  </si>
  <si>
    <t>US65339F1012</t>
  </si>
  <si>
    <t>65339F101</t>
  </si>
  <si>
    <t>6900 E Layton Avenue</t>
  </si>
  <si>
    <t>US6516391066</t>
  </si>
  <si>
    <t>651639106</t>
  </si>
  <si>
    <t>9490 NeoGenomics Way</t>
  </si>
  <si>
    <t>Fort Myers</t>
  </si>
  <si>
    <t>33912</t>
  </si>
  <si>
    <t>US64049M2098</t>
  </si>
  <si>
    <t>64049M209</t>
  </si>
  <si>
    <t>620 Lesher Place</t>
  </si>
  <si>
    <t>48912</t>
  </si>
  <si>
    <t>US6404911066</t>
  </si>
  <si>
    <t>640491106</t>
  </si>
  <si>
    <t>US65341B1061</t>
  </si>
  <si>
    <t>65341B106</t>
  </si>
  <si>
    <t>101 Townsend Street</t>
  </si>
  <si>
    <t>US18915M1071</t>
  </si>
  <si>
    <t>18915M107</t>
  </si>
  <si>
    <t>330 South Fourth Street</t>
  </si>
  <si>
    <t>23219-4350</t>
  </si>
  <si>
    <t>US6515871076</t>
  </si>
  <si>
    <t>651587107</t>
  </si>
  <si>
    <t>188 Spear Street</t>
  </si>
  <si>
    <t>US64829B1008</t>
  </si>
  <si>
    <t>64829B100</t>
  </si>
  <si>
    <t>3990 Rogerdale Road</t>
  </si>
  <si>
    <t>US65290C1053</t>
  </si>
  <si>
    <t>65290C105</t>
  </si>
  <si>
    <t>nextierofs.com</t>
  </si>
  <si>
    <t>111 West 19th Street</t>
  </si>
  <si>
    <t>US6443931000</t>
  </si>
  <si>
    <t>644393100</t>
  </si>
  <si>
    <t>6363 Main Street</t>
  </si>
  <si>
    <t>14221</t>
  </si>
  <si>
    <t>US6361801011</t>
  </si>
  <si>
    <t>636180101</t>
  </si>
  <si>
    <t>121 Albright Way</t>
  </si>
  <si>
    <t>Los Gatos</t>
  </si>
  <si>
    <t>95032</t>
  </si>
  <si>
    <t>US64110L1061</t>
  </si>
  <si>
    <t>64110L106</t>
  </si>
  <si>
    <t>1-3 Strand</t>
  </si>
  <si>
    <t>WC2N 5EH</t>
  </si>
  <si>
    <t>US6362744095</t>
  </si>
  <si>
    <t>636274409</t>
  </si>
  <si>
    <t>17 Charterhouse Street</t>
  </si>
  <si>
    <t>EC1N 6RA</t>
  </si>
  <si>
    <t>US03485P3001</t>
  </si>
  <si>
    <t>03485P300</t>
  </si>
  <si>
    <t>222 Robert Rose Drive</t>
  </si>
  <si>
    <t>Murfreesboro</t>
  </si>
  <si>
    <t>37129-6346</t>
  </si>
  <si>
    <t>US63633D1046</t>
  </si>
  <si>
    <t>63633D104</t>
  </si>
  <si>
    <t>1-31-4 Nishiochiai</t>
  </si>
  <si>
    <t>Shinjuku</t>
  </si>
  <si>
    <t>161-8560</t>
  </si>
  <si>
    <t>US65412C1080</t>
  </si>
  <si>
    <t>65412C108</t>
  </si>
  <si>
    <t>Drammensveien 264</t>
  </si>
  <si>
    <t>0283</t>
  </si>
  <si>
    <t>US6565316055</t>
  </si>
  <si>
    <t>801 East 86th Avenue</t>
  </si>
  <si>
    <t>Merrillville</t>
  </si>
  <si>
    <t>46410</t>
  </si>
  <si>
    <t>US65473P1057</t>
  </si>
  <si>
    <t>65473P105</t>
  </si>
  <si>
    <t>13 Zarchin Street</t>
  </si>
  <si>
    <t>PO Box 690</t>
  </si>
  <si>
    <t>Ra'anana</t>
  </si>
  <si>
    <t>4310602</t>
  </si>
  <si>
    <t>US6536561086</t>
  </si>
  <si>
    <t>653656108</t>
  </si>
  <si>
    <t>Shinagawa Intercity Tower C</t>
  </si>
  <si>
    <t>2-15-3, Konan Minato-ku</t>
  </si>
  <si>
    <t>108-6290</t>
  </si>
  <si>
    <t>US6541112024</t>
  </si>
  <si>
    <t>654111202</t>
  </si>
  <si>
    <t>Building 20</t>
  </si>
  <si>
    <t>No. 56 AnTuo Road Anting Town Jiading District</t>
  </si>
  <si>
    <t>201804</t>
  </si>
  <si>
    <t>US62914V1061</t>
  </si>
  <si>
    <t>62914V106</t>
  </si>
  <si>
    <t>338 Kuzetonoshiro-cho</t>
  </si>
  <si>
    <t>Minami-ku</t>
  </si>
  <si>
    <t>601-8205</t>
  </si>
  <si>
    <t>US6540901096</t>
  </si>
  <si>
    <t>654090109</t>
  </si>
  <si>
    <t>1415 Wyckoff Road</t>
  </si>
  <si>
    <t>Wall</t>
  </si>
  <si>
    <t>07719</t>
  </si>
  <si>
    <t>US6460251068</t>
  </si>
  <si>
    <t>646025106</t>
  </si>
  <si>
    <t>One Bowerman Drive</t>
  </si>
  <si>
    <t>Beaverton</t>
  </si>
  <si>
    <t>97005-6453</t>
  </si>
  <si>
    <t>US6541061031</t>
  </si>
  <si>
    <t>654106103</t>
  </si>
  <si>
    <t>US0357104092</t>
  </si>
  <si>
    <t>035710409</t>
  </si>
  <si>
    <t>2100 Powell Street</t>
  </si>
  <si>
    <t>US6292093050</t>
  </si>
  <si>
    <t>629209305</t>
  </si>
  <si>
    <t>13-1, Nihonbashi 1-chome</t>
  </si>
  <si>
    <t>103-8645</t>
  </si>
  <si>
    <t>US65535H2085</t>
  </si>
  <si>
    <t>65535H208</t>
  </si>
  <si>
    <t>5-1, Nihonbashi 2-Chome</t>
  </si>
  <si>
    <t>103-6119</t>
  </si>
  <si>
    <t>US65476F1049</t>
  </si>
  <si>
    <t>65476F104</t>
  </si>
  <si>
    <t>Schenkkade 65</t>
  </si>
  <si>
    <t>2595 AS</t>
  </si>
  <si>
    <t>US6293341037</t>
  </si>
  <si>
    <t>121 South 13th Street</t>
  </si>
  <si>
    <t>Lincoln</t>
  </si>
  <si>
    <t>68508</t>
  </si>
  <si>
    <t>US64031N1081</t>
  </si>
  <si>
    <t>64031N108</t>
  </si>
  <si>
    <t>450 South Orange Avenue</t>
  </si>
  <si>
    <t>32801-3336</t>
  </si>
  <si>
    <t>US6374171063</t>
  </si>
  <si>
    <t>637417106</t>
  </si>
  <si>
    <t>2980 Fairview Park Drive</t>
  </si>
  <si>
    <t>Falls Church</t>
  </si>
  <si>
    <t>22042</t>
  </si>
  <si>
    <t>US6668071029</t>
  </si>
  <si>
    <t>666807102</t>
  </si>
  <si>
    <t>4350 Baker Road</t>
  </si>
  <si>
    <t>Minnetonka</t>
  </si>
  <si>
    <t>55343</t>
  </si>
  <si>
    <t>US6655313079</t>
  </si>
  <si>
    <t>665531307</t>
  </si>
  <si>
    <t>Karakaari 7</t>
  </si>
  <si>
    <t>02610</t>
  </si>
  <si>
    <t>US6549022043</t>
  </si>
  <si>
    <t>654902204</t>
  </si>
  <si>
    <t>No. 1 New Square</t>
  </si>
  <si>
    <t>Bedfont Lakes Business Park</t>
  </si>
  <si>
    <t>Feltham</t>
  </si>
  <si>
    <t>TW14 8HA</t>
  </si>
  <si>
    <t>VGG6564A1057</t>
  </si>
  <si>
    <t>G6564A105</t>
  </si>
  <si>
    <t>10353 Richmond Avenue</t>
  </si>
  <si>
    <t>77042-4103</t>
  </si>
  <si>
    <t>US6370711011</t>
  </si>
  <si>
    <t>62955J103</t>
  </si>
  <si>
    <t>20 East Greenway Plaza</t>
  </si>
  <si>
    <t>Suite 540</t>
  </si>
  <si>
    <t>US86745K1043</t>
  </si>
  <si>
    <t>86745K104</t>
  </si>
  <si>
    <t>125 Middlesex Turnpike</t>
  </si>
  <si>
    <t>CA67000B1040</t>
  </si>
  <si>
    <t>67000B104</t>
  </si>
  <si>
    <t>2225 Lawson Lane</t>
  </si>
  <si>
    <t>US81762P1021</t>
  </si>
  <si>
    <t>81762P102</t>
  </si>
  <si>
    <t>3-2, Marunouchi 2-chome</t>
  </si>
  <si>
    <t>US6546333047</t>
  </si>
  <si>
    <t>5605 Carnegie Boulevard</t>
  </si>
  <si>
    <t>US29355X1072</t>
  </si>
  <si>
    <t>29355X107</t>
  </si>
  <si>
    <t>2-6-1, Marunouchi</t>
  </si>
  <si>
    <t>100-8071</t>
  </si>
  <si>
    <t>US65461T1016</t>
  </si>
  <si>
    <t>654619105</t>
  </si>
  <si>
    <t>Nissei Building</t>
  </si>
  <si>
    <t>1-6-3 Ohsaki Shinagawa-ku</t>
  </si>
  <si>
    <t>141-8560</t>
  </si>
  <si>
    <t>US6701841008</t>
  </si>
  <si>
    <t>40 Heerengracht</t>
  </si>
  <si>
    <t>Cape Town</t>
  </si>
  <si>
    <t>US6315122092</t>
  </si>
  <si>
    <t>631512209</t>
  </si>
  <si>
    <t>Satamaradankatu 5</t>
  </si>
  <si>
    <t>Nordea</t>
  </si>
  <si>
    <t>Helsinki</t>
  </si>
  <si>
    <t>00020</t>
  </si>
  <si>
    <t>US65558R1095</t>
  </si>
  <si>
    <t>65557A107</t>
  </si>
  <si>
    <t>910 Louisiana St.</t>
  </si>
  <si>
    <t>US6293775085</t>
  </si>
  <si>
    <t>629377508</t>
  </si>
  <si>
    <t>Otemachi Financial City Grand Cube</t>
  </si>
  <si>
    <t>1-9-2 Otemachi Chiyoda-ku</t>
  </si>
  <si>
    <t>US65538C1071</t>
  </si>
  <si>
    <t>65538C206</t>
  </si>
  <si>
    <t>8400 East Prentice Avenue</t>
  </si>
  <si>
    <t>80111-2921</t>
  </si>
  <si>
    <t>US6378701063</t>
  </si>
  <si>
    <t>637870106</t>
  </si>
  <si>
    <t>1-1, Takashima 1-chome</t>
  </si>
  <si>
    <t>Nishi-ku</t>
  </si>
  <si>
    <t>Yokohama</t>
  </si>
  <si>
    <t>220-8686</t>
  </si>
  <si>
    <t>US6547444082</t>
  </si>
  <si>
    <t>654744408</t>
  </si>
  <si>
    <t>650 West Peachtree Street NW</t>
  </si>
  <si>
    <t>30308-1925</t>
  </si>
  <si>
    <t>US6558441084</t>
  </si>
  <si>
    <t>655844108</t>
  </si>
  <si>
    <t>2701 East Insight Way</t>
  </si>
  <si>
    <t>85286</t>
  </si>
  <si>
    <t>US45765U1034</t>
  </si>
  <si>
    <t>45765U103</t>
  </si>
  <si>
    <t>19001 Crescent Springs Drive</t>
  </si>
  <si>
    <t>Kingwood</t>
  </si>
  <si>
    <t>77339</t>
  </si>
  <si>
    <t>US45778Q1076</t>
  </si>
  <si>
    <t>45778Q107</t>
  </si>
  <si>
    <t>avenue NestlE 55</t>
  </si>
  <si>
    <t>Vevey</t>
  </si>
  <si>
    <t>1800</t>
  </si>
  <si>
    <t>US6410694060</t>
  </si>
  <si>
    <t>641069406</t>
  </si>
  <si>
    <t>3060 Olsen Drive</t>
  </si>
  <si>
    <t>95128</t>
  </si>
  <si>
    <t>US64110D1046</t>
  </si>
  <si>
    <t>64110D104</t>
  </si>
  <si>
    <t>Avenida Alexandre Colares</t>
  </si>
  <si>
    <t>No. 1188, Sala A17-Bloco A Parque Anhanguera</t>
  </si>
  <si>
    <t>05106-000</t>
  </si>
  <si>
    <t>US63884N1081</t>
  </si>
  <si>
    <t>63884N108</t>
  </si>
  <si>
    <t>310 Littleton Road</t>
  </si>
  <si>
    <t>01886-4105</t>
  </si>
  <si>
    <t>US64115T1043</t>
  </si>
  <si>
    <t>64115T104</t>
  </si>
  <si>
    <t>11-1 Hokotate-cho</t>
  </si>
  <si>
    <t>Kamitoba Minami-ku</t>
  </si>
  <si>
    <t>601-8501</t>
  </si>
  <si>
    <t>US6544453037</t>
  </si>
  <si>
    <t>654445303</t>
  </si>
  <si>
    <t>Toyosu Center Building</t>
  </si>
  <si>
    <t>3-3, Toyosu 3-chome Koto-ku</t>
  </si>
  <si>
    <t>135-6033</t>
  </si>
  <si>
    <t>US6294361067</t>
  </si>
  <si>
    <t>NetEase Building</t>
  </si>
  <si>
    <t>No. 599 Wangshang Road Binjiang District</t>
  </si>
  <si>
    <t>310052</t>
  </si>
  <si>
    <t>US64110W1027</t>
  </si>
  <si>
    <t>64110W102</t>
  </si>
  <si>
    <t>600 De La Gauchetière Street West</t>
  </si>
  <si>
    <t>H3B 4L2</t>
  </si>
  <si>
    <t>40 Erie Street</t>
  </si>
  <si>
    <t>Suite 130</t>
  </si>
  <si>
    <t>US45826J1051</t>
  </si>
  <si>
    <t>45826J105</t>
  </si>
  <si>
    <t>1740 Technology Drive</t>
  </si>
  <si>
    <t>95110</t>
  </si>
  <si>
    <t>US67059N1081</t>
  </si>
  <si>
    <t>67059N108</t>
  </si>
  <si>
    <t>211 19th Street East</t>
  </si>
  <si>
    <t>S7K 5R6</t>
  </si>
  <si>
    <t>CA67077M1086</t>
  </si>
  <si>
    <t>67077M108</t>
  </si>
  <si>
    <t>13011 McCallen Pass</t>
  </si>
  <si>
    <t>Building A Suite 100</t>
  </si>
  <si>
    <t>78753</t>
  </si>
  <si>
    <t>US6323071042</t>
  </si>
  <si>
    <t>632307104</t>
  </si>
  <si>
    <t>50 South La Salle Street</t>
  </si>
  <si>
    <t>60603</t>
  </si>
  <si>
    <t>US6658591044</t>
  </si>
  <si>
    <t>665859104</t>
  </si>
  <si>
    <t>East Tower</t>
  </si>
  <si>
    <t>Otemachi First Square 5-1, Otemachi 1-Chome Chiyoda-ku</t>
  </si>
  <si>
    <t>100-8116</t>
  </si>
  <si>
    <t>US6546241059</t>
  </si>
  <si>
    <t>654624105</t>
  </si>
  <si>
    <t>Rua Capote Valente, 39</t>
  </si>
  <si>
    <t>5409-0000</t>
  </si>
  <si>
    <t>KYG6683N1034</t>
  </si>
  <si>
    <t>G6683N103</t>
  </si>
  <si>
    <t>1915 Rexford Road</t>
  </si>
  <si>
    <t>US6703461052</t>
  </si>
  <si>
    <t>670346105</t>
  </si>
  <si>
    <t>7475 Lusk Boulevard</t>
  </si>
  <si>
    <t>US6707041058</t>
  </si>
  <si>
    <t>670704105</t>
  </si>
  <si>
    <t>One Broadway</t>
  </si>
  <si>
    <t>US6707031075</t>
  </si>
  <si>
    <t>670703107</t>
  </si>
  <si>
    <t>No. 4 The Forum</t>
  </si>
  <si>
    <t>Second Floor Grenville Street</t>
  </si>
  <si>
    <t>Saint Helier</t>
  </si>
  <si>
    <t>JE2 4UF</t>
  </si>
  <si>
    <t>JE00BYSS4X48</t>
  </si>
  <si>
    <t>G6674U108</t>
  </si>
  <si>
    <t>2788 San Tomas Expressway</t>
  </si>
  <si>
    <t>US67066G1040</t>
  </si>
  <si>
    <t>67066G104</t>
  </si>
  <si>
    <t>1100 René-Lévesque Boulevard West</t>
  </si>
  <si>
    <t>9th Floor Suite 900</t>
  </si>
  <si>
    <t>H3B 4N4</t>
  </si>
  <si>
    <t>CA67079A1021</t>
  </si>
  <si>
    <t>67079A102</t>
  </si>
  <si>
    <t>5 David Fikes Street</t>
  </si>
  <si>
    <t>Rehovot</t>
  </si>
  <si>
    <t>7632805</t>
  </si>
  <si>
    <t>IL0010845571</t>
  </si>
  <si>
    <t>M7516K103</t>
  </si>
  <si>
    <t>Novo Alle 1</t>
  </si>
  <si>
    <t>Bagsvaerd</t>
  </si>
  <si>
    <t>2880</t>
  </si>
  <si>
    <t>US6701002056</t>
  </si>
  <si>
    <t>670100205</t>
  </si>
  <si>
    <t>Plaza America Tower I</t>
  </si>
  <si>
    <t>Suite 500 11700 Plaza America Drive</t>
  </si>
  <si>
    <t>US62944T1051</t>
  </si>
  <si>
    <t>62944T105</t>
  </si>
  <si>
    <t>Lichtstrasse 35</t>
  </si>
  <si>
    <t>4056</t>
  </si>
  <si>
    <t>US66987V1098</t>
  </si>
  <si>
    <t>66987V109</t>
  </si>
  <si>
    <t>Building E</t>
  </si>
  <si>
    <t>200 South Kraemer Boulevard</t>
  </si>
  <si>
    <t>Brea</t>
  </si>
  <si>
    <t>92821-6208</t>
  </si>
  <si>
    <t>US29415F1049</t>
  </si>
  <si>
    <t>29415F104</t>
  </si>
  <si>
    <t>The Mille</t>
  </si>
  <si>
    <t>8th Floor (East) 1000 Great West Road</t>
  </si>
  <si>
    <t>TW8 9DW</t>
  </si>
  <si>
    <t>IE00BDVJJQ56</t>
  </si>
  <si>
    <t>G6700G107</t>
  </si>
  <si>
    <t>Krogshoejvej 36</t>
  </si>
  <si>
    <t>US6701081092</t>
  </si>
  <si>
    <t>670108109</t>
  </si>
  <si>
    <t>3010 West 69th Street</t>
  </si>
  <si>
    <t>Sioux Falls</t>
  </si>
  <si>
    <t>57108</t>
  </si>
  <si>
    <t>US6680743050</t>
  </si>
  <si>
    <t>668074305</t>
  </si>
  <si>
    <t>Gogarburn</t>
  </si>
  <si>
    <t>PO Box 1000</t>
  </si>
  <si>
    <t>Edinburgh</t>
  </si>
  <si>
    <t>EH12 1HQ</t>
  </si>
  <si>
    <t>US6390571080</t>
  </si>
  <si>
    <t>639057108</t>
  </si>
  <si>
    <t>6655 Peachtree Dunwoody Road</t>
  </si>
  <si>
    <t>US6512291062</t>
  </si>
  <si>
    <t>651229106</t>
  </si>
  <si>
    <t>US65249B2088</t>
  </si>
  <si>
    <t>65249B208</t>
  </si>
  <si>
    <t>US65249B1098</t>
  </si>
  <si>
    <t>65249B109</t>
  </si>
  <si>
    <t>Building A1</t>
  </si>
  <si>
    <t>Floor 1, Office 114-117 Dubai Digital Park, PO BOX 6009 Dubai Silicon Oasis</t>
  </si>
  <si>
    <t>Dubai</t>
  </si>
  <si>
    <t>1021 West Hastings Street</t>
  </si>
  <si>
    <t>Suite 3150</t>
  </si>
  <si>
    <t>V6E 0C3</t>
  </si>
  <si>
    <t>CA65340P1062</t>
  </si>
  <si>
    <t>65340P106</t>
  </si>
  <si>
    <t>Desford Road</t>
  </si>
  <si>
    <t>Enderby</t>
  </si>
  <si>
    <t>LE19 4AT</t>
  </si>
  <si>
    <t>US65337A1043</t>
  </si>
  <si>
    <t>65337A104</t>
  </si>
  <si>
    <t>High Tech Campus 60</t>
  </si>
  <si>
    <t>Eindhoven</t>
  </si>
  <si>
    <t>5656 AG</t>
  </si>
  <si>
    <t>NL0009538784</t>
  </si>
  <si>
    <t>N6596X109</t>
  </si>
  <si>
    <t>545 East John Carpenter Freeway</t>
  </si>
  <si>
    <t>75062</t>
  </si>
  <si>
    <t>US65336K1034</t>
  </si>
  <si>
    <t>65336K103</t>
  </si>
  <si>
    <t>102 Duffy Avenue</t>
  </si>
  <si>
    <t>Hicksville</t>
  </si>
  <si>
    <t>11801</t>
  </si>
  <si>
    <t>US6494451031</t>
  </si>
  <si>
    <t>649445103</t>
  </si>
  <si>
    <t>620 Eighth Avenue</t>
  </si>
  <si>
    <t>US6501111073</t>
  </si>
  <si>
    <t>650111107</t>
  </si>
  <si>
    <t>11995 El Camino Real</t>
  </si>
  <si>
    <t>US7561091049</t>
  </si>
  <si>
    <t>756109104</t>
  </si>
  <si>
    <t>One Owens Corning Parkway</t>
  </si>
  <si>
    <t>Toledo</t>
  </si>
  <si>
    <t>43659</t>
  </si>
  <si>
    <t>US6907421019</t>
  </si>
  <si>
    <t>690742101</t>
  </si>
  <si>
    <t>Buildings One &amp; Two Trident Place</t>
  </si>
  <si>
    <t>Hatfield Business Park Mosquito Way</t>
  </si>
  <si>
    <t>Hatfield</t>
  </si>
  <si>
    <t>AL10 9UL</t>
  </si>
  <si>
    <t>US6744881011</t>
  </si>
  <si>
    <t>500 Old Dominion Way</t>
  </si>
  <si>
    <t>27360</t>
  </si>
  <si>
    <t>US6795801009</t>
  </si>
  <si>
    <t>679580100</t>
  </si>
  <si>
    <t>6711 Columbia Gateway Drive</t>
  </si>
  <si>
    <t>Columbia</t>
  </si>
  <si>
    <t>21046-2383</t>
  </si>
  <si>
    <t>US22002T1088</t>
  </si>
  <si>
    <t>22002T108</t>
  </si>
  <si>
    <t>321 North Harvey</t>
  </si>
  <si>
    <t>PO Box 321</t>
  </si>
  <si>
    <t>73101-0321</t>
  </si>
  <si>
    <t>US6708371033</t>
  </si>
  <si>
    <t>670837103</t>
  </si>
  <si>
    <t>30 Hudson Street</t>
  </si>
  <si>
    <t>Floor 33</t>
  </si>
  <si>
    <t>Jersey City</t>
  </si>
  <si>
    <t>07302</t>
  </si>
  <si>
    <t>US68622V1061</t>
  </si>
  <si>
    <t>68622V106</t>
  </si>
  <si>
    <t>15 East Fifth Street</t>
  </si>
  <si>
    <t>74103</t>
  </si>
  <si>
    <t>US68235P1084</t>
  </si>
  <si>
    <t>68235P108</t>
  </si>
  <si>
    <t>303 International Circle</t>
  </si>
  <si>
    <t>21030-1394</t>
  </si>
  <si>
    <t>US6819361006</t>
  </si>
  <si>
    <t>681936100</t>
  </si>
  <si>
    <t>One Michael Owens Way</t>
  </si>
  <si>
    <t>Plaza 2</t>
  </si>
  <si>
    <t>Perrysburg</t>
  </si>
  <si>
    <t>43551-2999</t>
  </si>
  <si>
    <t>US67098H1041</t>
  </si>
  <si>
    <t>67098H104</t>
  </si>
  <si>
    <t>US92189F7188</t>
  </si>
  <si>
    <t>92189H607</t>
  </si>
  <si>
    <t>100 West Fifth Street</t>
  </si>
  <si>
    <t>US6826801036</t>
  </si>
  <si>
    <t>682680103</t>
  </si>
  <si>
    <t>100 First Street</t>
  </si>
  <si>
    <t>US6792951054</t>
  </si>
  <si>
    <t>679295105</t>
  </si>
  <si>
    <t>1-1 Maihama</t>
  </si>
  <si>
    <t>Urayasu</t>
  </si>
  <si>
    <t>279-8511</t>
  </si>
  <si>
    <t>US68620X1046</t>
  </si>
  <si>
    <t>68620X104</t>
  </si>
  <si>
    <t>250 Phillips Boulevard</t>
  </si>
  <si>
    <t>08618</t>
  </si>
  <si>
    <t>US91347P1057</t>
  </si>
  <si>
    <t>91347P105</t>
  </si>
  <si>
    <t>Uppsala Science Park</t>
  </si>
  <si>
    <t>Uppsala</t>
  </si>
  <si>
    <t>751 83</t>
  </si>
  <si>
    <t>US6807101000</t>
  </si>
  <si>
    <t>680710100</t>
  </si>
  <si>
    <t>6295 Allentown Boulevard</t>
  </si>
  <si>
    <t>Harrisburg</t>
  </si>
  <si>
    <t>17112</t>
  </si>
  <si>
    <t>US6811161099</t>
  </si>
  <si>
    <t>681116109</t>
  </si>
  <si>
    <t>190 Carondelet Plaza</t>
  </si>
  <si>
    <t>Suite 1530</t>
  </si>
  <si>
    <t>Clayton</t>
  </si>
  <si>
    <t>US6806652052</t>
  </si>
  <si>
    <t>680665205</t>
  </si>
  <si>
    <t>1187 Coast Village Road</t>
  </si>
  <si>
    <t>Suite 1-520</t>
  </si>
  <si>
    <t>93108</t>
  </si>
  <si>
    <t>US6793691089</t>
  </si>
  <si>
    <t>679369108</t>
  </si>
  <si>
    <t>Plaza Metrópoli Patriotismo, Piso 5</t>
  </si>
  <si>
    <t>Av. Patriotismo 201 Col. San Pedro de los Pinos Benito Juárez</t>
  </si>
  <si>
    <t>03800</t>
  </si>
  <si>
    <t>US4005011022</t>
  </si>
  <si>
    <t>400501102</t>
  </si>
  <si>
    <t>US6819191064</t>
  </si>
  <si>
    <t>681919106</t>
  </si>
  <si>
    <t>2625 Augustine Drive</t>
  </si>
  <si>
    <t>US68213N1090</t>
  </si>
  <si>
    <t>68213N109</t>
  </si>
  <si>
    <t>601 N.W. Second Street</t>
  </si>
  <si>
    <t>47708-1013</t>
  </si>
  <si>
    <t>US68268W1036</t>
  </si>
  <si>
    <t>68268W103</t>
  </si>
  <si>
    <t>Shiokoji Horikawa</t>
  </si>
  <si>
    <t>Shimogyo-ku</t>
  </si>
  <si>
    <t>600-8530</t>
  </si>
  <si>
    <t>US6821513032</t>
  </si>
  <si>
    <t>682151204</t>
  </si>
  <si>
    <t>Trabrennstrasse 6-8</t>
  </si>
  <si>
    <t>Vienna</t>
  </si>
  <si>
    <t>1020</t>
  </si>
  <si>
    <t>5701 North Pima Road</t>
  </si>
  <si>
    <t>85250</t>
  </si>
  <si>
    <t>US6821891057</t>
  </si>
  <si>
    <t>682189105</t>
  </si>
  <si>
    <t>One Main Street</t>
  </si>
  <si>
    <t>47708</t>
  </si>
  <si>
    <t>US6800331075</t>
  </si>
  <si>
    <t>680033107</t>
  </si>
  <si>
    <t>161 Bay Street</t>
  </si>
  <si>
    <t>PO Box 700</t>
  </si>
  <si>
    <t>Förrlibuckstrasse 190</t>
  </si>
  <si>
    <t>8005</t>
  </si>
  <si>
    <t>CH1134540470</t>
  </si>
  <si>
    <t>H5919C104</t>
  </si>
  <si>
    <t>16 Jonspin Road</t>
  </si>
  <si>
    <t>US6833441057</t>
  </si>
  <si>
    <t>683344105</t>
  </si>
  <si>
    <t>3000 Lakeside Drive</t>
  </si>
  <si>
    <t>Suite 300N</t>
  </si>
  <si>
    <t>Bannockburn</t>
  </si>
  <si>
    <t>US68404L2016</t>
  </si>
  <si>
    <t>68404L201</t>
  </si>
  <si>
    <t>P.O. Box 4214</t>
  </si>
  <si>
    <t>Nydalen</t>
  </si>
  <si>
    <t>0401</t>
  </si>
  <si>
    <t>US68373M1071</t>
  </si>
  <si>
    <t>68373M107</t>
  </si>
  <si>
    <t>1100 Avenue des Canadiens-de-MontrEal</t>
  </si>
  <si>
    <t>Suite 300 PO Box 211</t>
  </si>
  <si>
    <t>H3B 2S2</t>
  </si>
  <si>
    <t>CA68827L1013</t>
  </si>
  <si>
    <t>68827L101</t>
  </si>
  <si>
    <t>6140 Plumas Street</t>
  </si>
  <si>
    <t>89519-6075</t>
  </si>
  <si>
    <t>US6866881021</t>
  </si>
  <si>
    <t>686688102</t>
  </si>
  <si>
    <t>111, quai du Président Roosevelt</t>
  </si>
  <si>
    <t>US6840601065</t>
  </si>
  <si>
    <t>684060106</t>
  </si>
  <si>
    <t>37th Floor</t>
  </si>
  <si>
    <t>US69121K1043</t>
  </si>
  <si>
    <t>69121K104</t>
  </si>
  <si>
    <t>2300 Oracle Way</t>
  </si>
  <si>
    <t>78741</t>
  </si>
  <si>
    <t>US68389X1054</t>
  </si>
  <si>
    <t>68389X105</t>
  </si>
  <si>
    <t>307 North Michigan Avenue</t>
  </si>
  <si>
    <t>US6802231042</t>
  </si>
  <si>
    <t>680223104</t>
  </si>
  <si>
    <t>Orionintie 1A</t>
  </si>
  <si>
    <t>02200</t>
  </si>
  <si>
    <t>US68628Y1047</t>
  </si>
  <si>
    <t>Drammensveien 149</t>
  </si>
  <si>
    <t>0277</t>
  </si>
  <si>
    <t>US6863311097</t>
  </si>
  <si>
    <t>686331109</t>
  </si>
  <si>
    <t>233 South Patterson Avenue</t>
  </si>
  <si>
    <t>65802-2298</t>
  </si>
  <si>
    <t>US67103H1077</t>
  </si>
  <si>
    <t>67103H107</t>
  </si>
  <si>
    <t>Harbour Centre</t>
  </si>
  <si>
    <t>31st Floor 25 Harbour Road</t>
  </si>
  <si>
    <t>12525 Chadron Avenue</t>
  </si>
  <si>
    <t>Hawthorne</t>
  </si>
  <si>
    <t>90250</t>
  </si>
  <si>
    <t>US6710441055</t>
  </si>
  <si>
    <t>671044105</t>
  </si>
  <si>
    <t>1917 Four Wheel Drive</t>
  </si>
  <si>
    <t>54902</t>
  </si>
  <si>
    <t>US6882392011</t>
  </si>
  <si>
    <t>688239201</t>
  </si>
  <si>
    <t>275 Frank Tompa Drive</t>
  </si>
  <si>
    <t>N2L 0A1</t>
  </si>
  <si>
    <t>CA6837151068</t>
  </si>
  <si>
    <t>683715106</t>
  </si>
  <si>
    <t>One Carrier Place</t>
  </si>
  <si>
    <t>Farmington</t>
  </si>
  <si>
    <t>06032</t>
  </si>
  <si>
    <t>US68902V1070</t>
  </si>
  <si>
    <t>68902V107</t>
  </si>
  <si>
    <t>215 South Cascade Street</t>
  </si>
  <si>
    <t>PO Box 496</t>
  </si>
  <si>
    <t>Fergus Falls</t>
  </si>
  <si>
    <t>56538-0496</t>
  </si>
  <si>
    <t>US6896481032</t>
  </si>
  <si>
    <t>689648103</t>
  </si>
  <si>
    <t>405 Lexington Avenue, 17th Floor</t>
  </si>
  <si>
    <t>10174-0002</t>
  </si>
  <si>
    <t>US69007J1060</t>
  </si>
  <si>
    <t>69007J106</t>
  </si>
  <si>
    <t>No. 10-00 OCBC Centre East</t>
  </si>
  <si>
    <t>63 Chulia Street</t>
  </si>
  <si>
    <t>049514</t>
  </si>
  <si>
    <t>US6903331097</t>
  </si>
  <si>
    <t>690333109</t>
  </si>
  <si>
    <t>370 17th Street</t>
  </si>
  <si>
    <t>US69047Q1022</t>
  </si>
  <si>
    <t>69047Q102</t>
  </si>
  <si>
    <t>US09581B1035</t>
  </si>
  <si>
    <t>09581B103</t>
  </si>
  <si>
    <t>5 Greenway Plaza</t>
  </si>
  <si>
    <t>77046-0521</t>
  </si>
  <si>
    <t>US6745991058</t>
  </si>
  <si>
    <t>674599105</t>
  </si>
  <si>
    <t>18000 Cantrell Road</t>
  </si>
  <si>
    <t>72223</t>
  </si>
  <si>
    <t>US06417N1037</t>
  </si>
  <si>
    <t>06417N103</t>
  </si>
  <si>
    <t>Arch. Makariou III</t>
  </si>
  <si>
    <t>9th Floor 2-4, Capital Center</t>
  </si>
  <si>
    <t>Nicosia</t>
  </si>
  <si>
    <t>1065</t>
  </si>
  <si>
    <t>US69269L1044</t>
  </si>
  <si>
    <t>69269L104</t>
  </si>
  <si>
    <t>333 Clay Street</t>
  </si>
  <si>
    <t>Suite 160</t>
  </si>
  <si>
    <t>US7265031051</t>
  </si>
  <si>
    <t>726503105</t>
  </si>
  <si>
    <t>625 Howe Street</t>
  </si>
  <si>
    <t>Suite 1440</t>
  </si>
  <si>
    <t>V6C 2T6</t>
  </si>
  <si>
    <t>CA6979001089</t>
  </si>
  <si>
    <t>697900108</t>
  </si>
  <si>
    <t>Avenida Mariano Otero No. 1249-B</t>
  </si>
  <si>
    <t>Torre PacIfico Piso 6 Col. Rinconada del Bosque</t>
  </si>
  <si>
    <t>Guadalajara</t>
  </si>
  <si>
    <t>44530</t>
  </si>
  <si>
    <t>JA</t>
  </si>
  <si>
    <t>US4005061019</t>
  </si>
  <si>
    <t>400506101</t>
  </si>
  <si>
    <t>1305 O’Brien Drive</t>
  </si>
  <si>
    <t>US69404D1081</t>
  </si>
  <si>
    <t>69404D108</t>
  </si>
  <si>
    <t>2555 Telegraph Road</t>
  </si>
  <si>
    <t>48302-0954</t>
  </si>
  <si>
    <t>US70959W1036</t>
  </si>
  <si>
    <t>70959W103</t>
  </si>
  <si>
    <t>US72651A2078</t>
  </si>
  <si>
    <t>72651A207</t>
  </si>
  <si>
    <t>Avenida Brigadeiro Faria Lima, 1384</t>
  </si>
  <si>
    <t>4º Andar Parte A</t>
  </si>
  <si>
    <t>01451-001</t>
  </si>
  <si>
    <t>KYG687071012</t>
  </si>
  <si>
    <t>G68707101</t>
  </si>
  <si>
    <t>Maipú 1</t>
  </si>
  <si>
    <t>Buenos Aires</t>
  </si>
  <si>
    <t>C1084ABA</t>
  </si>
  <si>
    <t>US6976602077</t>
  </si>
  <si>
    <t>697660207</t>
  </si>
  <si>
    <t>3000 Tannery Way</t>
  </si>
  <si>
    <t>US6974351057</t>
  </si>
  <si>
    <t>697435105</t>
  </si>
  <si>
    <t>1515 Broadway</t>
  </si>
  <si>
    <t>US92556H2067</t>
  </si>
  <si>
    <t>92556H206</t>
  </si>
  <si>
    <t>92556H107</t>
  </si>
  <si>
    <t>452 5th Avenue</t>
  </si>
  <si>
    <t>22nd Floor</t>
  </si>
  <si>
    <t>US90364P1057</t>
  </si>
  <si>
    <t>90364P105</t>
  </si>
  <si>
    <t>7501 West Memorial Road</t>
  </si>
  <si>
    <t>73142</t>
  </si>
  <si>
    <t>US70432V1026</t>
  </si>
  <si>
    <t>70432V102</t>
  </si>
  <si>
    <t>911 Panorama Trail South</t>
  </si>
  <si>
    <t>14625-2396</t>
  </si>
  <si>
    <t>US7043261079</t>
  </si>
  <si>
    <t>704326107</t>
  </si>
  <si>
    <t>Prosperity Bank Plaza</t>
  </si>
  <si>
    <t>4295 San Felipe</t>
  </si>
  <si>
    <t>77027</t>
  </si>
  <si>
    <t>US7436061052</t>
  </si>
  <si>
    <t>743606105</t>
  </si>
  <si>
    <t>585 - 8th Avenue South West</t>
  </si>
  <si>
    <t>CA7063271034</t>
  </si>
  <si>
    <t>706327103</t>
  </si>
  <si>
    <t>One Sylvan Way</t>
  </si>
  <si>
    <t>Second Floor</t>
  </si>
  <si>
    <t>US69318G1067</t>
  </si>
  <si>
    <t>69318G106</t>
  </si>
  <si>
    <t>660 White Plains Road</t>
  </si>
  <si>
    <t>Tarrytown</t>
  </si>
  <si>
    <t>10591</t>
  </si>
  <si>
    <t>US74112D1019</t>
  </si>
  <si>
    <t>74112D101</t>
  </si>
  <si>
    <t>Avenida RepUblica do Chile, 65</t>
  </si>
  <si>
    <t>Centro</t>
  </si>
  <si>
    <t>20031-912</t>
  </si>
  <si>
    <t>US71654V4086</t>
  </si>
  <si>
    <t>71654V408</t>
  </si>
  <si>
    <t>777 - 106th Avenue N.E.</t>
  </si>
  <si>
    <t>98004</t>
  </si>
  <si>
    <t>US6937181088</t>
  </si>
  <si>
    <t>693718108</t>
  </si>
  <si>
    <t>PCCW Tower</t>
  </si>
  <si>
    <t>41st Floor TaiKoo Place 979 King’s Road</t>
  </si>
  <si>
    <t>300 Lakeside Drive</t>
  </si>
  <si>
    <t>US69331C1080</t>
  </si>
  <si>
    <t>69331C108</t>
  </si>
  <si>
    <t>601 West First Avenue</t>
  </si>
  <si>
    <t>99201-0603</t>
  </si>
  <si>
    <t>US7376301039</t>
  </si>
  <si>
    <t>737630103</t>
  </si>
  <si>
    <t>6309 Carpinteria Avenue</t>
  </si>
  <si>
    <t>Carpinteria</t>
  </si>
  <si>
    <t>93013</t>
  </si>
  <si>
    <t>US74275K1088</t>
  </si>
  <si>
    <t>74275K108</t>
  </si>
  <si>
    <t>1006 Kadoma</t>
  </si>
  <si>
    <t>Kadoma</t>
  </si>
  <si>
    <t>571-8501</t>
  </si>
  <si>
    <t>US69832A2050</t>
  </si>
  <si>
    <t>69832A205</t>
  </si>
  <si>
    <t>1400 American Lane</t>
  </si>
  <si>
    <t>Schaumburg</t>
  </si>
  <si>
    <t>60173</t>
  </si>
  <si>
    <t>US70438V1061</t>
  </si>
  <si>
    <t>70438V106</t>
  </si>
  <si>
    <t>825 Industrial Road</t>
  </si>
  <si>
    <t>San Carlos</t>
  </si>
  <si>
    <t>94070</t>
  </si>
  <si>
    <t>US92243G1085</t>
  </si>
  <si>
    <t>92243G108</t>
  </si>
  <si>
    <t>600 Townsend Street</t>
  </si>
  <si>
    <t>US69553P1003</t>
  </si>
  <si>
    <t>69553P100</t>
  </si>
  <si>
    <t>1775 Sherman Street</t>
  </si>
  <si>
    <t>Suite 3000</t>
  </si>
  <si>
    <t>80203</t>
  </si>
  <si>
    <t>US69327R1014</t>
  </si>
  <si>
    <t>69327R101</t>
  </si>
  <si>
    <t>1031 Mendota Heights Road</t>
  </si>
  <si>
    <t>55120</t>
  </si>
  <si>
    <t>US7033951036</t>
  </si>
  <si>
    <t>703395103</t>
  </si>
  <si>
    <t>Belfield Office Park</t>
  </si>
  <si>
    <t>Beech Hill Road Clonskeagh</t>
  </si>
  <si>
    <t>US3440441026</t>
  </si>
  <si>
    <t>695274209</t>
  </si>
  <si>
    <t>4600 South Syracuse Street</t>
  </si>
  <si>
    <t>US42250P1030</t>
  </si>
  <si>
    <t>42250P103</t>
  </si>
  <si>
    <t>11501 Northlake Drive</t>
  </si>
  <si>
    <t>45249-1667</t>
  </si>
  <si>
    <t>US71844V2016</t>
  </si>
  <si>
    <t>71844V201</t>
  </si>
  <si>
    <t>80 Park Plaza</t>
  </si>
  <si>
    <t>07102</t>
  </si>
  <si>
    <t>US7445731067</t>
  </si>
  <si>
    <t>744573106</t>
  </si>
  <si>
    <t>US7055731035</t>
  </si>
  <si>
    <t>705573103</t>
  </si>
  <si>
    <t>One Penumbra Place</t>
  </si>
  <si>
    <t>US70975L1070</t>
  </si>
  <si>
    <t>70975L107</t>
  </si>
  <si>
    <t>825 Berkshire Blvd.</t>
  </si>
  <si>
    <t>19610</t>
  </si>
  <si>
    <t>US7075691094</t>
  </si>
  <si>
    <t>707569109</t>
  </si>
  <si>
    <t>700 Anderson Hill Road</t>
  </si>
  <si>
    <t>US7134481081</t>
  </si>
  <si>
    <t>713448108</t>
  </si>
  <si>
    <t>66 Hudson Boulevard East</t>
  </si>
  <si>
    <t>10001-2192</t>
  </si>
  <si>
    <t>US7170811035</t>
  </si>
  <si>
    <t>717081103</t>
  </si>
  <si>
    <t>US4642886877</t>
  </si>
  <si>
    <t>464288687</t>
  </si>
  <si>
    <t>711 High Street</t>
  </si>
  <si>
    <t>50392</t>
  </si>
  <si>
    <t>US74251V1026</t>
  </si>
  <si>
    <t>74251V102</t>
  </si>
  <si>
    <t>12500 West Creek Parkway</t>
  </si>
  <si>
    <t>US71377A1034</t>
  </si>
  <si>
    <t>71377A103</t>
  </si>
  <si>
    <t>3043 Townsgate Road</t>
  </si>
  <si>
    <t>Westlake Village</t>
  </si>
  <si>
    <t>91361</t>
  </si>
  <si>
    <t>US70932M1071</t>
  </si>
  <si>
    <t>70932M107</t>
  </si>
  <si>
    <t>One Procter &amp; Gamble Plaza</t>
  </si>
  <si>
    <t>US7427181091</t>
  </si>
  <si>
    <t>742718109</t>
  </si>
  <si>
    <t>1359 Broadway</t>
  </si>
  <si>
    <t>US74340E1038</t>
  </si>
  <si>
    <t>74340E103</t>
  </si>
  <si>
    <t>6300 Wilson Mills Road</t>
  </si>
  <si>
    <t>Mayfield</t>
  </si>
  <si>
    <t>44143</t>
  </si>
  <si>
    <t>US7433151039</t>
  </si>
  <si>
    <t>743315103</t>
  </si>
  <si>
    <t>US46138E5116</t>
  </si>
  <si>
    <t>46138E511</t>
  </si>
  <si>
    <t>6035 Parkland Boulevard</t>
  </si>
  <si>
    <t>44124-4141</t>
  </si>
  <si>
    <t>US7010941042</t>
  </si>
  <si>
    <t>701094104</t>
  </si>
  <si>
    <t>Philips Center</t>
  </si>
  <si>
    <t>Amstelplein 2</t>
  </si>
  <si>
    <t>1096 BC</t>
  </si>
  <si>
    <t>US5004723038</t>
  </si>
  <si>
    <t>500472303</t>
  </si>
  <si>
    <t>Ramon Cojuangco Building</t>
  </si>
  <si>
    <t>Makati Avenue cor Ayala Ave. Legazpi Village</t>
  </si>
  <si>
    <t>Makati City</t>
  </si>
  <si>
    <t>1200</t>
  </si>
  <si>
    <t>US69344D4088</t>
  </si>
  <si>
    <t>69344D408</t>
  </si>
  <si>
    <t>3350 Peachtree Road NE</t>
  </si>
  <si>
    <t>US7458671010</t>
  </si>
  <si>
    <t>745867101</t>
  </si>
  <si>
    <t>US4532041096</t>
  </si>
  <si>
    <t>453204109</t>
  </si>
  <si>
    <t>2100 Highway 55</t>
  </si>
  <si>
    <t>Medina</t>
  </si>
  <si>
    <t>55340</t>
  </si>
  <si>
    <t>US7310681025</t>
  </si>
  <si>
    <t>731068102</t>
  </si>
  <si>
    <t>13034 Ballantyne Corporate Place</t>
  </si>
  <si>
    <t>US74051N1028</t>
  </si>
  <si>
    <t>74051N102</t>
  </si>
  <si>
    <t>505 Brannan Street</t>
  </si>
  <si>
    <t>US72352L1061</t>
  </si>
  <si>
    <t>72352L106</t>
  </si>
  <si>
    <t>800 Nicollet Mall</t>
  </si>
  <si>
    <t>55402</t>
  </si>
  <si>
    <t>US7240781002</t>
  </si>
  <si>
    <t>724078100</t>
  </si>
  <si>
    <t>1775 Tysons Boulevard</t>
  </si>
  <si>
    <t>22102-4285</t>
  </si>
  <si>
    <t>US7005171050</t>
  </si>
  <si>
    <t>700517105</t>
  </si>
  <si>
    <t>1 North Field Court</t>
  </si>
  <si>
    <t>60045</t>
  </si>
  <si>
    <t>US6951561090</t>
  </si>
  <si>
    <t>695156109</t>
  </si>
  <si>
    <t>6261, Donghaean-ro</t>
  </si>
  <si>
    <t>Nam-gu</t>
  </si>
  <si>
    <t>Pohang</t>
  </si>
  <si>
    <t>US6934831099</t>
  </si>
  <si>
    <t>693483109</t>
  </si>
  <si>
    <t>Pier 1, Bay 1</t>
  </si>
  <si>
    <t>US74340W1036</t>
  </si>
  <si>
    <t>74340W103</t>
  </si>
  <si>
    <t>4 Liberty Lane West</t>
  </si>
  <si>
    <t>Hampton</t>
  </si>
  <si>
    <t>03842</t>
  </si>
  <si>
    <t>US72703H1014</t>
  </si>
  <si>
    <t>72703H101</t>
  </si>
  <si>
    <t>HaChoshlim Street 8</t>
  </si>
  <si>
    <t>Herzliya Pituach</t>
  </si>
  <si>
    <t>US72815L1070</t>
  </si>
  <si>
    <t>72815L107</t>
  </si>
  <si>
    <t>1200 17th Street</t>
  </si>
  <si>
    <t>US69608A1088</t>
  </si>
  <si>
    <t>69608A108</t>
  </si>
  <si>
    <t>968 Albany Shaker Road</t>
  </si>
  <si>
    <t>Latham</t>
  </si>
  <si>
    <t>12110</t>
  </si>
  <si>
    <t>US72919P2020</t>
  </si>
  <si>
    <t>72919P202</t>
  </si>
  <si>
    <t>One Plexus Way</t>
  </si>
  <si>
    <t>Neenah</t>
  </si>
  <si>
    <t>54957</t>
  </si>
  <si>
    <t>US7291321005</t>
  </si>
  <si>
    <t>729132100</t>
  </si>
  <si>
    <t>677 Washington Boulevard</t>
  </si>
  <si>
    <t>06901</t>
  </si>
  <si>
    <t>US7181721090</t>
  </si>
  <si>
    <t>718172109</t>
  </si>
  <si>
    <t>The Tower at PNC Plaza</t>
  </si>
  <si>
    <t>300 Fifth Avenue</t>
  </si>
  <si>
    <t>15222-2401</t>
  </si>
  <si>
    <t>US6934751057</t>
  </si>
  <si>
    <t>693475105</t>
  </si>
  <si>
    <t>150 Third Avenue South</t>
  </si>
  <si>
    <t>37201</t>
  </si>
  <si>
    <t>US72346Q1040</t>
  </si>
  <si>
    <t>72346Q104</t>
  </si>
  <si>
    <t>Ping An Finance Center</t>
  </si>
  <si>
    <t>47th, 48th, 109th, 110th, 111th, 112th Floors No.5033 Yitian Road Futian District</t>
  </si>
  <si>
    <t>518033</t>
  </si>
  <si>
    <t>US72341E3045</t>
  </si>
  <si>
    <t>72341E304</t>
  </si>
  <si>
    <t>414 Silver Ave. SW</t>
  </si>
  <si>
    <t>87102-3289</t>
  </si>
  <si>
    <t>US69349H1077</t>
  </si>
  <si>
    <t>69349H107</t>
  </si>
  <si>
    <t>Regal House</t>
  </si>
  <si>
    <t>70 London Road Twickenham</t>
  </si>
  <si>
    <t>TW13 QS</t>
  </si>
  <si>
    <t>IE00BLS09M33</t>
  </si>
  <si>
    <t>G7S00T104</t>
  </si>
  <si>
    <t>400 North Fifth Street</t>
  </si>
  <si>
    <t>PO Box 53999</t>
  </si>
  <si>
    <t>85072-3999</t>
  </si>
  <si>
    <t>US7234841010</t>
  </si>
  <si>
    <t>723484101</t>
  </si>
  <si>
    <t>100 Nagog Park</t>
  </si>
  <si>
    <t>Acton</t>
  </si>
  <si>
    <t>01720</t>
  </si>
  <si>
    <t>US45784P1012</t>
  </si>
  <si>
    <t>45784P101</t>
  </si>
  <si>
    <t>109 Northpark Boulevard</t>
  </si>
  <si>
    <t>Covington</t>
  </si>
  <si>
    <t>70433-5001</t>
  </si>
  <si>
    <t>US73278L1052</t>
  </si>
  <si>
    <t>73278L105</t>
  </si>
  <si>
    <t>121 South West Salmon Street</t>
  </si>
  <si>
    <t>97204</t>
  </si>
  <si>
    <t>US7365088472</t>
  </si>
  <si>
    <t>736508847</t>
  </si>
  <si>
    <t>2503 S. Hanley Road</t>
  </si>
  <si>
    <t>US7374461041</t>
  </si>
  <si>
    <t>737446104</t>
  </si>
  <si>
    <t>5245 Hellyer Avenue</t>
  </si>
  <si>
    <t>95138-1002</t>
  </si>
  <si>
    <t>US7392761034</t>
  </si>
  <si>
    <t>739276103</t>
  </si>
  <si>
    <t>17901 Von Karman Avenue</t>
  </si>
  <si>
    <t>US69478X1054</t>
  </si>
  <si>
    <t>69478X105</t>
  </si>
  <si>
    <t>ppbi.com</t>
  </si>
  <si>
    <t>1770 Promontory Circle</t>
  </si>
  <si>
    <t>Greeley</t>
  </si>
  <si>
    <t>80634-9038</t>
  </si>
  <si>
    <t>US72147K1088</t>
  </si>
  <si>
    <t>72147K108</t>
  </si>
  <si>
    <t>Plaza Mandiri</t>
  </si>
  <si>
    <t>Jl. Jenderal Gatot Subroto Kav. 36-38</t>
  </si>
  <si>
    <t>Jakarta</t>
  </si>
  <si>
    <t>12190</t>
  </si>
  <si>
    <t>69367U105</t>
  </si>
  <si>
    <t>15272</t>
  </si>
  <si>
    <t>US6935061076</t>
  </si>
  <si>
    <t>693506107</t>
  </si>
  <si>
    <t>Two North Ninth Street</t>
  </si>
  <si>
    <t>18101-1179</t>
  </si>
  <si>
    <t>US69351T1060</t>
  </si>
  <si>
    <t>69351T106</t>
  </si>
  <si>
    <t>40 rue de SEvres</t>
  </si>
  <si>
    <t>75007</t>
  </si>
  <si>
    <t>300 N. Marienfeld Street</t>
  </si>
  <si>
    <t>71424F105</t>
  </si>
  <si>
    <t>555 Maryville University Drive</t>
  </si>
  <si>
    <t>US71375U1016</t>
  </si>
  <si>
    <t>71375U101</t>
  </si>
  <si>
    <t>The Sharp Building</t>
  </si>
  <si>
    <t>Hogan Place</t>
  </si>
  <si>
    <t>D02 TY74</t>
  </si>
  <si>
    <t>IE00BGH1M568</t>
  </si>
  <si>
    <t>G97822103</t>
  </si>
  <si>
    <t>15 Wayside Road</t>
  </si>
  <si>
    <t>US7433121008</t>
  </si>
  <si>
    <t>743312100</t>
  </si>
  <si>
    <t>1 Primerica Parkway</t>
  </si>
  <si>
    <t>30099</t>
  </si>
  <si>
    <t>US74164M1080</t>
  </si>
  <si>
    <t>74164M108</t>
  </si>
  <si>
    <t>888 – 3rd Street SW</t>
  </si>
  <si>
    <t>Suite 4700</t>
  </si>
  <si>
    <t>T2P 5C5</t>
  </si>
  <si>
    <t>1150 Assembly Drive</t>
  </si>
  <si>
    <t>CA74167P1080</t>
  </si>
  <si>
    <t>74167P108</t>
  </si>
  <si>
    <t>5, Cours Paul Ricard</t>
  </si>
  <si>
    <t>Cedex 08</t>
  </si>
  <si>
    <t>75380</t>
  </si>
  <si>
    <t>US7142643060</t>
  </si>
  <si>
    <t>714264306</t>
  </si>
  <si>
    <t>2000 Frontis Plaza Blvd.</t>
  </si>
  <si>
    <t>Winston-Salem</t>
  </si>
  <si>
    <t>27103</t>
  </si>
  <si>
    <t>prokidney.com</t>
  </si>
  <si>
    <t>Symphony Offices</t>
  </si>
  <si>
    <t>Gustav Mahlerplein 5</t>
  </si>
  <si>
    <t>US74365P1084</t>
  </si>
  <si>
    <t>77 Sir John Rogerson’s Quay</t>
  </si>
  <si>
    <t>Block C Grand Canal Docklands</t>
  </si>
  <si>
    <t>IE00B91XRN20</t>
  </si>
  <si>
    <t>G72800108</t>
  </si>
  <si>
    <t>751 Broad Street</t>
  </si>
  <si>
    <t>US7443201022</t>
  </si>
  <si>
    <t>744320102</t>
  </si>
  <si>
    <t>950 North Glebe Road</t>
  </si>
  <si>
    <t>US74276R1023</t>
  </si>
  <si>
    <t>74276R102</t>
  </si>
  <si>
    <t>701 Western Avenue</t>
  </si>
  <si>
    <t>91201-2349</t>
  </si>
  <si>
    <t>US74460D1090</t>
  </si>
  <si>
    <t>74460D109</t>
  </si>
  <si>
    <t>10 East 40th Street</t>
  </si>
  <si>
    <t>US74348T1025</t>
  </si>
  <si>
    <t>74348T102</t>
  </si>
  <si>
    <t>787 Eleventh Avenue</t>
  </si>
  <si>
    <t>Ninth Floor</t>
  </si>
  <si>
    <t>Persimmon House</t>
  </si>
  <si>
    <t>Fulford</t>
  </si>
  <si>
    <t>York</t>
  </si>
  <si>
    <t>YO19 4FE</t>
  </si>
  <si>
    <t>US7153181018</t>
  </si>
  <si>
    <t>715318101</t>
  </si>
  <si>
    <t>9740 Scranton Road</t>
  </si>
  <si>
    <t>US7415111092</t>
  </si>
  <si>
    <t>741511109</t>
  </si>
  <si>
    <t>5875 Trinity Parkway</t>
  </si>
  <si>
    <t>Centreville</t>
  </si>
  <si>
    <t>21120</t>
  </si>
  <si>
    <t>US70202L1026</t>
  </si>
  <si>
    <t>70202L102</t>
  </si>
  <si>
    <t>Assar Gabrielssons VAeG 9</t>
  </si>
  <si>
    <t>40531</t>
  </si>
  <si>
    <t>731105201</t>
  </si>
  <si>
    <t>80 Strand</t>
  </si>
  <si>
    <t>WC2R 0RL</t>
  </si>
  <si>
    <t>US7050151056</t>
  </si>
  <si>
    <t>705015105</t>
  </si>
  <si>
    <t>650 Castro Street</t>
  </si>
  <si>
    <t>US74624M1027</t>
  </si>
  <si>
    <t>74624M102</t>
  </si>
  <si>
    <t>2331 CityWest Boulevard</t>
  </si>
  <si>
    <t>US7185461040</t>
  </si>
  <si>
    <t>718546104</t>
  </si>
  <si>
    <t>121 Seaport Boulevard</t>
  </si>
  <si>
    <t>US69370C1009</t>
  </si>
  <si>
    <t>69370C100</t>
  </si>
  <si>
    <t>100 Corporate Court</t>
  </si>
  <si>
    <t>South Plainfield</t>
  </si>
  <si>
    <t>07080</t>
  </si>
  <si>
    <t>US69366J2006</t>
  </si>
  <si>
    <t>69366J200</t>
  </si>
  <si>
    <t>10713 West Sam Houston Parkway North</t>
  </si>
  <si>
    <t>77064</t>
  </si>
  <si>
    <t>US7034811015</t>
  </si>
  <si>
    <t>703481101</t>
  </si>
  <si>
    <t>441 Ninth Avenue</t>
  </si>
  <si>
    <t>Sixth Floor</t>
  </si>
  <si>
    <t>US70614W1009</t>
  </si>
  <si>
    <t>70614W100</t>
  </si>
  <si>
    <t>133, Avenue des Champs-ElysEes</t>
  </si>
  <si>
    <t>US74463M1062</t>
  </si>
  <si>
    <t>74463M106</t>
  </si>
  <si>
    <t>1 Angel Court</t>
  </si>
  <si>
    <t>EC2R 7AG</t>
  </si>
  <si>
    <t>US74435K2042</t>
  </si>
  <si>
    <t>74435K204</t>
  </si>
  <si>
    <t>285 Madison Avenue</t>
  </si>
  <si>
    <t>US6936561009</t>
  </si>
  <si>
    <t>693656100</t>
  </si>
  <si>
    <t>2727 North Loop West</t>
  </si>
  <si>
    <t>77008</t>
  </si>
  <si>
    <t>US74762E1029</t>
  </si>
  <si>
    <t>74762E102</t>
  </si>
  <si>
    <t>150 Parkshore Drive</t>
  </si>
  <si>
    <t>Folsom</t>
  </si>
  <si>
    <t>95630</t>
  </si>
  <si>
    <t>US73939C1062</t>
  </si>
  <si>
    <t>73939C106</t>
  </si>
  <si>
    <t>777 Hidden Ridge</t>
  </si>
  <si>
    <t>US7237871071</t>
  </si>
  <si>
    <t>723787107</t>
  </si>
  <si>
    <t>4811 Montgomery Road</t>
  </si>
  <si>
    <t>45212</t>
  </si>
  <si>
    <t>US70435P1021</t>
  </si>
  <si>
    <t>70435P102</t>
  </si>
  <si>
    <t>2211 North First Street</t>
  </si>
  <si>
    <t>US70450Y1038</t>
  </si>
  <si>
    <t>70450Y103</t>
  </si>
  <si>
    <t>2002 Papa John’s Boulevard</t>
  </si>
  <si>
    <t>40299-2367</t>
  </si>
  <si>
    <t>US6988131024</t>
  </si>
  <si>
    <t>698813102</t>
  </si>
  <si>
    <t>5775 Morehouse Drive</t>
  </si>
  <si>
    <t>92121-1714</t>
  </si>
  <si>
    <t>US7475251036</t>
  </si>
  <si>
    <t>747525103</t>
  </si>
  <si>
    <t>9975 Summers Ridge Road</t>
  </si>
  <si>
    <t>US74838J1016</t>
  </si>
  <si>
    <t>219798105</t>
  </si>
  <si>
    <t>7/F Lujiazui Finance Plaza</t>
  </si>
  <si>
    <t>No. 1217 Dongfang Road Pudong New Area</t>
  </si>
  <si>
    <t>US88557W1018</t>
  </si>
  <si>
    <t>88557W101</t>
  </si>
  <si>
    <t>Hulsterweg 82</t>
  </si>
  <si>
    <t>Venlo</t>
  </si>
  <si>
    <t>5912 PL</t>
  </si>
  <si>
    <t>NL0012169213</t>
  </si>
  <si>
    <t>N72482123</t>
  </si>
  <si>
    <t>919 East Hillsdale Boulevard</t>
  </si>
  <si>
    <t>US74758T3032</t>
  </si>
  <si>
    <t>74758T303</t>
  </si>
  <si>
    <t>US46090E1038</t>
  </si>
  <si>
    <t>46090E103</t>
  </si>
  <si>
    <t>US74915M2098</t>
  </si>
  <si>
    <t>74915M209</t>
  </si>
  <si>
    <t>7628 Thorndike Road</t>
  </si>
  <si>
    <t>27409-9421</t>
  </si>
  <si>
    <t>US74736K1016</t>
  </si>
  <si>
    <t>74736K101</t>
  </si>
  <si>
    <t>1730 Technology Drive</t>
  </si>
  <si>
    <t>US74767V1098</t>
  </si>
  <si>
    <t>74767V109</t>
  </si>
  <si>
    <t>130 King Street West</t>
  </si>
  <si>
    <t>M5X 1E1</t>
  </si>
  <si>
    <t>CA76131D1033</t>
  </si>
  <si>
    <t>76131D103</t>
  </si>
  <si>
    <t>11690 NW 105th Street</t>
  </si>
  <si>
    <t>33178</t>
  </si>
  <si>
    <t>US7835491082</t>
  </si>
  <si>
    <t>783549108</t>
  </si>
  <si>
    <t>Am Stadtpark 9</t>
  </si>
  <si>
    <t>1030</t>
  </si>
  <si>
    <t>US7507321096</t>
  </si>
  <si>
    <t>750732109</t>
  </si>
  <si>
    <t>60 Leveroni Court</t>
  </si>
  <si>
    <t>Novato</t>
  </si>
  <si>
    <t>94949</t>
  </si>
  <si>
    <t>US90400D1081</t>
  </si>
  <si>
    <t>90400D108</t>
  </si>
  <si>
    <t>Two Westbrook Corporate Center</t>
  </si>
  <si>
    <t>CA7677441056</t>
  </si>
  <si>
    <t>767744105</t>
  </si>
  <si>
    <t>One Tribology Center</t>
  </si>
  <si>
    <t>102 Willenbrock Road</t>
  </si>
  <si>
    <t>Oxford</t>
  </si>
  <si>
    <t>06478</t>
  </si>
  <si>
    <t>Turner House</t>
  </si>
  <si>
    <t>103-105 Bath Road</t>
  </si>
  <si>
    <t>Slough</t>
  </si>
  <si>
    <t>SL1 3UH</t>
  </si>
  <si>
    <t>US7562552049</t>
  </si>
  <si>
    <t>756255204</t>
  </si>
  <si>
    <t>970 Park Place</t>
  </si>
  <si>
    <t>US7710491033</t>
  </si>
  <si>
    <t>771049103</t>
  </si>
  <si>
    <t>333 Bloor Street East</t>
  </si>
  <si>
    <t>M4W 1G9</t>
  </si>
  <si>
    <t>CA7751092007</t>
  </si>
  <si>
    <t>775109200</t>
  </si>
  <si>
    <t>1050 Caribbean Way</t>
  </si>
  <si>
    <t>33132-2096</t>
  </si>
  <si>
    <t>LR0008862868</t>
  </si>
  <si>
    <t>V7780T103</t>
  </si>
  <si>
    <t>434 W. Ascension Way</t>
  </si>
  <si>
    <t>Murray</t>
  </si>
  <si>
    <t>84123</t>
  </si>
  <si>
    <t>US77634L1052</t>
  </si>
  <si>
    <t>77634L105</t>
  </si>
  <si>
    <t>1-9-2 Marunouchi</t>
  </si>
  <si>
    <t>100-6640</t>
  </si>
  <si>
    <t>Paseo del Conde de los Gaitanes, 177</t>
  </si>
  <si>
    <t>28109</t>
  </si>
  <si>
    <t>US7565681019</t>
  </si>
  <si>
    <t>756568101</t>
  </si>
  <si>
    <t>550 East Swedesford Road</t>
  </si>
  <si>
    <t>Wayne</t>
  </si>
  <si>
    <t>US7502361014</t>
  </si>
  <si>
    <t>750236101</t>
  </si>
  <si>
    <t>8-2-337, Road No. 3</t>
  </si>
  <si>
    <t>Banjara Hills</t>
  </si>
  <si>
    <t>Hyderabad</t>
  </si>
  <si>
    <t>500034</t>
  </si>
  <si>
    <t>US2561352038</t>
  </si>
  <si>
    <t>256135203</t>
  </si>
  <si>
    <t>Seon Place</t>
  </si>
  <si>
    <t>4th Floor 141 Front Street PO Box HM 845</t>
  </si>
  <si>
    <t>HM 19</t>
  </si>
  <si>
    <t>BMG3223R1088</t>
  </si>
  <si>
    <t>G3223R108</t>
  </si>
  <si>
    <t>One Independent Drive</t>
  </si>
  <si>
    <t>Suite 114</t>
  </si>
  <si>
    <t>32202-5019</t>
  </si>
  <si>
    <t>US7588491032</t>
  </si>
  <si>
    <t>758849103</t>
  </si>
  <si>
    <t>777 Old Saw Mill River Road</t>
  </si>
  <si>
    <t>10591-6707</t>
  </si>
  <si>
    <t>US75886F1075</t>
  </si>
  <si>
    <t>75886F107</t>
  </si>
  <si>
    <t>WC2N 5JR</t>
  </si>
  <si>
    <t>US7595301083</t>
  </si>
  <si>
    <t>759530108</t>
  </si>
  <si>
    <t>111 Third Avenue</t>
  </si>
  <si>
    <t>US75960P1049</t>
  </si>
  <si>
    <t>75960P104</t>
  </si>
  <si>
    <t>rue Joseph Pataa</t>
  </si>
  <si>
    <t>Cognac</t>
  </si>
  <si>
    <t>16100</t>
  </si>
  <si>
    <t>US7596551033</t>
  </si>
  <si>
    <t>759655103</t>
  </si>
  <si>
    <t>Repsol Campus</t>
  </si>
  <si>
    <t>C/ Mendez Alvaro, 44</t>
  </si>
  <si>
    <t>28045</t>
  </si>
  <si>
    <t>US76026T2050</t>
  </si>
  <si>
    <t>5320 Legacy Drive</t>
  </si>
  <si>
    <t>US75615P1030</t>
  </si>
  <si>
    <t>75615P103</t>
  </si>
  <si>
    <t>11620 Wilshire Boulevard</t>
  </si>
  <si>
    <t>90025-6821</t>
  </si>
  <si>
    <t>US76169C1009</t>
  </si>
  <si>
    <t>76169C100</t>
  </si>
  <si>
    <t>1900 West Field Court</t>
  </si>
  <si>
    <t>US76171L1061</t>
  </si>
  <si>
    <t>76171L106</t>
  </si>
  <si>
    <t>16100 North 71st Street</t>
  </si>
  <si>
    <t>Suite 550</t>
  </si>
  <si>
    <t>US76118Y1047</t>
  </si>
  <si>
    <t>76118Y104</t>
  </si>
  <si>
    <t>1900 Fifth Avenue North</t>
  </si>
  <si>
    <t>35203</t>
  </si>
  <si>
    <t>US7591EP1005</t>
  </si>
  <si>
    <t>7591EP100</t>
  </si>
  <si>
    <t>16600 Swingley Ridge Road</t>
  </si>
  <si>
    <t>63017-1706</t>
  </si>
  <si>
    <t>US7593516047</t>
  </si>
  <si>
    <t>759351604</t>
  </si>
  <si>
    <t>Suite 100 41 Seyon Street</t>
  </si>
  <si>
    <t>02453</t>
  </si>
  <si>
    <t>US7599161095</t>
  </si>
  <si>
    <t>759916109</t>
  </si>
  <si>
    <t>1144 15th Street</t>
  </si>
  <si>
    <t>80202-1161</t>
  </si>
  <si>
    <t>US7802871084</t>
  </si>
  <si>
    <t>780287108</t>
  </si>
  <si>
    <t>15 Koch Road</t>
  </si>
  <si>
    <t>Corte Madera</t>
  </si>
  <si>
    <t>94925</t>
  </si>
  <si>
    <t>US74967X1037</t>
  </si>
  <si>
    <t>74967X103</t>
  </si>
  <si>
    <t>Grenzacherstrasse 124</t>
  </si>
  <si>
    <t>4058</t>
  </si>
  <si>
    <t>US7711951043</t>
  </si>
  <si>
    <t>771195104</t>
  </si>
  <si>
    <t>2884 Sand Hill Road</t>
  </si>
  <si>
    <t>US7703231032</t>
  </si>
  <si>
    <t>770323103</t>
  </si>
  <si>
    <t>One Gaylord Drive</t>
  </si>
  <si>
    <t>37214-1207</t>
  </si>
  <si>
    <t>US78377T1079</t>
  </si>
  <si>
    <t>78377T107</t>
  </si>
  <si>
    <t>1-3-6 Nakamagome</t>
  </si>
  <si>
    <t>143-8555</t>
  </si>
  <si>
    <t>US7656583074</t>
  </si>
  <si>
    <t>765658307</t>
  </si>
  <si>
    <t>Turmstrasse 30</t>
  </si>
  <si>
    <t>CH0048265513</t>
  </si>
  <si>
    <t>H8817H100</t>
  </si>
  <si>
    <t>6 St James’s Square</t>
  </si>
  <si>
    <t>SW1Y 4AD</t>
  </si>
  <si>
    <t>US7672041008</t>
  </si>
  <si>
    <t>767204100</t>
  </si>
  <si>
    <t>3855 Ambrosia Street</t>
  </si>
  <si>
    <t>Castle Rock</t>
  </si>
  <si>
    <t>80109</t>
  </si>
  <si>
    <t>US7672921050</t>
  </si>
  <si>
    <t>767292105</t>
  </si>
  <si>
    <t>riotplatforms.com</t>
  </si>
  <si>
    <t>799 Broadway</t>
  </si>
  <si>
    <t>64828T201</t>
  </si>
  <si>
    <t>14600 Myford Road</t>
  </si>
  <si>
    <t>92606</t>
  </si>
  <si>
    <t>US76954A1034</t>
  </si>
  <si>
    <t>76954A103</t>
  </si>
  <si>
    <t>880 Carillon Parkway</t>
  </si>
  <si>
    <t>US7547301090</t>
  </si>
  <si>
    <t>754730109</t>
  </si>
  <si>
    <t>3881 McGowen Street</t>
  </si>
  <si>
    <t>90808</t>
  </si>
  <si>
    <t>US7731221062</t>
  </si>
  <si>
    <t>773122106</t>
  </si>
  <si>
    <t>1050 Woodward Avenue</t>
  </si>
  <si>
    <t>US77311W1018</t>
  </si>
  <si>
    <t>77311W101</t>
  </si>
  <si>
    <t>Rakuten Crimson House</t>
  </si>
  <si>
    <t>1-14-1 Tamagawa Setagaya-ku</t>
  </si>
  <si>
    <t>158-0094</t>
  </si>
  <si>
    <t>US75102W1080</t>
  </si>
  <si>
    <t>75102W108</t>
  </si>
  <si>
    <t>650 Madison Avenue</t>
  </si>
  <si>
    <t>US7512121010</t>
  </si>
  <si>
    <t>751212101</t>
  </si>
  <si>
    <t>9025 North Lindbergh Drive</t>
  </si>
  <si>
    <t>Peoria</t>
  </si>
  <si>
    <t>61615</t>
  </si>
  <si>
    <t>US7496071074</t>
  </si>
  <si>
    <t>749607107</t>
  </si>
  <si>
    <t>4453 North First Street</t>
  </si>
  <si>
    <t>US7509171069</t>
  </si>
  <si>
    <t>750917106</t>
  </si>
  <si>
    <t>9001 Spectrum Center Boulevard</t>
  </si>
  <si>
    <t>92123</t>
  </si>
  <si>
    <t>US7611521078</t>
  </si>
  <si>
    <t>761152107</t>
  </si>
  <si>
    <t>20 Davis Drive</t>
  </si>
  <si>
    <t>Belmont</t>
  </si>
  <si>
    <t>94002</t>
  </si>
  <si>
    <t>US76680R2067</t>
  </si>
  <si>
    <t>76680R206</t>
  </si>
  <si>
    <t>122/122 bis avenue du Général Leclerc</t>
  </si>
  <si>
    <t>Boulogne-Billancourt</t>
  </si>
  <si>
    <t>92100</t>
  </si>
  <si>
    <t>US7596734035</t>
  </si>
  <si>
    <t>759673403</t>
  </si>
  <si>
    <t>Renaissance House</t>
  </si>
  <si>
    <t>12 Crow Lane</t>
  </si>
  <si>
    <t>BMG7496G1033</t>
  </si>
  <si>
    <t>G7496G103</t>
  </si>
  <si>
    <t>New Mills</t>
  </si>
  <si>
    <t>Wotton-under-Edge</t>
  </si>
  <si>
    <t>GL12 8JR</t>
  </si>
  <si>
    <t>11-12 St. James's Square</t>
  </si>
  <si>
    <t>SW1Y 4LB</t>
  </si>
  <si>
    <t>GB00BNQMPN80</t>
  </si>
  <si>
    <t>G7500M104</t>
  </si>
  <si>
    <t>2225 W. Chandler Boulevard</t>
  </si>
  <si>
    <t>85224-6155</t>
  </si>
  <si>
    <t>US7751331015</t>
  </si>
  <si>
    <t>775133101</t>
  </si>
  <si>
    <t>50 Broadway</t>
  </si>
  <si>
    <t>SW1H 0DB</t>
  </si>
  <si>
    <t>BMG762791017</t>
  </si>
  <si>
    <t>G76279101</t>
  </si>
  <si>
    <t>1201 South Second Street</t>
  </si>
  <si>
    <t>53204</t>
  </si>
  <si>
    <t>US7739031091</t>
  </si>
  <si>
    <t>773903109</t>
  </si>
  <si>
    <t>1155 Coleman Avenue</t>
  </si>
  <si>
    <t>US77543R1023</t>
  </si>
  <si>
    <t>77543R102</t>
  </si>
  <si>
    <t>2170 Piedmont Road, NE</t>
  </si>
  <si>
    <t>30324</t>
  </si>
  <si>
    <t>US7757111049</t>
  </si>
  <si>
    <t>775711104</t>
  </si>
  <si>
    <t>6901 Professional Parkway</t>
  </si>
  <si>
    <t>34240</t>
  </si>
  <si>
    <t>US7766961061</t>
  </si>
  <si>
    <t>776696106</t>
  </si>
  <si>
    <t>5130 Hacienda Drive</t>
  </si>
  <si>
    <t>94568-7579</t>
  </si>
  <si>
    <t>US7782961038</t>
  </si>
  <si>
    <t>778296103</t>
  </si>
  <si>
    <t>185 Farringdon Road</t>
  </si>
  <si>
    <t>EC1A 1AA</t>
  </si>
  <si>
    <t>120 Causeway Street</t>
  </si>
  <si>
    <t>02114</t>
  </si>
  <si>
    <t>US7534221046</t>
  </si>
  <si>
    <t>753422104</t>
  </si>
  <si>
    <t>2628 Pearl Road</t>
  </si>
  <si>
    <t>PO Box 777</t>
  </si>
  <si>
    <t>44258</t>
  </si>
  <si>
    <t>US7496851038</t>
  </si>
  <si>
    <t>749685103</t>
  </si>
  <si>
    <t>110 East 59th Street</t>
  </si>
  <si>
    <t>GB00BMVP7Y09</t>
  </si>
  <si>
    <t>G7709Q104</t>
  </si>
  <si>
    <t>100 Throckmorton Street</t>
  </si>
  <si>
    <t>US75281A1097</t>
  </si>
  <si>
    <t>75281A109</t>
  </si>
  <si>
    <t>1505 South Pavilion Center Drive</t>
  </si>
  <si>
    <t>US75700L1089</t>
  </si>
  <si>
    <t>75700L108</t>
  </si>
  <si>
    <t>200 State Street</t>
  </si>
  <si>
    <t>Beloit</t>
  </si>
  <si>
    <t>53511</t>
  </si>
  <si>
    <t>US7587501039</t>
  </si>
  <si>
    <t>758750103</t>
  </si>
  <si>
    <t>16100 N. 71st Street</t>
  </si>
  <si>
    <t>US7595091023</t>
  </si>
  <si>
    <t>759509102</t>
  </si>
  <si>
    <t>18500 North Allied Way</t>
  </si>
  <si>
    <t>85054</t>
  </si>
  <si>
    <t>US7607591002</t>
  </si>
  <si>
    <t>760759100</t>
  </si>
  <si>
    <t>US46137V3574</t>
  </si>
  <si>
    <t>46137V357</t>
  </si>
  <si>
    <t>Manor Royal</t>
  </si>
  <si>
    <t>Crawley</t>
  </si>
  <si>
    <t>RH10 9PY</t>
  </si>
  <si>
    <t>1000 Wilson Boulevard</t>
  </si>
  <si>
    <t>US75513E1010</t>
  </si>
  <si>
    <t>75513E101</t>
  </si>
  <si>
    <t>444 Gulf of Mexico Drive</t>
  </si>
  <si>
    <t>Longboat Key</t>
  </si>
  <si>
    <t>34228</t>
  </si>
  <si>
    <t>78137L105</t>
  </si>
  <si>
    <t>225 Bush Street</t>
  </si>
  <si>
    <t>94104</t>
  </si>
  <si>
    <t>US86771W1053</t>
  </si>
  <si>
    <t>86771W105</t>
  </si>
  <si>
    <t>555 IH 35 South</t>
  </si>
  <si>
    <t>New Braunfels</t>
  </si>
  <si>
    <t>78130</t>
  </si>
  <si>
    <t>US7818462092</t>
  </si>
  <si>
    <t>781846209</t>
  </si>
  <si>
    <t>US7818463082</t>
  </si>
  <si>
    <t>781846308</t>
  </si>
  <si>
    <t>700 Saginaw Drive</t>
  </si>
  <si>
    <t>US76155X1000</t>
  </si>
  <si>
    <t>76155X100</t>
  </si>
  <si>
    <t>1222 Demonbreun Street</t>
  </si>
  <si>
    <t>US7613301099</t>
  </si>
  <si>
    <t>761330109</t>
  </si>
  <si>
    <t>940 Winter Street</t>
  </si>
  <si>
    <t>RWE Platz 1</t>
  </si>
  <si>
    <t>45141</t>
  </si>
  <si>
    <t>US74975E3036</t>
  </si>
  <si>
    <t>74975E303</t>
  </si>
  <si>
    <t>11215 North Community House Road</t>
  </si>
  <si>
    <t>Royal Bank Plaza</t>
  </si>
  <si>
    <t>200 Bay Street</t>
  </si>
  <si>
    <t>M5J 2J5</t>
  </si>
  <si>
    <t>CA7800871021</t>
  </si>
  <si>
    <t>780087102</t>
  </si>
  <si>
    <t>Dublin Office</t>
  </si>
  <si>
    <t>Airside Business Park</t>
  </si>
  <si>
    <t>Swords</t>
  </si>
  <si>
    <t>K67 NY94</t>
  </si>
  <si>
    <t>US7835132033</t>
  </si>
  <si>
    <t>783513203</t>
  </si>
  <si>
    <t>Two Prudential Plaza</t>
  </si>
  <si>
    <t>Suite 4600 180 North Stetson Avenue</t>
  </si>
  <si>
    <t>US78351F1075</t>
  </si>
  <si>
    <t>78351F107</t>
  </si>
  <si>
    <t>1 Rayonier Way</t>
  </si>
  <si>
    <t>Wildlight</t>
  </si>
  <si>
    <t>Yulee</t>
  </si>
  <si>
    <t>32097-0002</t>
  </si>
  <si>
    <t>US7549071030</t>
  </si>
  <si>
    <t>754907103</t>
  </si>
  <si>
    <t>444 Castro Street</t>
  </si>
  <si>
    <t>US81730H1095</t>
  </si>
  <si>
    <t>81730H109</t>
  </si>
  <si>
    <t>2, boulevard du Général Martial-Valin</t>
  </si>
  <si>
    <t>Cedex 15</t>
  </si>
  <si>
    <t>75724</t>
  </si>
  <si>
    <t>US7865841024</t>
  </si>
  <si>
    <t>215 First Street</t>
  </si>
  <si>
    <t>US78667J1088</t>
  </si>
  <si>
    <t>78667J108</t>
  </si>
  <si>
    <t>11465 Johns Creek Parkway</t>
  </si>
  <si>
    <t>Johns Creek</t>
  </si>
  <si>
    <t>US78709Y1055</t>
  </si>
  <si>
    <t>78709Y105</t>
  </si>
  <si>
    <t>12010 Sunset Hills Road</t>
  </si>
  <si>
    <t>US8086251076</t>
  </si>
  <si>
    <t>808625107</t>
  </si>
  <si>
    <t>One Design Center Place</t>
  </si>
  <si>
    <t>Suite 850</t>
  </si>
  <si>
    <t>US1005571070</t>
  </si>
  <si>
    <t>100557107</t>
  </si>
  <si>
    <t>Santander Group City</t>
  </si>
  <si>
    <t>Av. de Cantabria s/n Boadilla del Monte</t>
  </si>
  <si>
    <t>28660</t>
  </si>
  <si>
    <t>US05964H1059</t>
  </si>
  <si>
    <t>05964H105</t>
  </si>
  <si>
    <t>2700 North First Street</t>
  </si>
  <si>
    <t>US8010561020</t>
  </si>
  <si>
    <t>801056102</t>
  </si>
  <si>
    <t>Dietmar-Hopp-Allee 16</t>
  </si>
  <si>
    <t>Walldorf</t>
  </si>
  <si>
    <t>69190</t>
  </si>
  <si>
    <t>US8030542042</t>
  </si>
  <si>
    <t>803054204</t>
  </si>
  <si>
    <t>Via Luigi Russolo, 5</t>
  </si>
  <si>
    <t>20138</t>
  </si>
  <si>
    <t>Fabianinkatu 27</t>
  </si>
  <si>
    <t>00100</t>
  </si>
  <si>
    <t>US79588J1025</t>
  </si>
  <si>
    <t>79588J102</t>
  </si>
  <si>
    <t>8051 Congress Avenue</t>
  </si>
  <si>
    <t>33487-1307</t>
  </si>
  <si>
    <t>US78410G1040</t>
  </si>
  <si>
    <t>78410G104</t>
  </si>
  <si>
    <t>35 rue Joseph Monier</t>
  </si>
  <si>
    <t>Rueil-Malmaison</t>
  </si>
  <si>
    <t>92506</t>
  </si>
  <si>
    <t>US80687P1066</t>
  </si>
  <si>
    <t>Izumi Garden Tower</t>
  </si>
  <si>
    <t>19th Floor 1-6-1 Roppongi Minato-ku</t>
  </si>
  <si>
    <t>106-6019</t>
  </si>
  <si>
    <t>Unit 09, Office Tower</t>
  </si>
  <si>
    <t>41st Floor, Room 4109 Convention Plaza 1 Harbour Road</t>
  </si>
  <si>
    <t>18500 Von Karman Avenue</t>
  </si>
  <si>
    <t>92612-0539</t>
  </si>
  <si>
    <t>US78573L1061</t>
  </si>
  <si>
    <t>78573L106</t>
  </si>
  <si>
    <t>Bridgeview House, Building 11</t>
  </si>
  <si>
    <t>Ground Floor (Lakeview Avenue) Constantia Office Park Cor 14th Ave &amp; Hendrik Potgieter Rd</t>
  </si>
  <si>
    <t>Weltevredenpark</t>
  </si>
  <si>
    <t>1709</t>
  </si>
  <si>
    <t>US82575P1075</t>
  </si>
  <si>
    <t>82575P107</t>
  </si>
  <si>
    <t>2401 Utah Avenue South</t>
  </si>
  <si>
    <t>98134</t>
  </si>
  <si>
    <t>US8552441094</t>
  </si>
  <si>
    <t>855244109</t>
  </si>
  <si>
    <t>7310 North 16th St</t>
  </si>
  <si>
    <t>Suite 135</t>
  </si>
  <si>
    <t>85020</t>
  </si>
  <si>
    <t>US84265V1052</t>
  </si>
  <si>
    <t>84265V105</t>
  </si>
  <si>
    <t>29, Bd Haussmann</t>
  </si>
  <si>
    <t>US83364L1098</t>
  </si>
  <si>
    <t>3000 Schwab Way</t>
  </si>
  <si>
    <t>US8085131055</t>
  </si>
  <si>
    <t>808513105</t>
  </si>
  <si>
    <t>The Venetian Macao Resort Hotel</t>
  </si>
  <si>
    <t>L2 Executive Offices Estrada da Baía de N. Senhora da Esperança, s/n</t>
  </si>
  <si>
    <t>Taipa</t>
  </si>
  <si>
    <t>US80007R1059</t>
  </si>
  <si>
    <t>1929 Allen Parkway</t>
  </si>
  <si>
    <t>US8175651046</t>
  </si>
  <si>
    <t>817565104</t>
  </si>
  <si>
    <t>1101 Skokie Boulevard</t>
  </si>
  <si>
    <t>US8585861003</t>
  </si>
  <si>
    <t>858586100</t>
  </si>
  <si>
    <t>Alte Tiefenaustrasse 6</t>
  </si>
  <si>
    <t>Bern</t>
  </si>
  <si>
    <t>3050</t>
  </si>
  <si>
    <t>US8710131082</t>
  </si>
  <si>
    <t>871013108</t>
  </si>
  <si>
    <t>US8090871091</t>
  </si>
  <si>
    <t>809087109</t>
  </si>
  <si>
    <t>5, avenue Kléber</t>
  </si>
  <si>
    <t>75116</t>
  </si>
  <si>
    <t>US80917Q1067</t>
  </si>
  <si>
    <t>80917Q106</t>
  </si>
  <si>
    <t>1540 Broadway</t>
  </si>
  <si>
    <t>US80810D1037</t>
  </si>
  <si>
    <t>80810D103</t>
  </si>
  <si>
    <t>255 Quai de la Bataille de Stalingrad</t>
  </si>
  <si>
    <t>US8337921048</t>
  </si>
  <si>
    <t>US78464A7634</t>
  </si>
  <si>
    <t>78464A763</t>
  </si>
  <si>
    <t>1 Fusionopolis Place</t>
  </si>
  <si>
    <t>No. 17-10, Galaxis</t>
  </si>
  <si>
    <t>138522</t>
  </si>
  <si>
    <t>US81141R1005</t>
  </si>
  <si>
    <t>81141R100</t>
  </si>
  <si>
    <t>6240 Sea Harbor Drive</t>
  </si>
  <si>
    <t>32821</t>
  </si>
  <si>
    <t>US81282V1008</t>
  </si>
  <si>
    <t>81282V100</t>
  </si>
  <si>
    <t>9000 West 67th Street</t>
  </si>
  <si>
    <t>Merriam</t>
  </si>
  <si>
    <t>66202</t>
  </si>
  <si>
    <t>US8115431079</t>
  </si>
  <si>
    <t>811543107</t>
  </si>
  <si>
    <t>1 HaMada Street</t>
  </si>
  <si>
    <t>POB 12001</t>
  </si>
  <si>
    <t>Herzliya</t>
  </si>
  <si>
    <t>4673335</t>
  </si>
  <si>
    <t>US83417M1045</t>
  </si>
  <si>
    <t>83417M104</t>
  </si>
  <si>
    <t>2415 Cascade Pointe Boulevard</t>
  </si>
  <si>
    <t>28208</t>
  </si>
  <si>
    <t>US81211K1007</t>
  </si>
  <si>
    <t>81211K100</t>
  </si>
  <si>
    <t>1 Freedom Valley Drive</t>
  </si>
  <si>
    <t>Oaks</t>
  </si>
  <si>
    <t>19456</t>
  </si>
  <si>
    <t>US7841171033</t>
  </si>
  <si>
    <t>784117103</t>
  </si>
  <si>
    <t>3-5, Owa 3-chome</t>
  </si>
  <si>
    <t>Suwa</t>
  </si>
  <si>
    <t>392-8502</t>
  </si>
  <si>
    <t>US81603X1081</t>
  </si>
  <si>
    <t>81603X108</t>
  </si>
  <si>
    <t>4714 Gettysburg Road</t>
  </si>
  <si>
    <t>PO Box 2034</t>
  </si>
  <si>
    <t>Mechanicsburg</t>
  </si>
  <si>
    <t>17055</t>
  </si>
  <si>
    <t>US81619Q1058</t>
  </si>
  <si>
    <t>81619Q105</t>
  </si>
  <si>
    <t>Salmisaarenaukio 2</t>
  </si>
  <si>
    <t>PO Box 309</t>
  </si>
  <si>
    <t>00101</t>
  </si>
  <si>
    <t>US86210M1062</t>
  </si>
  <si>
    <t>Melbourne House</t>
  </si>
  <si>
    <t>5th Floor 44-46 Aldwych</t>
  </si>
  <si>
    <t>WC2B 4LL</t>
  </si>
  <si>
    <t>One Financial Plaza</t>
  </si>
  <si>
    <t>501 North Broadway</t>
  </si>
  <si>
    <t>63102-2188</t>
  </si>
  <si>
    <t>US8606301021</t>
  </si>
  <si>
    <t>860630102</t>
  </si>
  <si>
    <t>2500 Woodcrest Place</t>
  </si>
  <si>
    <t>35209</t>
  </si>
  <si>
    <t>US81768T1088</t>
  </si>
  <si>
    <t>81768T108</t>
  </si>
  <si>
    <t>5455 East High Street</t>
  </si>
  <si>
    <t>Suite 111</t>
  </si>
  <si>
    <t>US85208M1027</t>
  </si>
  <si>
    <t>85208M102</t>
  </si>
  <si>
    <t>501 Main Street</t>
  </si>
  <si>
    <t>Pine Bluff</t>
  </si>
  <si>
    <t>71601</t>
  </si>
  <si>
    <t>US8287302009</t>
  </si>
  <si>
    <t>828730200</t>
  </si>
  <si>
    <t>Brittanic House</t>
  </si>
  <si>
    <t>Stirling Way</t>
  </si>
  <si>
    <t>Borehamwood</t>
  </si>
  <si>
    <t>WD6 2BT</t>
  </si>
  <si>
    <t>1-7-1, Kaigan</t>
  </si>
  <si>
    <t>105-7537</t>
  </si>
  <si>
    <t>US83404D1090</t>
  </si>
  <si>
    <t>83404D109</t>
  </si>
  <si>
    <t>31 Exeter Road</t>
  </si>
  <si>
    <t>No. 19-00 Comcentre</t>
  </si>
  <si>
    <t>239732</t>
  </si>
  <si>
    <t>US82929R3049</t>
  </si>
  <si>
    <t>21823 30th Drive SE</t>
  </si>
  <si>
    <t>Bothell</t>
  </si>
  <si>
    <t>98021</t>
  </si>
  <si>
    <t>US8125781026</t>
  </si>
  <si>
    <t>81181C104</t>
  </si>
  <si>
    <t>1-8, Doshomachi 3-chome</t>
  </si>
  <si>
    <t>541-0045</t>
  </si>
  <si>
    <t>US8246671098</t>
  </si>
  <si>
    <t>824667109</t>
  </si>
  <si>
    <t>Avenida Nove de Julho 4939</t>
  </si>
  <si>
    <t>9th Floor, Office 84 Torre Europa Itaim</t>
  </si>
  <si>
    <t>01407-200</t>
  </si>
  <si>
    <t>CA8265991023</t>
  </si>
  <si>
    <t>826599102</t>
  </si>
  <si>
    <t>C23 5 &amp; 6 Cobalt Park Way</t>
  </si>
  <si>
    <t>Cobalt Business Park</t>
  </si>
  <si>
    <t>NE28 9EJ</t>
  </si>
  <si>
    <t>US78663S2014</t>
  </si>
  <si>
    <t>340 Seven Springs Way</t>
  </si>
  <si>
    <t>US86881A1007</t>
  </si>
  <si>
    <t>86881A100</t>
  </si>
  <si>
    <t>1 Place Des Alpes</t>
  </si>
  <si>
    <t>PO Box 2152</t>
  </si>
  <si>
    <t>1211</t>
  </si>
  <si>
    <t>US8188001049</t>
  </si>
  <si>
    <t>818800104</t>
  </si>
  <si>
    <t>225 Varick Street</t>
  </si>
  <si>
    <t>10014</t>
  </si>
  <si>
    <t>US8190471016</t>
  </si>
  <si>
    <t>819047101</t>
  </si>
  <si>
    <t>Kerry Centre</t>
  </si>
  <si>
    <t>28th Floor 683 King’s Road</t>
  </si>
  <si>
    <t>9100 South Hills Boulevard</t>
  </si>
  <si>
    <t>Broadview Heights</t>
  </si>
  <si>
    <t>44147</t>
  </si>
  <si>
    <t>US83601L1026</t>
  </si>
  <si>
    <t>83601L102</t>
  </si>
  <si>
    <t>1 Takumi-cho</t>
  </si>
  <si>
    <t>Sakai-ku</t>
  </si>
  <si>
    <t>Sakai</t>
  </si>
  <si>
    <t>590-8522</t>
  </si>
  <si>
    <t>US8198823093</t>
  </si>
  <si>
    <t>Marunouchi Eiraku Building</t>
  </si>
  <si>
    <t>4-1, Marunouchi 1-chome Chiyoda-ku</t>
  </si>
  <si>
    <t>US8245511055</t>
  </si>
  <si>
    <t>Shell Centre</t>
  </si>
  <si>
    <t>SE1 7NA</t>
  </si>
  <si>
    <t>780259305</t>
  </si>
  <si>
    <t>20, Sejong-daero 9-gil</t>
  </si>
  <si>
    <t>Jung-gu</t>
  </si>
  <si>
    <t>04513</t>
  </si>
  <si>
    <t>US8245961003</t>
  </si>
  <si>
    <t>824596100</t>
  </si>
  <si>
    <t>1400 Shoals Way</t>
  </si>
  <si>
    <t>37148</t>
  </si>
  <si>
    <t>US82489W1071</t>
  </si>
  <si>
    <t>82489W107</t>
  </si>
  <si>
    <t>US78468R7391</t>
  </si>
  <si>
    <t>78468R739</t>
  </si>
  <si>
    <t>No.16-1 Kyobashi 2-chome</t>
  </si>
  <si>
    <t>104-8370</t>
  </si>
  <si>
    <t>US82454Y1047</t>
  </si>
  <si>
    <t>82454Y104</t>
  </si>
  <si>
    <t>15 Enterprise</t>
  </si>
  <si>
    <t>US8678921011</t>
  </si>
  <si>
    <t>867892101</t>
  </si>
  <si>
    <t>52-16 Barnett Avenue</t>
  </si>
  <si>
    <t>11104</t>
  </si>
  <si>
    <t>US5562691080</t>
  </si>
  <si>
    <t>556269108</t>
  </si>
  <si>
    <t>151 O'Connor Street</t>
  </si>
  <si>
    <t>Ground floor</t>
  </si>
  <si>
    <t>Ottawa</t>
  </si>
  <si>
    <t>K2P 2L8</t>
  </si>
  <si>
    <t>CA82509L1076</t>
  </si>
  <si>
    <t>82509L107</t>
  </si>
  <si>
    <t>US4642886794</t>
  </si>
  <si>
    <t>464288679</t>
  </si>
  <si>
    <t>101 West Prospect Avenue</t>
  </si>
  <si>
    <t>44115-1075</t>
  </si>
  <si>
    <t>US8243481061</t>
  </si>
  <si>
    <t>824348106</t>
  </si>
  <si>
    <t>13-9, Shiba Daimon 1-Chome</t>
  </si>
  <si>
    <t>105-8518</t>
  </si>
  <si>
    <t>US8253842095</t>
  </si>
  <si>
    <t>Torch Hi-Tech Science Park</t>
  </si>
  <si>
    <t>1 Weigao Road No.18 Xingshan Road</t>
  </si>
  <si>
    <t>Weihai</t>
  </si>
  <si>
    <t>264210</t>
  </si>
  <si>
    <t>US4642874576</t>
  </si>
  <si>
    <t>464287457</t>
  </si>
  <si>
    <t>Av. Brigadeiro Faria Lima, 3400</t>
  </si>
  <si>
    <t>19th and 20th Floors Itaim Bibi</t>
  </si>
  <si>
    <t>US20440W1053</t>
  </si>
  <si>
    <t>20440W105</t>
  </si>
  <si>
    <t>Werner-von-Siemens-Strasse 1</t>
  </si>
  <si>
    <t>80333</t>
  </si>
  <si>
    <t>US8261975010</t>
  </si>
  <si>
    <t>826197501</t>
  </si>
  <si>
    <t>BMG812761002</t>
  </si>
  <si>
    <t>G81276100</t>
  </si>
  <si>
    <t>40 Wantage Avenue</t>
  </si>
  <si>
    <t>Branchville</t>
  </si>
  <si>
    <t>07890</t>
  </si>
  <si>
    <t>US8163001071</t>
  </si>
  <si>
    <t>816300107</t>
  </si>
  <si>
    <t>Calzada LAzaro CArdenas 601</t>
  </si>
  <si>
    <t>Colonia La Nogalera</t>
  </si>
  <si>
    <t>44440</t>
  </si>
  <si>
    <t>US4004911065</t>
  </si>
  <si>
    <t>400491106</t>
  </si>
  <si>
    <t>Wing Cheong Commercial Building</t>
  </si>
  <si>
    <t>Flat C, 19th Floor Nos 19-25 Jervois Street</t>
  </si>
  <si>
    <t>US82706C1080</t>
  </si>
  <si>
    <t>82706C108</t>
  </si>
  <si>
    <t>1221 Avenue of the Americas</t>
  </si>
  <si>
    <t>35th Floor</t>
  </si>
  <si>
    <t>US82968B1035</t>
  </si>
  <si>
    <t>82968B103</t>
  </si>
  <si>
    <t>3300 Enterprise Parkway</t>
  </si>
  <si>
    <t>Beachwood</t>
  </si>
  <si>
    <t>44122-7200</t>
  </si>
  <si>
    <t>US82981J1097</t>
  </si>
  <si>
    <t>82981J109</t>
  </si>
  <si>
    <t>300 Colonial Center Parkway</t>
  </si>
  <si>
    <t>Roswell</t>
  </si>
  <si>
    <t>30076</t>
  </si>
  <si>
    <t>US82982L1035</t>
  </si>
  <si>
    <t>82982L103</t>
  </si>
  <si>
    <t>5451 Patrick Henry Drive</t>
  </si>
  <si>
    <t>US82982T1060</t>
  </si>
  <si>
    <t>82982T106</t>
  </si>
  <si>
    <t>1000 Ballpark Way</t>
  </si>
  <si>
    <t>US83001A1025</t>
  </si>
  <si>
    <t>83001A102</t>
  </si>
  <si>
    <t>One Strawberry Lane</t>
  </si>
  <si>
    <t>Orrville</t>
  </si>
  <si>
    <t>44667-0280</t>
  </si>
  <si>
    <t>US8326964058</t>
  </si>
  <si>
    <t>832696405</t>
  </si>
  <si>
    <t>18th Floor Shun Tak Centre Nos. 168 - 200 Connaught Road</t>
  </si>
  <si>
    <t>110 West Taylor Street</t>
  </si>
  <si>
    <t>US7843051043</t>
  </si>
  <si>
    <t>784305104</t>
  </si>
  <si>
    <t>Sven Wingquists Gata 2</t>
  </si>
  <si>
    <t>415 50</t>
  </si>
  <si>
    <t>US7843754042</t>
  </si>
  <si>
    <t>1-1-88, Oyodonaka</t>
  </si>
  <si>
    <t>531-0076</t>
  </si>
  <si>
    <t>US8160783077</t>
  </si>
  <si>
    <t>816078307</t>
  </si>
  <si>
    <t>3200 Northline Avenue</t>
  </si>
  <si>
    <t>Suite 360</t>
  </si>
  <si>
    <t>27408-7612</t>
  </si>
  <si>
    <t>US8754651060</t>
  </si>
  <si>
    <t>875465106</t>
  </si>
  <si>
    <t>228 Manhattan Beach Boulevard</t>
  </si>
  <si>
    <t>Manhattan Beach</t>
  </si>
  <si>
    <t>90266</t>
  </si>
  <si>
    <t>US8305661055</t>
  </si>
  <si>
    <t>830566105</t>
  </si>
  <si>
    <t>755 West Big Beaver Road</t>
  </si>
  <si>
    <t>48084</t>
  </si>
  <si>
    <t>US8308301055</t>
  </si>
  <si>
    <t>830830105</t>
  </si>
  <si>
    <t>400 West Cesar Chavez</t>
  </si>
  <si>
    <t>US8269191024</t>
  </si>
  <si>
    <t>826919102</t>
  </si>
  <si>
    <t>5599 San Felipe</t>
  </si>
  <si>
    <t>AN8068571086</t>
  </si>
  <si>
    <t>806857108</t>
  </si>
  <si>
    <t>1 York Street</t>
  </si>
  <si>
    <t>M5J 0B6</t>
  </si>
  <si>
    <t>CA8667961053</t>
  </si>
  <si>
    <t>866796105</t>
  </si>
  <si>
    <t>1 George Street</t>
  </si>
  <si>
    <t>EH2 2LL</t>
  </si>
  <si>
    <t>00108N100</t>
  </si>
  <si>
    <t>4 Landmark Square</t>
  </si>
  <si>
    <t>US8270481091</t>
  </si>
  <si>
    <t>827048109</t>
  </si>
  <si>
    <t>300 Continental Drive</t>
  </si>
  <si>
    <t>19713</t>
  </si>
  <si>
    <t>US78442P1066</t>
  </si>
  <si>
    <t>78442P106</t>
  </si>
  <si>
    <t>Parc Technologique des Fontaines</t>
  </si>
  <si>
    <t>Chemin des Franques</t>
  </si>
  <si>
    <t>Bernin</t>
  </si>
  <si>
    <t>38190</t>
  </si>
  <si>
    <t>1700 Lincoin Street</t>
  </si>
  <si>
    <t>Suite 3200</t>
  </si>
  <si>
    <t>US78454L1008</t>
  </si>
  <si>
    <t>78454L100</t>
  </si>
  <si>
    <t>500 108th Ave NE</t>
  </si>
  <si>
    <t>US83200N1037</t>
  </si>
  <si>
    <t>83200N103</t>
  </si>
  <si>
    <t>Akihabara UDX15F, 4-14-1</t>
  </si>
  <si>
    <t>Sotokanda Chiyoda-ku</t>
  </si>
  <si>
    <t>101-0021</t>
  </si>
  <si>
    <t>US78445W3060</t>
  </si>
  <si>
    <t>78445W306</t>
  </si>
  <si>
    <t>980 Rock Avenue</t>
  </si>
  <si>
    <t>US86800U1043</t>
  </si>
  <si>
    <t>86800U104</t>
  </si>
  <si>
    <t>1-2, Marunouchi 1-chome</t>
  </si>
  <si>
    <t>US86562M2098</t>
  </si>
  <si>
    <t>86562M209</t>
  </si>
  <si>
    <t>Beech Hill</t>
  </si>
  <si>
    <t>Clonskeagh</t>
  </si>
  <si>
    <t>US83272W1062</t>
  </si>
  <si>
    <t>83272W106</t>
  </si>
  <si>
    <t>14111 Scottslawn Road</t>
  </si>
  <si>
    <t>Marysville</t>
  </si>
  <si>
    <t>43041</t>
  </si>
  <si>
    <t>US8101861065</t>
  </si>
  <si>
    <t>810186106</t>
  </si>
  <si>
    <t>11-12 St James's Square</t>
  </si>
  <si>
    <t>US83238P2039</t>
  </si>
  <si>
    <t>3-77 Oimatsu-cho</t>
  </si>
  <si>
    <t>590-8577</t>
  </si>
  <si>
    <t>US82455C1018</t>
  </si>
  <si>
    <t>82455C101</t>
  </si>
  <si>
    <t>1225 17th Street</t>
  </si>
  <si>
    <t>US82900L1026</t>
  </si>
  <si>
    <t>82900L102</t>
  </si>
  <si>
    <t>26-1, Nishi-Shinjuku 1-chome</t>
  </si>
  <si>
    <t>Shinjuku-ku</t>
  </si>
  <si>
    <t>160-8338</t>
  </si>
  <si>
    <t>US83540J1016</t>
  </si>
  <si>
    <t>83540J101</t>
  </si>
  <si>
    <t>13-15 avenue de la Liberté</t>
  </si>
  <si>
    <t>1931</t>
  </si>
  <si>
    <t>2801 80th Street</t>
  </si>
  <si>
    <t>Kenosha</t>
  </si>
  <si>
    <t>53143</t>
  </si>
  <si>
    <t>US8330341012</t>
  </si>
  <si>
    <t>833034101</t>
  </si>
  <si>
    <t>3000 31st Street</t>
  </si>
  <si>
    <t>90405</t>
  </si>
  <si>
    <t>US83304A1060</t>
  </si>
  <si>
    <t>83304A106</t>
  </si>
  <si>
    <t>3101 South Packerland Drive</t>
  </si>
  <si>
    <t>54313</t>
  </si>
  <si>
    <t>US80689H1023</t>
  </si>
  <si>
    <t>80689H102</t>
  </si>
  <si>
    <t>Tsim Sha Tsui Centre</t>
  </si>
  <si>
    <t>12th Floor Salisbury Road</t>
  </si>
  <si>
    <t>Tsim Sha Tsui</t>
  </si>
  <si>
    <t>Croxley Park Hatters Lane</t>
  </si>
  <si>
    <t>Watford</t>
  </si>
  <si>
    <t>WD18 8YE</t>
  </si>
  <si>
    <t>US83175M2052</t>
  </si>
  <si>
    <t>83175M205</t>
  </si>
  <si>
    <t>106 East Babcock Street</t>
  </si>
  <si>
    <t>Suite 3A</t>
  </si>
  <si>
    <t>US8334451098</t>
  </si>
  <si>
    <t>833445109</t>
  </si>
  <si>
    <t>690 East Middlefield Road</t>
  </si>
  <si>
    <t>US8716071076</t>
  </si>
  <si>
    <t>871607107</t>
  </si>
  <si>
    <t>1111 Bay Avenue</t>
  </si>
  <si>
    <t>31901</t>
  </si>
  <si>
    <t>US87161C5013</t>
  </si>
  <si>
    <t>87161C501</t>
  </si>
  <si>
    <t>44201 Nobel Drive</t>
  </si>
  <si>
    <t>US87162W1009</t>
  </si>
  <si>
    <t>87162W100</t>
  </si>
  <si>
    <t>46, avenue de la Grande Arm e</t>
  </si>
  <si>
    <t>US80105N1054</t>
  </si>
  <si>
    <t>80105N105</t>
  </si>
  <si>
    <t>30 Ivan Allen Jr. Boulevard, N.W.</t>
  </si>
  <si>
    <t>US8425871071</t>
  </si>
  <si>
    <t>842587107</t>
  </si>
  <si>
    <t>234 1st Street</t>
  </si>
  <si>
    <t>US83406F1021</t>
  </si>
  <si>
    <t>83406F102</t>
  </si>
  <si>
    <t>ThinkPark Tower</t>
  </si>
  <si>
    <t>1-1 Osaki 2-chome Shinagawa-ku</t>
  </si>
  <si>
    <t>141-6025</t>
  </si>
  <si>
    <t>US8656201089</t>
  </si>
  <si>
    <t>5-1, Jingumae 1-chome</t>
  </si>
  <si>
    <t>150-0001</t>
  </si>
  <si>
    <t>US8131132065</t>
  </si>
  <si>
    <t>813113206</t>
  </si>
  <si>
    <t>Tokyo Nihombashi Tower</t>
  </si>
  <si>
    <t>2-7-1, Nihonbashi Chuo-ku</t>
  </si>
  <si>
    <t>103-6020</t>
  </si>
  <si>
    <t>1 North Second Street</t>
  </si>
  <si>
    <t>Hartsville</t>
  </si>
  <si>
    <t>29550-3350</t>
  </si>
  <si>
    <t>US8354951027</t>
  </si>
  <si>
    <t>835495102</t>
  </si>
  <si>
    <t>614 Chapala Street</t>
  </si>
  <si>
    <t>93103</t>
  </si>
  <si>
    <t>US83570H1086</t>
  </si>
  <si>
    <t>83570H108</t>
  </si>
  <si>
    <t>sonos.com</t>
  </si>
  <si>
    <t>Laubisrütistrasse 28</t>
  </si>
  <si>
    <t>Stäfa</t>
  </si>
  <si>
    <t>8712</t>
  </si>
  <si>
    <t>US83569C1027</t>
  </si>
  <si>
    <t>83569C102</t>
  </si>
  <si>
    <t>7-1, Konan 1-chome</t>
  </si>
  <si>
    <t>108-0075</t>
  </si>
  <si>
    <t>US8356993076</t>
  </si>
  <si>
    <t>835699307</t>
  </si>
  <si>
    <t>108 St Georges Terrace</t>
  </si>
  <si>
    <t>Level 35</t>
  </si>
  <si>
    <t>US84473L1052</t>
  </si>
  <si>
    <t>84473L105</t>
  </si>
  <si>
    <t>3001 Deming Way</t>
  </si>
  <si>
    <t>Middleton</t>
  </si>
  <si>
    <t>53562</t>
  </si>
  <si>
    <t>US84790A1051</t>
  </si>
  <si>
    <t>84790A105</t>
  </si>
  <si>
    <t>225 West Washington Street</t>
  </si>
  <si>
    <t>46204-3438</t>
  </si>
  <si>
    <t>US8288061091</t>
  </si>
  <si>
    <t>828806109</t>
  </si>
  <si>
    <t>55 Water Street</t>
  </si>
  <si>
    <t>10041</t>
  </si>
  <si>
    <t>US78409V1044</t>
  </si>
  <si>
    <t>78409V104</t>
  </si>
  <si>
    <t>Spark City</t>
  </si>
  <si>
    <t>Level 2 167 Victoria Street West</t>
  </si>
  <si>
    <t>Auckland</t>
  </si>
  <si>
    <t>1010</t>
  </si>
  <si>
    <t>US84652A1025</t>
  </si>
  <si>
    <t>84652A102</t>
  </si>
  <si>
    <t>270 Brannan Street</t>
  </si>
  <si>
    <t>US8486371045</t>
  </si>
  <si>
    <t>848637104</t>
  </si>
  <si>
    <t>5, Place de la Gare</t>
  </si>
  <si>
    <t>1616</t>
  </si>
  <si>
    <t>LU1778762911</t>
  </si>
  <si>
    <t>L8681T102</t>
  </si>
  <si>
    <t>3801 South Oliver Street</t>
  </si>
  <si>
    <t>Wichita</t>
  </si>
  <si>
    <t>67210</t>
  </si>
  <si>
    <t>US8485741099</t>
  </si>
  <si>
    <t>848574109</t>
  </si>
  <si>
    <t>333 South Seventh Street</t>
  </si>
  <si>
    <t>US78463M1071</t>
  </si>
  <si>
    <t>78463M107</t>
  </si>
  <si>
    <t>131 South Dearborn Street</t>
  </si>
  <si>
    <t>US85209W1099</t>
  </si>
  <si>
    <t>85209W109</t>
  </si>
  <si>
    <t>6325 Ardrey Kell Road</t>
  </si>
  <si>
    <t>US78473E1038</t>
  </si>
  <si>
    <t>78473E103</t>
  </si>
  <si>
    <t>Charlton House</t>
  </si>
  <si>
    <t>Cirencester Road</t>
  </si>
  <si>
    <t>Cheltenham</t>
  </si>
  <si>
    <t>GL53 8ER</t>
  </si>
  <si>
    <t>US78462F1030</t>
  </si>
  <si>
    <t>78462F103</t>
  </si>
  <si>
    <t>1455 Market Street</t>
  </si>
  <si>
    <t>US8522341036</t>
  </si>
  <si>
    <t>852234103</t>
  </si>
  <si>
    <t>El Trovador 4285</t>
  </si>
  <si>
    <t>6th Floor Las Condes</t>
  </si>
  <si>
    <t>US8336351056</t>
  </si>
  <si>
    <t>833635105</t>
  </si>
  <si>
    <t>Shinjuku Eastside Square</t>
  </si>
  <si>
    <t>6-27-30 Shinjuku Shinjuku-ku</t>
  </si>
  <si>
    <t>160-8430</t>
  </si>
  <si>
    <t>US85225A1079</t>
  </si>
  <si>
    <t>85225A107</t>
  </si>
  <si>
    <t>700 Market Street</t>
  </si>
  <si>
    <t>63101</t>
  </si>
  <si>
    <t>US84857L1017</t>
  </si>
  <si>
    <t>84857L101</t>
  </si>
  <si>
    <t>Feldlistrasse 2</t>
  </si>
  <si>
    <t>Sankt Gallen</t>
  </si>
  <si>
    <t>9000</t>
  </si>
  <si>
    <t>CH1134239669</t>
  </si>
  <si>
    <t>H8088L103</t>
  </si>
  <si>
    <t>2727 North Harwood Street</t>
  </si>
  <si>
    <t>75201-2407</t>
  </si>
  <si>
    <t>US84860W3007</t>
  </si>
  <si>
    <t>84860W300</t>
  </si>
  <si>
    <t>2355 Waukegan Road</t>
  </si>
  <si>
    <t>US8589121081</t>
  </si>
  <si>
    <t>858912108</t>
  </si>
  <si>
    <t>488 8th Avenue</t>
  </si>
  <si>
    <t>92101</t>
  </si>
  <si>
    <t>US8168511090</t>
  </si>
  <si>
    <t>816851109</t>
  </si>
  <si>
    <t>US8036071004</t>
  </si>
  <si>
    <t>803607100</t>
  </si>
  <si>
    <t>Klarabergsviadukten 70, D6</t>
  </si>
  <si>
    <t>Box 70</t>
  </si>
  <si>
    <t>101 21</t>
  </si>
  <si>
    <t>1101 First Street South</t>
  </si>
  <si>
    <t>Winter Haven</t>
  </si>
  <si>
    <t>33880</t>
  </si>
  <si>
    <t>US8404411097</t>
  </si>
  <si>
    <t>840441109</t>
  </si>
  <si>
    <t>5956 West Las Positas Boulevard</t>
  </si>
  <si>
    <t>Pleasanton</t>
  </si>
  <si>
    <t>94588</t>
  </si>
  <si>
    <t>US8290731053</t>
  </si>
  <si>
    <t>829073105</t>
  </si>
  <si>
    <t>Inveralmond House</t>
  </si>
  <si>
    <t>200 Dunkeld Road</t>
  </si>
  <si>
    <t>PH1 3AQ</t>
  </si>
  <si>
    <t>US78467K1079</t>
  </si>
  <si>
    <t>81012K309</t>
  </si>
  <si>
    <t>Sasol Place</t>
  </si>
  <si>
    <t>50 Katherine Street Sandton</t>
  </si>
  <si>
    <t>US8038663006</t>
  </si>
  <si>
    <t>803866300</t>
  </si>
  <si>
    <t>1-5-1 Wakinohama-kaigandori</t>
  </si>
  <si>
    <t>651-0073</t>
  </si>
  <si>
    <t>US87184P1093</t>
  </si>
  <si>
    <t>87184P109</t>
  </si>
  <si>
    <t>80 Lamberton Road</t>
  </si>
  <si>
    <t>06095</t>
  </si>
  <si>
    <t>US78467J1007</t>
  </si>
  <si>
    <t>78467J100</t>
  </si>
  <si>
    <t>6900 E. Layton Avenue</t>
  </si>
  <si>
    <t>CA7847301032</t>
  </si>
  <si>
    <t>784730103</t>
  </si>
  <si>
    <t>Otemachi Place East Tower</t>
  </si>
  <si>
    <t>3-2 Otemachi 2-Chome Chiyoda-ku</t>
  </si>
  <si>
    <t>100-8601</t>
  </si>
  <si>
    <t>US8656131039</t>
  </si>
  <si>
    <t>529 Pleasant Street</t>
  </si>
  <si>
    <t>Attleboro</t>
  </si>
  <si>
    <t>02703</t>
  </si>
  <si>
    <t>GB00BFMBMT84</t>
  </si>
  <si>
    <t>G8060N102</t>
  </si>
  <si>
    <t>25651 Atlantic Ocean Drive</t>
  </si>
  <si>
    <t>92630</t>
  </si>
  <si>
    <t>US8523123052</t>
  </si>
  <si>
    <t>852312305</t>
  </si>
  <si>
    <t>One Federal Street</t>
  </si>
  <si>
    <t>02110-2320</t>
  </si>
  <si>
    <t>US85254J1025</t>
  </si>
  <si>
    <t>85254J102</t>
  </si>
  <si>
    <t>70 Sir John Rogerson’s Quay</t>
  </si>
  <si>
    <t>Dublin 2</t>
  </si>
  <si>
    <t>D02 R296</t>
  </si>
  <si>
    <t>IE00BFY8C754</t>
  </si>
  <si>
    <t>G8473T100</t>
  </si>
  <si>
    <t>US85914M1071</t>
  </si>
  <si>
    <t>85914M107</t>
  </si>
  <si>
    <t>One World Trade Center</t>
  </si>
  <si>
    <t>Floor 65</t>
  </si>
  <si>
    <t>US85256A1097</t>
  </si>
  <si>
    <t>85256A109</t>
  </si>
  <si>
    <t>stagwellglobal.com</t>
  </si>
  <si>
    <t>Taurusavenue 1</t>
  </si>
  <si>
    <t>Hoofddorp</t>
  </si>
  <si>
    <t>2132 LS</t>
  </si>
  <si>
    <t>NL00150001Q9</t>
  </si>
  <si>
    <t>N82405106</t>
  </si>
  <si>
    <t>7575 West Jefferson Boulevard</t>
  </si>
  <si>
    <t>46804</t>
  </si>
  <si>
    <t>US8581191009</t>
  </si>
  <si>
    <t>858119100</t>
  </si>
  <si>
    <t>39 Chemin du Champ des Filles</t>
  </si>
  <si>
    <t>1228 Plan-Les-Ouates</t>
  </si>
  <si>
    <t>US8610121027</t>
  </si>
  <si>
    <t>861012102</t>
  </si>
  <si>
    <t>10220-103 Street</t>
  </si>
  <si>
    <t>Edmonton</t>
  </si>
  <si>
    <t>T5J 0K4</t>
  </si>
  <si>
    <t>CA85472N1096</t>
  </si>
  <si>
    <t>85472N109</t>
  </si>
  <si>
    <t>Harbour Place</t>
  </si>
  <si>
    <t>4th Floor 103 South Church Street PO Box 10240</t>
  </si>
  <si>
    <t>KY1-1002</t>
  </si>
  <si>
    <t>KYG851581069</t>
  </si>
  <si>
    <t>G85158106</t>
  </si>
  <si>
    <t>Le Millenium</t>
  </si>
  <si>
    <t>9, Boulevard Charles III</t>
  </si>
  <si>
    <t>Monaco</t>
  </si>
  <si>
    <t>98000</t>
  </si>
  <si>
    <t>MHY7542C1306</t>
  </si>
  <si>
    <t>Y7542C130</t>
  </si>
  <si>
    <t>1401 Lawrence Street</t>
  </si>
  <si>
    <t>Suite 1750</t>
  </si>
  <si>
    <t>US82982V1017</t>
  </si>
  <si>
    <t>82982V101</t>
  </si>
  <si>
    <t>State Street Financial Center</t>
  </si>
  <si>
    <t>One Lincoln Street</t>
  </si>
  <si>
    <t>02111</t>
  </si>
  <si>
    <t>US8574771031</t>
  </si>
  <si>
    <t>857477103</t>
  </si>
  <si>
    <t>Via Molinella, 17</t>
  </si>
  <si>
    <t>Piombino Dese</t>
  </si>
  <si>
    <t>35017</t>
  </si>
  <si>
    <t>IT0005452658</t>
  </si>
  <si>
    <t>T9224W109</t>
  </si>
  <si>
    <t>591 West Putnam Avenue</t>
  </si>
  <si>
    <t>US85571B1052</t>
  </si>
  <si>
    <t>85571B105</t>
  </si>
  <si>
    <t>38/39 Fitzwilliam Square</t>
  </si>
  <si>
    <t>D02 NX53</t>
  </si>
  <si>
    <t>IE00BKVD2N49</t>
  </si>
  <si>
    <t>G7997R103</t>
  </si>
  <si>
    <t>Building 100</t>
  </si>
  <si>
    <t>207 High Point Drive</t>
  </si>
  <si>
    <t>Victor</t>
  </si>
  <si>
    <t>14564</t>
  </si>
  <si>
    <t>US21036P1084</t>
  </si>
  <si>
    <t>21036P108</t>
  </si>
  <si>
    <t>6th Avenue S.W</t>
  </si>
  <si>
    <t>Suite 150 P.O. Box 2844</t>
  </si>
  <si>
    <t>T2P 3E3</t>
  </si>
  <si>
    <t>CA8672241079</t>
  </si>
  <si>
    <t>867224107</t>
  </si>
  <si>
    <t>Route d'Esch</t>
  </si>
  <si>
    <t>412 Floor</t>
  </si>
  <si>
    <t>1471</t>
  </si>
  <si>
    <t>US8643231009</t>
  </si>
  <si>
    <t>27777 Franklin Road</t>
  </si>
  <si>
    <t>48034-8205</t>
  </si>
  <si>
    <t>US8666741041</t>
  </si>
  <si>
    <t>866674104</t>
  </si>
  <si>
    <t>1801 California Street</t>
  </si>
  <si>
    <t>Suite 3500</t>
  </si>
  <si>
    <t>US86614U1007</t>
  </si>
  <si>
    <t>86614U100</t>
  </si>
  <si>
    <t>US86765K1097</t>
  </si>
  <si>
    <t>86765K109</t>
  </si>
  <si>
    <t>Seavans North</t>
  </si>
  <si>
    <t>1-2-1, Shibaura Minato-ku</t>
  </si>
  <si>
    <t>105-8634</t>
  </si>
  <si>
    <t>US86558P1093</t>
  </si>
  <si>
    <t>5 Temasek Boulevard, #12-01</t>
  </si>
  <si>
    <t>Suntec Tower Five</t>
  </si>
  <si>
    <t>038985</t>
  </si>
  <si>
    <t>Av. Professor MagalhAes Neto, 1,752</t>
  </si>
  <si>
    <t>10th Floor Rooms 1010 and 1011</t>
  </si>
  <si>
    <t>Salvador</t>
  </si>
  <si>
    <t>41810-012</t>
  </si>
  <si>
    <t>US86959K1051</t>
  </si>
  <si>
    <t>86959K105</t>
  </si>
  <si>
    <t>8-8, Nibancho</t>
  </si>
  <si>
    <t>102-8452</t>
  </si>
  <si>
    <t>US81783H1059</t>
  </si>
  <si>
    <t>KungstrAedgArdsgatan 2</t>
  </si>
  <si>
    <t>106 70</t>
  </si>
  <si>
    <t>US86959C1036</t>
  </si>
  <si>
    <t>86959C103</t>
  </si>
  <si>
    <t>5403 Betsy Ross Drive</t>
  </si>
  <si>
    <t>US82489T1043</t>
  </si>
  <si>
    <t>82489T104</t>
  </si>
  <si>
    <t>Seevorstadt 6</t>
  </si>
  <si>
    <t>P.O. Box 1232</t>
  </si>
  <si>
    <t>Biel/Bienne</t>
  </si>
  <si>
    <t>2501</t>
  </si>
  <si>
    <t>US8701231065</t>
  </si>
  <si>
    <t>870123106</t>
  </si>
  <si>
    <t>1000 Stanley Drive</t>
  </si>
  <si>
    <t>New Britain</t>
  </si>
  <si>
    <t>06053</t>
  </si>
  <si>
    <t>US8545021011</t>
  </si>
  <si>
    <t>854502101</t>
  </si>
  <si>
    <t>5260 California Avenue</t>
  </si>
  <si>
    <t>92617</t>
  </si>
  <si>
    <t>US83088M1027</t>
  </si>
  <si>
    <t>83088M102</t>
  </si>
  <si>
    <t>10000 Energy Drive</t>
  </si>
  <si>
    <t>US8454671095</t>
  </si>
  <si>
    <t>845467109</t>
  </si>
  <si>
    <t>One Pacific Place</t>
  </si>
  <si>
    <t>33rd Floor 88 Queensway</t>
  </si>
  <si>
    <t>US8707943028</t>
  </si>
  <si>
    <t>870794302</t>
  </si>
  <si>
    <t>8360 South Durango Drive</t>
  </si>
  <si>
    <t>Post Office Box 98510</t>
  </si>
  <si>
    <t>89193-8510</t>
  </si>
  <si>
    <t>US8448951025</t>
  </si>
  <si>
    <t>844895102</t>
  </si>
  <si>
    <t>777 East Wisconsin Avenue</t>
  </si>
  <si>
    <t>53202-5304</t>
  </si>
  <si>
    <t>US81725T1007</t>
  </si>
  <si>
    <t>81725T100</t>
  </si>
  <si>
    <t>777 Long Ridge Road</t>
  </si>
  <si>
    <t>US87165B1035</t>
  </si>
  <si>
    <t>87165B103</t>
  </si>
  <si>
    <t>MUehlenfeldstrasse 1</t>
  </si>
  <si>
    <t>Konzernkommunikation</t>
  </si>
  <si>
    <t>Holzminden</t>
  </si>
  <si>
    <t>37603</t>
  </si>
  <si>
    <t>US87155N1090</t>
  </si>
  <si>
    <t>87155N109</t>
  </si>
  <si>
    <t>2825 Airview Boulevard</t>
  </si>
  <si>
    <t>Kalamazoo</t>
  </si>
  <si>
    <t>49002</t>
  </si>
  <si>
    <t>US8636671013</t>
  </si>
  <si>
    <t>863667101</t>
  </si>
  <si>
    <t>200 Research Drive</t>
  </si>
  <si>
    <t>US87151X1019</t>
  </si>
  <si>
    <t>668771108</t>
  </si>
  <si>
    <t>1109 McKay Drive</t>
  </si>
  <si>
    <t>US87157D1090</t>
  </si>
  <si>
    <t>87157D109</t>
  </si>
  <si>
    <t>1030 Sync Street</t>
  </si>
  <si>
    <t>27560-5468</t>
  </si>
  <si>
    <t>US87166B1026</t>
  </si>
  <si>
    <t>87166B102</t>
  </si>
  <si>
    <t>1390 Enclave Parkway</t>
  </si>
  <si>
    <t>77077-2099</t>
  </si>
  <si>
    <t>US8718291078</t>
  </si>
  <si>
    <t>871829107</t>
  </si>
  <si>
    <t>300 Takatsuka-cho</t>
  </si>
  <si>
    <t>Minami-Ku</t>
  </si>
  <si>
    <t>Hamamatsu</t>
  </si>
  <si>
    <t>432-8611</t>
  </si>
  <si>
    <t>US86959X1072</t>
  </si>
  <si>
    <t>208 South Akard Street</t>
  </si>
  <si>
    <t>75202</t>
  </si>
  <si>
    <t>US00206R1023</t>
  </si>
  <si>
    <t>00206R102</t>
  </si>
  <si>
    <t>110-12th Avenue SW</t>
  </si>
  <si>
    <t>PO Box 1900 Station M</t>
  </si>
  <si>
    <t>T2P 2M1</t>
  </si>
  <si>
    <t>CA89346D1078</t>
  </si>
  <si>
    <t>89346D107</t>
  </si>
  <si>
    <t>1-1, Nihonbashi-Honcho 2-chome</t>
  </si>
  <si>
    <t>103-8668</t>
  </si>
  <si>
    <t>US8740602052</t>
  </si>
  <si>
    <t>874060205</t>
  </si>
  <si>
    <t>PO Box 4030</t>
  </si>
  <si>
    <t>NH353</t>
  </si>
  <si>
    <t>Golden</t>
  </si>
  <si>
    <t>80401</t>
  </si>
  <si>
    <t>US60871R2094</t>
  </si>
  <si>
    <t>60871R209</t>
  </si>
  <si>
    <t>5 Marble Arch</t>
  </si>
  <si>
    <t>W1H 7EJ</t>
  </si>
  <si>
    <t>US8765706077</t>
  </si>
  <si>
    <t>876570607</t>
  </si>
  <si>
    <t>2000 McKinney Avenue</t>
  </si>
  <si>
    <t>US88224Q1076</t>
  </si>
  <si>
    <t>88224Q107</t>
  </si>
  <si>
    <t>Tencent Binhai Towers</t>
  </si>
  <si>
    <t>No. 33 Haitian 2nd Road Nanshan District</t>
  </si>
  <si>
    <t>518054</t>
  </si>
  <si>
    <t>US88032Q1094</t>
  </si>
  <si>
    <t>88032Q109</t>
  </si>
  <si>
    <t>7 St. Thomas Street</t>
  </si>
  <si>
    <t>Suite 801</t>
  </si>
  <si>
    <t>M5S 2B7</t>
  </si>
  <si>
    <t>89612W102</t>
  </si>
  <si>
    <t>968 Jin Zhong Road</t>
  </si>
  <si>
    <t>200335</t>
  </si>
  <si>
    <t>US89677Q1076</t>
  </si>
  <si>
    <t>89677Q107</t>
  </si>
  <si>
    <t>No. 1688, Wuzhong Road</t>
  </si>
  <si>
    <t>Minhang District</t>
  </si>
  <si>
    <t>TD Bank Tower</t>
  </si>
  <si>
    <t>M5K 1A2</t>
  </si>
  <si>
    <t>CA8911605092</t>
  </si>
  <si>
    <t>891160509</t>
  </si>
  <si>
    <t>17095 Via Del Campo</t>
  </si>
  <si>
    <t>92127</t>
  </si>
  <si>
    <t>US88076W1036</t>
  </si>
  <si>
    <t>88076W103</t>
  </si>
  <si>
    <t>The Tower at Erieview</t>
  </si>
  <si>
    <t>Suite 3000 1301 East 9th Street</t>
  </si>
  <si>
    <t>44114</t>
  </si>
  <si>
    <t>US8936411003</t>
  </si>
  <si>
    <t>893641100</t>
  </si>
  <si>
    <t>2 Manhattanville Road</t>
  </si>
  <si>
    <t>Suite 203</t>
  </si>
  <si>
    <t>US87918A1051</t>
  </si>
  <si>
    <t>87918A105</t>
  </si>
  <si>
    <t>842 West Sam Houston Parkway North</t>
  </si>
  <si>
    <t>US88642R1095</t>
  </si>
  <si>
    <t>88642R109</t>
  </si>
  <si>
    <t>1049 Camino Dos Rios</t>
  </si>
  <si>
    <t>91360-2362</t>
  </si>
  <si>
    <t>US8793601050</t>
  </si>
  <si>
    <t>879360105</t>
  </si>
  <si>
    <t>341 George Street</t>
  </si>
  <si>
    <t>GB00BZ09BD16</t>
  </si>
  <si>
    <t>G06242104</t>
  </si>
  <si>
    <t>614 McKinley Place N.E.</t>
  </si>
  <si>
    <t>US09073M1045</t>
  </si>
  <si>
    <t>09073M104</t>
  </si>
  <si>
    <t>Bentall 5</t>
  </si>
  <si>
    <t>Suite 3300 550 Burrard Street</t>
  </si>
  <si>
    <t>V6C 0B3</t>
  </si>
  <si>
    <t>CA8787422044</t>
  </si>
  <si>
    <t>878742204</t>
  </si>
  <si>
    <t>Distrito TelefOnica</t>
  </si>
  <si>
    <t>Ronda de la ComunicaciOn, s/n</t>
  </si>
  <si>
    <t>28050</t>
  </si>
  <si>
    <t>US8793822086</t>
  </si>
  <si>
    <t>879382208</t>
  </si>
  <si>
    <t>MUehlenstrasse 26</t>
  </si>
  <si>
    <t>CH0102993182</t>
  </si>
  <si>
    <t>H84989104</t>
  </si>
  <si>
    <t>Snarøyveien 30</t>
  </si>
  <si>
    <t>Fornebu</t>
  </si>
  <si>
    <t>1360</t>
  </si>
  <si>
    <t>US87944W1053</t>
  </si>
  <si>
    <t>6100 Merriweather Drive</t>
  </si>
  <si>
    <t>21044</t>
  </si>
  <si>
    <t>US88025T1025</t>
  </si>
  <si>
    <t>88025T102</t>
  </si>
  <si>
    <t>600 Riverpark Drive</t>
  </si>
  <si>
    <t>North Reading</t>
  </si>
  <si>
    <t>01864</t>
  </si>
  <si>
    <t>US8807701029</t>
  </si>
  <si>
    <t>880770102</t>
  </si>
  <si>
    <t>124 Dvora Hanevi’a Street</t>
  </si>
  <si>
    <t>6944020</t>
  </si>
  <si>
    <t>US8816242098</t>
  </si>
  <si>
    <t>881624209</t>
  </si>
  <si>
    <t>US8807791038</t>
  </si>
  <si>
    <t>880779103</t>
  </si>
  <si>
    <t>214 North Tryon Street</t>
  </si>
  <si>
    <t>US89832Q1094</t>
  </si>
  <si>
    <t>89832Q109</t>
  </si>
  <si>
    <t>US78468R7219</t>
  </si>
  <si>
    <t>78468R721</t>
  </si>
  <si>
    <t>8801 Trans-Canada Highway</t>
  </si>
  <si>
    <t>H4S 1Z6</t>
  </si>
  <si>
    <t>CA87241L1094</t>
  </si>
  <si>
    <t>87241L109</t>
  </si>
  <si>
    <t>Suite 4535 161 Bay Street</t>
  </si>
  <si>
    <t>7007 Broadway Avenue</t>
  </si>
  <si>
    <t>44105</t>
  </si>
  <si>
    <t>US87240R1077</t>
  </si>
  <si>
    <t>87240R107</t>
  </si>
  <si>
    <t>19087-1603</t>
  </si>
  <si>
    <t>US8793691069</t>
  </si>
  <si>
    <t>879369106</t>
  </si>
  <si>
    <t>Avenida Circunvalar a 100 mts de la Via</t>
  </si>
  <si>
    <t>Barrio Las Flores</t>
  </si>
  <si>
    <t>Barranquilla</t>
  </si>
  <si>
    <t>KYG872641009</t>
  </si>
  <si>
    <t>G87264100</t>
  </si>
  <si>
    <t>tecnoglass.com</t>
  </si>
  <si>
    <t>8350 Broad Street</t>
  </si>
  <si>
    <t>22102-5151</t>
  </si>
  <si>
    <t>US87901J1051</t>
  </si>
  <si>
    <t>87901J105</t>
  </si>
  <si>
    <t>Don Bosco 3672</t>
  </si>
  <si>
    <t>1206</t>
  </si>
  <si>
    <t>US8938702045</t>
  </si>
  <si>
    <t>893870204</t>
  </si>
  <si>
    <t>tgs.com.ar</t>
  </si>
  <si>
    <t>1000 Nicollet Mall</t>
  </si>
  <si>
    <t>55403</t>
  </si>
  <si>
    <t>US87612E1064</t>
  </si>
  <si>
    <t>87612E106</t>
  </si>
  <si>
    <t>3020 Carrington Mill Blvd.</t>
  </si>
  <si>
    <t>Suite 475</t>
  </si>
  <si>
    <t>US88322Q1085</t>
  </si>
  <si>
    <t>88322Q108</t>
  </si>
  <si>
    <t>14201 Dallas Parkway</t>
  </si>
  <si>
    <t>US88033G4073</t>
  </si>
  <si>
    <t>88033G407</t>
  </si>
  <si>
    <t>440 Lincoln Street</t>
  </si>
  <si>
    <t>Worcester</t>
  </si>
  <si>
    <t>01653</t>
  </si>
  <si>
    <t>US4108671052</t>
  </si>
  <si>
    <t>410867105</t>
  </si>
  <si>
    <t>2-12-10 Shibaura</t>
  </si>
  <si>
    <t>108-8506</t>
  </si>
  <si>
    <t>US8724341057</t>
  </si>
  <si>
    <t>872434105</t>
  </si>
  <si>
    <t>601 E. Beardsley Ave.</t>
  </si>
  <si>
    <t>46514-3305</t>
  </si>
  <si>
    <t>US8851601018</t>
  </si>
  <si>
    <t>885160101</t>
  </si>
  <si>
    <t>2021 Spring Road</t>
  </si>
  <si>
    <t>US89469A1043</t>
  </si>
  <si>
    <t>89469A104</t>
  </si>
  <si>
    <t>Corso D’Italia 41</t>
  </si>
  <si>
    <t>00198</t>
  </si>
  <si>
    <t>US87927Y1029</t>
  </si>
  <si>
    <t>87927Y102</t>
  </si>
  <si>
    <t>JoAo Cabral de Melo Neto Avenue</t>
  </si>
  <si>
    <t>850 North Tower 12th floor</t>
  </si>
  <si>
    <t>22775-057</t>
  </si>
  <si>
    <t>US88706T1088</t>
  </si>
  <si>
    <t>88706T108</t>
  </si>
  <si>
    <t>US4642871762</t>
  </si>
  <si>
    <t>464287176</t>
  </si>
  <si>
    <t>770 Cochituate Road</t>
  </si>
  <si>
    <t>US8725401090</t>
  </si>
  <si>
    <t>872540109</t>
  </si>
  <si>
    <t>thyssenkrupp Allee 1</t>
  </si>
  <si>
    <t>45143</t>
  </si>
  <si>
    <t>US88629Q2075</t>
  </si>
  <si>
    <t>2-6-4 Otemachi Chiyoda-ku</t>
  </si>
  <si>
    <t>US8890941086</t>
  </si>
  <si>
    <t>4500 Mount Pleasant Street NW</t>
  </si>
  <si>
    <t>North Canton</t>
  </si>
  <si>
    <t>44720-5450</t>
  </si>
  <si>
    <t>US8873891043</t>
  </si>
  <si>
    <t>887389104</t>
  </si>
  <si>
    <t>Jl. Japati No. 1</t>
  </si>
  <si>
    <t>Bandung</t>
  </si>
  <si>
    <t>40133</t>
  </si>
  <si>
    <t>US7156841063</t>
  </si>
  <si>
    <t>715684106</t>
  </si>
  <si>
    <t>Stjärntorget 1</t>
  </si>
  <si>
    <t>US4642874329</t>
  </si>
  <si>
    <t>464287432</t>
  </si>
  <si>
    <t>Torshamnsgatan 17</t>
  </si>
  <si>
    <t>P.O. Box 462</t>
  </si>
  <si>
    <t>164 94</t>
  </si>
  <si>
    <t>US87952P3073</t>
  </si>
  <si>
    <t>87952P307</t>
  </si>
  <si>
    <t>200 Minuteman Road</t>
  </si>
  <si>
    <t>Suite 302</t>
  </si>
  <si>
    <t>US89377M1099</t>
  </si>
  <si>
    <t>89377M109</t>
  </si>
  <si>
    <t>Building D</t>
  </si>
  <si>
    <t>Unit 3, 12th Floor Kexing Science Park Kejizhongsan Avenue,Hi-Tech Park, Nansha</t>
  </si>
  <si>
    <t>US88034P1093</t>
  </si>
  <si>
    <t>88034P109</t>
  </si>
  <si>
    <t>4900 North Scottsdale Road</t>
  </si>
  <si>
    <t>US87724P1066</t>
  </si>
  <si>
    <t>87724P106</t>
  </si>
  <si>
    <t>Shinjuku MAYNDS Tower</t>
  </si>
  <si>
    <t>2-1-1 Yoyogi Shibuya-ku</t>
  </si>
  <si>
    <t>151-0053</t>
  </si>
  <si>
    <t>US89486M2061</t>
  </si>
  <si>
    <t>89486M206</t>
  </si>
  <si>
    <t>2 Rue de L’Ecole-de-Chimie</t>
  </si>
  <si>
    <t>1205</t>
  </si>
  <si>
    <t>168 Third Avenue</t>
  </si>
  <si>
    <t>US8835561023</t>
  </si>
  <si>
    <t>883556102</t>
  </si>
  <si>
    <t>12920 SE 38th Street</t>
  </si>
  <si>
    <t>98006-1350</t>
  </si>
  <si>
    <t>US8725901040</t>
  </si>
  <si>
    <t>872590104</t>
  </si>
  <si>
    <t>No. 3, Jalan Bukit Pantai</t>
  </si>
  <si>
    <t>Bangsar</t>
  </si>
  <si>
    <t>Kuala Lumpur</t>
  </si>
  <si>
    <t>59100</t>
  </si>
  <si>
    <t>94568</t>
  </si>
  <si>
    <t>US8962881079</t>
  </si>
  <si>
    <t>896288107</t>
  </si>
  <si>
    <t>6277 Sea Harbor Drive</t>
  </si>
  <si>
    <t>US8941641024</t>
  </si>
  <si>
    <t>894164102</t>
  </si>
  <si>
    <t>3-1 Akasaka 5-chome Minato-ku</t>
  </si>
  <si>
    <t>107-6325</t>
  </si>
  <si>
    <t>US8891101029</t>
  </si>
  <si>
    <t>#1200 - 20 Adelaide Street East</t>
  </si>
  <si>
    <t>M5C 2T6</t>
  </si>
  <si>
    <t>1140 Virginia Drive</t>
  </si>
  <si>
    <t>Fort Washington</t>
  </si>
  <si>
    <t>19034</t>
  </si>
  <si>
    <t>US8894781033</t>
  </si>
  <si>
    <t>889478103</t>
  </si>
  <si>
    <t>401 Park Drive</t>
  </si>
  <si>
    <t>02215</t>
  </si>
  <si>
    <t>US8887871080</t>
  </si>
  <si>
    <t>888787108</t>
  </si>
  <si>
    <t>1-1, Shibaura 1-chome</t>
  </si>
  <si>
    <t>Minato-Ku</t>
  </si>
  <si>
    <t>105-8001</t>
  </si>
  <si>
    <t>US8914933069</t>
  </si>
  <si>
    <t>301 Commerce Street</t>
  </si>
  <si>
    <t>US8726571016</t>
  </si>
  <si>
    <t>872657101</t>
  </si>
  <si>
    <t>940 Southwood Boulevard</t>
  </si>
  <si>
    <t>Incline Village</t>
  </si>
  <si>
    <t>89451</t>
  </si>
  <si>
    <t>US87265H1095</t>
  </si>
  <si>
    <t>87265H109</t>
  </si>
  <si>
    <t>1700 Pacific Avenue</t>
  </si>
  <si>
    <t>US88262P1021</t>
  </si>
  <si>
    <t>88262P102</t>
  </si>
  <si>
    <t>10 Hudson Yards</t>
  </si>
  <si>
    <t>US8760301072</t>
  </si>
  <si>
    <t>876030107</t>
  </si>
  <si>
    <t>1000 Tempur Way</t>
  </si>
  <si>
    <t>Lexington</t>
  </si>
  <si>
    <t>40511</t>
  </si>
  <si>
    <t>US88023U1016</t>
  </si>
  <si>
    <t>88023U101</t>
  </si>
  <si>
    <t>7401 South Cicero Avenue</t>
  </si>
  <si>
    <t>60629</t>
  </si>
  <si>
    <t>US8905161076</t>
  </si>
  <si>
    <t>890516107</t>
  </si>
  <si>
    <t>160 Exeter Drive</t>
  </si>
  <si>
    <t>Winchester</t>
  </si>
  <si>
    <t>22603-8605</t>
  </si>
  <si>
    <t>US89531P1057</t>
  </si>
  <si>
    <t>89531P105</t>
  </si>
  <si>
    <t>811 Louisiana Street</t>
  </si>
  <si>
    <t>US87612G1013</t>
  </si>
  <si>
    <t>87612G101</t>
  </si>
  <si>
    <t>333 Bay Street</t>
  </si>
  <si>
    <t>M5H 2R2</t>
  </si>
  <si>
    <t>CA8849037095</t>
  </si>
  <si>
    <t>884903709</t>
  </si>
  <si>
    <t>400 1st Avenue</t>
  </si>
  <si>
    <t>Needham</t>
  </si>
  <si>
    <t>02494</t>
  </si>
  <si>
    <t>US8969452015</t>
  </si>
  <si>
    <t>896945201</t>
  </si>
  <si>
    <t>10368 Westmoor Drive</t>
  </si>
  <si>
    <t>US8962391004</t>
  </si>
  <si>
    <t>896239100</t>
  </si>
  <si>
    <t>10500 NE 8th Street</t>
  </si>
  <si>
    <t>98004-8617</t>
  </si>
  <si>
    <t>US88146M1018</t>
  </si>
  <si>
    <t>88146M101</t>
  </si>
  <si>
    <t>100 East Pratt Street</t>
  </si>
  <si>
    <t>US74144T1088</t>
  </si>
  <si>
    <t>74144T108</t>
  </si>
  <si>
    <t>450 - 1 Street SW</t>
  </si>
  <si>
    <t>TC Energy Tower</t>
  </si>
  <si>
    <t>T2P 5H1</t>
  </si>
  <si>
    <t>CA87807B1076</t>
  </si>
  <si>
    <t>87807B107</t>
  </si>
  <si>
    <t>Victoria Place</t>
  </si>
  <si>
    <t>5th Floor 31 Victoria Street</t>
  </si>
  <si>
    <t>HM 10</t>
  </si>
  <si>
    <t>BMG9078F1077</t>
  </si>
  <si>
    <t>G9078F107</t>
  </si>
  <si>
    <t>555 West Adams</t>
  </si>
  <si>
    <t>US89400J1079</t>
  </si>
  <si>
    <t>89400J107</t>
  </si>
  <si>
    <t>2-44-1, Hatagaya</t>
  </si>
  <si>
    <t>151-0072</t>
  </si>
  <si>
    <t>US88156J1051</t>
  </si>
  <si>
    <t>88156J105</t>
  </si>
  <si>
    <t>485 Lexington Avenue</t>
  </si>
  <si>
    <t>US89417E1091</t>
  </si>
  <si>
    <t>89417E109</t>
  </si>
  <si>
    <t>Nihonbashi Mitsui Tower</t>
  </si>
  <si>
    <t>1-1, Nihonbashi-Muromachi 2-chome Chuo-ku</t>
  </si>
  <si>
    <t>103-8666</t>
  </si>
  <si>
    <t>26, Boulevard Royal</t>
  </si>
  <si>
    <t>Luxembourg</t>
  </si>
  <si>
    <t>2449</t>
  </si>
  <si>
    <t>US88031M1099</t>
  </si>
  <si>
    <t>88031M109</t>
  </si>
  <si>
    <t>Tesco House</t>
  </si>
  <si>
    <t>Shire Park Kestrel Way</t>
  </si>
  <si>
    <t>Welwyn Garden City</t>
  </si>
  <si>
    <t>AL7 1GA</t>
  </si>
  <si>
    <t>US8815754010</t>
  </si>
  <si>
    <t>881575302</t>
  </si>
  <si>
    <t>5401 Virginia Way</t>
  </si>
  <si>
    <t>US8923561067</t>
  </si>
  <si>
    <t>892356106</t>
  </si>
  <si>
    <t>Ramat Gavriel Industrial Park</t>
  </si>
  <si>
    <t>20 Shaul Amor Avenue PO Box 619</t>
  </si>
  <si>
    <t>Migdal Haemek</t>
  </si>
  <si>
    <t>2310502</t>
  </si>
  <si>
    <t>IL0010823792</t>
  </si>
  <si>
    <t>M87915274</t>
  </si>
  <si>
    <t>Tsingtao Beer Tower</t>
  </si>
  <si>
    <t>No. 35 Donghai West Road</t>
  </si>
  <si>
    <t>Qingdao</t>
  </si>
  <si>
    <t>266071</t>
  </si>
  <si>
    <t>US8985291025</t>
  </si>
  <si>
    <t>898529102</t>
  </si>
  <si>
    <t>1 Tesla Road</t>
  </si>
  <si>
    <t>78725</t>
  </si>
  <si>
    <t>US88160R1014</t>
  </si>
  <si>
    <t>88160R101</t>
  </si>
  <si>
    <t>No. 8, Li-Hsin Road 6</t>
  </si>
  <si>
    <t>300096</t>
  </si>
  <si>
    <t>US8740391003</t>
  </si>
  <si>
    <t>874039100</t>
  </si>
  <si>
    <t>2200 West Don Tyson Parkway</t>
  </si>
  <si>
    <t>Springdale</t>
  </si>
  <si>
    <t>72762-6999</t>
  </si>
  <si>
    <t>US9024941034</t>
  </si>
  <si>
    <t>902494103</t>
  </si>
  <si>
    <t>TravelSky High-Tech Industrial Park</t>
  </si>
  <si>
    <t>Houshayu Town Shunyi District</t>
  </si>
  <si>
    <t>101308</t>
  </si>
  <si>
    <t>170/175 Lakeview Drive</t>
  </si>
  <si>
    <t>IE00BK9ZQ967</t>
  </si>
  <si>
    <t>G8994E103</t>
  </si>
  <si>
    <t>8111 Lyndale Avenue South</t>
  </si>
  <si>
    <t>55420-1196</t>
  </si>
  <si>
    <t>US8910921084</t>
  </si>
  <si>
    <t>891092108</t>
  </si>
  <si>
    <t>42 North Chestnut Street</t>
  </si>
  <si>
    <t>Ventura</t>
  </si>
  <si>
    <t>93001</t>
  </si>
  <si>
    <t>US88339J1051</t>
  </si>
  <si>
    <t>88339J105</t>
  </si>
  <si>
    <t>Nihonbashi Takashimaya Mitsui Building</t>
  </si>
  <si>
    <t>2-5-1, Nihonbashi Chuo-ku</t>
  </si>
  <si>
    <t>103-6128</t>
  </si>
  <si>
    <t>US8723514084</t>
  </si>
  <si>
    <t>872351408</t>
  </si>
  <si>
    <t>2, place Jean Millier</t>
  </si>
  <si>
    <t>La DEfense 6</t>
  </si>
  <si>
    <t>Courbevoie</t>
  </si>
  <si>
    <t>92078</t>
  </si>
  <si>
    <t>US89151E1091</t>
  </si>
  <si>
    <t>89151E109</t>
  </si>
  <si>
    <t>3475 East Foothill Boulevard</t>
  </si>
  <si>
    <t>91107-6024</t>
  </si>
  <si>
    <t>US88162G1031</t>
  </si>
  <si>
    <t>88162G103</t>
  </si>
  <si>
    <t>Kowloon Commerce Centre</t>
  </si>
  <si>
    <t>Tower 2 29th Floor 51 Kwai Cheong Road</t>
  </si>
  <si>
    <t>Kwai Chung</t>
  </si>
  <si>
    <t>US87873R1014</t>
  </si>
  <si>
    <t>87873R101</t>
  </si>
  <si>
    <t>110 West 44th Street</t>
  </si>
  <si>
    <t>US8740541094</t>
  </si>
  <si>
    <t>874054109</t>
  </si>
  <si>
    <t>510 West Georgia Street</t>
  </si>
  <si>
    <t>Floor 23</t>
  </si>
  <si>
    <t>V6B 0M3</t>
  </si>
  <si>
    <t>CA87971M1032</t>
  </si>
  <si>
    <t>87971M103</t>
  </si>
  <si>
    <t>Av. Vasco de Quiroga 2000</t>
  </si>
  <si>
    <t>Building A, Floor 4 Delegación Álvaro Obregón, Col. Santa Fe</t>
  </si>
  <si>
    <t>12210</t>
  </si>
  <si>
    <t>US40049J2069</t>
  </si>
  <si>
    <t>40049J206</t>
  </si>
  <si>
    <t>1177 Avenue of the Americas</t>
  </si>
  <si>
    <t>US8926721064</t>
  </si>
  <si>
    <t>892672106</t>
  </si>
  <si>
    <t>25th Floor</t>
  </si>
  <si>
    <t>US88546E1055</t>
  </si>
  <si>
    <t>88546E105</t>
  </si>
  <si>
    <t>101 Spear Street</t>
  </si>
  <si>
    <t>US90138F1021</t>
  </si>
  <si>
    <t>90138F102</t>
  </si>
  <si>
    <t>7905 Quivira Road</t>
  </si>
  <si>
    <t>Lenexa</t>
  </si>
  <si>
    <t>66215</t>
  </si>
  <si>
    <t>US44109J1060</t>
  </si>
  <si>
    <t>44109J106</t>
  </si>
  <si>
    <t>Gate House</t>
  </si>
  <si>
    <t>Turnpike Road</t>
  </si>
  <si>
    <t>High Wycombe</t>
  </si>
  <si>
    <t>HP12 3NR</t>
  </si>
  <si>
    <t>6230 Stoneridge Mall Road</t>
  </si>
  <si>
    <t>94588-3260</t>
  </si>
  <si>
    <t>US88025U1097</t>
  </si>
  <si>
    <t>88025U109</t>
  </si>
  <si>
    <t>12500 TI Boulevard</t>
  </si>
  <si>
    <t>75243</t>
  </si>
  <si>
    <t>US8825081040</t>
  </si>
  <si>
    <t>882508104</t>
  </si>
  <si>
    <t>6040 Dutchmans Lane</t>
  </si>
  <si>
    <t>40205</t>
  </si>
  <si>
    <t>US8826811098</t>
  </si>
  <si>
    <t>882681109</t>
  </si>
  <si>
    <t>40 Westminster Street</t>
  </si>
  <si>
    <t>US8832031012</t>
  </si>
  <si>
    <t>883203101</t>
  </si>
  <si>
    <t>5101 Tennyson Parkway</t>
  </si>
  <si>
    <t>US9022521051</t>
  </si>
  <si>
    <t>902252105</t>
  </si>
  <si>
    <t>30 3rd Street</t>
  </si>
  <si>
    <t>94103-3104</t>
  </si>
  <si>
    <t>US91332U1016</t>
  </si>
  <si>
    <t>91332U101</t>
  </si>
  <si>
    <t>1020 Hull Street</t>
  </si>
  <si>
    <t>21230-2080</t>
  </si>
  <si>
    <t>US9043112062</t>
  </si>
  <si>
    <t>904311206</t>
  </si>
  <si>
    <t>US9043111072</t>
  </si>
  <si>
    <t>904311107</t>
  </si>
  <si>
    <t>US9100471096</t>
  </si>
  <si>
    <t>910047109</t>
  </si>
  <si>
    <t>1515 3rd Street</t>
  </si>
  <si>
    <t>US90353T1007</t>
  </si>
  <si>
    <t>90353T100</t>
  </si>
  <si>
    <t>Bahnhofstrasse 45</t>
  </si>
  <si>
    <t>CH0244767585</t>
  </si>
  <si>
    <t>H42097107</t>
  </si>
  <si>
    <t>2, avenue Pasteur</t>
  </si>
  <si>
    <t>Saint-Mandé</t>
  </si>
  <si>
    <t>94160</t>
  </si>
  <si>
    <t>90348R102</t>
  </si>
  <si>
    <t>300 United Center</t>
  </si>
  <si>
    <t>500 Virginia Street, East</t>
  </si>
  <si>
    <t>25301</t>
  </si>
  <si>
    <t>WV</t>
  </si>
  <si>
    <t>US9099071071</t>
  </si>
  <si>
    <t>909907107</t>
  </si>
  <si>
    <t>125 Highway 515 East</t>
  </si>
  <si>
    <t>Blairsville</t>
  </si>
  <si>
    <t>30512</t>
  </si>
  <si>
    <t>US90984P3038</t>
  </si>
  <si>
    <t>90984P303</t>
  </si>
  <si>
    <t>1745 Shea Center Drive</t>
  </si>
  <si>
    <t>Highlands Ranch</t>
  </si>
  <si>
    <t>80129-1540</t>
  </si>
  <si>
    <t>US9026531049</t>
  </si>
  <si>
    <t>902653104</t>
  </si>
  <si>
    <t>2801 East Beltline, N.E.</t>
  </si>
  <si>
    <t>Grand Rapids</t>
  </si>
  <si>
    <t>49525</t>
  </si>
  <si>
    <t>US90278Q1085</t>
  </si>
  <si>
    <t>90278Q108</t>
  </si>
  <si>
    <t>460 North Gulph Road</t>
  </si>
  <si>
    <t>King of Prussia</t>
  </si>
  <si>
    <t>19406</t>
  </si>
  <si>
    <t>US9026811052</t>
  </si>
  <si>
    <t>902681105</t>
  </si>
  <si>
    <t>Brigadeiro Luis Antônio Avenue, 1343</t>
  </si>
  <si>
    <t>01317-910</t>
  </si>
  <si>
    <t>US90400P1012</t>
  </si>
  <si>
    <t>90400P101</t>
  </si>
  <si>
    <t>5555 Kietzke Lane</t>
  </si>
  <si>
    <t>89511</t>
  </si>
  <si>
    <t>US0235861004</t>
  </si>
  <si>
    <t>023586100</t>
  </si>
  <si>
    <t>Universal Corporate Center</t>
  </si>
  <si>
    <t>367 South Gulph Road PO Box 61558</t>
  </si>
  <si>
    <t>19406-0958</t>
  </si>
  <si>
    <t>US9139031002</t>
  </si>
  <si>
    <t>913903100</t>
  </si>
  <si>
    <t>685 Third Avenue</t>
  </si>
  <si>
    <t>27th Floor</t>
  </si>
  <si>
    <t>US90353W1036</t>
  </si>
  <si>
    <t>90353W103</t>
  </si>
  <si>
    <t>Unilever House</t>
  </si>
  <si>
    <t>100 Victoria Embankment</t>
  </si>
  <si>
    <t>EC4Y 0DY</t>
  </si>
  <si>
    <t>US9047677045</t>
  </si>
  <si>
    <t>904767704</t>
  </si>
  <si>
    <t>4545 Airport Way</t>
  </si>
  <si>
    <t>80239</t>
  </si>
  <si>
    <t>US35909R1086</t>
  </si>
  <si>
    <t>35909R108</t>
  </si>
  <si>
    <t>flyfrontier.com</t>
  </si>
  <si>
    <t>1000 Remington Boulevard</t>
  </si>
  <si>
    <t>Suite 120</t>
  </si>
  <si>
    <t>Bolingbrook</t>
  </si>
  <si>
    <t>60440</t>
  </si>
  <si>
    <t>US90384S3031</t>
  </si>
  <si>
    <t>90384S303</t>
  </si>
  <si>
    <t>1010 Grand Boulevard</t>
  </si>
  <si>
    <t>US9027881088</t>
  </si>
  <si>
    <t>902788108</t>
  </si>
  <si>
    <t>No. 3 Li-Hsin 2nd Road</t>
  </si>
  <si>
    <t>US9108734057</t>
  </si>
  <si>
    <t>910873405</t>
  </si>
  <si>
    <t>Tower A</t>
  </si>
  <si>
    <t>Piazza Gae Aulenti, 3</t>
  </si>
  <si>
    <t>20154</t>
  </si>
  <si>
    <t>US9046784065</t>
  </si>
  <si>
    <t>904678406</t>
  </si>
  <si>
    <t>68 Jonspin Road</t>
  </si>
  <si>
    <t>US9047081040</t>
  </si>
  <si>
    <t>904708104</t>
  </si>
  <si>
    <t>UnitedHealth Group Center</t>
  </si>
  <si>
    <t>9900 Bren Road East</t>
  </si>
  <si>
    <t>US91324P1021</t>
  </si>
  <si>
    <t>91324P102</t>
  </si>
  <si>
    <t>Sumitomo Fudosan Mita Twin Bldg.</t>
  </si>
  <si>
    <t>West Wing 3-5-27, Mita Minato-ku</t>
  </si>
  <si>
    <t>US90460M2044</t>
  </si>
  <si>
    <t>90460M204</t>
  </si>
  <si>
    <t>1 Fountain Square</t>
  </si>
  <si>
    <t>Chattanooga</t>
  </si>
  <si>
    <t>37402</t>
  </si>
  <si>
    <t>US91529Y1064</t>
  </si>
  <si>
    <t>91529Y106</t>
  </si>
  <si>
    <t>1400 Douglas Street</t>
  </si>
  <si>
    <t>68179</t>
  </si>
  <si>
    <t>US9078181081</t>
  </si>
  <si>
    <t>907818108</t>
  </si>
  <si>
    <t>3075 Highland Parkway</t>
  </si>
  <si>
    <t>US91336L1070</t>
  </si>
  <si>
    <t>91336L107</t>
  </si>
  <si>
    <t>UOB Plaza</t>
  </si>
  <si>
    <t>80 Raffles Place</t>
  </si>
  <si>
    <t>048624</t>
  </si>
  <si>
    <t>US9112713022</t>
  </si>
  <si>
    <t>911271302</t>
  </si>
  <si>
    <t>55 Glenlake Parkway, N.E.</t>
  </si>
  <si>
    <t>US9113121068</t>
  </si>
  <si>
    <t>911312106</t>
  </si>
  <si>
    <t>US91680M1071</t>
  </si>
  <si>
    <t>91680M107</t>
  </si>
  <si>
    <t>5000 South Broad Street</t>
  </si>
  <si>
    <t>19112-1495</t>
  </si>
  <si>
    <t>US9170471026</t>
  </si>
  <si>
    <t>917047102</t>
  </si>
  <si>
    <t>US9113631090</t>
  </si>
  <si>
    <t>911363109</t>
  </si>
  <si>
    <t>US9029733048</t>
  </si>
  <si>
    <t>902973304</t>
  </si>
  <si>
    <t>9399 West Higgins Road</t>
  </si>
  <si>
    <t>Rosemont</t>
  </si>
  <si>
    <t>60018</t>
  </si>
  <si>
    <t>US9120081099</t>
  </si>
  <si>
    <t>912008109</t>
  </si>
  <si>
    <t>South Quay House</t>
  </si>
  <si>
    <t>Temple Back</t>
  </si>
  <si>
    <t>BS1 6FL</t>
  </si>
  <si>
    <t>1040 Spring Street</t>
  </si>
  <si>
    <t>Silver Spring</t>
  </si>
  <si>
    <t>20910</t>
  </si>
  <si>
    <t>US91307C1027</t>
  </si>
  <si>
    <t>91307C102</t>
  </si>
  <si>
    <t>900 High Street</t>
  </si>
  <si>
    <t>17331</t>
  </si>
  <si>
    <t>US9180901012</t>
  </si>
  <si>
    <t>918090101</t>
  </si>
  <si>
    <t>Haweswater House</t>
  </si>
  <si>
    <t>Lingley Mere Business Park Lingley Green Avenue Great Sankey</t>
  </si>
  <si>
    <t>Warrington</t>
  </si>
  <si>
    <t>WA5 3LP</t>
  </si>
  <si>
    <t>US91311E1029</t>
  </si>
  <si>
    <t>91311Q105</t>
  </si>
  <si>
    <t>PO Box 8999</t>
  </si>
  <si>
    <t>94128-8999</t>
  </si>
  <si>
    <t>US92826C8394</t>
  </si>
  <si>
    <t>92826C839</t>
  </si>
  <si>
    <t>9002 San Marco Court</t>
  </si>
  <si>
    <t>32819</t>
  </si>
  <si>
    <t>US57164Y1073</t>
  </si>
  <si>
    <t>57164Y107</t>
  </si>
  <si>
    <t>BMG9460G1015</t>
  </si>
  <si>
    <t>G9460G101</t>
  </si>
  <si>
    <t>Praia de Botafogo 186</t>
  </si>
  <si>
    <t>offices 1101, 1601, 1701 and 1801 Botafogo</t>
  </si>
  <si>
    <t>Rio de Janeiro</t>
  </si>
  <si>
    <t>22250-145</t>
  </si>
  <si>
    <t>US91912E1055</t>
  </si>
  <si>
    <t>91912E105</t>
  </si>
  <si>
    <t>One Village Center Drive</t>
  </si>
  <si>
    <t>Van Buren Township</t>
  </si>
  <si>
    <t>Van Buren</t>
  </si>
  <si>
    <t>48111</t>
  </si>
  <si>
    <t>US92839U2069</t>
  </si>
  <si>
    <t>92839U206</t>
  </si>
  <si>
    <t>1973 boulevard de la Défense</t>
  </si>
  <si>
    <t>CS 10268 Cedex</t>
  </si>
  <si>
    <t>Nanterre</t>
  </si>
  <si>
    <t>92757</t>
  </si>
  <si>
    <t>US9273201015</t>
  </si>
  <si>
    <t>927320101</t>
  </si>
  <si>
    <t>15935 La Cantera Parkway</t>
  </si>
  <si>
    <t>78256</t>
  </si>
  <si>
    <t>US92645B1035</t>
  </si>
  <si>
    <t>92645B103</t>
  </si>
  <si>
    <t>Penthouse</t>
  </si>
  <si>
    <t>East Ocean Centre 98 Granville Road Tsim Sha Tsui East</t>
  </si>
  <si>
    <t>4280 Hacienda Drive</t>
  </si>
  <si>
    <t>US9224751084</t>
  </si>
  <si>
    <t>922475108</t>
  </si>
  <si>
    <t>30, rue Madeleine-Vionnet</t>
  </si>
  <si>
    <t>Aubervilliers</t>
  </si>
  <si>
    <t>93300</t>
  </si>
  <si>
    <t>US92334N1037</t>
  </si>
  <si>
    <t>92334N103</t>
  </si>
  <si>
    <t>2301 Renaissance Boulevard</t>
  </si>
  <si>
    <t>US92538J1060</t>
  </si>
  <si>
    <t>92538J106</t>
  </si>
  <si>
    <t>3500, 520 3rd Avenue SW</t>
  </si>
  <si>
    <t>T2P 0R3</t>
  </si>
  <si>
    <t>CA9237251058</t>
  </si>
  <si>
    <t>923725105</t>
  </si>
  <si>
    <t>vermilionenergy.com</t>
  </si>
  <si>
    <t>1551 Wewatta Street</t>
  </si>
  <si>
    <t>US9182041080</t>
  </si>
  <si>
    <t>918204108</t>
  </si>
  <si>
    <t>US92204A4058</t>
  </si>
  <si>
    <t>92204A405</t>
  </si>
  <si>
    <t>1445 South Spectrum Boulevard</t>
  </si>
  <si>
    <t>Suite 102</t>
  </si>
  <si>
    <t>US9255501051</t>
  </si>
  <si>
    <t>925550105</t>
  </si>
  <si>
    <t>535 Madison Avenue</t>
  </si>
  <si>
    <t>10022-2203</t>
  </si>
  <si>
    <t>US9256521090</t>
  </si>
  <si>
    <t>925652109</t>
  </si>
  <si>
    <t>25 Frontage Road</t>
  </si>
  <si>
    <t>US9258151029</t>
  </si>
  <si>
    <t>925815102</t>
  </si>
  <si>
    <t>128 Dingxin Road</t>
  </si>
  <si>
    <t>Haizhu District</t>
  </si>
  <si>
    <t>510220</t>
  </si>
  <si>
    <t>US92763W1036</t>
  </si>
  <si>
    <t>92763W103</t>
  </si>
  <si>
    <t>499 Illinois Street</t>
  </si>
  <si>
    <t>US92764N1028</t>
  </si>
  <si>
    <t>92764N102</t>
  </si>
  <si>
    <t>41st Floor</t>
  </si>
  <si>
    <t>US9282541013</t>
  </si>
  <si>
    <t>928254101</t>
  </si>
  <si>
    <t>Pedregal 24</t>
  </si>
  <si>
    <t>Floor 4 Colonia Molino del Rey AlcaldIa Miguel Hidalgo</t>
  </si>
  <si>
    <t>11040</t>
  </si>
  <si>
    <t>US92837L1098</t>
  </si>
  <si>
    <t>92837L109</t>
  </si>
  <si>
    <t>Avenida Engenheiro Luis Carlos Berrini</t>
  </si>
  <si>
    <t>1376, 32º andar</t>
  </si>
  <si>
    <t>04571-936</t>
  </si>
  <si>
    <t>US87936R2058</t>
  </si>
  <si>
    <t>87936R205</t>
  </si>
  <si>
    <t>42 avenue de Friedland</t>
  </si>
  <si>
    <t>92852T201</t>
  </si>
  <si>
    <t>9920 Pacific Heights Boulevard</t>
  </si>
  <si>
    <t>US92686J1060</t>
  </si>
  <si>
    <t>92686J106</t>
  </si>
  <si>
    <t>100, rue de Courcelles</t>
  </si>
  <si>
    <t>US9191343048</t>
  </si>
  <si>
    <t>Berliner Ring 2</t>
  </si>
  <si>
    <t>Wolfsburg</t>
  </si>
  <si>
    <t>38440</t>
  </si>
  <si>
    <t>One Valero Way</t>
  </si>
  <si>
    <t>78249</t>
  </si>
  <si>
    <t>US91913Y1001</t>
  </si>
  <si>
    <t>91913Y100</t>
  </si>
  <si>
    <t>12, rue de la Verrerie</t>
  </si>
  <si>
    <t>Meudon</t>
  </si>
  <si>
    <t>92190</t>
  </si>
  <si>
    <t>US92023R4074</t>
  </si>
  <si>
    <t>GropegArdsgatan 2</t>
  </si>
  <si>
    <t>417 15</t>
  </si>
  <si>
    <t>US9288541082</t>
  </si>
  <si>
    <t>10119</t>
  </si>
  <si>
    <t>US9197941076</t>
  </si>
  <si>
    <t>919794107</t>
  </si>
  <si>
    <t>1200 Urban Center Drive</t>
  </si>
  <si>
    <t>US9291601097</t>
  </si>
  <si>
    <t>929160109</t>
  </si>
  <si>
    <t>15000 Valmont Plaza</t>
  </si>
  <si>
    <t>68154-5215</t>
  </si>
  <si>
    <t>US9202531011</t>
  </si>
  <si>
    <t>920253101</t>
  </si>
  <si>
    <t>3401 Hillview Avenue</t>
  </si>
  <si>
    <t>US9285634021</t>
  </si>
  <si>
    <t>928563402</t>
  </si>
  <si>
    <t>888 Seventh Avenue</t>
  </si>
  <si>
    <t>10019-4499</t>
  </si>
  <si>
    <t>US9290421091</t>
  </si>
  <si>
    <t>929042109</t>
  </si>
  <si>
    <t>500 West Texas</t>
  </si>
  <si>
    <t>US92763M1053</t>
  </si>
  <si>
    <t>92763M105</t>
  </si>
  <si>
    <t>US9229085538</t>
  </si>
  <si>
    <t>922908553</t>
  </si>
  <si>
    <t>5438 Wade Park Boulevard</t>
  </si>
  <si>
    <t>27607</t>
  </si>
  <si>
    <t>US9288811014</t>
  </si>
  <si>
    <t>928881101</t>
  </si>
  <si>
    <t>Vodafone House</t>
  </si>
  <si>
    <t>The Connection</t>
  </si>
  <si>
    <t>Newbury</t>
  </si>
  <si>
    <t>RG14 2FN</t>
  </si>
  <si>
    <t>US92857W3088</t>
  </si>
  <si>
    <t>92857W308</t>
  </si>
  <si>
    <t>Universitätsstrasse 133</t>
  </si>
  <si>
    <t>Bochum</t>
  </si>
  <si>
    <t>44803</t>
  </si>
  <si>
    <t>US92887H1077</t>
  </si>
  <si>
    <t>230 Park Avenue</t>
  </si>
  <si>
    <t>10169</t>
  </si>
  <si>
    <t>US9290891004</t>
  </si>
  <si>
    <t>929089100</t>
  </si>
  <si>
    <t>1250 Broadway</t>
  </si>
  <si>
    <t>US9222801022</t>
  </si>
  <si>
    <t>922280102</t>
  </si>
  <si>
    <t>175 Broadhollow Road</t>
  </si>
  <si>
    <t>US92343X1000</t>
  </si>
  <si>
    <t>92343X100</t>
  </si>
  <si>
    <t>1150 North Alma School Road</t>
  </si>
  <si>
    <t>Mesa</t>
  </si>
  <si>
    <t>85201</t>
  </si>
  <si>
    <t>US92511U1025</t>
  </si>
  <si>
    <t>92511U102</t>
  </si>
  <si>
    <t>545 Washington Boulevard</t>
  </si>
  <si>
    <t>07310-1686</t>
  </si>
  <si>
    <t>US92345Y1064</t>
  </si>
  <si>
    <t>92345Y106</t>
  </si>
  <si>
    <t>12061 Bluemont Way</t>
  </si>
  <si>
    <t>US92343E1029</t>
  </si>
  <si>
    <t>92343E102</t>
  </si>
  <si>
    <t>505 N Cleveland Ave</t>
  </si>
  <si>
    <t>US92537N1081</t>
  </si>
  <si>
    <t>92537N108</t>
  </si>
  <si>
    <t>50 Northern Avenue</t>
  </si>
  <si>
    <t>US92532F1003</t>
  </si>
  <si>
    <t>92532F100</t>
  </si>
  <si>
    <t>6155 El Camino Real</t>
  </si>
  <si>
    <t>92009-1699</t>
  </si>
  <si>
    <t>US92552V1008</t>
  </si>
  <si>
    <t>92552V100</t>
  </si>
  <si>
    <t>63 Lancaster Avenue</t>
  </si>
  <si>
    <t>19355-2143</t>
  </si>
  <si>
    <t>US9282981086</t>
  </si>
  <si>
    <t>928298108</t>
  </si>
  <si>
    <t>6555 Sierra Drive</t>
  </si>
  <si>
    <t>US92840M1027</t>
  </si>
  <si>
    <t>92840M102</t>
  </si>
  <si>
    <t>US9229087690</t>
  </si>
  <si>
    <t>922908769</t>
  </si>
  <si>
    <t>353 North Clark Street</t>
  </si>
  <si>
    <t>60654-4708</t>
  </si>
  <si>
    <t>US92276F1003</t>
  </si>
  <si>
    <t>92276F100</t>
  </si>
  <si>
    <t>1000 Mylan Boulevard</t>
  </si>
  <si>
    <t>US92556V1061</t>
  </si>
  <si>
    <t>92556V106</t>
  </si>
  <si>
    <t>100 Valvoline Way</t>
  </si>
  <si>
    <t>40509</t>
  </si>
  <si>
    <t>US92047W1018</t>
  </si>
  <si>
    <t>92047W101</t>
  </si>
  <si>
    <t>US9220428588</t>
  </si>
  <si>
    <t>922042858</t>
  </si>
  <si>
    <t>1095 Avenue of the Americas</t>
  </si>
  <si>
    <t>US92343V1044</t>
  </si>
  <si>
    <t>92343V104</t>
  </si>
  <si>
    <t>4 Copley Place</t>
  </si>
  <si>
    <t>US94419L1017</t>
  </si>
  <si>
    <t>94419L101</t>
  </si>
  <si>
    <t>30 Isabella Street</t>
  </si>
  <si>
    <t>US9297401088</t>
  </si>
  <si>
    <t>929740108</t>
  </si>
  <si>
    <t>One East Washington Street</t>
  </si>
  <si>
    <t>85004</t>
  </si>
  <si>
    <t>US9576381092</t>
  </si>
  <si>
    <t>957638109</t>
  </si>
  <si>
    <t>34 Maple Street</t>
  </si>
  <si>
    <t>Milford</t>
  </si>
  <si>
    <t>01757</t>
  </si>
  <si>
    <t>US9418481035</t>
  </si>
  <si>
    <t>941848103</t>
  </si>
  <si>
    <t>QIHAO Plaza</t>
  </si>
  <si>
    <t>8th Floor No. 8 Xinyuan South Road Chaoyang District</t>
  </si>
  <si>
    <t>US9485961018</t>
  </si>
  <si>
    <t>948596101</t>
  </si>
  <si>
    <t>108 Wilmot Road</t>
  </si>
  <si>
    <t>US9314271084</t>
  </si>
  <si>
    <t>931427108</t>
  </si>
  <si>
    <t>230 Park Avenue South</t>
  </si>
  <si>
    <t>US9344231041</t>
  </si>
  <si>
    <t>934423104</t>
  </si>
  <si>
    <t>200 Elm Street</t>
  </si>
  <si>
    <t>US9478901096</t>
  </si>
  <si>
    <t>947890109</t>
  </si>
  <si>
    <t>225 West Station Square Drive</t>
  </si>
  <si>
    <t>US95082P1057</t>
  </si>
  <si>
    <t>95082P105</t>
  </si>
  <si>
    <t>6220 Highway 7</t>
  </si>
  <si>
    <t>Woodbridge</t>
  </si>
  <si>
    <t>L4H 4G3</t>
  </si>
  <si>
    <t>CA94106B1013</t>
  </si>
  <si>
    <t>94106B101</t>
  </si>
  <si>
    <t>7272 Wisconsin Avenue</t>
  </si>
  <si>
    <t>US93148P1021</t>
  </si>
  <si>
    <t>93148P102</t>
  </si>
  <si>
    <t>6110 Stoneridge Mall Road</t>
  </si>
  <si>
    <t>US98138H1014</t>
  </si>
  <si>
    <t>98138H101</t>
  </si>
  <si>
    <t>5601 Great Oaks Parkway</t>
  </si>
  <si>
    <t>95119</t>
  </si>
  <si>
    <t>US9581021055</t>
  </si>
  <si>
    <t>958102105</t>
  </si>
  <si>
    <t>9715 Businesspark Avenue</t>
  </si>
  <si>
    <t>92131</t>
  </si>
  <si>
    <t>US9292361071</t>
  </si>
  <si>
    <t>929236107</t>
  </si>
  <si>
    <t>Mia Yellagonga</t>
  </si>
  <si>
    <t>11 Mount Street</t>
  </si>
  <si>
    <t>980228308</t>
  </si>
  <si>
    <t>231 West Michigan Street</t>
  </si>
  <si>
    <t>PO Box 1331</t>
  </si>
  <si>
    <t>53201</t>
  </si>
  <si>
    <t>US92939U1060</t>
  </si>
  <si>
    <t>92939U106</t>
  </si>
  <si>
    <t>197, Section A</t>
  </si>
  <si>
    <t>Fu Shou East Street High Tech Industrial Development Zone</t>
  </si>
  <si>
    <t>Weifang</t>
  </si>
  <si>
    <t>261061</t>
  </si>
  <si>
    <t>4500 Dorr Street</t>
  </si>
  <si>
    <t>43615-4040</t>
  </si>
  <si>
    <t>US95040Q1040</t>
  </si>
  <si>
    <t>95040Q104</t>
  </si>
  <si>
    <t>One Dave Thomas Boulevard</t>
  </si>
  <si>
    <t>US95058W1009</t>
  </si>
  <si>
    <t>95058W100</t>
  </si>
  <si>
    <t>14507 Frontier Road</t>
  </si>
  <si>
    <t>Post Office Box 45308</t>
  </si>
  <si>
    <t>68145-0308</t>
  </si>
  <si>
    <t>US9507551086</t>
  </si>
  <si>
    <t>950755108</t>
  </si>
  <si>
    <t>US9586691035</t>
  </si>
  <si>
    <t>958669103</t>
  </si>
  <si>
    <t>1 Hancock Street</t>
  </si>
  <si>
    <t>04101</t>
  </si>
  <si>
    <t>US96208T1043</t>
  </si>
  <si>
    <t>96208T104</t>
  </si>
  <si>
    <t>51, Sogong-ro</t>
  </si>
  <si>
    <t>Jung-Gu</t>
  </si>
  <si>
    <t>04632</t>
  </si>
  <si>
    <t>US9810641087</t>
  </si>
  <si>
    <t>981064108</t>
  </si>
  <si>
    <t>420 Montgomery Street</t>
  </si>
  <si>
    <t>US9497461015</t>
  </si>
  <si>
    <t>949746101</t>
  </si>
  <si>
    <t>885 West Georgia Street</t>
  </si>
  <si>
    <t>V6C 3E8</t>
  </si>
  <si>
    <t>CA9528451052</t>
  </si>
  <si>
    <t>952845105</t>
  </si>
  <si>
    <t>2000 St. James Place</t>
  </si>
  <si>
    <t>IE00BLNN3691</t>
  </si>
  <si>
    <t>G48833118</t>
  </si>
  <si>
    <t>22 Sylvan Way</t>
  </si>
  <si>
    <t>US98311A1051</t>
  </si>
  <si>
    <t>98311A105</t>
  </si>
  <si>
    <t>920 Memorial City Way</t>
  </si>
  <si>
    <t>US1272031071</t>
  </si>
  <si>
    <t>127203107</t>
  </si>
  <si>
    <t>2000 North M-63</t>
  </si>
  <si>
    <t>Benton Harbor</t>
  </si>
  <si>
    <t>49022-2692</t>
  </si>
  <si>
    <t>US9633201069</t>
  </si>
  <si>
    <t>963320106</t>
  </si>
  <si>
    <t>Kongebakken 9</t>
  </si>
  <si>
    <t>Smørum</t>
  </si>
  <si>
    <t>2765</t>
  </si>
  <si>
    <t>US24803R1095</t>
  </si>
  <si>
    <t>15505 Wright Brothers Drive</t>
  </si>
  <si>
    <t>Addison</t>
  </si>
  <si>
    <t>75001</t>
  </si>
  <si>
    <t>US9741551033</t>
  </si>
  <si>
    <t>974155103</t>
  </si>
  <si>
    <t>1329 Millwood Road</t>
  </si>
  <si>
    <t>75069</t>
  </si>
  <si>
    <t>US2925621052</t>
  </si>
  <si>
    <t>292562105</t>
  </si>
  <si>
    <t>Doddakannelli</t>
  </si>
  <si>
    <t>Sarjapur Road</t>
  </si>
  <si>
    <t>560035</t>
  </si>
  <si>
    <t>US97651M1099</t>
  </si>
  <si>
    <t>97651M109</t>
  </si>
  <si>
    <t>5 Yunitsman Street</t>
  </si>
  <si>
    <t>6936025</t>
  </si>
  <si>
    <t>IL0011301780</t>
  </si>
  <si>
    <t>M98068105</t>
  </si>
  <si>
    <t>2900 University Boulevard</t>
  </si>
  <si>
    <t>Ames</t>
  </si>
  <si>
    <t>50010</t>
  </si>
  <si>
    <t>US98139A1051</t>
  </si>
  <si>
    <t>98139A105</t>
  </si>
  <si>
    <t>2801 Post Oak Boulevard</t>
  </si>
  <si>
    <t>US9604131022</t>
  </si>
  <si>
    <t>960413102</t>
  </si>
  <si>
    <t>Wilmar International</t>
  </si>
  <si>
    <t>28 Biopolis Road</t>
  </si>
  <si>
    <t>138568</t>
  </si>
  <si>
    <t>Woolworths House</t>
  </si>
  <si>
    <t>93 Longmarket Street</t>
  </si>
  <si>
    <t>US98088R5054</t>
  </si>
  <si>
    <t>98088R208</t>
  </si>
  <si>
    <t>800 Capitol Street</t>
  </si>
  <si>
    <t>US94106L1098</t>
  </si>
  <si>
    <t>94106L109</t>
  </si>
  <si>
    <t>US9694571004</t>
  </si>
  <si>
    <t>969457100</t>
  </si>
  <si>
    <t>US9345502036</t>
  </si>
  <si>
    <t>934550203</t>
  </si>
  <si>
    <t>4640 Trueman Boulevard</t>
  </si>
  <si>
    <t>Hilliard</t>
  </si>
  <si>
    <t>43026</t>
  </si>
  <si>
    <t>US00790R1041</t>
  </si>
  <si>
    <t>00790R104</t>
  </si>
  <si>
    <t>702 South West 8th Street</t>
  </si>
  <si>
    <t>Bentonville</t>
  </si>
  <si>
    <t>72716</t>
  </si>
  <si>
    <t>US9311421039</t>
  </si>
  <si>
    <t>931142103</t>
  </si>
  <si>
    <t>22 St. Clair Avenue East</t>
  </si>
  <si>
    <t>M4T 2S5</t>
  </si>
  <si>
    <t>Godrej &amp; Boyce Complex</t>
  </si>
  <si>
    <t>Gate 4 Pirojshanagar Vikhroli (West)</t>
  </si>
  <si>
    <t>400079</t>
  </si>
  <si>
    <t>US92932M1018</t>
  </si>
  <si>
    <t>92932M101</t>
  </si>
  <si>
    <t>4600 Silicon Drive</t>
  </si>
  <si>
    <t>US9778521024</t>
  </si>
  <si>
    <t>977852102</t>
  </si>
  <si>
    <t>10850 Via Frontera</t>
  </si>
  <si>
    <t>US71601V1052</t>
  </si>
  <si>
    <t>71601V105</t>
  </si>
  <si>
    <t>200 Old Wilson Bridge Road</t>
  </si>
  <si>
    <t>43085</t>
  </si>
  <si>
    <t>US9818111026</t>
  </si>
  <si>
    <t>981811102</t>
  </si>
  <si>
    <t>One Manhattan West</t>
  </si>
  <si>
    <t>395 9th Avenue, 58th Floor</t>
  </si>
  <si>
    <t>10001-2177</t>
  </si>
  <si>
    <t>US92936U1097</t>
  </si>
  <si>
    <t>92936U109</t>
  </si>
  <si>
    <t>CA9628791027</t>
  </si>
  <si>
    <t>962879102</t>
  </si>
  <si>
    <t>Sea Containers</t>
  </si>
  <si>
    <t>18 Upper Ground</t>
  </si>
  <si>
    <t>SE1 9GL</t>
  </si>
  <si>
    <t>US92937A1025</t>
  </si>
  <si>
    <t>92937A102</t>
  </si>
  <si>
    <t>475 Steamboat Road</t>
  </si>
  <si>
    <t>US0844231029</t>
  </si>
  <si>
    <t>084423102</t>
  </si>
  <si>
    <t>1000 Abernathy Road NE</t>
  </si>
  <si>
    <t>US96145D1054</t>
  </si>
  <si>
    <t>96145D105</t>
  </si>
  <si>
    <t>4646 East Van Buren Street</t>
  </si>
  <si>
    <t>85008</t>
  </si>
  <si>
    <t>US9713781048</t>
  </si>
  <si>
    <t>971378104</t>
  </si>
  <si>
    <t>500 Delaware Avenue</t>
  </si>
  <si>
    <t>US9293281021</t>
  </si>
  <si>
    <t>929328102</t>
  </si>
  <si>
    <t>3250 Van Ness Avenue</t>
  </si>
  <si>
    <t>94109</t>
  </si>
  <si>
    <t>US9699041011</t>
  </si>
  <si>
    <t>969904101</t>
  </si>
  <si>
    <t>2665 South Bayshore Drive</t>
  </si>
  <si>
    <t>Suite 901</t>
  </si>
  <si>
    <t>33133</t>
  </si>
  <si>
    <t>US9426222009</t>
  </si>
  <si>
    <t>942622200</t>
  </si>
  <si>
    <t>530 Herman O. West Drive</t>
  </si>
  <si>
    <t>19341-0645</t>
  </si>
  <si>
    <t>US9553061055</t>
  </si>
  <si>
    <t>955306105</t>
  </si>
  <si>
    <t>9700 West Higgins Road</t>
  </si>
  <si>
    <t>US97650W1080</t>
  </si>
  <si>
    <t>97650W108</t>
  </si>
  <si>
    <t>Zuidpoolsingel 2</t>
  </si>
  <si>
    <t>PO Box 1030</t>
  </si>
  <si>
    <t>Alphen aan den Rijn</t>
  </si>
  <si>
    <t>2400 BA</t>
  </si>
  <si>
    <t>US9778742059</t>
  </si>
  <si>
    <t>A.S. Cooper Building</t>
  </si>
  <si>
    <t>Suite 601 26 Reid Street</t>
  </si>
  <si>
    <t>BMG9618E1075</t>
  </si>
  <si>
    <t>G9618E107</t>
  </si>
  <si>
    <t>762 West Lancaster Avenue</t>
  </si>
  <si>
    <t>Bryn Mawr</t>
  </si>
  <si>
    <t>19010-3489</t>
  </si>
  <si>
    <t>US29670G1022</t>
  </si>
  <si>
    <t>29670G102</t>
  </si>
  <si>
    <t>815 Chestnut Street</t>
  </si>
  <si>
    <t>North Andover</t>
  </si>
  <si>
    <t>01845-6098</t>
  </si>
  <si>
    <t>US9427491025</t>
  </si>
  <si>
    <t>942749102</t>
  </si>
  <si>
    <t>51 Lime Street</t>
  </si>
  <si>
    <t>EC3M 7DQ</t>
  </si>
  <si>
    <t>IE00BDB6Q211</t>
  </si>
  <si>
    <t>98262P101</t>
  </si>
  <si>
    <t>7001 East Belleview Avenue</t>
  </si>
  <si>
    <t>US9598021098</t>
  </si>
  <si>
    <t>959802109</t>
  </si>
  <si>
    <t>1081 Woodward Way</t>
  </si>
  <si>
    <t>Fort Collins</t>
  </si>
  <si>
    <t>80524</t>
  </si>
  <si>
    <t>US9807451037</t>
  </si>
  <si>
    <t>980745103</t>
  </si>
  <si>
    <t>1241 East Main Street</t>
  </si>
  <si>
    <t>US98156Q1085</t>
  </si>
  <si>
    <t>98156Q108</t>
  </si>
  <si>
    <t>FTLife Tower</t>
  </si>
  <si>
    <t>Units 07-08, 7th Floor No. 18 Sheung Yuet Road</t>
  </si>
  <si>
    <t>Kowloon Bay</t>
  </si>
  <si>
    <t>220 Occidental Avenue South</t>
  </si>
  <si>
    <t>98104-7800</t>
  </si>
  <si>
    <t>US9621661043</t>
  </si>
  <si>
    <t>962166104</t>
  </si>
  <si>
    <t>141 Walker Street</t>
  </si>
  <si>
    <t>Level 17</t>
  </si>
  <si>
    <t>North Sydney</t>
  </si>
  <si>
    <t>2060</t>
  </si>
  <si>
    <t>US98161Q1013</t>
  </si>
  <si>
    <t>Rua Cidade de Sintra</t>
  </si>
  <si>
    <t>NAPE</t>
  </si>
  <si>
    <t>Macau</t>
  </si>
  <si>
    <t>3131 Las Vegas Boulevard South</t>
  </si>
  <si>
    <t>US9831341071</t>
  </si>
  <si>
    <t>983134107</t>
  </si>
  <si>
    <t>600 Grant Street</t>
  </si>
  <si>
    <t>15219-2800</t>
  </si>
  <si>
    <t>US9129091081</t>
  </si>
  <si>
    <t>912909108</t>
  </si>
  <si>
    <t>US78464A8707</t>
  </si>
  <si>
    <t>78464A870</t>
  </si>
  <si>
    <t>414 Nicollet Mall</t>
  </si>
  <si>
    <t>US98389B1008</t>
  </si>
  <si>
    <t>98389B100</t>
  </si>
  <si>
    <t>3650 Gilmore Way</t>
  </si>
  <si>
    <t>Burnaby</t>
  </si>
  <si>
    <t>V5G 4W8</t>
  </si>
  <si>
    <t>CA98420N1050</t>
  </si>
  <si>
    <t>98420N105</t>
  </si>
  <si>
    <t>US81369Y1001</t>
  </si>
  <si>
    <t>81369Y100</t>
  </si>
  <si>
    <t>US81369Y6059</t>
  </si>
  <si>
    <t>81369Y605</t>
  </si>
  <si>
    <t>US81369Y8865</t>
  </si>
  <si>
    <t>81369Y886</t>
  </si>
  <si>
    <t>US81369Y4070</t>
  </si>
  <si>
    <t>81369Y407</t>
  </si>
  <si>
    <t>333 West River Park Drive</t>
  </si>
  <si>
    <t>Provo</t>
  </si>
  <si>
    <t>84604</t>
  </si>
  <si>
    <t>US7476012015</t>
  </si>
  <si>
    <t>747601201</t>
  </si>
  <si>
    <t>US78464A7550</t>
  </si>
  <si>
    <t>78464A755</t>
  </si>
  <si>
    <t>ENN Technology Park Xinyuan East Road Guangyang District</t>
  </si>
  <si>
    <t>Langfang</t>
  </si>
  <si>
    <t>065001</t>
  </si>
  <si>
    <t>US26876F1021</t>
  </si>
  <si>
    <t>5959 Las Colinas Boulevard</t>
  </si>
  <si>
    <t>75039-2298</t>
  </si>
  <si>
    <t>US30231G1022</t>
  </si>
  <si>
    <t>30231G102</t>
  </si>
  <si>
    <t>20, Genesis Close</t>
  </si>
  <si>
    <t>KY-1-1208</t>
  </si>
  <si>
    <t>KYG982391099</t>
  </si>
  <si>
    <t>G98239109</t>
  </si>
  <si>
    <t>711 Broadway</t>
  </si>
  <si>
    <t>Suite 320</t>
  </si>
  <si>
    <t>78215</t>
  </si>
  <si>
    <t>US98379L1008</t>
  </si>
  <si>
    <t>98379L100</t>
  </si>
  <si>
    <t>xpel.com</t>
  </si>
  <si>
    <t>No. 8 Songgang Road</t>
  </si>
  <si>
    <t>Changxing Street Cencun Tianhe District</t>
  </si>
  <si>
    <t>510640</t>
  </si>
  <si>
    <t>US98422D1054</t>
  </si>
  <si>
    <t>98422D105</t>
  </si>
  <si>
    <t>Five American Lane</t>
  </si>
  <si>
    <t>US9837931008</t>
  </si>
  <si>
    <t>983793100</t>
  </si>
  <si>
    <t>13320 Ballantyne Corporate Place</t>
  </si>
  <si>
    <t>28277-3607</t>
  </si>
  <si>
    <t>US24906P1093</t>
  </si>
  <si>
    <t>24906P109</t>
  </si>
  <si>
    <t>201 Merritt 7</t>
  </si>
  <si>
    <t>PO Box 4505</t>
  </si>
  <si>
    <t>06851-1056</t>
  </si>
  <si>
    <t>US98421M1062</t>
  </si>
  <si>
    <t>98421M106</t>
  </si>
  <si>
    <t>Xiamen Xtep Tower</t>
  </si>
  <si>
    <t>No. 89 Jiayi Road Guanyinshan Siming District</t>
  </si>
  <si>
    <t>Rykadan Capital Tower</t>
  </si>
  <si>
    <t>21st Floor Unit 2101-2108 135 Hoi Bun Road</t>
  </si>
  <si>
    <t>Kwun Tong</t>
  </si>
  <si>
    <t>300 Water Street SE</t>
  </si>
  <si>
    <t>20003</t>
  </si>
  <si>
    <t>US98419M1009</t>
  </si>
  <si>
    <t>98419M100</t>
  </si>
  <si>
    <t>Kioi Tower</t>
  </si>
  <si>
    <t>1-3 Kioicho Chiyoda-ku</t>
  </si>
  <si>
    <t>102-8282</t>
  </si>
  <si>
    <t>US98877X1019</t>
  </si>
  <si>
    <t>Drammensveien 131</t>
  </si>
  <si>
    <t>US9848512045</t>
  </si>
  <si>
    <t>350 Mission Street</t>
  </si>
  <si>
    <t>US9858171054</t>
  </si>
  <si>
    <t>985817105</t>
  </si>
  <si>
    <t>7601 Southwest Parkway</t>
  </si>
  <si>
    <t>78735</t>
  </si>
  <si>
    <t>US98585X1046</t>
  </si>
  <si>
    <t>98585X104</t>
  </si>
  <si>
    <t>6 Keji Road</t>
  </si>
  <si>
    <t>Huaxi District</t>
  </si>
  <si>
    <t>Guiyang</t>
  </si>
  <si>
    <t>550025</t>
  </si>
  <si>
    <t>US35969L1089</t>
  </si>
  <si>
    <t>35969L108</t>
  </si>
  <si>
    <t>Schiphol Boulevard 165</t>
  </si>
  <si>
    <t>Schiphol</t>
  </si>
  <si>
    <t>1118 BG</t>
  </si>
  <si>
    <t>NL0009805522</t>
  </si>
  <si>
    <t>N97284108</t>
  </si>
  <si>
    <t>85 10th Avenue</t>
  </si>
  <si>
    <t>US18467V1098</t>
  </si>
  <si>
    <t>18467V109</t>
  </si>
  <si>
    <t>Macacha GUeemes 515</t>
  </si>
  <si>
    <t>C1106BKK</t>
  </si>
  <si>
    <t>US9842451000</t>
  </si>
  <si>
    <t>984245100</t>
  </si>
  <si>
    <t>C-Bons International Center</t>
  </si>
  <si>
    <t>22nd Floor 108 Wai Yip Street</t>
  </si>
  <si>
    <t>1441 Gardiner Lane</t>
  </si>
  <si>
    <t>40213</t>
  </si>
  <si>
    <t>US9884981013</t>
  </si>
  <si>
    <t>988498101</t>
  </si>
  <si>
    <t>Yum China Building</t>
  </si>
  <si>
    <t>20 Tian Yao Qiao Road</t>
  </si>
  <si>
    <t>200030</t>
  </si>
  <si>
    <t>US98850P1093</t>
  </si>
  <si>
    <t>98850P109</t>
  </si>
  <si>
    <t>30 Pasir Panjang Road</t>
  </si>
  <si>
    <t>#15-31A Mapletree Business City</t>
  </si>
  <si>
    <t>117440</t>
  </si>
  <si>
    <t>US46591M1099</t>
  </si>
  <si>
    <t>46591M109</t>
  </si>
  <si>
    <t>949 Fushan South Road</t>
  </si>
  <si>
    <t>Zoucheng</t>
  </si>
  <si>
    <t>273500</t>
  </si>
  <si>
    <t>US9848461052</t>
  </si>
  <si>
    <t>984846105</t>
  </si>
  <si>
    <t>1301 Second Avenue</t>
  </si>
  <si>
    <t>Floor 31</t>
  </si>
  <si>
    <t>US98954M2008</t>
  </si>
  <si>
    <t>98954M200</t>
  </si>
  <si>
    <t>345 East Main Street</t>
  </si>
  <si>
    <t>Warsaw</t>
  </si>
  <si>
    <t>46580</t>
  </si>
  <si>
    <t>US98956P1021</t>
  </si>
  <si>
    <t>98956P102</t>
  </si>
  <si>
    <t>3 Overlook Point</t>
  </si>
  <si>
    <t>US9892071054</t>
  </si>
  <si>
    <t>989207105</t>
  </si>
  <si>
    <t>114 5th Avenue</t>
  </si>
  <si>
    <t>48123V102</t>
  </si>
  <si>
    <t>US98954M1018</t>
  </si>
  <si>
    <t>98954M101</t>
  </si>
  <si>
    <t>Viale Roma 99/100</t>
  </si>
  <si>
    <t>Valdilana loc.</t>
  </si>
  <si>
    <t>Trivero</t>
  </si>
  <si>
    <t>13835</t>
  </si>
  <si>
    <t>BI</t>
  </si>
  <si>
    <t>N30577105</t>
  </si>
  <si>
    <t>805 Broadway Street</t>
  </si>
  <si>
    <t>98660</t>
  </si>
  <si>
    <t>US98980F1049</t>
  </si>
  <si>
    <t>98980F104</t>
  </si>
  <si>
    <t>One South Main Street</t>
  </si>
  <si>
    <t>84133-1109</t>
  </si>
  <si>
    <t>US9897011071</t>
  </si>
  <si>
    <t>989701107</t>
  </si>
  <si>
    <t>Jinchuang Plaza</t>
  </si>
  <si>
    <t>Building 1, Fourth Floor 4560 Jinke Road Pudong</t>
  </si>
  <si>
    <t>201210</t>
  </si>
  <si>
    <t>US98887Q1040</t>
  </si>
  <si>
    <t>98887Q104</t>
  </si>
  <si>
    <t>ZLDPF</t>
  </si>
  <si>
    <t>Sydmarken 11</t>
  </si>
  <si>
    <t>SOeborg</t>
  </si>
  <si>
    <t>2860</t>
  </si>
  <si>
    <t>zealandpharma.com</t>
  </si>
  <si>
    <t>Valeska-Gert-Straße 5</t>
  </si>
  <si>
    <t>10243</t>
  </si>
  <si>
    <t>US98887L1052</t>
  </si>
  <si>
    <t>55 Almaden Boulevard</t>
  </si>
  <si>
    <t>95113</t>
  </si>
  <si>
    <t>US98980L1017</t>
  </si>
  <si>
    <t>98980L101</t>
  </si>
  <si>
    <t>120 Holger Way</t>
  </si>
  <si>
    <t>US98980G1022</t>
  </si>
  <si>
    <t>98980G102</t>
  </si>
  <si>
    <t>Building One</t>
  </si>
  <si>
    <t>No. 1685 Huazhi Road, Huaxin Town Qingpu District</t>
  </si>
  <si>
    <t>201708</t>
  </si>
  <si>
    <t>US98980A1051</t>
  </si>
  <si>
    <t>98980A105</t>
  </si>
  <si>
    <t>10 Sylvan Way</t>
  </si>
  <si>
    <t>US98978V1035</t>
  </si>
  <si>
    <t>98978V103</t>
  </si>
  <si>
    <t>Mythenquai 2</t>
  </si>
  <si>
    <t>8002</t>
  </si>
  <si>
    <t>US9898251049</t>
  </si>
  <si>
    <t>989825104</t>
  </si>
  <si>
    <t>511 West Freshwater Way</t>
  </si>
  <si>
    <t>US98983L1089</t>
  </si>
  <si>
    <t>98983L108</t>
  </si>
  <si>
    <t>Sensibility</t>
  </si>
  <si>
    <t xml:space="preserve"> Industry</t>
  </si>
  <si>
    <t>Next Earnings</t>
  </si>
  <si>
    <t>Net margins</t>
  </si>
  <si>
    <t>2023-03-31</t>
  </si>
  <si>
    <t>2022-09-30</t>
  </si>
  <si>
    <t>2022-06-30</t>
  </si>
  <si>
    <t>2022-03-31</t>
  </si>
  <si>
    <t>2021-09-30</t>
  </si>
  <si>
    <t>2021-06-30</t>
  </si>
  <si>
    <t>2021-03-31</t>
  </si>
  <si>
    <t>2020-09-30</t>
  </si>
  <si>
    <t>2020-06-30</t>
  </si>
  <si>
    <t>2020-03-31</t>
  </si>
  <si>
    <t>2019-09-30</t>
  </si>
  <si>
    <t>2018-06-30</t>
  </si>
  <si>
    <t>2018-03-31</t>
  </si>
  <si>
    <t>Other Operating Expenses</t>
  </si>
  <si>
    <t>2017-09-30</t>
  </si>
  <si>
    <t>2017-06-30</t>
  </si>
  <si>
    <t>2017-03-31</t>
  </si>
  <si>
    <t>2016-09-30</t>
  </si>
  <si>
    <t>2016-06-30</t>
  </si>
  <si>
    <t>2016-03-31</t>
  </si>
  <si>
    <t>2015-09-30</t>
  </si>
  <si>
    <t>2015-06-30</t>
  </si>
  <si>
    <t>2015-03-31</t>
  </si>
  <si>
    <t>2014-09-30</t>
  </si>
  <si>
    <t>2014-06-30</t>
  </si>
  <si>
    <t>2014-03-31</t>
  </si>
  <si>
    <t>2013-09-30</t>
  </si>
  <si>
    <t>klac</t>
  </si>
  <si>
    <t>+47 Quarters</t>
  </si>
  <si>
    <t>+48 Quarters</t>
  </si>
  <si>
    <t>CIK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</si>
</sst>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,,"/>
    <numFmt numFmtId="165" formatCode="#,###"/>
    <numFmt numFmtId="166" formatCode="#\,###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0" fillId="4" borderId="0" xfId="0" applyFill="1"/>
    <xf numFmtId="10" fontId="1" fillId="0" borderId="0" xfId="0" applyNumberFormat="1" applyFont="1" applyAlignment="1"/>
    <xf numFmtId="2" fontId="1" fillId="0" borderId="0" xfId="0" applyNumberFormat="1" applyFont="1" applyAlignment="1"/>
    <xf numFmtId="10" fontId="0" fillId="3" borderId="0" xfId="0" applyNumberFormat="1" applyFill="1" applyAlignment="1"/>
    <xf numFmtId="2" fontId="0" fillId="3" borderId="0" xfId="0" applyNumberFormat="1" applyFill="1" applyAlignment="1"/>
    <xf numFmtId="10" fontId="0" fillId="0" borderId="0" xfId="0" applyNumberFormat="1" applyAlignment="1"/>
    <xf numFmtId="2" fontId="0" fillId="0" borderId="0" xfId="0" applyNumberFormat="1" applyAlignmen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NumberFormat="1" applyBorder="1"/>
    <xf numFmtId="49" fontId="0" fillId="0" borderId="0" xfId="0" applyNumberFormat="1"/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1" xfId="0" applyBorder="1"/>
    <xf numFmtId="0" fontId="0" fillId="5" borderId="0" xfId="0" applyFill="1"/>
    <xf numFmtId="0" fontId="5" fillId="0" borderId="0" xfId="0" applyFont="1"/>
    <xf numFmtId="0" fontId="2" fillId="0" borderId="0" xfId="0" applyFont="1" applyAlignment="1">
      <alignment vertical="center"/>
    </xf>
    <xf numFmtId="0" fontId="6" fillId="0" borderId="0" xfId="0" applyFont="1"/>
    <xf numFmtId="0" fontId="8" fillId="0" borderId="0" xfId="0" applyFont="1"/>
    <xf numFmtId="164" fontId="7" fillId="0" borderId="0" xfId="0" applyNumberFormat="1" applyFont="1"/>
    <xf numFmtId="164" fontId="8" fillId="0" borderId="0" xfId="0" applyNumberFormat="1" applyFont="1"/>
    <xf numFmtId="0" fontId="0" fillId="0" borderId="1" xfId="0" applyNumberFormat="1" applyBorder="1"/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0" xfId="0" applyNumberFormat="1" applyFont="1"/>
    <xf numFmtId="166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left"/>
    </xf>
    <xf numFmtId="0" fontId="9" fillId="0" borderId="0" xfId="0" applyFont="1"/>
    <xf numFmtId="0" fontId="0" fillId="6" borderId="0" xfId="0" applyFill="1"/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10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58">
    <dxf>
      <numFmt numFmtId="0" formatCode="General"/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Earnings Growth </a:t>
            </a:r>
          </a:p>
        </c:rich>
      </c:tx>
      <c:layout>
        <c:manualLayout>
          <c:xMode val="edge"/>
          <c:yMode val="edge"/>
          <c:x val="0.34003662464247542"/>
          <c:y val="1.8518513117960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Sector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Stock!$AA$2:$AB$2</c:f>
              <c:strCache>
                <c:ptCount val="2"/>
                <c:pt idx="0">
                  <c:v>EG1</c:v>
                </c:pt>
                <c:pt idx="1">
                  <c:v>EG2</c:v>
                </c:pt>
              </c:strCache>
            </c:strRef>
          </c:cat>
          <c:val>
            <c:numRef>
              <c:f>Stock!$AA$3:$AB$3</c:f>
              <c:numCache>
                <c:formatCode>0.00%</c:formatCode>
                <c:ptCount val="2"/>
                <c:pt idx="0">
                  <c:v>0.16654882725972844</c:v>
                </c:pt>
                <c:pt idx="1">
                  <c:v>0.28485802190313864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F-409C-9655-E40026D3F134}"/>
            </c:ext>
          </c:extLst>
        </c:ser>
        <c:ser>
          <c:idx val="1"/>
          <c:order val="1"/>
          <c:tx>
            <c:strRef>
              <c:f>Stock!$D$2</c:f>
              <c:strCache>
                <c:ptCount val="1"/>
                <c:pt idx="0">
                  <c:v>klac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Stock!$AA$2:$AB$2</c:f>
              <c:strCache>
                <c:ptCount val="2"/>
                <c:pt idx="0">
                  <c:v>EG1</c:v>
                </c:pt>
                <c:pt idx="1">
                  <c:v>EG2</c:v>
                </c:pt>
              </c:strCache>
            </c:strRef>
          </c:cat>
          <c:val>
            <c:numRef>
              <c:f>Stock!$AA$4:$AB$4</c:f>
              <c:numCache>
                <c:formatCode>0.00%</c:formatCode>
                <c:ptCount val="2"/>
                <c:pt idx="0">
                  <c:v>0.17635933806146575</c:v>
                </c:pt>
                <c:pt idx="1">
                  <c:v>-0.19935691318327964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F-409C-9655-E40026D3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517480"/>
        <c:axId val="535762000"/>
      </c:barChart>
      <c:catAx>
        <c:axId val="53551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762000"/>
        <c:crosses val="autoZero"/>
        <c:auto val="1"/>
        <c:lblAlgn val="ctr"/>
        <c:lblOffset val="100"/>
        <c:noMultiLvlLbl val="0"/>
      </c:catAx>
      <c:valAx>
        <c:axId val="5357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51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P/E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Sector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Stock!$AC$2:$AD$2</c:f>
              <c:strCache>
                <c:ptCount val="2"/>
                <c:pt idx="0">
                  <c:v>PE1</c:v>
                </c:pt>
                <c:pt idx="1">
                  <c:v>PE2</c:v>
                </c:pt>
              </c:strCache>
            </c:strRef>
          </c:cat>
          <c:val>
            <c:numRef>
              <c:f>Stock!$AC$3:$AD$3</c:f>
              <c:numCache>
                <c:formatCode>0.00</c:formatCode>
                <c:ptCount val="2"/>
                <c:pt idx="0">
                  <c:v>19.15369162960269</c:v>
                </c:pt>
                <c:pt idx="1">
                  <c:v>16.865857410680935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5-4E5A-80FA-EE4969A81595}"/>
            </c:ext>
          </c:extLst>
        </c:ser>
        <c:ser>
          <c:idx val="1"/>
          <c:order val="1"/>
          <c:tx>
            <c:strRef>
              <c:f>Stock!$D$2</c:f>
              <c:strCache>
                <c:ptCount val="1"/>
                <c:pt idx="0">
                  <c:v>klac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Stock!$AC$2:$AD$2</c:f>
              <c:strCache>
                <c:ptCount val="2"/>
                <c:pt idx="0">
                  <c:v>PE1</c:v>
                </c:pt>
                <c:pt idx="1">
                  <c:v>PE2</c:v>
                </c:pt>
              </c:strCache>
            </c:strRef>
          </c:cat>
          <c:val>
            <c:numRef>
              <c:f>Stock!$AC$4:$AD$4</c:f>
              <c:numCache>
                <c:formatCode>0.00</c:formatCode>
                <c:ptCount val="2"/>
                <c:pt idx="0">
                  <c:v>18.667604501607716</c:v>
                </c:pt>
                <c:pt idx="1">
                  <c:v>23.315763052208833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5-4E5A-80FA-EE4969A81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196168"/>
        <c:axId val="479199120"/>
      </c:barChart>
      <c:catAx>
        <c:axId val="47919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199120"/>
        <c:crosses val="autoZero"/>
        <c:auto val="1"/>
        <c:lblAlgn val="ctr"/>
        <c:lblOffset val="100"/>
        <c:noMultiLvlLbl val="0"/>
      </c:catAx>
      <c:valAx>
        <c:axId val="4791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19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PEG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Sector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Stock!$AE$2:$AF$2</c:f>
              <c:strCache>
                <c:ptCount val="2"/>
                <c:pt idx="0">
                  <c:v>PEG1</c:v>
                </c:pt>
                <c:pt idx="1">
                  <c:v>PEG2</c:v>
                </c:pt>
              </c:strCache>
            </c:strRef>
          </c:cat>
          <c:val>
            <c:numRef>
              <c:f>Stock!$AE$3:$AF$3</c:f>
              <c:numCache>
                <c:formatCode>0.00</c:formatCode>
                <c:ptCount val="2"/>
                <c:pt idx="0">
                  <c:v>0.42837230573471141</c:v>
                </c:pt>
                <c:pt idx="1">
                  <c:v>1.0100664082885127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E-43CF-8B19-044A744026D1}"/>
            </c:ext>
          </c:extLst>
        </c:ser>
        <c:ser>
          <c:idx val="1"/>
          <c:order val="1"/>
          <c:tx>
            <c:strRef>
              <c:f>Stock!$D$2</c:f>
              <c:strCache>
                <c:ptCount val="1"/>
                <c:pt idx="0">
                  <c:v>klac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Stock!$AE$2:$AF$2</c:f>
              <c:strCache>
                <c:ptCount val="2"/>
                <c:pt idx="0">
                  <c:v>PEG1</c:v>
                </c:pt>
                <c:pt idx="1">
                  <c:v>PEG2</c:v>
                </c:pt>
              </c:strCache>
            </c:strRef>
          </c:cat>
          <c:val>
            <c:numRef>
              <c:f>Stock!$AE$4:$AF$4</c:f>
              <c:numCache>
                <c:formatCode>0.00</c:formatCode>
                <c:ptCount val="2"/>
                <c:pt idx="0">
                  <c:v>1.0584982177185072</c:v>
                </c:pt>
                <c:pt idx="1">
                  <c:v>-1.1695487595543468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E-43CF-8B19-044A74402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196168"/>
        <c:axId val="479199120"/>
      </c:barChart>
      <c:catAx>
        <c:axId val="47919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199120"/>
        <c:crosses val="autoZero"/>
        <c:auto val="1"/>
        <c:lblAlgn val="ctr"/>
        <c:lblOffset val="100"/>
        <c:noMultiLvlLbl val="0"/>
      </c:catAx>
      <c:valAx>
        <c:axId val="4791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19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2608682535372"/>
          <c:y val="0.16043357694836829"/>
          <c:w val="0.70859745980028366"/>
          <c:h val="0.57648881608282598"/>
        </c:manualLayout>
      </c:layout>
      <c:lineChart>
        <c:grouping val="standard"/>
        <c:varyColors val="0"/>
        <c:ser>
          <c:idx val="0"/>
          <c:order val="0"/>
          <c:tx>
            <c:strRef>
              <c:f>Stock!$B$48</c:f>
              <c:strCache>
                <c:ptCount val="1"/>
                <c:pt idx="0">
                  <c:v>Current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Stock!$E$32:$AI$32</c:f>
              <c:strCache>
                <c:ptCount val="31"/>
                <c:pt idx="0">
                  <c:v>TTM</c:v>
                </c:pt>
                <c:pt idx="1">
                  <c:v>2023-03-31</c:v>
                </c:pt>
                <c:pt idx="2">
                  <c:v>2022-12-31</c:v>
                </c:pt>
                <c:pt idx="3">
                  <c:v>2022-09-30</c:v>
                </c:pt>
                <c:pt idx="4">
                  <c:v>2022-06-30</c:v>
                </c:pt>
                <c:pt idx="5">
                  <c:v>2022-03-31</c:v>
                </c:pt>
                <c:pt idx="6">
                  <c:v>2021-12-31</c:v>
                </c:pt>
                <c:pt idx="7">
                  <c:v>2021-09-30</c:v>
                </c:pt>
                <c:pt idx="8">
                  <c:v>2021-06-30</c:v>
                </c:pt>
                <c:pt idx="9">
                  <c:v>2021-03-31</c:v>
                </c:pt>
                <c:pt idx="10">
                  <c:v>2020-12-31</c:v>
                </c:pt>
                <c:pt idx="11">
                  <c:v>2020-09-30</c:v>
                </c:pt>
                <c:pt idx="12">
                  <c:v>2020-06-30</c:v>
                </c:pt>
                <c:pt idx="13">
                  <c:v>2020-03-31</c:v>
                </c:pt>
                <c:pt idx="14">
                  <c:v>2019-12-31</c:v>
                </c:pt>
                <c:pt idx="15">
                  <c:v>2019-09-30</c:v>
                </c:pt>
                <c:pt idx="16">
                  <c:v>2019-06-30</c:v>
                </c:pt>
                <c:pt idx="17">
                  <c:v>2019-03-31</c:v>
                </c:pt>
                <c:pt idx="18">
                  <c:v>2018-12-31</c:v>
                </c:pt>
                <c:pt idx="19">
                  <c:v>2018-09-30</c:v>
                </c:pt>
                <c:pt idx="20">
                  <c:v>2018-06-30</c:v>
                </c:pt>
                <c:pt idx="21">
                  <c:v>2018-03-31</c:v>
                </c:pt>
                <c:pt idx="22">
                  <c:v>2017-12-31</c:v>
                </c:pt>
                <c:pt idx="23">
                  <c:v>2017-09-30</c:v>
                </c:pt>
                <c:pt idx="24">
                  <c:v>2017-06-30</c:v>
                </c:pt>
                <c:pt idx="25">
                  <c:v>2017-03-31</c:v>
                </c:pt>
                <c:pt idx="26">
                  <c:v>2016-12-31</c:v>
                </c:pt>
                <c:pt idx="27">
                  <c:v>2016-09-30</c:v>
                </c:pt>
                <c:pt idx="28">
                  <c:v>2016-06-30</c:v>
                </c:pt>
                <c:pt idx="29">
                  <c:v>2016-03-31</c:v>
                </c:pt>
                <c:pt idx="30">
                  <c:v>2015-12-31</c:v>
                </c:pt>
              </c:strCache>
            </c:strRef>
          </c:cat>
          <c:val>
            <c:numRef>
              <c:f>Stock!$E$48:$AI$48</c:f>
              <c:numCache>
                <c:formatCode>0.00</c:formatCode>
                <c:ptCount val="31"/>
                <c:pt idx="0">
                  <c:v>2.3199999999999998</c:v>
                </c:pt>
                <c:pt idx="1">
                  <c:v>2.3199999999999998</c:v>
                </c:pt>
                <c:pt idx="2">
                  <c:v>2.2999999999999998</c:v>
                </c:pt>
                <c:pt idx="3">
                  <c:v>2.17</c:v>
                </c:pt>
                <c:pt idx="4">
                  <c:v>2.58</c:v>
                </c:pt>
                <c:pt idx="5">
                  <c:v>2.61</c:v>
                </c:pt>
                <c:pt idx="6">
                  <c:v>1.71</c:v>
                </c:pt>
                <c:pt idx="7">
                  <c:v>1.6</c:v>
                </c:pt>
                <c:pt idx="8">
                  <c:v>1.81</c:v>
                </c:pt>
                <c:pt idx="9">
                  <c:v>2.2999999999999998</c:v>
                </c:pt>
                <c:pt idx="10">
                  <c:v>2.42</c:v>
                </c:pt>
                <c:pt idx="11">
                  <c:v>2.37</c:v>
                </c:pt>
                <c:pt idx="12">
                  <c:v>3.27</c:v>
                </c:pt>
                <c:pt idx="13">
                  <c:v>2.76</c:v>
                </c:pt>
                <c:pt idx="14">
                  <c:v>1.42</c:v>
                </c:pt>
                <c:pt idx="15">
                  <c:v>1.42</c:v>
                </c:pt>
                <c:pt idx="16">
                  <c:v>1.29</c:v>
                </c:pt>
                <c:pt idx="17">
                  <c:v>2.96</c:v>
                </c:pt>
                <c:pt idx="18">
                  <c:v>2.97</c:v>
                </c:pt>
                <c:pt idx="19">
                  <c:v>2.94</c:v>
                </c:pt>
                <c:pt idx="20">
                  <c:v>4.0199999999999996</c:v>
                </c:pt>
                <c:pt idx="21">
                  <c:v>3.63</c:v>
                </c:pt>
                <c:pt idx="22">
                  <c:v>4.38</c:v>
                </c:pt>
                <c:pt idx="23">
                  <c:v>3.85</c:v>
                </c:pt>
                <c:pt idx="24">
                  <c:v>4.8499999999999996</c:v>
                </c:pt>
                <c:pt idx="25">
                  <c:v>3.55</c:v>
                </c:pt>
                <c:pt idx="26">
                  <c:v>2.9</c:v>
                </c:pt>
                <c:pt idx="27">
                  <c:v>2.81</c:v>
                </c:pt>
                <c:pt idx="28">
                  <c:v>2.88</c:v>
                </c:pt>
                <c:pt idx="29">
                  <c:v>3.33</c:v>
                </c:pt>
                <c:pt idx="30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E-485C-AB59-C81ACDAE6E2C}"/>
            </c:ext>
          </c:extLst>
        </c:ser>
        <c:ser>
          <c:idx val="1"/>
          <c:order val="1"/>
          <c:tx>
            <c:strRef>
              <c:f>Stock!$B$49</c:f>
              <c:strCache>
                <c:ptCount val="1"/>
                <c:pt idx="0">
                  <c:v>Quick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Stock!$E$32:$AI$32</c:f>
              <c:strCache>
                <c:ptCount val="31"/>
                <c:pt idx="0">
                  <c:v>TTM</c:v>
                </c:pt>
                <c:pt idx="1">
                  <c:v>2023-03-31</c:v>
                </c:pt>
                <c:pt idx="2">
                  <c:v>2022-12-31</c:v>
                </c:pt>
                <c:pt idx="3">
                  <c:v>2022-09-30</c:v>
                </c:pt>
                <c:pt idx="4">
                  <c:v>2022-06-30</c:v>
                </c:pt>
                <c:pt idx="5">
                  <c:v>2022-03-31</c:v>
                </c:pt>
                <c:pt idx="6">
                  <c:v>2021-12-31</c:v>
                </c:pt>
                <c:pt idx="7">
                  <c:v>2021-09-30</c:v>
                </c:pt>
                <c:pt idx="8">
                  <c:v>2021-06-30</c:v>
                </c:pt>
                <c:pt idx="9">
                  <c:v>2021-03-31</c:v>
                </c:pt>
                <c:pt idx="10">
                  <c:v>2020-12-31</c:v>
                </c:pt>
                <c:pt idx="11">
                  <c:v>2020-09-30</c:v>
                </c:pt>
                <c:pt idx="12">
                  <c:v>2020-06-30</c:v>
                </c:pt>
                <c:pt idx="13">
                  <c:v>2020-03-31</c:v>
                </c:pt>
                <c:pt idx="14">
                  <c:v>2019-12-31</c:v>
                </c:pt>
                <c:pt idx="15">
                  <c:v>2019-09-30</c:v>
                </c:pt>
                <c:pt idx="16">
                  <c:v>2019-06-30</c:v>
                </c:pt>
                <c:pt idx="17">
                  <c:v>2019-03-31</c:v>
                </c:pt>
                <c:pt idx="18">
                  <c:v>2018-12-31</c:v>
                </c:pt>
                <c:pt idx="19">
                  <c:v>2018-09-30</c:v>
                </c:pt>
                <c:pt idx="20">
                  <c:v>2018-06-30</c:v>
                </c:pt>
                <c:pt idx="21">
                  <c:v>2018-03-31</c:v>
                </c:pt>
                <c:pt idx="22">
                  <c:v>2017-12-31</c:v>
                </c:pt>
                <c:pt idx="23">
                  <c:v>2017-09-30</c:v>
                </c:pt>
                <c:pt idx="24">
                  <c:v>2017-06-30</c:v>
                </c:pt>
                <c:pt idx="25">
                  <c:v>2017-03-31</c:v>
                </c:pt>
                <c:pt idx="26">
                  <c:v>2016-12-31</c:v>
                </c:pt>
                <c:pt idx="27">
                  <c:v>2016-09-30</c:v>
                </c:pt>
                <c:pt idx="28">
                  <c:v>2016-06-30</c:v>
                </c:pt>
                <c:pt idx="29">
                  <c:v>2016-03-31</c:v>
                </c:pt>
                <c:pt idx="30">
                  <c:v>2015-12-31</c:v>
                </c:pt>
              </c:strCache>
            </c:strRef>
          </c:cat>
          <c:val>
            <c:numRef>
              <c:f>Stock!$E$49:$AI$49</c:f>
              <c:numCache>
                <c:formatCode>0.00</c:formatCode>
                <c:ptCount val="31"/>
                <c:pt idx="0">
                  <c:v>0.75</c:v>
                </c:pt>
                <c:pt idx="1">
                  <c:v>0.75</c:v>
                </c:pt>
                <c:pt idx="2">
                  <c:v>0.7</c:v>
                </c:pt>
                <c:pt idx="3">
                  <c:v>0.74</c:v>
                </c:pt>
                <c:pt idx="4">
                  <c:v>1.03</c:v>
                </c:pt>
                <c:pt idx="5">
                  <c:v>1.0900000000000001</c:v>
                </c:pt>
                <c:pt idx="6">
                  <c:v>0.26</c:v>
                </c:pt>
                <c:pt idx="7">
                  <c:v>0.28999999999999998</c:v>
                </c:pt>
                <c:pt idx="8">
                  <c:v>0.42</c:v>
                </c:pt>
                <c:pt idx="9">
                  <c:v>0.38</c:v>
                </c:pt>
                <c:pt idx="10">
                  <c:v>0.81</c:v>
                </c:pt>
                <c:pt idx="11">
                  <c:v>0.67</c:v>
                </c:pt>
                <c:pt idx="12">
                  <c:v>1.26</c:v>
                </c:pt>
                <c:pt idx="13">
                  <c:v>1.8</c:v>
                </c:pt>
                <c:pt idx="14">
                  <c:v>0.43</c:v>
                </c:pt>
                <c:pt idx="15">
                  <c:v>0.44</c:v>
                </c:pt>
                <c:pt idx="16">
                  <c:v>0.27</c:v>
                </c:pt>
                <c:pt idx="17">
                  <c:v>0.86</c:v>
                </c:pt>
                <c:pt idx="18">
                  <c:v>1.0900000000000001</c:v>
                </c:pt>
                <c:pt idx="19">
                  <c:v>1.34</c:v>
                </c:pt>
                <c:pt idx="20">
                  <c:v>2.19</c:v>
                </c:pt>
                <c:pt idx="21">
                  <c:v>1.73</c:v>
                </c:pt>
                <c:pt idx="22">
                  <c:v>2.33</c:v>
                </c:pt>
                <c:pt idx="23">
                  <c:v>2.25</c:v>
                </c:pt>
                <c:pt idx="24">
                  <c:v>3.13</c:v>
                </c:pt>
                <c:pt idx="25">
                  <c:v>2.2400000000000002</c:v>
                </c:pt>
                <c:pt idx="26">
                  <c:v>1.53</c:v>
                </c:pt>
                <c:pt idx="27">
                  <c:v>1.53</c:v>
                </c:pt>
                <c:pt idx="28">
                  <c:v>1.36</c:v>
                </c:pt>
                <c:pt idx="29">
                  <c:v>0.92</c:v>
                </c:pt>
                <c:pt idx="30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E-485C-AB59-C81ACDAE6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4143"/>
        <c:axId val="1488075599"/>
      </c:lineChart>
      <c:catAx>
        <c:axId val="149452414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075599"/>
        <c:crosses val="autoZero"/>
        <c:auto val="1"/>
        <c:lblAlgn val="ctr"/>
        <c:lblOffset val="100"/>
        <c:noMultiLvlLbl val="0"/>
      </c:catAx>
      <c:valAx>
        <c:axId val="14880755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52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70501101155457"/>
          <c:y val="0.81704400250209519"/>
          <c:w val="0.15261020013598153"/>
          <c:h val="0.14040657594448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2608682535372"/>
          <c:y val="0.16043357694836829"/>
          <c:w val="0.70859745980028366"/>
          <c:h val="0.57648881608282598"/>
        </c:manualLayout>
      </c:layout>
      <c:lineChart>
        <c:grouping val="standard"/>
        <c:varyColors val="0"/>
        <c:ser>
          <c:idx val="0"/>
          <c:order val="0"/>
          <c:tx>
            <c:strRef>
              <c:f>Stock!$B$37</c:f>
              <c:strCache>
                <c:ptCount val="1"/>
                <c:pt idx="0">
                  <c:v>EV/EBIT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Stock!$E$32:$AI$32</c:f>
              <c:strCache>
                <c:ptCount val="31"/>
                <c:pt idx="0">
                  <c:v>TTM</c:v>
                </c:pt>
                <c:pt idx="1">
                  <c:v>2023-03-31</c:v>
                </c:pt>
                <c:pt idx="2">
                  <c:v>2022-12-31</c:v>
                </c:pt>
                <c:pt idx="3">
                  <c:v>2022-09-30</c:v>
                </c:pt>
                <c:pt idx="4">
                  <c:v>2022-06-30</c:v>
                </c:pt>
                <c:pt idx="5">
                  <c:v>2022-03-31</c:v>
                </c:pt>
                <c:pt idx="6">
                  <c:v>2021-12-31</c:v>
                </c:pt>
                <c:pt idx="7">
                  <c:v>2021-09-30</c:v>
                </c:pt>
                <c:pt idx="8">
                  <c:v>2021-06-30</c:v>
                </c:pt>
                <c:pt idx="9">
                  <c:v>2021-03-31</c:v>
                </c:pt>
                <c:pt idx="10">
                  <c:v>2020-12-31</c:v>
                </c:pt>
                <c:pt idx="11">
                  <c:v>2020-09-30</c:v>
                </c:pt>
                <c:pt idx="12">
                  <c:v>2020-06-30</c:v>
                </c:pt>
                <c:pt idx="13">
                  <c:v>2020-03-31</c:v>
                </c:pt>
                <c:pt idx="14">
                  <c:v>2019-12-31</c:v>
                </c:pt>
                <c:pt idx="15">
                  <c:v>2019-09-30</c:v>
                </c:pt>
                <c:pt idx="16">
                  <c:v>2019-06-30</c:v>
                </c:pt>
                <c:pt idx="17">
                  <c:v>2019-03-31</c:v>
                </c:pt>
                <c:pt idx="18">
                  <c:v>2018-12-31</c:v>
                </c:pt>
                <c:pt idx="19">
                  <c:v>2018-09-30</c:v>
                </c:pt>
                <c:pt idx="20">
                  <c:v>2018-06-30</c:v>
                </c:pt>
                <c:pt idx="21">
                  <c:v>2018-03-31</c:v>
                </c:pt>
                <c:pt idx="22">
                  <c:v>2017-12-31</c:v>
                </c:pt>
                <c:pt idx="23">
                  <c:v>2017-09-30</c:v>
                </c:pt>
                <c:pt idx="24">
                  <c:v>2017-06-30</c:v>
                </c:pt>
                <c:pt idx="25">
                  <c:v>2017-03-31</c:v>
                </c:pt>
                <c:pt idx="26">
                  <c:v>2016-12-31</c:v>
                </c:pt>
                <c:pt idx="27">
                  <c:v>2016-09-30</c:v>
                </c:pt>
                <c:pt idx="28">
                  <c:v>2016-06-30</c:v>
                </c:pt>
                <c:pt idx="29">
                  <c:v>2016-03-31</c:v>
                </c:pt>
                <c:pt idx="30">
                  <c:v>2015-12-31</c:v>
                </c:pt>
              </c:strCache>
            </c:strRef>
          </c:cat>
          <c:val>
            <c:numRef>
              <c:f>Stock!$E$37:$AI$37</c:f>
              <c:numCache>
                <c:formatCode>0.00</c:formatCode>
                <c:ptCount val="31"/>
                <c:pt idx="0">
                  <c:v>8.7899693275287945</c:v>
                </c:pt>
                <c:pt idx="1">
                  <c:v>20.802519402389777</c:v>
                </c:pt>
                <c:pt idx="2">
                  <c:v>21.916999230480148</c:v>
                </c:pt>
                <c:pt idx="3">
                  <c:v>18.053299699656101</c:v>
                </c:pt>
                <c:pt idx="4">
                  <c:v>22.235508188198597</c:v>
                </c:pt>
                <c:pt idx="5">
                  <c:v>15.274796049806785</c:v>
                </c:pt>
                <c:pt idx="6">
                  <c:v>12.816871405240359</c:v>
                </c:pt>
                <c:pt idx="7">
                  <c:v>11.243923500063964</c:v>
                </c:pt>
                <c:pt idx="8">
                  <c:v>14.962764870837743</c:v>
                </c:pt>
                <c:pt idx="9">
                  <c:v>18.074649356670918</c:v>
                </c:pt>
                <c:pt idx="10">
                  <c:v>16.859925788497218</c:v>
                </c:pt>
                <c:pt idx="11">
                  <c:v>22.987458523142681</c:v>
                </c:pt>
                <c:pt idx="12">
                  <c:v>20.523370437040029</c:v>
                </c:pt>
                <c:pt idx="13">
                  <c:v>13.053577142315394</c:v>
                </c:pt>
                <c:pt idx="14">
                  <c:v>-331.56035736546858</c:v>
                </c:pt>
                <c:pt idx="15">
                  <c:v>-82.093132093132098</c:v>
                </c:pt>
                <c:pt idx="16">
                  <c:v>-77.664366767406051</c:v>
                </c:pt>
                <c:pt idx="17">
                  <c:v>-72.238291587174587</c:v>
                </c:pt>
                <c:pt idx="18">
                  <c:v>37.480369917989876</c:v>
                </c:pt>
                <c:pt idx="19">
                  <c:v>24.440373892196213</c:v>
                </c:pt>
                <c:pt idx="20">
                  <c:v>29.952202557809066</c:v>
                </c:pt>
                <c:pt idx="21">
                  <c:v>25.340123855294934</c:v>
                </c:pt>
                <c:pt idx="22">
                  <c:v>23.64361873297149</c:v>
                </c:pt>
                <c:pt idx="23">
                  <c:v>23.683621384436282</c:v>
                </c:pt>
                <c:pt idx="24">
                  <c:v>24.8965418826999</c:v>
                </c:pt>
                <c:pt idx="25">
                  <c:v>28.696336451866745</c:v>
                </c:pt>
                <c:pt idx="26">
                  <c:v>39.720599648707164</c:v>
                </c:pt>
                <c:pt idx="27">
                  <c:v>86.029257366837001</c:v>
                </c:pt>
                <c:pt idx="28">
                  <c:v>97.39776951672863</c:v>
                </c:pt>
                <c:pt idx="29">
                  <c:v>55.346509565437728</c:v>
                </c:pt>
                <c:pt idx="30">
                  <c:v>46.887820059414345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8-4252-BC65-24BE4749A96D}"/>
            </c:ext>
          </c:extLst>
        </c:ser>
        <c:ser>
          <c:idx val="1"/>
          <c:order val="1"/>
          <c:tx>
            <c:strRef>
              <c:f>Stock!$B$38</c:f>
              <c:strCache>
                <c:ptCount val="1"/>
                <c:pt idx="0">
                  <c:v>EV/EBITDA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Stock!$E$32:$AI$32</c:f>
              <c:strCache>
                <c:ptCount val="31"/>
                <c:pt idx="0">
                  <c:v>TTM</c:v>
                </c:pt>
                <c:pt idx="1">
                  <c:v>2023-03-31</c:v>
                </c:pt>
                <c:pt idx="2">
                  <c:v>2022-12-31</c:v>
                </c:pt>
                <c:pt idx="3">
                  <c:v>2022-09-30</c:v>
                </c:pt>
                <c:pt idx="4">
                  <c:v>2022-06-30</c:v>
                </c:pt>
                <c:pt idx="5">
                  <c:v>2022-03-31</c:v>
                </c:pt>
                <c:pt idx="6">
                  <c:v>2021-12-31</c:v>
                </c:pt>
                <c:pt idx="7">
                  <c:v>2021-09-30</c:v>
                </c:pt>
                <c:pt idx="8">
                  <c:v>2021-06-30</c:v>
                </c:pt>
                <c:pt idx="9">
                  <c:v>2021-03-31</c:v>
                </c:pt>
                <c:pt idx="10">
                  <c:v>2020-12-31</c:v>
                </c:pt>
                <c:pt idx="11">
                  <c:v>2020-09-30</c:v>
                </c:pt>
                <c:pt idx="12">
                  <c:v>2020-06-30</c:v>
                </c:pt>
                <c:pt idx="13">
                  <c:v>2020-03-31</c:v>
                </c:pt>
                <c:pt idx="14">
                  <c:v>2019-12-31</c:v>
                </c:pt>
                <c:pt idx="15">
                  <c:v>2019-09-30</c:v>
                </c:pt>
                <c:pt idx="16">
                  <c:v>2019-06-30</c:v>
                </c:pt>
                <c:pt idx="17">
                  <c:v>2019-03-31</c:v>
                </c:pt>
                <c:pt idx="18">
                  <c:v>2018-12-31</c:v>
                </c:pt>
                <c:pt idx="19">
                  <c:v>2018-09-30</c:v>
                </c:pt>
                <c:pt idx="20">
                  <c:v>2018-06-30</c:v>
                </c:pt>
                <c:pt idx="21">
                  <c:v>2018-03-31</c:v>
                </c:pt>
                <c:pt idx="22">
                  <c:v>2017-12-31</c:v>
                </c:pt>
                <c:pt idx="23">
                  <c:v>2017-09-30</c:v>
                </c:pt>
                <c:pt idx="24">
                  <c:v>2017-06-30</c:v>
                </c:pt>
                <c:pt idx="25">
                  <c:v>2017-03-31</c:v>
                </c:pt>
                <c:pt idx="26">
                  <c:v>2016-12-31</c:v>
                </c:pt>
                <c:pt idx="27">
                  <c:v>2016-09-30</c:v>
                </c:pt>
                <c:pt idx="28">
                  <c:v>2016-06-30</c:v>
                </c:pt>
                <c:pt idx="29">
                  <c:v>2016-03-31</c:v>
                </c:pt>
                <c:pt idx="30">
                  <c:v>2015-12-31</c:v>
                </c:pt>
              </c:strCache>
            </c:strRef>
          </c:cat>
          <c:val>
            <c:numRef>
              <c:f>Stock!$E$38:$AI$38</c:f>
              <c:numCache>
                <c:formatCode>0.00</c:formatCode>
                <c:ptCount val="31"/>
                <c:pt idx="0">
                  <c:v>6.3551761323664371</c:v>
                </c:pt>
                <c:pt idx="1">
                  <c:v>10.917773271407077</c:v>
                </c:pt>
                <c:pt idx="2">
                  <c:v>11.504445561249172</c:v>
                </c:pt>
                <c:pt idx="3">
                  <c:v>9.7905676718368628</c:v>
                </c:pt>
                <c:pt idx="4">
                  <c:v>12.029385789743099</c:v>
                </c:pt>
                <c:pt idx="5">
                  <c:v>8.8791699992625759</c:v>
                </c:pt>
                <c:pt idx="6">
                  <c:v>7.8134300091986368</c:v>
                </c:pt>
                <c:pt idx="7">
                  <c:v>7.1985790190317269</c:v>
                </c:pt>
                <c:pt idx="8">
                  <c:v>9.3019228437999697</c:v>
                </c:pt>
                <c:pt idx="9">
                  <c:v>10.438479046726471</c:v>
                </c:pt>
                <c:pt idx="10">
                  <c:v>10.789743955071923</c:v>
                </c:pt>
                <c:pt idx="11">
                  <c:v>13.944079037144181</c:v>
                </c:pt>
                <c:pt idx="12">
                  <c:v>12.075362945351058</c:v>
                </c:pt>
                <c:pt idx="13">
                  <c:v>7.9251446168014512</c:v>
                </c:pt>
                <c:pt idx="14">
                  <c:v>32.913950994142397</c:v>
                </c:pt>
                <c:pt idx="15">
                  <c:v>38.701047986762269</c:v>
                </c:pt>
                <c:pt idx="16">
                  <c:v>36.569648802491685</c:v>
                </c:pt>
                <c:pt idx="17">
                  <c:v>29.985949674287909</c:v>
                </c:pt>
                <c:pt idx="18">
                  <c:v>12.897337672474873</c:v>
                </c:pt>
                <c:pt idx="19">
                  <c:v>10.17312134191465</c:v>
                </c:pt>
                <c:pt idx="20">
                  <c:v>12.91483317551384</c:v>
                </c:pt>
                <c:pt idx="21">
                  <c:v>11.432948207601109</c:v>
                </c:pt>
                <c:pt idx="22">
                  <c:v>11.056491337192387</c:v>
                </c:pt>
                <c:pt idx="23">
                  <c:v>10.366487016168545</c:v>
                </c:pt>
                <c:pt idx="24">
                  <c:v>10.257716805487506</c:v>
                </c:pt>
                <c:pt idx="25">
                  <c:v>10.296255241720434</c:v>
                </c:pt>
                <c:pt idx="26">
                  <c:v>11.258538844506194</c:v>
                </c:pt>
                <c:pt idx="27">
                  <c:v>16.209479598027063</c:v>
                </c:pt>
                <c:pt idx="28">
                  <c:v>16.533741507559281</c:v>
                </c:pt>
                <c:pt idx="29">
                  <c:v>11.399011050660821</c:v>
                </c:pt>
                <c:pt idx="30">
                  <c:v>9.0565058199901625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8-4252-BC65-24BE4749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4143"/>
        <c:axId val="1488075599"/>
      </c:lineChart>
      <c:catAx>
        <c:axId val="149452414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075599"/>
        <c:crosses val="autoZero"/>
        <c:auto val="1"/>
        <c:lblAlgn val="ctr"/>
        <c:lblOffset val="100"/>
        <c:noMultiLvlLbl val="0"/>
      </c:catAx>
      <c:valAx>
        <c:axId val="14880755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52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70501101155457"/>
          <c:y val="0.81704400250209519"/>
          <c:w val="0.15261020013598153"/>
          <c:h val="0.14040657594448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2608682535372"/>
          <c:y val="0.16043357694836829"/>
          <c:w val="0.70859745980028366"/>
          <c:h val="0.57648881608282598"/>
        </c:manualLayout>
      </c:layout>
      <c:lineChart>
        <c:grouping val="standard"/>
        <c:varyColors val="0"/>
        <c:ser>
          <c:idx val="0"/>
          <c:order val="0"/>
          <c:tx>
            <c:strRef>
              <c:f>Stock!$B$33</c:f>
              <c:strCache>
                <c:ptCount val="1"/>
                <c:pt idx="0">
                  <c:v>Market Capitalization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Stock!$E$32:$AI$32</c:f>
              <c:strCache>
                <c:ptCount val="31"/>
                <c:pt idx="0">
                  <c:v>TTM</c:v>
                </c:pt>
                <c:pt idx="1">
                  <c:v>2023-03-31</c:v>
                </c:pt>
                <c:pt idx="2">
                  <c:v>2022-12-31</c:v>
                </c:pt>
                <c:pt idx="3">
                  <c:v>2022-09-30</c:v>
                </c:pt>
                <c:pt idx="4">
                  <c:v>2022-06-30</c:v>
                </c:pt>
                <c:pt idx="5">
                  <c:v>2022-03-31</c:v>
                </c:pt>
                <c:pt idx="6">
                  <c:v>2021-12-31</c:v>
                </c:pt>
                <c:pt idx="7">
                  <c:v>2021-09-30</c:v>
                </c:pt>
                <c:pt idx="8">
                  <c:v>2021-06-30</c:v>
                </c:pt>
                <c:pt idx="9">
                  <c:v>2021-03-31</c:v>
                </c:pt>
                <c:pt idx="10">
                  <c:v>2020-12-31</c:v>
                </c:pt>
                <c:pt idx="11">
                  <c:v>2020-09-30</c:v>
                </c:pt>
                <c:pt idx="12">
                  <c:v>2020-06-30</c:v>
                </c:pt>
                <c:pt idx="13">
                  <c:v>2020-03-31</c:v>
                </c:pt>
                <c:pt idx="14">
                  <c:v>2019-12-31</c:v>
                </c:pt>
                <c:pt idx="15">
                  <c:v>2019-09-30</c:v>
                </c:pt>
                <c:pt idx="16">
                  <c:v>2019-06-30</c:v>
                </c:pt>
                <c:pt idx="17">
                  <c:v>2019-03-31</c:v>
                </c:pt>
                <c:pt idx="18">
                  <c:v>2018-12-31</c:v>
                </c:pt>
                <c:pt idx="19">
                  <c:v>2018-09-30</c:v>
                </c:pt>
                <c:pt idx="20">
                  <c:v>2018-06-30</c:v>
                </c:pt>
                <c:pt idx="21">
                  <c:v>2018-03-31</c:v>
                </c:pt>
                <c:pt idx="22">
                  <c:v>2017-12-31</c:v>
                </c:pt>
                <c:pt idx="23">
                  <c:v>2017-09-30</c:v>
                </c:pt>
                <c:pt idx="24">
                  <c:v>2017-06-30</c:v>
                </c:pt>
                <c:pt idx="25">
                  <c:v>2017-03-31</c:v>
                </c:pt>
                <c:pt idx="26">
                  <c:v>2016-12-31</c:v>
                </c:pt>
                <c:pt idx="27">
                  <c:v>2016-09-30</c:v>
                </c:pt>
                <c:pt idx="28">
                  <c:v>2016-06-30</c:v>
                </c:pt>
                <c:pt idx="29">
                  <c:v>2016-03-31</c:v>
                </c:pt>
                <c:pt idx="30">
                  <c:v>2015-12-31</c:v>
                </c:pt>
              </c:strCache>
            </c:strRef>
          </c:cat>
          <c:val>
            <c:numRef>
              <c:f>Stock!$E$33:$AI$33</c:f>
              <c:numCache>
                <c:formatCode>General</c:formatCode>
                <c:ptCount val="31"/>
                <c:pt idx="0">
                  <c:v>24338</c:v>
                </c:pt>
                <c:pt idx="1">
                  <c:v>23266</c:v>
                </c:pt>
                <c:pt idx="2">
                  <c:v>23660</c:v>
                </c:pt>
                <c:pt idx="3">
                  <c:v>19247</c:v>
                </c:pt>
                <c:pt idx="4">
                  <c:v>20816</c:v>
                </c:pt>
                <c:pt idx="5">
                  <c:v>15004</c:v>
                </c:pt>
                <c:pt idx="6">
                  <c:v>12929</c:v>
                </c:pt>
                <c:pt idx="7">
                  <c:v>12615</c:v>
                </c:pt>
                <c:pt idx="8">
                  <c:v>14708</c:v>
                </c:pt>
                <c:pt idx="9">
                  <c:v>14065</c:v>
                </c:pt>
                <c:pt idx="10">
                  <c:v>16896</c:v>
                </c:pt>
                <c:pt idx="11">
                  <c:v>19076</c:v>
                </c:pt>
                <c:pt idx="12">
                  <c:v>15350</c:v>
                </c:pt>
                <c:pt idx="13">
                  <c:v>9534</c:v>
                </c:pt>
                <c:pt idx="14">
                  <c:v>14445</c:v>
                </c:pt>
                <c:pt idx="15">
                  <c:v>12569</c:v>
                </c:pt>
                <c:pt idx="16">
                  <c:v>12014</c:v>
                </c:pt>
                <c:pt idx="17">
                  <c:v>10199</c:v>
                </c:pt>
                <c:pt idx="18">
                  <c:v>9401</c:v>
                </c:pt>
                <c:pt idx="19">
                  <c:v>7958</c:v>
                </c:pt>
                <c:pt idx="20">
                  <c:v>10665</c:v>
                </c:pt>
                <c:pt idx="21">
                  <c:v>9790</c:v>
                </c:pt>
                <c:pt idx="22">
                  <c:v>10412</c:v>
                </c:pt>
                <c:pt idx="23">
                  <c:v>10193</c:v>
                </c:pt>
                <c:pt idx="24">
                  <c:v>10173</c:v>
                </c:pt>
                <c:pt idx="25">
                  <c:v>9569</c:v>
                </c:pt>
                <c:pt idx="26">
                  <c:v>9157</c:v>
                </c:pt>
                <c:pt idx="27">
                  <c:v>11813</c:v>
                </c:pt>
                <c:pt idx="28">
                  <c:v>11665</c:v>
                </c:pt>
                <c:pt idx="29">
                  <c:v>7884</c:v>
                </c:pt>
                <c:pt idx="30">
                  <c:v>5651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7-4D2D-AFA1-C09568431351}"/>
            </c:ext>
          </c:extLst>
        </c:ser>
        <c:ser>
          <c:idx val="1"/>
          <c:order val="1"/>
          <c:tx>
            <c:strRef>
              <c:f>Stock!$B$34</c:f>
              <c:strCache>
                <c:ptCount val="1"/>
                <c:pt idx="0">
                  <c:v>Enterprise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Stock!$E$32:$AI$32</c:f>
              <c:strCache>
                <c:ptCount val="31"/>
                <c:pt idx="0">
                  <c:v>TTM</c:v>
                </c:pt>
                <c:pt idx="1">
                  <c:v>2023-03-31</c:v>
                </c:pt>
                <c:pt idx="2">
                  <c:v>2022-12-31</c:v>
                </c:pt>
                <c:pt idx="3">
                  <c:v>2022-09-30</c:v>
                </c:pt>
                <c:pt idx="4">
                  <c:v>2022-06-30</c:v>
                </c:pt>
                <c:pt idx="5">
                  <c:v>2022-03-31</c:v>
                </c:pt>
                <c:pt idx="6">
                  <c:v>2021-12-31</c:v>
                </c:pt>
                <c:pt idx="7">
                  <c:v>2021-09-30</c:v>
                </c:pt>
                <c:pt idx="8">
                  <c:v>2021-06-30</c:v>
                </c:pt>
                <c:pt idx="9">
                  <c:v>2021-03-31</c:v>
                </c:pt>
                <c:pt idx="10">
                  <c:v>2020-12-31</c:v>
                </c:pt>
                <c:pt idx="11">
                  <c:v>2020-09-30</c:v>
                </c:pt>
                <c:pt idx="12">
                  <c:v>2020-06-30</c:v>
                </c:pt>
                <c:pt idx="13">
                  <c:v>2020-03-31</c:v>
                </c:pt>
                <c:pt idx="14">
                  <c:v>2019-12-31</c:v>
                </c:pt>
                <c:pt idx="15">
                  <c:v>2019-09-30</c:v>
                </c:pt>
                <c:pt idx="16">
                  <c:v>2019-06-30</c:v>
                </c:pt>
                <c:pt idx="17">
                  <c:v>2019-03-31</c:v>
                </c:pt>
                <c:pt idx="18">
                  <c:v>2018-12-31</c:v>
                </c:pt>
                <c:pt idx="19">
                  <c:v>2018-09-30</c:v>
                </c:pt>
                <c:pt idx="20">
                  <c:v>2018-06-30</c:v>
                </c:pt>
                <c:pt idx="21">
                  <c:v>2018-03-31</c:v>
                </c:pt>
                <c:pt idx="22">
                  <c:v>2017-12-31</c:v>
                </c:pt>
                <c:pt idx="23">
                  <c:v>2017-09-30</c:v>
                </c:pt>
                <c:pt idx="24">
                  <c:v>2017-06-30</c:v>
                </c:pt>
                <c:pt idx="25">
                  <c:v>2017-03-31</c:v>
                </c:pt>
                <c:pt idx="26">
                  <c:v>2016-12-31</c:v>
                </c:pt>
                <c:pt idx="27">
                  <c:v>2016-09-30</c:v>
                </c:pt>
                <c:pt idx="28">
                  <c:v>2016-06-30</c:v>
                </c:pt>
                <c:pt idx="29">
                  <c:v>2016-03-31</c:v>
                </c:pt>
                <c:pt idx="30">
                  <c:v>2015-12-31</c:v>
                </c:pt>
              </c:strCache>
            </c:strRef>
          </c:cat>
          <c:val>
            <c:numRef>
              <c:f>Stock!$E$34:$AI$34</c:f>
              <c:numCache>
                <c:formatCode>General</c:formatCode>
                <c:ptCount val="31"/>
                <c:pt idx="0">
                  <c:v>26107</c:v>
                </c:pt>
                <c:pt idx="1">
                  <c:v>25035</c:v>
                </c:pt>
                <c:pt idx="2">
                  <c:v>24494</c:v>
                </c:pt>
                <c:pt idx="3">
                  <c:v>19896</c:v>
                </c:pt>
                <c:pt idx="4">
                  <c:v>21385</c:v>
                </c:pt>
                <c:pt idx="5">
                  <c:v>15653</c:v>
                </c:pt>
                <c:pt idx="6">
                  <c:v>14440</c:v>
                </c:pt>
                <c:pt idx="7">
                  <c:v>14063</c:v>
                </c:pt>
                <c:pt idx="8">
                  <c:v>16114</c:v>
                </c:pt>
                <c:pt idx="9">
                  <c:v>15593</c:v>
                </c:pt>
                <c:pt idx="10">
                  <c:v>18175</c:v>
                </c:pt>
                <c:pt idx="11">
                  <c:v>20437</c:v>
                </c:pt>
                <c:pt idx="12">
                  <c:v>16760</c:v>
                </c:pt>
                <c:pt idx="13">
                  <c:v>11015</c:v>
                </c:pt>
                <c:pt idx="14">
                  <c:v>15958</c:v>
                </c:pt>
                <c:pt idx="15">
                  <c:v>14033</c:v>
                </c:pt>
                <c:pt idx="16">
                  <c:v>13620</c:v>
                </c:pt>
                <c:pt idx="17">
                  <c:v>11738</c:v>
                </c:pt>
                <c:pt idx="18">
                  <c:v>10740</c:v>
                </c:pt>
                <c:pt idx="19">
                  <c:v>9073</c:v>
                </c:pt>
                <c:pt idx="20">
                  <c:v>11593</c:v>
                </c:pt>
                <c:pt idx="21">
                  <c:v>10598</c:v>
                </c:pt>
                <c:pt idx="22">
                  <c:v>11021</c:v>
                </c:pt>
                <c:pt idx="23">
                  <c:v>10579</c:v>
                </c:pt>
                <c:pt idx="24">
                  <c:v>10468</c:v>
                </c:pt>
                <c:pt idx="25">
                  <c:v>9846</c:v>
                </c:pt>
                <c:pt idx="26">
                  <c:v>9724</c:v>
                </c:pt>
                <c:pt idx="27">
                  <c:v>12291</c:v>
                </c:pt>
                <c:pt idx="28">
                  <c:v>12314</c:v>
                </c:pt>
                <c:pt idx="29">
                  <c:v>8737</c:v>
                </c:pt>
                <c:pt idx="30">
                  <c:v>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7-4D2D-AFA1-C09568431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4143"/>
        <c:axId val="1488075599"/>
      </c:lineChart>
      <c:catAx>
        <c:axId val="149452414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075599"/>
        <c:crosses val="autoZero"/>
        <c:auto val="1"/>
        <c:lblAlgn val="ctr"/>
        <c:lblOffset val="100"/>
        <c:noMultiLvlLbl val="0"/>
      </c:catAx>
      <c:valAx>
        <c:axId val="14880755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52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76140554789553"/>
          <c:y val="0.81704400250209519"/>
          <c:w val="0.20663817891070418"/>
          <c:h val="0.14040657594448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2608682535372"/>
          <c:y val="0.16043357694836829"/>
          <c:w val="0.70859745980028366"/>
          <c:h val="0.57648881608282598"/>
        </c:manualLayout>
      </c:layout>
      <c:lineChart>
        <c:grouping val="standard"/>
        <c:varyColors val="0"/>
        <c:ser>
          <c:idx val="0"/>
          <c:order val="0"/>
          <c:tx>
            <c:strRef>
              <c:f>Stock!$B$41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Stock!$E$32:$AI$32</c:f>
              <c:strCache>
                <c:ptCount val="31"/>
                <c:pt idx="0">
                  <c:v>TTM</c:v>
                </c:pt>
                <c:pt idx="1">
                  <c:v>2023-03-31</c:v>
                </c:pt>
                <c:pt idx="2">
                  <c:v>2022-12-31</c:v>
                </c:pt>
                <c:pt idx="3">
                  <c:v>2022-09-30</c:v>
                </c:pt>
                <c:pt idx="4">
                  <c:v>2022-06-30</c:v>
                </c:pt>
                <c:pt idx="5">
                  <c:v>2022-03-31</c:v>
                </c:pt>
                <c:pt idx="6">
                  <c:v>2021-12-31</c:v>
                </c:pt>
                <c:pt idx="7">
                  <c:v>2021-09-30</c:v>
                </c:pt>
                <c:pt idx="8">
                  <c:v>2021-06-30</c:v>
                </c:pt>
                <c:pt idx="9">
                  <c:v>2021-03-31</c:v>
                </c:pt>
                <c:pt idx="10">
                  <c:v>2020-12-31</c:v>
                </c:pt>
                <c:pt idx="11">
                  <c:v>2020-09-30</c:v>
                </c:pt>
                <c:pt idx="12">
                  <c:v>2020-06-30</c:v>
                </c:pt>
                <c:pt idx="13">
                  <c:v>2020-03-31</c:v>
                </c:pt>
                <c:pt idx="14">
                  <c:v>2019-12-31</c:v>
                </c:pt>
                <c:pt idx="15">
                  <c:v>2019-09-30</c:v>
                </c:pt>
                <c:pt idx="16">
                  <c:v>2019-06-30</c:v>
                </c:pt>
                <c:pt idx="17">
                  <c:v>2019-03-31</c:v>
                </c:pt>
                <c:pt idx="18">
                  <c:v>2018-12-31</c:v>
                </c:pt>
                <c:pt idx="19">
                  <c:v>2018-09-30</c:v>
                </c:pt>
                <c:pt idx="20">
                  <c:v>2018-06-30</c:v>
                </c:pt>
                <c:pt idx="21">
                  <c:v>2018-03-31</c:v>
                </c:pt>
                <c:pt idx="22">
                  <c:v>2017-12-31</c:v>
                </c:pt>
                <c:pt idx="23">
                  <c:v>2017-09-30</c:v>
                </c:pt>
                <c:pt idx="24">
                  <c:v>2017-06-30</c:v>
                </c:pt>
                <c:pt idx="25">
                  <c:v>2017-03-31</c:v>
                </c:pt>
                <c:pt idx="26">
                  <c:v>2016-12-31</c:v>
                </c:pt>
                <c:pt idx="27">
                  <c:v>2016-09-30</c:v>
                </c:pt>
                <c:pt idx="28">
                  <c:v>2016-06-30</c:v>
                </c:pt>
                <c:pt idx="29">
                  <c:v>2016-03-31</c:v>
                </c:pt>
                <c:pt idx="30">
                  <c:v>2015-12-31</c:v>
                </c:pt>
              </c:strCache>
            </c:strRef>
          </c:cat>
          <c:val>
            <c:numRef>
              <c:f>Stock!$E$41:$AI$41</c:f>
              <c:numCache>
                <c:formatCode>0.00%</c:formatCode>
                <c:ptCount val="31"/>
                <c:pt idx="0">
                  <c:v>0.56740000000000002</c:v>
                </c:pt>
                <c:pt idx="1">
                  <c:v>0.51839999999999997</c:v>
                </c:pt>
                <c:pt idx="2">
                  <c:v>0.54679999999999995</c:v>
                </c:pt>
                <c:pt idx="3">
                  <c:v>0.58409999999999995</c:v>
                </c:pt>
                <c:pt idx="4">
                  <c:v>0.50080000000000002</c:v>
                </c:pt>
                <c:pt idx="5">
                  <c:v>0.5091</c:v>
                </c:pt>
                <c:pt idx="6">
                  <c:v>0.53690000000000004</c:v>
                </c:pt>
                <c:pt idx="7">
                  <c:v>0.56020000000000003</c:v>
                </c:pt>
                <c:pt idx="8">
                  <c:v>0.5605</c:v>
                </c:pt>
                <c:pt idx="9">
                  <c:v>0.59630000000000005</c:v>
                </c:pt>
                <c:pt idx="10">
                  <c:v>0.57899999999999996</c:v>
                </c:pt>
                <c:pt idx="11">
                  <c:v>0.49680000000000002</c:v>
                </c:pt>
                <c:pt idx="12">
                  <c:v>0.47</c:v>
                </c:pt>
                <c:pt idx="13">
                  <c:v>0.50209999999999999</c:v>
                </c:pt>
                <c:pt idx="14">
                  <c:v>0.53680000000000005</c:v>
                </c:pt>
                <c:pt idx="15">
                  <c:v>0.46929999999999999</c:v>
                </c:pt>
                <c:pt idx="16">
                  <c:v>0.47970000000000002</c:v>
                </c:pt>
                <c:pt idx="17">
                  <c:v>0.47110000000000002</c:v>
                </c:pt>
                <c:pt idx="18">
                  <c:v>0.4662</c:v>
                </c:pt>
                <c:pt idx="19">
                  <c:v>0.4541</c:v>
                </c:pt>
                <c:pt idx="20">
                  <c:v>0.4894</c:v>
                </c:pt>
                <c:pt idx="21">
                  <c:v>0.49099999999999999</c:v>
                </c:pt>
                <c:pt idx="22">
                  <c:v>0.54800000000000004</c:v>
                </c:pt>
                <c:pt idx="23">
                  <c:v>0.51329999999999998</c:v>
                </c:pt>
                <c:pt idx="24">
                  <c:v>0.56100000000000005</c:v>
                </c:pt>
                <c:pt idx="25">
                  <c:v>0.48899999999999999</c:v>
                </c:pt>
                <c:pt idx="26">
                  <c:v>0.54590000000000005</c:v>
                </c:pt>
                <c:pt idx="27">
                  <c:v>0.52490000000000003</c:v>
                </c:pt>
                <c:pt idx="28">
                  <c:v>0.50260000000000005</c:v>
                </c:pt>
                <c:pt idx="29">
                  <c:v>0.52410000000000001</c:v>
                </c:pt>
                <c:pt idx="30">
                  <c:v>0.49959999999999999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5-4EF5-873B-B8902832AA70}"/>
            </c:ext>
          </c:extLst>
        </c:ser>
        <c:ser>
          <c:idx val="1"/>
          <c:order val="1"/>
          <c:tx>
            <c:strRef>
              <c:f>Stock!$B$43</c:f>
              <c:strCache>
                <c:ptCount val="1"/>
                <c:pt idx="0">
                  <c:v>Net margins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Stock!$E$32:$AI$32</c:f>
              <c:strCache>
                <c:ptCount val="31"/>
                <c:pt idx="0">
                  <c:v>TTM</c:v>
                </c:pt>
                <c:pt idx="1">
                  <c:v>2023-03-31</c:v>
                </c:pt>
                <c:pt idx="2">
                  <c:v>2022-12-31</c:v>
                </c:pt>
                <c:pt idx="3">
                  <c:v>2022-09-30</c:v>
                </c:pt>
                <c:pt idx="4">
                  <c:v>2022-06-30</c:v>
                </c:pt>
                <c:pt idx="5">
                  <c:v>2022-03-31</c:v>
                </c:pt>
                <c:pt idx="6">
                  <c:v>2021-12-31</c:v>
                </c:pt>
                <c:pt idx="7">
                  <c:v>2021-09-30</c:v>
                </c:pt>
                <c:pt idx="8">
                  <c:v>2021-06-30</c:v>
                </c:pt>
                <c:pt idx="9">
                  <c:v>2021-03-31</c:v>
                </c:pt>
                <c:pt idx="10">
                  <c:v>2020-12-31</c:v>
                </c:pt>
                <c:pt idx="11">
                  <c:v>2020-09-30</c:v>
                </c:pt>
                <c:pt idx="12">
                  <c:v>2020-06-30</c:v>
                </c:pt>
                <c:pt idx="13">
                  <c:v>2020-03-31</c:v>
                </c:pt>
                <c:pt idx="14">
                  <c:v>2019-12-31</c:v>
                </c:pt>
                <c:pt idx="15">
                  <c:v>2019-09-30</c:v>
                </c:pt>
                <c:pt idx="16">
                  <c:v>2019-06-30</c:v>
                </c:pt>
                <c:pt idx="17">
                  <c:v>2019-03-31</c:v>
                </c:pt>
                <c:pt idx="18">
                  <c:v>2018-12-31</c:v>
                </c:pt>
                <c:pt idx="19">
                  <c:v>2018-09-30</c:v>
                </c:pt>
                <c:pt idx="20">
                  <c:v>2018-06-30</c:v>
                </c:pt>
                <c:pt idx="21">
                  <c:v>2018-03-31</c:v>
                </c:pt>
                <c:pt idx="22">
                  <c:v>2017-12-31</c:v>
                </c:pt>
                <c:pt idx="23">
                  <c:v>2017-09-30</c:v>
                </c:pt>
                <c:pt idx="24">
                  <c:v>2017-06-30</c:v>
                </c:pt>
                <c:pt idx="25">
                  <c:v>2017-03-31</c:v>
                </c:pt>
                <c:pt idx="26">
                  <c:v>2016-12-31</c:v>
                </c:pt>
                <c:pt idx="27">
                  <c:v>2016-09-30</c:v>
                </c:pt>
                <c:pt idx="28">
                  <c:v>2016-06-30</c:v>
                </c:pt>
                <c:pt idx="29">
                  <c:v>2016-03-31</c:v>
                </c:pt>
                <c:pt idx="30">
                  <c:v>2015-12-31</c:v>
                </c:pt>
              </c:strCache>
            </c:strRef>
          </c:cat>
          <c:val>
            <c:numRef>
              <c:f>Stock!$E$43:$AI$43</c:f>
              <c:numCache>
                <c:formatCode>0.00%</c:formatCode>
                <c:ptCount val="31"/>
                <c:pt idx="0">
                  <c:v>0.40123777666012955</c:v>
                </c:pt>
                <c:pt idx="1">
                  <c:v>0.11836960062147611</c:v>
                </c:pt>
                <c:pt idx="2">
                  <c:v>0.10850266956544673</c:v>
                </c:pt>
                <c:pt idx="3">
                  <c:v>0.12706263811156318</c:v>
                </c:pt>
                <c:pt idx="4">
                  <c:v>0.12619621310081516</c:v>
                </c:pt>
                <c:pt idx="5">
                  <c:v>0.14522097777042708</c:v>
                </c:pt>
                <c:pt idx="6">
                  <c:v>0.17309322144056735</c:v>
                </c:pt>
                <c:pt idx="7">
                  <c:v>0.2002169993209014</c:v>
                </c:pt>
                <c:pt idx="8">
                  <c:v>0.19860591476231459</c:v>
                </c:pt>
                <c:pt idx="9">
                  <c:v>0.16302754515442366</c:v>
                </c:pt>
                <c:pt idx="10">
                  <c:v>0.2153660257124245</c:v>
                </c:pt>
                <c:pt idx="11">
                  <c:v>0.18464459386444138</c:v>
                </c:pt>
                <c:pt idx="12">
                  <c:v>0.15735894175475887</c:v>
                </c:pt>
                <c:pt idx="13">
                  <c:v>0.18965565616119343</c:v>
                </c:pt>
                <c:pt idx="14">
                  <c:v>-0.11062857243124921</c:v>
                </c:pt>
                <c:pt idx="15">
                  <c:v>-0.14740489663551315</c:v>
                </c:pt>
                <c:pt idx="16">
                  <c:v>-0.15599533799533796</c:v>
                </c:pt>
                <c:pt idx="17">
                  <c:v>-0.14909958835717085</c:v>
                </c:pt>
                <c:pt idx="18">
                  <c:v>4.7078178171410544E-2</c:v>
                </c:pt>
                <c:pt idx="19">
                  <c:v>7.0119036131895893E-2</c:v>
                </c:pt>
                <c:pt idx="20">
                  <c:v>9.2268580828473154E-2</c:v>
                </c:pt>
                <c:pt idx="21">
                  <c:v>0.10737536787657184</c:v>
                </c:pt>
                <c:pt idx="22">
                  <c:v>0.12218822361892159</c:v>
                </c:pt>
                <c:pt idx="23">
                  <c:v>0.11002487077615847</c:v>
                </c:pt>
                <c:pt idx="24">
                  <c:v>9.4289254541810155E-2</c:v>
                </c:pt>
                <c:pt idx="25">
                  <c:v>7.4276387479363784E-2</c:v>
                </c:pt>
                <c:pt idx="26">
                  <c:v>3.7998067814981502E-2</c:v>
                </c:pt>
                <c:pt idx="27">
                  <c:v>1.6104837392135217E-2</c:v>
                </c:pt>
                <c:pt idx="28">
                  <c:v>1.1855227693651278E-2</c:v>
                </c:pt>
                <c:pt idx="29">
                  <c:v>1.2375090660004836E-2</c:v>
                </c:pt>
                <c:pt idx="30">
                  <c:v>9.3887116074990017E-3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5-4EF5-873B-B8902832A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4143"/>
        <c:axId val="1488075599"/>
      </c:lineChart>
      <c:catAx>
        <c:axId val="149452414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075599"/>
        <c:crosses val="autoZero"/>
        <c:auto val="1"/>
        <c:lblAlgn val="ctr"/>
        <c:lblOffset val="100"/>
        <c:noMultiLvlLbl val="0"/>
      </c:catAx>
      <c:valAx>
        <c:axId val="14880755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52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62054688894712"/>
          <c:y val="0.7962432720784417"/>
          <c:w val="0.20084946689912672"/>
          <c:h val="0.16120740457087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10</xdr:row>
      <xdr:rowOff>9524</xdr:rowOff>
    </xdr:from>
    <xdr:to>
      <xdr:col>5</xdr:col>
      <xdr:colOff>752475</xdr:colOff>
      <xdr:row>28</xdr:row>
      <xdr:rowOff>9525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BD32691-61F5-4535-96A0-46AA14B6B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209552</xdr:colOff>
      <xdr:row>10</xdr:row>
      <xdr:rowOff>9525</xdr:rowOff>
    </xdr:from>
    <xdr:to>
      <xdr:col>11</xdr:col>
      <xdr:colOff>209550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B9F003-FBC0-4A7E-8012-1F0663479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476250</xdr:colOff>
      <xdr:row>10</xdr:row>
      <xdr:rowOff>0</xdr:rowOff>
    </xdr:from>
    <xdr:to>
      <xdr:col>16</xdr:col>
      <xdr:colOff>476248</xdr:colOff>
      <xdr:row>28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1E4B5CF6-1409-4AAD-97A0-79F84D0BD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64</xdr:row>
      <xdr:rowOff>185736</xdr:rowOff>
    </xdr:from>
    <xdr:to>
      <xdr:col>8</xdr:col>
      <xdr:colOff>752475</xdr:colOff>
      <xdr:row>80</xdr:row>
      <xdr:rowOff>190499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EF449A3-3266-46DA-B0F4-D475B4477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752475</xdr:colOff>
      <xdr:row>65</xdr:row>
      <xdr:rowOff>0</xdr:rowOff>
    </xdr:from>
    <xdr:to>
      <xdr:col>18</xdr:col>
      <xdr:colOff>85725</xdr:colOff>
      <xdr:row>81</xdr:row>
      <xdr:rowOff>4763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F3A6BCD-82DB-484E-B782-FFE83EB8B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742950</xdr:colOff>
      <xdr:row>98</xdr:row>
      <xdr:rowOff>4763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1349F98-8450-4040-97F7-A6C3CA452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742950</xdr:colOff>
      <xdr:row>82</xdr:row>
      <xdr:rowOff>0</xdr:rowOff>
    </xdr:from>
    <xdr:to>
      <xdr:col>18</xdr:col>
      <xdr:colOff>76200</xdr:colOff>
      <xdr:row>98</xdr:row>
      <xdr:rowOff>4763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587F9D52-2B25-44A6-A222-B631DA538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8" xr16:uid="{3C962A3B-7198-480C-8A31-BE31A41DE3AD}" autoFormatId="16" applyNumberFormats="0" applyBorderFormats="0" applyFontFormats="0" applyPatternFormats="0" applyAlignmentFormats="0" applyWidthHeightFormats="0">
  <queryTableRefresh nextId="30" unboundColumnsRight="8">
    <queryTableFields count="20">
      <queryTableField id="2" name="Ticker" tableColumnId="2"/>
      <queryTableField id="6" name="Market Cap (mil)" tableColumnId="6"/>
      <queryTableField id="1" name="Company Name" tableColumnId="1"/>
      <queryTableField id="3" name="Exchange" tableColumnId="3"/>
      <queryTableField id="4" name="Sector" tableColumnId="4"/>
      <queryTableField id="5" name="Industry" tableColumnId="5"/>
      <queryTableField id="7" name="Month of Fiscal Yr End" tableColumnId="7"/>
      <queryTableField id="13" name="Last Fiscal Yr" tableColumnId="13"/>
      <queryTableField id="9" name="Price" tableColumnId="9"/>
      <queryTableField id="10" name="EPS0" tableColumnId="10"/>
      <queryTableField id="11" name="EPS1" tableColumnId="11"/>
      <queryTableField id="12" name="EPS2" tableColumnId="12"/>
      <queryTableField id="29" dataBound="0" tableColumnId="8"/>
      <queryTableField id="17" dataBound="0" tableColumnId="15"/>
      <queryTableField id="18" dataBound="0" tableColumnId="16"/>
      <queryTableField id="19" dataBound="0" tableColumnId="17"/>
      <queryTableField id="20" dataBound="0" tableColumnId="18"/>
      <queryTableField id="21" dataBound="0" tableColumnId="19"/>
      <queryTableField id="22" dataBound="0" tableColumnId="20"/>
      <queryTableField id="23" dataBound="0" tableColumnId="2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5" xr16:uid="{8B7A0082-A2FC-45DE-B094-9ECA37EF0AA7}" autoFormatId="16" applyNumberFormats="0" applyBorderFormats="0" applyFontFormats="0" applyPatternFormats="0" applyAlignmentFormats="0" applyWidthHeightFormats="0">
  <queryTableRefresh nextId="32">
    <queryTableFields count="13">
      <queryTableField id="1" name="Year" tableColumnId="1"/>
      <queryTableField id="2" name="Current" tableColumnId="2"/>
      <queryTableField id="3" name="2022" tableColumnId="3"/>
      <queryTableField id="4" name="2021" tableColumnId="4"/>
      <queryTableField id="5" name="2020" tableColumnId="5"/>
      <queryTableField id="6" name="2019" tableColumnId="6"/>
      <queryTableField id="7" name="2018" tableColumnId="7"/>
      <queryTableField id="8" name="2017" tableColumnId="8"/>
      <queryTableField id="9" name="2016" tableColumnId="9"/>
      <queryTableField id="21" name="2015" tableColumnId="10"/>
      <queryTableField id="22" name="2014" tableColumnId="11"/>
      <queryTableField id="23" name="2013" tableColumnId="12"/>
      <queryTableField id="31" name="2012 - 2001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6" xr16:uid="{01729D8D-50C2-46DF-A367-8C6B589637B7}" autoFormatId="16" applyNumberFormats="0" applyBorderFormats="0" applyFontFormats="0" applyPatternFormats="0" applyAlignmentFormats="0" applyWidthHeightFormats="0">
  <queryTableRefresh nextId="27">
    <queryTableFields count="15">
      <queryTableField id="1" name="Ticker" tableColumnId="1"/>
      <queryTableField id="2" name="Industry" tableColumnId="2"/>
      <queryTableField id="4" name="Sector" tableColumnId="4"/>
      <queryTableField id="6" name="Address1" tableColumnId="6"/>
      <queryTableField id="7" name="Address2" tableColumnId="7"/>
      <queryTableField id="8" name="City" tableColumnId="8"/>
      <queryTableField id="9" name="Zip" tableColumnId="9"/>
      <queryTableField id="10" name="State" tableColumnId="10"/>
      <queryTableField id="11" name="EarningDate1" tableColumnId="11"/>
      <queryTableField id="12" name="EarningDate2" tableColumnId="12"/>
      <queryTableField id="13" name="Cik" tableColumnId="13"/>
      <queryTableField id="14" name="Isin" tableColumnId="14"/>
      <queryTableField id="15" name="Cusip" tableColumnId="15"/>
      <queryTableField id="5" name="WebSite" tableColumnId="5"/>
      <queryTableField id="26" name="Sensibility" tableColumnId="3"/>
    </queryTableFields>
    <queryTableDeletedFields count="1">
      <deletedField name="IndustryDisp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0" xr16:uid="{CBC7A921-0AF8-44CF-8E6F-6AD73295B311}" autoFormatId="16" applyNumberFormats="0" applyBorderFormats="0" applyFontFormats="0" applyPatternFormats="0" applyAlignmentFormats="0" applyWidthHeightFormats="0">
  <queryTableRefresh nextId="156">
    <queryTableFields count="42">
      <queryTableField id="1" name="Quarter Ended" tableColumnId="1"/>
      <queryTableField id="101" name="2023-03-31" tableColumnId="2"/>
      <queryTableField id="3" name="2022-12-31" tableColumnId="3"/>
      <queryTableField id="102" name="2022-09-30" tableColumnId="4"/>
      <queryTableField id="103" name="2022-06-30" tableColumnId="5"/>
      <queryTableField id="104" name="2022-03-31" tableColumnId="6"/>
      <queryTableField id="7" name="2021-12-31" tableColumnId="7"/>
      <queryTableField id="105" name="2021-09-30" tableColumnId="8"/>
      <queryTableField id="106" name="2021-06-30" tableColumnId="9"/>
      <queryTableField id="107" name="2021-03-31" tableColumnId="10"/>
      <queryTableField id="11" name="2020-12-31" tableColumnId="11"/>
      <queryTableField id="108" name="2020-09-30" tableColumnId="12"/>
      <queryTableField id="109" name="2020-06-30" tableColumnId="13"/>
      <queryTableField id="110" name="2020-03-31" tableColumnId="14"/>
      <queryTableField id="15" name="2019-12-31" tableColumnId="15"/>
      <queryTableField id="111" name="2019-09-30" tableColumnId="16"/>
      <queryTableField id="17" name="2019-06-30" tableColumnId="17"/>
      <queryTableField id="18" name="2019-03-31" tableColumnId="18"/>
      <queryTableField id="19" name="2018-12-31" tableColumnId="19"/>
      <queryTableField id="20" name="2018-09-30" tableColumnId="20"/>
      <queryTableField id="112" name="2018-06-30" tableColumnId="21"/>
      <queryTableField id="113" name="2018-03-31" tableColumnId="22"/>
      <queryTableField id="23" name="2017-12-31" tableColumnId="23"/>
      <queryTableField id="127" name="2017-09-30" tableColumnId="24"/>
      <queryTableField id="128" name="2017-06-30" tableColumnId="25"/>
      <queryTableField id="129" name="2017-03-31" tableColumnId="26"/>
      <queryTableField id="27" name="2016-12-31" tableColumnId="27"/>
      <queryTableField id="130" name="2016-09-30" tableColumnId="28"/>
      <queryTableField id="131" name="2016-06-30" tableColumnId="29"/>
      <queryTableField id="132" name="2016-03-31" tableColumnId="30"/>
      <queryTableField id="133" name="2015-12-31" tableColumnId="31"/>
      <queryTableField id="134" name="2015-09-30" tableColumnId="32"/>
      <queryTableField id="135" name="2015-06-30" tableColumnId="33"/>
      <queryTableField id="136" name="2015-03-31" tableColumnId="34"/>
      <queryTableField id="137" name="2014-12-31" tableColumnId="35"/>
      <queryTableField id="138" name="2014-09-30" tableColumnId="36"/>
      <queryTableField id="139" name="2014-06-30" tableColumnId="37"/>
      <queryTableField id="140" name="2014-03-31" tableColumnId="38"/>
      <queryTableField id="141" name="2013-12-31" tableColumnId="39"/>
      <queryTableField id="142" name="2013-09-30" tableColumnId="40"/>
      <queryTableField id="150" name="2013-06-30" tableColumnId="45"/>
      <queryTableField id="155" name="+48 Quarters" tableColumnId="5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backgroundRefresh="0" connectionId="2" xr16:uid="{8A8F2D3A-6419-4957-8A59-03C324F1A985}" autoFormatId="16" applyNumberFormats="0" applyBorderFormats="0" applyFontFormats="0" applyPatternFormats="0" applyAlignmentFormats="0" applyWidthHeightFormats="0">
  <queryTableRefresh nextId="160">
    <queryTableFields count="42">
      <queryTableField id="1" name="Quarter Ended" tableColumnId="1"/>
      <queryTableField id="104" name="2023-03-31" tableColumnId="2"/>
      <queryTableField id="3" name="2022-12-31" tableColumnId="3"/>
      <queryTableField id="105" name="2022-09-30" tableColumnId="4"/>
      <queryTableField id="106" name="2022-06-30" tableColumnId="5"/>
      <queryTableField id="107" name="2022-03-31" tableColumnId="6"/>
      <queryTableField id="7" name="2021-12-31" tableColumnId="7"/>
      <queryTableField id="108" name="2021-09-30" tableColumnId="8"/>
      <queryTableField id="109" name="2021-06-30" tableColumnId="9"/>
      <queryTableField id="110" name="2021-03-31" tableColumnId="10"/>
      <queryTableField id="11" name="2020-12-31" tableColumnId="11"/>
      <queryTableField id="111" name="2020-09-30" tableColumnId="12"/>
      <queryTableField id="112" name="2020-06-30" tableColumnId="13"/>
      <queryTableField id="113" name="2020-03-31" tableColumnId="14"/>
      <queryTableField id="15" name="2019-12-31" tableColumnId="15"/>
      <queryTableField id="114" name="2019-09-30" tableColumnId="16"/>
      <queryTableField id="17" name="2019-06-30" tableColumnId="17"/>
      <queryTableField id="18" name="2019-03-31" tableColumnId="18"/>
      <queryTableField id="19" name="2018-12-31" tableColumnId="19"/>
      <queryTableField id="20" name="2018-09-30" tableColumnId="20"/>
      <queryTableField id="115" name="2018-06-30" tableColumnId="21"/>
      <queryTableField id="116" name="2018-03-31" tableColumnId="22"/>
      <queryTableField id="23" name="2017-12-31" tableColumnId="23"/>
      <queryTableField id="130" name="2017-09-30" tableColumnId="24"/>
      <queryTableField id="131" name="2017-06-30" tableColumnId="25"/>
      <queryTableField id="132" name="2017-03-31" tableColumnId="26"/>
      <queryTableField id="27" name="2016-12-31" tableColumnId="27"/>
      <queryTableField id="133" name="2016-09-30" tableColumnId="28"/>
      <queryTableField id="134" name="2016-06-30" tableColumnId="29"/>
      <queryTableField id="135" name="2016-03-31" tableColumnId="30"/>
      <queryTableField id="136" name="2015-12-31" tableColumnId="31"/>
      <queryTableField id="137" name="2015-09-30" tableColumnId="32"/>
      <queryTableField id="138" name="2015-06-30" tableColumnId="33"/>
      <queryTableField id="139" name="2015-03-31" tableColumnId="34"/>
      <queryTableField id="140" name="2014-12-31" tableColumnId="35"/>
      <queryTableField id="141" name="2014-09-30" tableColumnId="36"/>
      <queryTableField id="142" name="2014-06-30" tableColumnId="37"/>
      <queryTableField id="143" name="2014-03-31" tableColumnId="38"/>
      <queryTableField id="144" name="2013-12-31" tableColumnId="39"/>
      <queryTableField id="153" name="2013-09-30" tableColumnId="45"/>
      <queryTableField id="154" name="2013-06-30" tableColumnId="46"/>
      <queryTableField id="159" name="+47 Quarters" tableColumnId="51"/>
    </queryTableFields>
  </queryTableRefresh>
  <extLst>
    <ext xmlns:x15="http://schemas.microsoft.com/office/spreadsheetml/2010/11/main" uri="{883FBD77-0823-4a55-B5E3-86C4891E6966}">
      <x15:queryTable sourceDataName="Requête - StockanalysisQuarterlyBalanceSheet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9" xr16:uid="{382B4AAE-981A-48E3-9ECA-3C8D02D3A30E}" autoFormatId="16" applyNumberFormats="0" applyBorderFormats="0" applyFontFormats="0" applyPatternFormats="0" applyAlignmentFormats="0" applyWidthHeightFormats="0">
  <queryTableRefresh nextId="155">
    <queryTableFields count="42">
      <queryTableField id="1" name="Quarter Ended" tableColumnId="1"/>
      <queryTableField id="102" name="2023-03-31" tableColumnId="2"/>
      <queryTableField id="3" name="2022-12-31" tableColumnId="3"/>
      <queryTableField id="103" name="2022-09-30" tableColumnId="4"/>
      <queryTableField id="104" name="2022-06-30" tableColumnId="5"/>
      <queryTableField id="105" name="2022-03-31" tableColumnId="6"/>
      <queryTableField id="7" name="2021-12-31" tableColumnId="7"/>
      <queryTableField id="106" name="2021-09-30" tableColumnId="8"/>
      <queryTableField id="107" name="2021-06-30" tableColumnId="9"/>
      <queryTableField id="108" name="2021-03-31" tableColumnId="10"/>
      <queryTableField id="11" name="2020-12-31" tableColumnId="11"/>
      <queryTableField id="109" name="2020-09-30" tableColumnId="12"/>
      <queryTableField id="110" name="2020-06-30" tableColumnId="13"/>
      <queryTableField id="111" name="2020-03-31" tableColumnId="14"/>
      <queryTableField id="15" name="2019-12-31" tableColumnId="15"/>
      <queryTableField id="112" name="2019-09-30" tableColumnId="16"/>
      <queryTableField id="17" name="2019-06-30" tableColumnId="17"/>
      <queryTableField id="18" name="2019-03-31" tableColumnId="18"/>
      <queryTableField id="19" name="2018-12-31" tableColumnId="19"/>
      <queryTableField id="20" name="2018-09-30" tableColumnId="20"/>
      <queryTableField id="113" name="2018-06-30" tableColumnId="21"/>
      <queryTableField id="114" name="2018-03-31" tableColumnId="22"/>
      <queryTableField id="23" name="2017-12-31" tableColumnId="23"/>
      <queryTableField id="128" name="2017-09-30" tableColumnId="24"/>
      <queryTableField id="129" name="2017-06-30" tableColumnId="25"/>
      <queryTableField id="130" name="2017-03-31" tableColumnId="26"/>
      <queryTableField id="131" name="2016-12-31" tableColumnId="27"/>
      <queryTableField id="132" name="2016-09-30" tableColumnId="28"/>
      <queryTableField id="133" name="2016-06-30" tableColumnId="29"/>
      <queryTableField id="134" name="2016-03-31" tableColumnId="30"/>
      <queryTableField id="135" name="2015-12-31" tableColumnId="31"/>
      <queryTableField id="136" name="2015-09-30" tableColumnId="32"/>
      <queryTableField id="137" name="2015-06-30" tableColumnId="33"/>
      <queryTableField id="138" name="2015-03-31" tableColumnId="34"/>
      <queryTableField id="139" name="2014-12-31" tableColumnId="35"/>
      <queryTableField id="140" name="2014-09-30" tableColumnId="36"/>
      <queryTableField id="141" name="2014-06-30" tableColumnId="37"/>
      <queryTableField id="142" name="2014-03-31" tableColumnId="38"/>
      <queryTableField id="143" name="2013-12-31" tableColumnId="39"/>
      <queryTableField id="149" name="2013-09-30" tableColumnId="45"/>
      <queryTableField id="150" name="2013-06-30" tableColumnId="46"/>
      <queryTableField id="154" name="+48 Quarters" tableColumnId="5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1" xr16:uid="{91665CAA-A8AC-446A-8C29-2FB1AB4D384A}" autoFormatId="16" applyNumberFormats="0" applyBorderFormats="0" applyFontFormats="0" applyPatternFormats="0" applyAlignmentFormats="0" applyWidthHeightFormats="0">
  <queryTableRefresh nextId="161">
    <queryTableFields count="43">
      <queryTableField id="1" name="Quarter Ended" tableColumnId="1"/>
      <queryTableField id="2" name="Current" tableColumnId="2"/>
      <queryTableField id="105" name="2023-03-31" tableColumnId="3"/>
      <queryTableField id="4" name="2022-12-31" tableColumnId="4"/>
      <queryTableField id="106" name="2022-09-30" tableColumnId="5"/>
      <queryTableField id="107" name="2022-06-30" tableColumnId="6"/>
      <queryTableField id="108" name="2022-03-31" tableColumnId="7"/>
      <queryTableField id="8" name="2021-12-31" tableColumnId="8"/>
      <queryTableField id="109" name="2021-09-30" tableColumnId="9"/>
      <queryTableField id="110" name="2021-06-30" tableColumnId="10"/>
      <queryTableField id="111" name="2021-03-31" tableColumnId="11"/>
      <queryTableField id="12" name="2020-12-31" tableColumnId="12"/>
      <queryTableField id="112" name="2020-09-30" tableColumnId="13"/>
      <queryTableField id="113" name="2020-06-30" tableColumnId="14"/>
      <queryTableField id="114" name="2020-03-31" tableColumnId="15"/>
      <queryTableField id="16" name="2019-12-31" tableColumnId="16"/>
      <queryTableField id="115" name="2019-09-30" tableColumnId="17"/>
      <queryTableField id="18" name="2019-06-30" tableColumnId="18"/>
      <queryTableField id="19" name="2019-03-31" tableColumnId="19"/>
      <queryTableField id="20" name="2018-12-31" tableColumnId="20"/>
      <queryTableField id="21" name="2018-09-30" tableColumnId="21"/>
      <queryTableField id="116" name="2018-06-30" tableColumnId="22"/>
      <queryTableField id="117" name="2018-03-31" tableColumnId="23"/>
      <queryTableField id="24" name="2017-12-31" tableColumnId="24"/>
      <queryTableField id="131" name="2017-09-30" tableColumnId="25"/>
      <queryTableField id="132" name="2017-06-30" tableColumnId="26"/>
      <queryTableField id="133" name="2017-03-31" tableColumnId="27"/>
      <queryTableField id="28" name="2016-12-31" tableColumnId="28"/>
      <queryTableField id="134" name="2016-09-30" tableColumnId="29"/>
      <queryTableField id="135" name="2016-06-30" tableColumnId="30"/>
      <queryTableField id="136" name="2016-03-31" tableColumnId="31"/>
      <queryTableField id="137" name="2015-12-31" tableColumnId="32"/>
      <queryTableField id="138" name="2015-09-30" tableColumnId="33"/>
      <queryTableField id="139" name="2015-06-30" tableColumnId="34"/>
      <queryTableField id="140" name="2015-03-31" tableColumnId="35"/>
      <queryTableField id="141" name="2014-12-31" tableColumnId="36"/>
      <queryTableField id="142" name="2014-09-30" tableColumnId="37"/>
      <queryTableField id="143" name="2014-06-30" tableColumnId="38"/>
      <queryTableField id="144" name="2014-03-31" tableColumnId="39"/>
      <queryTableField id="145" name="2013-12-31" tableColumnId="40"/>
      <queryTableField id="154" name="2013-09-30" tableColumnId="46"/>
      <queryTableField id="155" name="2013-06-30" tableColumnId="47"/>
      <queryTableField id="160" name="+46 Quarters" tableColumnId="5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4" xr16:uid="{060F54D7-8881-45B0-B12D-31C239347C71}" autoFormatId="16" applyNumberFormats="0" applyBorderFormats="0" applyFontFormats="0" applyPatternFormats="0" applyAlignmentFormats="0" applyWidthHeightFormats="0">
  <queryTableRefresh nextId="33">
    <queryTableFields count="12">
      <queryTableField id="1" name="Year" tableColumnId="1"/>
      <queryTableField id="2" name="2022" tableColumnId="2"/>
      <queryTableField id="3" name="2021" tableColumnId="3"/>
      <queryTableField id="4" name="2020" tableColumnId="4"/>
      <queryTableField id="5" name="2019" tableColumnId="5"/>
      <queryTableField id="6" name="2018" tableColumnId="6"/>
      <queryTableField id="7" name="2017" tableColumnId="7"/>
      <queryTableField id="8" name="2016" tableColumnId="8"/>
      <queryTableField id="21" name="2015" tableColumnId="9"/>
      <queryTableField id="22" name="2014" tableColumnId="10"/>
      <queryTableField id="23" name="2013" tableColumnId="11"/>
      <queryTableField id="32" name="2012 - 2000" tableColumnId="2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backgroundRefresh="0" connectionId="1" xr16:uid="{A7D8CA32-719E-4702-A57D-006E54B6C78B}" autoFormatId="16" applyNumberFormats="0" applyBorderFormats="0" applyFontFormats="0" applyPatternFormats="0" applyAlignmentFormats="0" applyWidthHeightFormats="0">
  <queryTableRefresh nextId="31">
    <queryTableFields count="12">
      <queryTableField id="1" name="Year" tableColumnId="1"/>
      <queryTableField id="2" name="2022" tableColumnId="2"/>
      <queryTableField id="3" name="2021" tableColumnId="3"/>
      <queryTableField id="4" name="2020" tableColumnId="4"/>
      <queryTableField id="5" name="2019" tableColumnId="5"/>
      <queryTableField id="6" name="2018" tableColumnId="6"/>
      <queryTableField id="7" name="2017" tableColumnId="7"/>
      <queryTableField id="8" name="2016" tableColumnId="8"/>
      <queryTableField id="20" name="2015" tableColumnId="9"/>
      <queryTableField id="21" name="2014" tableColumnId="10"/>
      <queryTableField id="22" name="2013" tableColumnId="11"/>
      <queryTableField id="30" name="2012 - 2001" tableColumnId="19"/>
    </queryTableFields>
  </queryTableRefresh>
  <extLst>
    <ext xmlns:x15="http://schemas.microsoft.com/office/spreadsheetml/2010/11/main" uri="{883FBD77-0823-4a55-B5E3-86C4891E6966}">
      <x15:queryTable sourceDataName="Requête - StockanalysisYearlyBalanceSheet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3" xr16:uid="{8D9EF9DD-695B-4AF3-A42E-E763802581A8}" autoFormatId="16" applyNumberFormats="0" applyBorderFormats="0" applyFontFormats="0" applyPatternFormats="0" applyAlignmentFormats="0" applyWidthHeightFormats="0">
  <queryTableRefresh nextId="33">
    <queryTableFields count="12">
      <queryTableField id="1" name="Year" tableColumnId="1"/>
      <queryTableField id="2" name="2022" tableColumnId="2"/>
      <queryTableField id="3" name="2021" tableColumnId="3"/>
      <queryTableField id="4" name="2020" tableColumnId="4"/>
      <queryTableField id="5" name="2019" tableColumnId="5"/>
      <queryTableField id="6" name="2018" tableColumnId="6"/>
      <queryTableField id="7" name="2017" tableColumnId="7"/>
      <queryTableField id="8" name="2016" tableColumnId="8"/>
      <queryTableField id="21" name="2015" tableColumnId="9"/>
      <queryTableField id="22" name="2014" tableColumnId="10"/>
      <queryTableField id="23" name="2013" tableColumnId="11"/>
      <queryTableField id="32" name="2012 - 200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6727CB-BC35-4032-90B7-699BAEFE1FA5}" name="ZACKS_Screener" displayName="ZACKS_Screener" ref="A4:T1952" tableType="queryTable" totalsRowShown="0" headerRowDxfId="57">
  <autoFilter ref="A4:T1952" xr:uid="{48CB32AD-02B4-47B4-A456-AB47574DD110}"/>
  <sortState ref="A5:T1952">
    <sortCondition ref="A4:A1952"/>
  </sortState>
  <tableColumns count="20">
    <tableColumn id="2" xr3:uid="{F9F5187C-FB78-43DD-AC24-2A1C690E59BC}" uniqueName="2" name="Ticker" queryTableFieldId="2" dataDxfId="53"/>
    <tableColumn id="6" xr3:uid="{9A8A5D54-A9A4-49C7-A5D3-F95767DDF456}" uniqueName="6" name="Market Cap (mil)" queryTableFieldId="6" dataDxfId="52"/>
    <tableColumn id="1" xr3:uid="{576D930C-D068-40F3-930A-3FE0AEEE2274}" uniqueName="1" name="Company Name" queryTableFieldId="1" dataDxfId="51"/>
    <tableColumn id="3" xr3:uid="{7BA473EE-6213-49B0-A9E6-032017189ED2}" uniqueName="3" name="Exchange" queryTableFieldId="3" dataDxfId="50"/>
    <tableColumn id="4" xr3:uid="{6C223DFA-CC7F-4E6E-A2F1-1C0BCF4E919D}" uniqueName="4" name="Sector" queryTableFieldId="4" dataDxfId="49"/>
    <tableColumn id="5" xr3:uid="{928F7DF1-E06B-4A0C-9C83-09305F897FC4}" uniqueName="5" name="Industry" queryTableFieldId="5" dataDxfId="48"/>
    <tableColumn id="7" xr3:uid="{9B59319F-A852-4FED-BA4E-95B47163C139}" uniqueName="7" name="Month of Fiscal Yr End" queryTableFieldId="7"/>
    <tableColumn id="13" xr3:uid="{642F4C3B-0BD3-49B9-91A4-BFB0F8755AC6}" uniqueName="13" name="Last Fiscal Yr" queryTableFieldId="13"/>
    <tableColumn id="9" xr3:uid="{16A9DE44-B038-4D67-BE78-E1005E421A98}" uniqueName="9" name="Price" queryTableFieldId="9" dataDxfId="47"/>
    <tableColumn id="10" xr3:uid="{AC6BC0BD-A06A-49E1-8132-782F7EDD4D99}" uniqueName="10" name="EPS0" queryTableFieldId="10" dataDxfId="46"/>
    <tableColumn id="11" xr3:uid="{687EBBD2-3CFF-4927-AA1A-9651BAAC2607}" uniqueName="11" name="EPS1" queryTableFieldId="11" dataDxfId="45"/>
    <tableColumn id="12" xr3:uid="{8491ED4E-7C78-4DD8-AF1A-75345B2D728C}" uniqueName="12" name="EPS2" queryTableFieldId="12" dataDxfId="44"/>
    <tableColumn id="8" xr3:uid="{94F91C43-616E-45F9-9C27-83C9781DFF27}" uniqueName="8" name="GICS Sector" queryTableFieldId="29" dataDxfId="43">
      <calculatedColumnFormula>INDEX(YahooDetails[], MATCH(ZACKS_Screener[Ticker], YahooDetails[Ticker],0), 3)</calculatedColumnFormula>
    </tableColumn>
    <tableColumn id="15" xr3:uid="{15AB8450-5931-41DB-8629-633A9BC6C4EA}" uniqueName="15" name="GICS Ind" queryTableFieldId="17" dataDxfId="42">
      <calculatedColumnFormula>INDEX(YahooDetails[], MATCH(ZACKS_Screener[Ticker], YahooDetails[Ticker],0), 2)</calculatedColumnFormula>
    </tableColumn>
    <tableColumn id="16" xr3:uid="{BACBAFD8-1580-44DE-AAF1-937AD2D32E26}" uniqueName="16" name="EG1" queryTableFieldId="18" dataDxfId="41">
      <calculatedColumnFormula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calculatedColumnFormula>
    </tableColumn>
    <tableColumn id="17" xr3:uid="{0C8F55D1-0016-4003-AD53-2DA5D6857264}" uniqueName="17" name="EG2" queryTableFieldId="19" dataDxfId="40">
      <calculatedColumnFormula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calculatedColumnFormula>
    </tableColumn>
    <tableColumn id="18" xr3:uid="{0803CE18-AD3D-4956-A082-6A2904450508}" uniqueName="18" name="PE1" queryTableFieldId="20" dataDxfId="39">
      <calculatedColumnFormula>IFERROR(ZACKS_Screener[[#This Row],[Price]]/ZACKS_Screener[[#This Row],[EPS1]], "")</calculatedColumnFormula>
    </tableColumn>
    <tableColumn id="19" xr3:uid="{B1F85889-4838-40CC-A092-CF691C6284B4}" uniqueName="19" name="PE2" queryTableFieldId="21" dataDxfId="38">
      <calculatedColumnFormula>IFERROR(ZACKS_Screener[[#This Row],[Price]]/ZACKS_Screener[[#This Row],[EPS2]], "")</calculatedColumnFormula>
    </tableColumn>
    <tableColumn id="20" xr3:uid="{91940572-0F8E-4E1F-B2AB-5E710AD242E1}" uniqueName="20" name="PEG1" queryTableFieldId="22" dataDxfId="37">
      <calculatedColumnFormula>IFERROR(ZACKS_Screener[[#This Row],[PE1]]/(ZACKS_Screener[[#This Row],[EG1]]*100), "")</calculatedColumnFormula>
    </tableColumn>
    <tableColumn id="21" xr3:uid="{A3359D41-EC4F-4CAA-8A89-69927EA72235}" uniqueName="21" name="PEG2" queryTableFieldId="23" dataDxfId="36">
      <calculatedColumnFormula>IFERROR(ZACKS_Screener[[#This Row],[PE2]]/(ZACKS_Screener[[#This Row],[EG2]]*100), "")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7D4C3288-CFC8-4BD1-A395-048A43B42011}" name="StockanalysisYearlyCashFlowStatement" displayName="StockanalysisYearlyCashFlowStatement" ref="A1:L22" tableType="queryTable" totalsRowShown="0">
  <autoFilter ref="A1:L22" xr:uid="{81BBD8E3-5983-4BE2-8A38-D59E7B6C0B1F}"/>
  <tableColumns count="12">
    <tableColumn id="1" xr3:uid="{8136611B-C1F7-44C2-8560-FEB41A404EAA}" uniqueName="1" name="Year" queryTableFieldId="1" dataDxfId="17"/>
    <tableColumn id="2" xr3:uid="{E06C82EB-92A9-4C50-B487-836E73388E72}" uniqueName="2" name="2022" queryTableFieldId="2"/>
    <tableColumn id="3" xr3:uid="{D5397200-1A3F-4AF5-B147-CFC9389EE102}" uniqueName="3" name="2021" queryTableFieldId="3"/>
    <tableColumn id="4" xr3:uid="{582BA2C7-CDC0-4126-AEA8-F70883964A34}" uniqueName="4" name="2020" queryTableFieldId="4"/>
    <tableColumn id="5" xr3:uid="{2A142F07-1611-43C4-B086-44BE74FE0090}" uniqueName="5" name="2019" queryTableFieldId="5"/>
    <tableColumn id="6" xr3:uid="{2477C3CE-06D0-44AC-AD21-061345538B14}" uniqueName="6" name="2018" queryTableFieldId="6"/>
    <tableColumn id="7" xr3:uid="{5189E0C9-EEB6-4C11-8FD6-1AC355492B5C}" uniqueName="7" name="2017" queryTableFieldId="7"/>
    <tableColumn id="8" xr3:uid="{D2DF74DC-DF5D-41C2-8620-FF081D255E17}" uniqueName="8" name="2016" queryTableFieldId="8"/>
    <tableColumn id="9" xr3:uid="{407FC2F6-2C85-4959-A20B-249620AA2892}" uniqueName="9" name="2015" queryTableFieldId="21"/>
    <tableColumn id="10" xr3:uid="{FD663695-8F9F-4E84-9A31-C28BEDF40E08}" uniqueName="10" name="2014" queryTableFieldId="22"/>
    <tableColumn id="11" xr3:uid="{1F884DF1-9163-44E4-8896-C8819C94F8B1}" uniqueName="11" name="2013" queryTableFieldId="23"/>
    <tableColumn id="20" xr3:uid="{B68D1EC5-4F7C-48D8-832A-2DA4690090AA}" uniqueName="20" name="2012 - 2000" queryTableFieldId="3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AE907193-DDFD-4AD3-82CF-FB472C7E94F5}" name="StockanalysisYearlyRatios" displayName="StockanalysisYearlyRatios" ref="A1:M29" tableType="queryTable" totalsRowShown="0">
  <autoFilter ref="A1:M29" xr:uid="{6BEF034A-D78A-428B-83B6-243BD2500A3F}"/>
  <tableColumns count="13">
    <tableColumn id="1" xr3:uid="{958F2AFA-467F-4DD0-8D13-1FFEF367E8CC}" uniqueName="1" name="Year" queryTableFieldId="1" dataDxfId="0"/>
    <tableColumn id="2" xr3:uid="{147C8DFC-89B8-4E91-AE7B-82C664E24EAA}" uniqueName="2" name="Current" queryTableFieldId="2"/>
    <tableColumn id="3" xr3:uid="{C88B7A49-D2F9-4D78-A4FE-0950497E3E33}" uniqueName="3" name="2022" queryTableFieldId="3"/>
    <tableColumn id="4" xr3:uid="{6CD42201-8DD9-4EC9-A010-BDE175B26701}" uniqueName="4" name="2021" queryTableFieldId="4"/>
    <tableColumn id="5" xr3:uid="{AAA838AD-84BE-4DC9-8C21-7927B5487681}" uniqueName="5" name="2020" queryTableFieldId="5"/>
    <tableColumn id="6" xr3:uid="{3638AD71-649E-4A77-8685-95605A1CA1F9}" uniqueName="6" name="2019" queryTableFieldId="6"/>
    <tableColumn id="7" xr3:uid="{84BAC18C-2B21-42A8-B948-ABF75CBBA816}" uniqueName="7" name="2018" queryTableFieldId="7"/>
    <tableColumn id="8" xr3:uid="{BE67F9FE-AE76-4041-93C0-15BDFE3C78C7}" uniqueName="8" name="2017" queryTableFieldId="8"/>
    <tableColumn id="9" xr3:uid="{B4149DD0-36C3-4F29-A8AC-7F9EAC6D177F}" uniqueName="9" name="2016" queryTableFieldId="9"/>
    <tableColumn id="10" xr3:uid="{EF19867D-B411-4414-9A4B-15E5B6BCB792}" uniqueName="10" name="2015" queryTableFieldId="21"/>
    <tableColumn id="11" xr3:uid="{1823EC5C-C658-496A-AC6E-CD447AD4EBBB}" uniqueName="11" name="2014" queryTableFieldId="22"/>
    <tableColumn id="12" xr3:uid="{55324418-DBB8-4896-A0E9-2A4C6DBCE917}" uniqueName="12" name="2013" queryTableFieldId="23"/>
    <tableColumn id="20" xr3:uid="{6BE66FC0-1597-4A18-81C2-6EA0C799A3CB}" uniqueName="20" name="2012 - 2001" queryTableFieldId="3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61D7EA-76DE-415C-8477-133A1AB30BC2}" name="Tableau1" displayName="Tableau1" ref="A4:C5" totalsRowShown="0">
  <autoFilter ref="A4:C5" xr:uid="{9F34447E-BF3F-4ECE-886E-4233B4EB16BA}"/>
  <tableColumns count="3">
    <tableColumn id="1" xr3:uid="{AA25F21E-BF24-4E03-A0FC-1E3B28833AD1}" name="Name"/>
    <tableColumn id="2" xr3:uid="{1DBB2B40-6FD4-4007-8D31-1718CE1FAFEA}" name="Job"/>
    <tableColumn id="3" xr3:uid="{0F529B33-D6AF-4AD4-800B-7114E2C36490}" name="Level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344627-A996-4F92-A58F-25504A0E35EE}" name="YahooDetails" displayName="YahooDetails" ref="A2:O2411" tableType="queryTable" totalsRowShown="0" headerRowDxfId="56">
  <tableColumns count="15">
    <tableColumn id="1" xr3:uid="{6DA4E919-54B5-4837-ACB9-EBF248326F99}" uniqueName="1" name="Ticker" queryTableFieldId="1" dataDxfId="35"/>
    <tableColumn id="2" xr3:uid="{F621F99E-FB13-4E62-B438-0B89EDE5CDAE}" uniqueName="2" name="Industry" queryTableFieldId="2" dataDxfId="34"/>
    <tableColumn id="4" xr3:uid="{FC9F9919-6B11-44C7-BDC6-DD9BE1415B94}" uniqueName="4" name="Sector" queryTableFieldId="4" dataDxfId="33"/>
    <tableColumn id="6" xr3:uid="{93A2E35B-C485-479B-81E0-F27D8A884E2A}" uniqueName="6" name="Address1" queryTableFieldId="6" dataDxfId="32"/>
    <tableColumn id="7" xr3:uid="{1A466106-EB69-47B0-8C94-5733620C2CD7}" uniqueName="7" name="Address2" queryTableFieldId="7" dataDxfId="31"/>
    <tableColumn id="8" xr3:uid="{E215F816-043F-4B53-A4A1-A6B53D0E81AD}" uniqueName="8" name="City" queryTableFieldId="8" dataDxfId="30"/>
    <tableColumn id="9" xr3:uid="{E633E7BA-B74C-4D48-A4FC-1B26DFEBC6D6}" uniqueName="9" name="Zip" queryTableFieldId="9" dataDxfId="29"/>
    <tableColumn id="10" xr3:uid="{F62379C9-5951-413F-BBA0-420CA008BB93}" uniqueName="10" name="State" queryTableFieldId="10" dataDxfId="28"/>
    <tableColumn id="11" xr3:uid="{7AB59D21-975F-453D-BCE0-1AE65472F82A}" uniqueName="11" name="EarningDate1" queryTableFieldId="11" dataDxfId="27"/>
    <tableColumn id="12" xr3:uid="{AF741057-F296-4158-8453-106EE03C9CB6}" uniqueName="12" name="EarningDate2" queryTableFieldId="12" dataDxfId="26"/>
    <tableColumn id="13" xr3:uid="{F04E13EA-0FD8-4AA6-8981-B67137EC72D4}" uniqueName="13" name="Cik" queryTableFieldId="13"/>
    <tableColumn id="14" xr3:uid="{F960DBC4-FFDB-4F78-8E13-38611FDE689C}" uniqueName="14" name="Isin" queryTableFieldId="14" dataDxfId="25"/>
    <tableColumn id="15" xr3:uid="{9F2B61CC-F8F1-418D-A95B-4ABAECC2741B}" uniqueName="15" name="Cusip" queryTableFieldId="15" dataDxfId="24"/>
    <tableColumn id="5" xr3:uid="{23AA50D2-7FDA-4CB5-AAC3-042CBAAA8A64}" uniqueName="5" name="WebSite" queryTableFieldId="5" dataDxfId="23"/>
    <tableColumn id="3" xr3:uid="{ACFC1590-1F87-4E0F-A7AD-A8EA91483038}" uniqueName="3" name="Sensibility" queryTableFieldId="26" dataDxfId="22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69725EF2-2260-4FB2-B6AF-12B95DCAF2F8}" name="StockanalysisQuarterlyIncome" displayName="StockanalysisQuarterlyIncome" ref="A1:AP35" tableType="queryTable" totalsRowShown="0">
  <autoFilter ref="A1:AP35" xr:uid="{B2C8EE50-DAFC-47DE-887C-B6E5138DBB8E}"/>
  <tableColumns count="42">
    <tableColumn id="1" xr3:uid="{C1463FB6-E330-46EE-8483-C9729E150449}" uniqueName="1" name="Quarter Ended" queryTableFieldId="1" dataDxfId="21"/>
    <tableColumn id="2" xr3:uid="{D17C9BC9-EABE-4924-A405-7056126E6611}" uniqueName="2" name="2023-03-31" queryTableFieldId="101"/>
    <tableColumn id="3" xr3:uid="{B85B35EE-FB0D-48F8-AB70-A0702B8A6097}" uniqueName="3" name="2022-12-31" queryTableFieldId="3"/>
    <tableColumn id="4" xr3:uid="{EDAB60FC-FC92-4353-A55C-096DE1680EDA}" uniqueName="4" name="2022-09-30" queryTableFieldId="102"/>
    <tableColumn id="5" xr3:uid="{2C08F3B9-1C68-4A7F-A4AF-E6F436288730}" uniqueName="5" name="2022-06-30" queryTableFieldId="103"/>
    <tableColumn id="6" xr3:uid="{E0F83B04-2958-4560-B7F7-3F9256C663CF}" uniqueName="6" name="2022-03-31" queryTableFieldId="104"/>
    <tableColumn id="7" xr3:uid="{B36CB043-207C-4617-AB07-69055914F68A}" uniqueName="7" name="2021-12-31" queryTableFieldId="7"/>
    <tableColumn id="8" xr3:uid="{DE29748A-BA08-490E-8F26-C04B3C240BD1}" uniqueName="8" name="2021-09-30" queryTableFieldId="105"/>
    <tableColumn id="9" xr3:uid="{895DF2C5-AEE0-4679-B377-78D90FED8431}" uniqueName="9" name="2021-06-30" queryTableFieldId="106"/>
    <tableColumn id="10" xr3:uid="{E254A414-DBD7-4806-9427-219BFBEFFF1C}" uniqueName="10" name="2021-03-31" queryTableFieldId="107"/>
    <tableColumn id="11" xr3:uid="{28A8F7DE-DF82-4583-9E0E-A2872B3A32AE}" uniqueName="11" name="2020-12-31" queryTableFieldId="11"/>
    <tableColumn id="12" xr3:uid="{F8424E48-6C45-4C3E-809A-104811B29415}" uniqueName="12" name="2020-09-30" queryTableFieldId="108"/>
    <tableColumn id="13" xr3:uid="{CB16B645-C0A0-4F95-911F-A6DCE5F08853}" uniqueName="13" name="2020-06-30" queryTableFieldId="109"/>
    <tableColumn id="14" xr3:uid="{784E60B2-04E8-48B9-A35D-19768A6969B2}" uniqueName="14" name="2020-03-31" queryTableFieldId="110"/>
    <tableColumn id="15" xr3:uid="{AA8E073E-44BE-4BE5-99C6-4E99B9E3E8DE}" uniqueName="15" name="2019-12-31" queryTableFieldId="15"/>
    <tableColumn id="16" xr3:uid="{07020C11-D370-4095-AF8D-7436F5F1FA09}" uniqueName="16" name="2019-09-30" queryTableFieldId="111"/>
    <tableColumn id="17" xr3:uid="{67AE02B1-87C1-4B46-BCA0-0FD666302C05}" uniqueName="17" name="2019-06-30" queryTableFieldId="17"/>
    <tableColumn id="18" xr3:uid="{2EFE3DF9-C7D9-4591-A89B-A8229A7BF254}" uniqueName="18" name="2019-03-31" queryTableFieldId="18"/>
    <tableColumn id="19" xr3:uid="{B2D4A19F-F7EA-4AD0-842C-CDD764CD1D5B}" uniqueName="19" name="2018-12-31" queryTableFieldId="19"/>
    <tableColumn id="20" xr3:uid="{83333D53-45F9-46C2-8FDD-C1527CE8FAF2}" uniqueName="20" name="2018-09-30" queryTableFieldId="20"/>
    <tableColumn id="21" xr3:uid="{B0215848-BBCF-4048-B979-CF4CAED5E56E}" uniqueName="21" name="2018-06-30" queryTableFieldId="112"/>
    <tableColumn id="22" xr3:uid="{05996161-A839-4828-AB67-0CC025349F32}" uniqueName="22" name="2018-03-31" queryTableFieldId="113"/>
    <tableColumn id="23" xr3:uid="{1D726791-0CDA-4277-B1B1-41B4EDF0CA08}" uniqueName="23" name="2017-12-31" queryTableFieldId="23"/>
    <tableColumn id="24" xr3:uid="{05CC07E7-8937-4DC5-8099-A6D87BC60FE7}" uniqueName="24" name="2017-09-30" queryTableFieldId="127"/>
    <tableColumn id="25" xr3:uid="{1ECD4E56-F57D-42BB-B4E5-9B4BCAB2F143}" uniqueName="25" name="2017-06-30" queryTableFieldId="128"/>
    <tableColumn id="26" xr3:uid="{78CEC751-3C51-478F-8A63-127349ECF236}" uniqueName="26" name="2017-03-31" queryTableFieldId="129"/>
    <tableColumn id="27" xr3:uid="{64E2A299-DDA6-4FED-92D9-6F43B0855A71}" uniqueName="27" name="2016-12-31" queryTableFieldId="27"/>
    <tableColumn id="28" xr3:uid="{DF09E765-10A6-446E-847E-D214AA1C76E4}" uniqueName="28" name="2016-09-30" queryTableFieldId="130"/>
    <tableColumn id="29" xr3:uid="{F148EA39-8D7D-4786-BFF2-44B1130ACA5B}" uniqueName="29" name="2016-06-30" queryTableFieldId="131"/>
    <tableColumn id="30" xr3:uid="{88356825-9564-4867-9146-316EB2A6C58B}" uniqueName="30" name="2016-03-31" queryTableFieldId="132"/>
    <tableColumn id="31" xr3:uid="{E56082D6-354D-44F2-96B1-16275AF5537B}" uniqueName="31" name="2015-12-31" queryTableFieldId="133"/>
    <tableColumn id="32" xr3:uid="{A940CFDB-3EE0-4110-AFB8-8E8FF1A19B6F}" uniqueName="32" name="2015-09-30" queryTableFieldId="134"/>
    <tableColumn id="33" xr3:uid="{AB96D4C3-8358-47F7-97F3-D87563EF0C5D}" uniqueName="33" name="2015-06-30" queryTableFieldId="135"/>
    <tableColumn id="34" xr3:uid="{7B3EAE84-E35E-4229-87B1-64B29BAE5B15}" uniqueName="34" name="2015-03-31" queryTableFieldId="136"/>
    <tableColumn id="35" xr3:uid="{114D9889-E60B-4A81-8F1B-AB70D5EA4AFD}" uniqueName="35" name="2014-12-31" queryTableFieldId="137"/>
    <tableColumn id="36" xr3:uid="{B69C47AA-E3BA-4E22-877C-F2AD82EFD3CE}" uniqueName="36" name="2014-09-30" queryTableFieldId="138"/>
    <tableColumn id="37" xr3:uid="{9103AA1E-056E-4726-A84E-7F86ACF8D157}" uniqueName="37" name="2014-06-30" queryTableFieldId="139"/>
    <tableColumn id="38" xr3:uid="{2668CFCD-A8FF-49F3-87FD-80D4AF8911F1}" uniqueName="38" name="2014-03-31" queryTableFieldId="140"/>
    <tableColumn id="39" xr3:uid="{98022334-AEBD-4048-9BB4-FB2C2B128467}" uniqueName="39" name="2013-12-31" queryTableFieldId="141"/>
    <tableColumn id="40" xr3:uid="{48DF547F-1C61-43E7-A416-7E544196A5B0}" uniqueName="40" name="2013-09-30" queryTableFieldId="142"/>
    <tableColumn id="45" xr3:uid="{ABD599D2-D308-425C-8619-F89CF3EDF19C}" uniqueName="45" name="2013-06-30" queryTableFieldId="150"/>
    <tableColumn id="50" xr3:uid="{F0DD8062-F58C-46ED-BDC4-B9C984699E11}" uniqueName="50" name="+48 Quarters" queryTableFieldId="15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6D1D2DDC-EAD6-47DC-8AA9-6040A8E463EA}" name="StockanalysisQuarterlyBalanceSheet" displayName="StockanalysisQuarterlyBalanceSheet" ref="A1:AP33" tableType="queryTable" totalsRowShown="0">
  <autoFilter ref="A1:AP33" xr:uid="{02B04271-D225-4735-A753-8B57D9CBFAC3}"/>
  <tableColumns count="42">
    <tableColumn id="1" xr3:uid="{D91C5D12-E33A-42AA-9E79-AFF774155066}" uniqueName="1" name="Quarter Ended" queryTableFieldId="1" dataDxfId="55"/>
    <tableColumn id="2" xr3:uid="{68AE533A-20C8-465A-9822-F4AF08DAA57B}" uniqueName="2" name="2023-03-31" queryTableFieldId="104"/>
    <tableColumn id="3" xr3:uid="{323161A5-1A3B-477F-B403-042CDA417BF4}" uniqueName="3" name="2022-12-31" queryTableFieldId="3"/>
    <tableColumn id="4" xr3:uid="{0E92893D-0F4E-46FC-83B1-49BBDBC0BC59}" uniqueName="4" name="2022-09-30" queryTableFieldId="105"/>
    <tableColumn id="5" xr3:uid="{BF81A5BC-0F92-4732-92E8-FF23082DD062}" uniqueName="5" name="2022-06-30" queryTableFieldId="106"/>
    <tableColumn id="6" xr3:uid="{E11775E1-D6E9-4D99-81F7-1D188B17F204}" uniqueName="6" name="2022-03-31" queryTableFieldId="107"/>
    <tableColumn id="7" xr3:uid="{A966E774-9E9C-456B-858E-88BD266E38CB}" uniqueName="7" name="2021-12-31" queryTableFieldId="7"/>
    <tableColumn id="8" xr3:uid="{65E8B996-F7BD-4F62-94C8-B769CAB5F0C9}" uniqueName="8" name="2021-09-30" queryTableFieldId="108"/>
    <tableColumn id="9" xr3:uid="{BD39C3CC-2430-4759-BE3C-EF394283BFCF}" uniqueName="9" name="2021-06-30" queryTableFieldId="109"/>
    <tableColumn id="10" xr3:uid="{240E3FC9-F068-43E9-B7F1-70E42F41DD3A}" uniqueName="10" name="2021-03-31" queryTableFieldId="110"/>
    <tableColumn id="11" xr3:uid="{D57DB545-384A-4951-857C-D0F3DA0652F8}" uniqueName="11" name="2020-12-31" queryTableFieldId="11"/>
    <tableColumn id="12" xr3:uid="{7F731CDE-D4DD-4E49-B3CD-3A816844B3F0}" uniqueName="12" name="2020-09-30" queryTableFieldId="111"/>
    <tableColumn id="13" xr3:uid="{BA812FBE-E68F-428D-A4B0-632838229E19}" uniqueName="13" name="2020-06-30" queryTableFieldId="112"/>
    <tableColumn id="14" xr3:uid="{DB619E02-84EC-44EF-A07B-D7F9F697623C}" uniqueName="14" name="2020-03-31" queryTableFieldId="113"/>
    <tableColumn id="15" xr3:uid="{09453752-4B58-4FCF-8CA4-7D315F118515}" uniqueName="15" name="2019-12-31" queryTableFieldId="15"/>
    <tableColumn id="16" xr3:uid="{5F70C719-EA11-4A44-8B67-819741AC8598}" uniqueName="16" name="2019-09-30" queryTableFieldId="114"/>
    <tableColumn id="17" xr3:uid="{35634A26-CE7C-4ED7-B8BC-E29856076649}" uniqueName="17" name="2019-06-30" queryTableFieldId="17"/>
    <tableColumn id="18" xr3:uid="{C7F1F2B7-CA1C-489C-9420-8202189CA317}" uniqueName="18" name="2019-03-31" queryTableFieldId="18"/>
    <tableColumn id="19" xr3:uid="{ECD76F8A-A55F-4674-8FE4-E724434225FC}" uniqueName="19" name="2018-12-31" queryTableFieldId="19"/>
    <tableColumn id="20" xr3:uid="{B3ACEA51-5DA2-48F1-BCDD-43278D070708}" uniqueName="20" name="2018-09-30" queryTableFieldId="20"/>
    <tableColumn id="21" xr3:uid="{78F1C346-F0BF-42EB-822B-ACD945ECE001}" uniqueName="21" name="2018-06-30" queryTableFieldId="115"/>
    <tableColumn id="22" xr3:uid="{E789260A-63C7-4DA9-97D0-EE35B907BFF2}" uniqueName="22" name="2018-03-31" queryTableFieldId="116"/>
    <tableColumn id="23" xr3:uid="{AEFBFB92-A68B-4BAA-A2CA-93BA0ACE6C70}" uniqueName="23" name="2017-12-31" queryTableFieldId="23"/>
    <tableColumn id="24" xr3:uid="{767D3655-0CD9-4E9A-BFA2-9E860430E457}" uniqueName="24" name="2017-09-30" queryTableFieldId="130"/>
    <tableColumn id="25" xr3:uid="{A18F4BBB-9A3D-4406-9174-4B07DE6B17D2}" uniqueName="25" name="2017-06-30" queryTableFieldId="131"/>
    <tableColumn id="26" xr3:uid="{52F87107-1B77-426C-9103-7FCB31D24967}" uniqueName="26" name="2017-03-31" queryTableFieldId="132"/>
    <tableColumn id="27" xr3:uid="{6F68DE8F-0F61-43D1-807D-F7159B10BEFB}" uniqueName="27" name="2016-12-31" queryTableFieldId="27"/>
    <tableColumn id="28" xr3:uid="{2B222694-7BD0-41BD-89B9-FC9FBEF4EE0C}" uniqueName="28" name="2016-09-30" queryTableFieldId="133"/>
    <tableColumn id="29" xr3:uid="{22E6305F-42E6-4517-A3FF-FD0F1FBA0C6D}" uniqueName="29" name="2016-06-30" queryTableFieldId="134"/>
    <tableColumn id="30" xr3:uid="{1FE2569F-42BA-41A9-8723-F348D4CA6FEF}" uniqueName="30" name="2016-03-31" queryTableFieldId="135"/>
    <tableColumn id="31" xr3:uid="{BC7DB788-8CA0-4493-9C70-0852A304D665}" uniqueName="31" name="2015-12-31" queryTableFieldId="136"/>
    <tableColumn id="32" xr3:uid="{81EBCC1A-6604-4647-889D-7199318304B5}" uniqueName="32" name="2015-09-30" queryTableFieldId="137"/>
    <tableColumn id="33" xr3:uid="{F2DAED7E-8F7F-41F0-962A-13C5801D50CE}" uniqueName="33" name="2015-06-30" queryTableFieldId="138"/>
    <tableColumn id="34" xr3:uid="{2059060E-E1FF-4FB4-832A-8C4BB9A2F1BB}" uniqueName="34" name="2015-03-31" queryTableFieldId="139"/>
    <tableColumn id="35" xr3:uid="{AC740C84-E8A7-4724-8F95-C370E9B5176C}" uniqueName="35" name="2014-12-31" queryTableFieldId="140"/>
    <tableColumn id="36" xr3:uid="{A42BFA2D-D680-4DC8-B943-783D1C041369}" uniqueName="36" name="2014-09-30" queryTableFieldId="141"/>
    <tableColumn id="37" xr3:uid="{7F241455-1B52-40D3-9EEF-C152BD3AB2A5}" uniqueName="37" name="2014-06-30" queryTableFieldId="142"/>
    <tableColumn id="38" xr3:uid="{A7D27F06-52C7-4E93-AD60-E33BE5AF3442}" uniqueName="38" name="2014-03-31" queryTableFieldId="143"/>
    <tableColumn id="39" xr3:uid="{745CEA90-4CC1-4DF6-BE9A-B806C9CAAD6D}" uniqueName="39" name="2013-12-31" queryTableFieldId="144"/>
    <tableColumn id="45" xr3:uid="{17EB7D71-5C14-4004-AEAC-B14E33716DDD}" uniqueName="45" name="2013-09-30" queryTableFieldId="153"/>
    <tableColumn id="46" xr3:uid="{B7091832-863D-401F-8EA1-76286C9E7242}" uniqueName="46" name="2013-06-30" queryTableFieldId="154"/>
    <tableColumn id="51" xr3:uid="{F9CFA10A-29CF-4FEF-AD77-7D90A3EA1646}" uniqueName="51" name="+47 Quarters" queryTableFieldId="15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CBD1EBCD-D7D8-4AC5-9BD5-717D821223CA}" name="StockanalysisQuarterlyCashFlowStatement" displayName="StockanalysisQuarterlyCashFlowStatement" ref="A1:AP22" tableType="queryTable" totalsRowShown="0">
  <autoFilter ref="A1:AP22" xr:uid="{97A05AB6-F8B1-4E2E-9676-A7E2C67C8E87}"/>
  <tableColumns count="42">
    <tableColumn id="1" xr3:uid="{D63DBE01-FE6A-4FA1-BB06-905D1FC11EF6}" uniqueName="1" name="Quarter Ended" queryTableFieldId="1" dataDxfId="20"/>
    <tableColumn id="2" xr3:uid="{83AB9ABC-F6DB-4DCA-B154-954A0EE6A455}" uniqueName="2" name="2023-03-31" queryTableFieldId="102"/>
    <tableColumn id="3" xr3:uid="{F12E6725-6C53-4500-B967-9BD39308B470}" uniqueName="3" name="2022-12-31" queryTableFieldId="3"/>
    <tableColumn id="4" xr3:uid="{8A66F315-CAAB-43DD-AACD-CA72DD7B6EE3}" uniqueName="4" name="2022-09-30" queryTableFieldId="103"/>
    <tableColumn id="5" xr3:uid="{7C45F9A2-891F-41C2-8E68-463C9E44EF15}" uniqueName="5" name="2022-06-30" queryTableFieldId="104"/>
    <tableColumn id="6" xr3:uid="{790865D1-D79F-458F-9B97-E5BD5BDF531A}" uniqueName="6" name="2022-03-31" queryTableFieldId="105"/>
    <tableColumn id="7" xr3:uid="{DEE128FC-B1CC-4F58-BE33-E599EDC14747}" uniqueName="7" name="2021-12-31" queryTableFieldId="7"/>
    <tableColumn id="8" xr3:uid="{ACCC0A10-E08B-41FF-883E-274F6C699B84}" uniqueName="8" name="2021-09-30" queryTableFieldId="106"/>
    <tableColumn id="9" xr3:uid="{32B9F031-E88C-4504-A826-6C326FD357DB}" uniqueName="9" name="2021-06-30" queryTableFieldId="107"/>
    <tableColumn id="10" xr3:uid="{7A6D46FE-26A2-4451-91B9-F6882AE83203}" uniqueName="10" name="2021-03-31" queryTableFieldId="108"/>
    <tableColumn id="11" xr3:uid="{0B4DD40F-6BBB-41FC-8113-14ACAE513BF7}" uniqueName="11" name="2020-12-31" queryTableFieldId="11"/>
    <tableColumn id="12" xr3:uid="{6A02E9C1-7067-42D1-8A3A-FE85CE59C587}" uniqueName="12" name="2020-09-30" queryTableFieldId="109"/>
    <tableColumn id="13" xr3:uid="{9EB0DE53-89AE-49DF-B256-BA934DBDDAFC}" uniqueName="13" name="2020-06-30" queryTableFieldId="110"/>
    <tableColumn id="14" xr3:uid="{4FEAD19F-5441-4E7F-8807-DADC5ED5DD38}" uniqueName="14" name="2020-03-31" queryTableFieldId="111"/>
    <tableColumn id="15" xr3:uid="{DC448EA6-1B44-48B4-8136-C855FAABBBE9}" uniqueName="15" name="2019-12-31" queryTableFieldId="15"/>
    <tableColumn id="16" xr3:uid="{A6D48F94-4AB3-43DA-A269-B4F9D04882E5}" uniqueName="16" name="2019-09-30" queryTableFieldId="112"/>
    <tableColumn id="17" xr3:uid="{67D07FF2-7830-4216-82D1-5778D9817A82}" uniqueName="17" name="2019-06-30" queryTableFieldId="17"/>
    <tableColumn id="18" xr3:uid="{F85D3BC6-3E38-4ACE-943C-89404808902E}" uniqueName="18" name="2019-03-31" queryTableFieldId="18"/>
    <tableColumn id="19" xr3:uid="{3CAC86B0-1CB4-4AD8-BCFF-A4AD9F123DBD}" uniqueName="19" name="2018-12-31" queryTableFieldId="19"/>
    <tableColumn id="20" xr3:uid="{FEA4C643-D6BE-4AAB-8DBF-CD0589C1F303}" uniqueName="20" name="2018-09-30" queryTableFieldId="20"/>
    <tableColumn id="21" xr3:uid="{84F589FC-403B-4D01-97DD-4D91863DE678}" uniqueName="21" name="2018-06-30" queryTableFieldId="113"/>
    <tableColumn id="22" xr3:uid="{865FF1EB-1E80-4CA3-A707-0795656AF9B5}" uniqueName="22" name="2018-03-31" queryTableFieldId="114"/>
    <tableColumn id="23" xr3:uid="{4F5705F3-5C4D-4ABF-8EDE-7B7BBB10AB52}" uniqueName="23" name="2017-12-31" queryTableFieldId="23"/>
    <tableColumn id="24" xr3:uid="{E99CF4BF-B770-499C-96F3-6A8D65EF068B}" uniqueName="24" name="2017-09-30" queryTableFieldId="128"/>
    <tableColumn id="25" xr3:uid="{7A29C355-D52D-4A09-9440-379C033CD8C9}" uniqueName="25" name="2017-06-30" queryTableFieldId="129"/>
    <tableColumn id="26" xr3:uid="{D08CCEBE-3E7E-4F4A-97AF-0FF2C31CDE79}" uniqueName="26" name="2017-03-31" queryTableFieldId="130"/>
    <tableColumn id="27" xr3:uid="{7A3CF133-8137-47A4-82A1-92CCC4182338}" uniqueName="27" name="2016-12-31" queryTableFieldId="131"/>
    <tableColumn id="28" xr3:uid="{596CD9E6-9485-4F27-A1A7-23CFFC4F7858}" uniqueName="28" name="2016-09-30" queryTableFieldId="132"/>
    <tableColumn id="29" xr3:uid="{8A3BD044-7E5D-4FC1-BF64-36C1D14C1628}" uniqueName="29" name="2016-06-30" queryTableFieldId="133"/>
    <tableColumn id="30" xr3:uid="{F2BCBC47-BBD0-4808-832A-C1019997F8CD}" uniqueName="30" name="2016-03-31" queryTableFieldId="134"/>
    <tableColumn id="31" xr3:uid="{F61160EC-11A9-4C5D-AD8B-D1FE9203E9FE}" uniqueName="31" name="2015-12-31" queryTableFieldId="135"/>
    <tableColumn id="32" xr3:uid="{C482D326-3135-4CF1-BAA5-FC7A61F624D1}" uniqueName="32" name="2015-09-30" queryTableFieldId="136"/>
    <tableColumn id="33" xr3:uid="{0EDF8F9E-AC32-45D5-9391-D7E806037BF0}" uniqueName="33" name="2015-06-30" queryTableFieldId="137"/>
    <tableColumn id="34" xr3:uid="{A77C9567-21D2-4026-955F-F4B01310F448}" uniqueName="34" name="2015-03-31" queryTableFieldId="138"/>
    <tableColumn id="35" xr3:uid="{F06C399B-054F-49D8-83AA-8F71B3B4C836}" uniqueName="35" name="2014-12-31" queryTableFieldId="139"/>
    <tableColumn id="36" xr3:uid="{75A07F8D-EA9D-4FDA-8019-7746ABF078A7}" uniqueName="36" name="2014-09-30" queryTableFieldId="140"/>
    <tableColumn id="37" xr3:uid="{4583BFC8-7968-4700-A6E6-C463EBBDC493}" uniqueName="37" name="2014-06-30" queryTableFieldId="141"/>
    <tableColumn id="38" xr3:uid="{40DDEE55-F1B5-47D9-874A-D3D8DB5D22AB}" uniqueName="38" name="2014-03-31" queryTableFieldId="142"/>
    <tableColumn id="39" xr3:uid="{3761019D-A479-42A8-8EF4-70021B335BA6}" uniqueName="39" name="2013-12-31" queryTableFieldId="143"/>
    <tableColumn id="45" xr3:uid="{94C51ECF-E714-4724-88AF-B892712DB51F}" uniqueName="45" name="2013-09-30" queryTableFieldId="149"/>
    <tableColumn id="46" xr3:uid="{2D00D187-11BE-41DF-99C3-6EB51C6665C9}" uniqueName="46" name="2013-06-30" queryTableFieldId="150"/>
    <tableColumn id="50" xr3:uid="{0C5748F7-52BB-43FD-8F67-B10A9ACEC85D}" uniqueName="50" name="+48 Quarters" queryTableFieldId="15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B316E2BA-6D42-4813-B520-422B7BCB4B2C}" name="StockanalysisQuarterlyRatios" displayName="StockanalysisQuarterlyRatios" ref="A1:AQ15" tableType="queryTable" totalsRowShown="0">
  <autoFilter ref="A1:AQ15" xr:uid="{EA5EC5F7-76B6-4308-BC17-613ADB9941B4}"/>
  <tableColumns count="43">
    <tableColumn id="1" xr3:uid="{D509AC68-7BE5-416C-A20E-BAB978307DAB}" uniqueName="1" name="Quarter Ended" queryTableFieldId="1" dataDxfId="19"/>
    <tableColumn id="2" xr3:uid="{E437F564-9FD5-448E-9B92-908992A4643B}" uniqueName="2" name="Current" queryTableFieldId="2"/>
    <tableColumn id="3" xr3:uid="{0187CEB6-F2FF-47C1-99D2-83476F493CE4}" uniqueName="3" name="2023-03-31" queryTableFieldId="105"/>
    <tableColumn id="4" xr3:uid="{F7A913E3-110D-45E8-9579-F44F4F605E19}" uniqueName="4" name="2022-12-31" queryTableFieldId="4"/>
    <tableColumn id="5" xr3:uid="{35EFFCDD-47A6-454E-9A98-3255A65321B2}" uniqueName="5" name="2022-09-30" queryTableFieldId="106"/>
    <tableColumn id="6" xr3:uid="{22800106-7D98-42A9-9A6C-D920BF62CB2A}" uniqueName="6" name="2022-06-30" queryTableFieldId="107"/>
    <tableColumn id="7" xr3:uid="{69DCD874-3B52-40AA-9119-AC09B23260E7}" uniqueName="7" name="2022-03-31" queryTableFieldId="108"/>
    <tableColumn id="8" xr3:uid="{4E185873-0213-4BB9-A4C8-2FC1442EFB25}" uniqueName="8" name="2021-12-31" queryTableFieldId="8"/>
    <tableColumn id="9" xr3:uid="{6C0F186A-5873-4E75-8DBA-E098F99D54E0}" uniqueName="9" name="2021-09-30" queryTableFieldId="109"/>
    <tableColumn id="10" xr3:uid="{50AFE3E4-FFDD-45FA-A781-E571BCD8FD86}" uniqueName="10" name="2021-06-30" queryTableFieldId="110"/>
    <tableColumn id="11" xr3:uid="{C8136D28-E8F0-496E-B4B2-398DD861E51E}" uniqueName="11" name="2021-03-31" queryTableFieldId="111"/>
    <tableColumn id="12" xr3:uid="{CEE46DC9-3AC8-4B3E-A3AA-5BE9EF5F8997}" uniqueName="12" name="2020-12-31" queryTableFieldId="12"/>
    <tableColumn id="13" xr3:uid="{BF037A95-85E5-46ED-B743-0BBC011940DC}" uniqueName="13" name="2020-09-30" queryTableFieldId="112"/>
    <tableColumn id="14" xr3:uid="{733DDC8E-9ACD-40BD-AE1C-17CFD8844917}" uniqueName="14" name="2020-06-30" queryTableFieldId="113"/>
    <tableColumn id="15" xr3:uid="{D17888C6-AF33-4048-9DBE-1243D527861D}" uniqueName="15" name="2020-03-31" queryTableFieldId="114"/>
    <tableColumn id="16" xr3:uid="{D66D247A-8EAE-4C0C-A3D4-9E07C9BAE14E}" uniqueName="16" name="2019-12-31" queryTableFieldId="16"/>
    <tableColumn id="17" xr3:uid="{3528DA46-32B1-4CAD-9A47-11107683DC58}" uniqueName="17" name="2019-09-30" queryTableFieldId="115"/>
    <tableColumn id="18" xr3:uid="{64F989FC-89FD-481F-AC6D-6045452E45D1}" uniqueName="18" name="2019-06-30" queryTableFieldId="18"/>
    <tableColumn id="19" xr3:uid="{EAA20A23-7EDD-4616-B935-B089FBD1EBBC}" uniqueName="19" name="2019-03-31" queryTableFieldId="19"/>
    <tableColumn id="20" xr3:uid="{E37C67E0-C6DD-4BFA-ADBC-BFA76BAB88DE}" uniqueName="20" name="2018-12-31" queryTableFieldId="20"/>
    <tableColumn id="21" xr3:uid="{DB6FDB03-C38D-48CC-B9BE-149DD3B0A9FD}" uniqueName="21" name="2018-09-30" queryTableFieldId="21"/>
    <tableColumn id="22" xr3:uid="{EBA49791-755F-424B-9D21-6D07C9F60A6C}" uniqueName="22" name="2018-06-30" queryTableFieldId="116"/>
    <tableColumn id="23" xr3:uid="{DDADC07F-45D3-45D0-BAD8-4BD4D3885884}" uniqueName="23" name="2018-03-31" queryTableFieldId="117"/>
    <tableColumn id="24" xr3:uid="{4818A129-6763-4B36-B9CE-4F14CBD927B2}" uniqueName="24" name="2017-12-31" queryTableFieldId="24"/>
    <tableColumn id="25" xr3:uid="{C14D6D70-78FD-4D2B-9E43-E73E314FEC1D}" uniqueName="25" name="2017-09-30" queryTableFieldId="131"/>
    <tableColumn id="26" xr3:uid="{821DF804-62CD-4505-9BF3-8047D4CB7945}" uniqueName="26" name="2017-06-30" queryTableFieldId="132"/>
    <tableColumn id="27" xr3:uid="{5ADF6FEC-6F79-4EA5-9B5E-2FEA46295F10}" uniqueName="27" name="2017-03-31" queryTableFieldId="133"/>
    <tableColumn id="28" xr3:uid="{36DE6DE3-053E-4CAB-9FA6-8318C8B5AFBE}" uniqueName="28" name="2016-12-31" queryTableFieldId="28"/>
    <tableColumn id="29" xr3:uid="{474E12ED-962B-4775-8444-85D3040E4836}" uniqueName="29" name="2016-09-30" queryTableFieldId="134"/>
    <tableColumn id="30" xr3:uid="{07E5E48C-18BF-4E34-8952-0F59E8FE260C}" uniqueName="30" name="2016-06-30" queryTableFieldId="135"/>
    <tableColumn id="31" xr3:uid="{C059B814-C019-4A97-83AD-B3A5C9B332F2}" uniqueName="31" name="2016-03-31" queryTableFieldId="136"/>
    <tableColumn id="32" xr3:uid="{05A9851B-78CD-43FD-AEE0-5DF746565344}" uniqueName="32" name="2015-12-31" queryTableFieldId="137"/>
    <tableColumn id="33" xr3:uid="{30E4C69B-CDB9-4863-9E04-7E34CABD41DA}" uniqueName="33" name="2015-09-30" queryTableFieldId="138"/>
    <tableColumn id="34" xr3:uid="{A3514788-C397-4B8B-862E-87F462F47FAC}" uniqueName="34" name="2015-06-30" queryTableFieldId="139"/>
    <tableColumn id="35" xr3:uid="{4B4E324B-58F8-4C86-A9C9-5CD4F6CFF4E7}" uniqueName="35" name="2015-03-31" queryTableFieldId="140"/>
    <tableColumn id="36" xr3:uid="{D48435D2-4CF1-44B1-B42B-A26D5CD640C8}" uniqueName="36" name="2014-12-31" queryTableFieldId="141"/>
    <tableColumn id="37" xr3:uid="{C404AB0F-0227-4D57-BEE3-B06665B0BDF2}" uniqueName="37" name="2014-09-30" queryTableFieldId="142"/>
    <tableColumn id="38" xr3:uid="{E00E2FEE-3F11-4750-B2D5-F005B7F30C79}" uniqueName="38" name="2014-06-30" queryTableFieldId="143"/>
    <tableColumn id="39" xr3:uid="{5466B95C-849A-403B-B33F-D8EF42AF1A6C}" uniqueName="39" name="2014-03-31" queryTableFieldId="144"/>
    <tableColumn id="40" xr3:uid="{70D94AA1-308B-4AF5-BDCC-EA9745D97CB1}" uniqueName="40" name="2013-12-31" queryTableFieldId="145"/>
    <tableColumn id="46" xr3:uid="{C86EEC32-2F43-44B2-9549-DEC0EB65C323}" uniqueName="46" name="2013-09-30" queryTableFieldId="154"/>
    <tableColumn id="47" xr3:uid="{3ECA658E-D460-45C0-AECA-79F28EC53BB9}" uniqueName="47" name="2013-06-30" queryTableFieldId="155"/>
    <tableColumn id="52" xr3:uid="{BA532058-B5B6-4702-8B0C-3B43A1D135E7}" uniqueName="52" name="+46 Quarters" queryTableFieldId="16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2002DC4D-D595-4C3C-B269-FB20B9CF160A}" name="StockanalysisYearlyIncome" displayName="StockanalysisYearlyIncome" ref="A1:L35" tableType="queryTable" totalsRowShown="0">
  <autoFilter ref="A1:L35" xr:uid="{50DCF49A-0FD4-4907-AEC5-B9877859A473}"/>
  <tableColumns count="12">
    <tableColumn id="1" xr3:uid="{65F7CA59-C4CF-46AD-8F46-7B90FE2D2B9D}" uniqueName="1" name="Year" queryTableFieldId="1" dataDxfId="18"/>
    <tableColumn id="2" xr3:uid="{D573A6ED-C6A9-4544-9D98-C3BCACB55C36}" uniqueName="2" name="2022" queryTableFieldId="2"/>
    <tableColumn id="3" xr3:uid="{8A4D81F2-8D08-4DCB-BBD7-164DBD23D9D4}" uniqueName="3" name="2021" queryTableFieldId="3"/>
    <tableColumn id="4" xr3:uid="{86EF8609-C4BE-404E-9714-3ADF85D68664}" uniqueName="4" name="2020" queryTableFieldId="4"/>
    <tableColumn id="5" xr3:uid="{5B1B55E0-C88F-427F-B2C0-71950C2BE041}" uniqueName="5" name="2019" queryTableFieldId="5"/>
    <tableColumn id="6" xr3:uid="{E946C73A-3AC4-4389-B228-493B38078F1F}" uniqueName="6" name="2018" queryTableFieldId="6"/>
    <tableColumn id="7" xr3:uid="{00318FD9-CFF3-411C-9E97-3247692BC94E}" uniqueName="7" name="2017" queryTableFieldId="7"/>
    <tableColumn id="8" xr3:uid="{63F793BC-2E9D-45E0-8E63-6597FCED11E8}" uniqueName="8" name="2016" queryTableFieldId="8"/>
    <tableColumn id="9" xr3:uid="{C1AA2509-96F1-48FC-A829-2D3E1D381E62}" uniqueName="9" name="2015" queryTableFieldId="21"/>
    <tableColumn id="10" xr3:uid="{1415CACE-2610-4AB2-9F83-2770DA5BED51}" uniqueName="10" name="2014" queryTableFieldId="22"/>
    <tableColumn id="11" xr3:uid="{991B2C14-46F6-4DFB-B869-382E3C848E4F}" uniqueName="11" name="2013" queryTableFieldId="23"/>
    <tableColumn id="20" xr3:uid="{F1F7B472-2F90-4F09-9DC5-F91CF0F66B11}" uniqueName="20" name="2012 - 2000" queryTableFieldId="3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5343BAE4-A46C-413C-AA8E-6CEDC0965F77}" name="StockanalysisYearlyBalanceSheet" displayName="StockanalysisYearlyBalanceSheet" ref="A1:L33" tableType="queryTable" totalsRowShown="0">
  <autoFilter ref="A1:L33" xr:uid="{9DD4A5C8-80E4-4C6D-9D76-F22722F51518}"/>
  <tableColumns count="12">
    <tableColumn id="1" xr3:uid="{A1B17B53-7770-4A98-A985-FD04ECB3C616}" uniqueName="1" name="Year" queryTableFieldId="1" dataDxfId="54"/>
    <tableColumn id="2" xr3:uid="{4E10F72C-BB6E-4FF1-9220-4658A7D910AB}" uniqueName="2" name="2022" queryTableFieldId="2"/>
    <tableColumn id="3" xr3:uid="{20579A5B-B827-42DD-8C10-726FDCF2E4A1}" uniqueName="3" name="2021" queryTableFieldId="3"/>
    <tableColumn id="4" xr3:uid="{40892006-3A26-430A-A5ED-2ED67AF09FDC}" uniqueName="4" name="2020" queryTableFieldId="4"/>
    <tableColumn id="5" xr3:uid="{9137FA4E-A5A1-4CF0-B5D2-777F280B7643}" uniqueName="5" name="2019" queryTableFieldId="5"/>
    <tableColumn id="6" xr3:uid="{42D6E97E-A48E-4996-BA58-D7E26F308810}" uniqueName="6" name="2018" queryTableFieldId="6"/>
    <tableColumn id="7" xr3:uid="{3450B14E-468D-4093-ABC7-070BAE7E3D1D}" uniqueName="7" name="2017" queryTableFieldId="7"/>
    <tableColumn id="8" xr3:uid="{F063A9E4-41AD-43D5-868C-96444754739B}" uniqueName="8" name="2016" queryTableFieldId="8"/>
    <tableColumn id="9" xr3:uid="{8ED312A6-A730-4291-A8A3-1CE6EF079E0E}" uniqueName="9" name="2015" queryTableFieldId="20"/>
    <tableColumn id="10" xr3:uid="{B54091B5-EE0F-46BF-8187-DFC7F5DA5C28}" uniqueName="10" name="2014" queryTableFieldId="21"/>
    <tableColumn id="11" xr3:uid="{4189D6E2-AF7B-4B06-980A-2D39F444733E}" uniqueName="11" name="2013" queryTableFieldId="22"/>
    <tableColumn id="19" xr3:uid="{044B521D-2EC3-4DC7-99C8-CDD61E7DD4B9}" uniqueName="19" name="2012 - 2001" queryTableField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F1E5-F566-475B-86B6-1CD739CE2FBC}">
  <dimension ref="A1:U195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38" sqref="C38"/>
    </sheetView>
  </sheetViews>
  <sheetFormatPr baseColWidth="10" defaultRowHeight="15" x14ac:dyDescent="0.25"/>
  <cols>
    <col min="1" max="1" width="8.7109375" style="19" bestFit="1" customWidth="1"/>
    <col min="2" max="2" width="18.28515625" style="26" bestFit="1" customWidth="1"/>
    <col min="3" max="3" width="21" bestFit="1" customWidth="1"/>
    <col min="4" max="4" width="11.7109375" bestFit="1" customWidth="1"/>
    <col min="5" max="7" width="21" bestFit="1" customWidth="1"/>
    <col min="8" max="8" width="14.42578125" bestFit="1" customWidth="1"/>
    <col min="9" max="9" width="10.140625" bestFit="1" customWidth="1"/>
    <col min="10" max="10" width="9.85546875" bestFit="1" customWidth="1"/>
    <col min="11" max="12" width="9.85546875" style="8" bestFit="1" customWidth="1"/>
    <col min="13" max="14" width="21" style="8" bestFit="1" customWidth="1"/>
    <col min="15" max="15" width="9.28515625" style="21" bestFit="1" customWidth="1"/>
    <col min="16" max="16" width="9.28515625" bestFit="1" customWidth="1"/>
    <col min="17" max="18" width="8.42578125" style="16" bestFit="1" customWidth="1"/>
    <col min="19" max="20" width="8" style="17" bestFit="1" customWidth="1"/>
    <col min="21" max="21" width="10.7109375" style="17" customWidth="1"/>
  </cols>
  <sheetData>
    <row r="1" spans="1:21" x14ac:dyDescent="0.25">
      <c r="B1" s="23"/>
      <c r="J1" s="8"/>
      <c r="N1"/>
      <c r="O1" s="16"/>
      <c r="P1" s="16"/>
      <c r="Q1" s="17"/>
      <c r="R1" s="17"/>
      <c r="U1"/>
    </row>
    <row r="2" spans="1:21" x14ac:dyDescent="0.25">
      <c r="B2" s="23"/>
      <c r="C2" t="s">
        <v>4414</v>
      </c>
      <c r="J2" s="8"/>
      <c r="N2" s="22" t="s">
        <v>4416</v>
      </c>
      <c r="O2" s="12">
        <f t="shared" ref="O2:T2" si="0">SUBTOTAL(101, O5:O50027)</f>
        <v>0.16654882725972844</v>
      </c>
      <c r="P2" s="12">
        <f t="shared" si="0"/>
        <v>0.28485802190313864</v>
      </c>
      <c r="Q2" s="13">
        <f t="shared" si="0"/>
        <v>19.15369162960269</v>
      </c>
      <c r="R2" s="13">
        <f t="shared" si="0"/>
        <v>16.865857410680935</v>
      </c>
      <c r="S2" s="13">
        <f t="shared" si="0"/>
        <v>0.42837230573471141</v>
      </c>
      <c r="T2" s="13">
        <f t="shared" si="0"/>
        <v>1.0100664082885127</v>
      </c>
      <c r="U2"/>
    </row>
    <row r="3" spans="1:21" x14ac:dyDescent="0.25">
      <c r="B3" s="23"/>
      <c r="J3" s="8"/>
      <c r="N3"/>
      <c r="O3" s="16"/>
      <c r="P3" s="16"/>
      <c r="Q3" s="17"/>
      <c r="R3" s="17"/>
      <c r="U3"/>
    </row>
    <row r="4" spans="1:21" x14ac:dyDescent="0.25">
      <c r="A4" s="24" t="s">
        <v>1</v>
      </c>
      <c r="B4" s="25" t="s">
        <v>5</v>
      </c>
      <c r="C4" s="10" t="s">
        <v>0</v>
      </c>
      <c r="D4" s="10" t="s">
        <v>2</v>
      </c>
      <c r="E4" s="10" t="s">
        <v>3</v>
      </c>
      <c r="F4" s="10" t="s">
        <v>4</v>
      </c>
      <c r="G4" s="10" t="s">
        <v>6</v>
      </c>
      <c r="H4" s="10" t="s">
        <v>4408</v>
      </c>
      <c r="I4" s="5" t="s">
        <v>7</v>
      </c>
      <c r="J4" s="5" t="s">
        <v>8</v>
      </c>
      <c r="K4" s="5" t="s">
        <v>9</v>
      </c>
      <c r="L4" s="5" t="s">
        <v>10</v>
      </c>
      <c r="M4" s="11" t="s">
        <v>6856</v>
      </c>
      <c r="N4" s="11" t="s">
        <v>6857</v>
      </c>
      <c r="O4" s="14" t="s">
        <v>3259</v>
      </c>
      <c r="P4" s="14" t="s">
        <v>3260</v>
      </c>
      <c r="Q4" s="15" t="s">
        <v>3261</v>
      </c>
      <c r="R4" s="15" t="s">
        <v>3262</v>
      </c>
      <c r="S4" s="15" t="s">
        <v>3263</v>
      </c>
      <c r="T4" s="15" t="s">
        <v>3264</v>
      </c>
      <c r="U4"/>
    </row>
    <row r="5" spans="1:21" x14ac:dyDescent="0.25">
      <c r="A5" s="20" t="s">
        <v>12</v>
      </c>
      <c r="B5" s="34">
        <v>34901.61</v>
      </c>
      <c r="C5" s="6" t="s">
        <v>11</v>
      </c>
      <c r="D5" s="6" t="s">
        <v>13</v>
      </c>
      <c r="E5" s="6" t="s">
        <v>14</v>
      </c>
      <c r="F5" s="6" t="s">
        <v>15</v>
      </c>
      <c r="G5">
        <v>10</v>
      </c>
      <c r="H5">
        <v>202210</v>
      </c>
      <c r="I5" s="8">
        <v>118.16</v>
      </c>
      <c r="J5" s="8">
        <v>5.22</v>
      </c>
      <c r="K5" s="8">
        <v>5.61</v>
      </c>
      <c r="L5" s="8">
        <v>6.06</v>
      </c>
      <c r="M5" s="35" t="str">
        <f>INDEX(YahooDetails[], MATCH(ZACKS_Screener[Ticker], YahooDetails[Ticker],0), 3)</f>
        <v>Healthcare</v>
      </c>
      <c r="N5" s="6" t="str">
        <f>INDEX(YahooDetails[], MATCH(ZACKS_Screener[Ticker], YahooDetails[Ticker],0), 2)</f>
        <v>Diagnostics &amp; Research</v>
      </c>
      <c r="O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7.4712643678161036E-2</v>
      </c>
      <c r="P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8.0213903743315371E-2</v>
      </c>
      <c r="Q5" s="17">
        <f>IFERROR(ZACKS_Screener[[#This Row],[Price]]/ZACKS_Screener[[#This Row],[EPS1]], "")</f>
        <v>21.062388591800353</v>
      </c>
      <c r="R5" s="17">
        <f>IFERROR(ZACKS_Screener[[#This Row],[Price]]/ZACKS_Screener[[#This Row],[EPS2]], "")</f>
        <v>19.4983498349835</v>
      </c>
      <c r="S5" s="17">
        <f>IFERROR(ZACKS_Screener[[#This Row],[PE1]]/(ZACKS_Screener[[#This Row],[EG1]]*100), "")</f>
        <v>2.8191197038255815</v>
      </c>
      <c r="T5" s="17">
        <f>IFERROR(ZACKS_Screener[[#This Row],[PE2]]/(ZACKS_Screener[[#This Row],[EG2]]*100), "")</f>
        <v>2.4307942794279471</v>
      </c>
      <c r="U5"/>
    </row>
    <row r="6" spans="1:21" x14ac:dyDescent="0.25">
      <c r="A6" s="20" t="s">
        <v>17</v>
      </c>
      <c r="B6" s="34">
        <v>6104.9</v>
      </c>
      <c r="C6" s="6" t="s">
        <v>16</v>
      </c>
      <c r="D6" s="6" t="s">
        <v>13</v>
      </c>
      <c r="E6" s="6" t="s">
        <v>18</v>
      </c>
      <c r="F6" s="6" t="s">
        <v>19</v>
      </c>
      <c r="G6">
        <v>12</v>
      </c>
      <c r="H6">
        <v>202212</v>
      </c>
      <c r="I6" s="8">
        <v>34.22</v>
      </c>
      <c r="J6" s="8">
        <v>4.83</v>
      </c>
      <c r="K6" s="8">
        <v>0.34</v>
      </c>
      <c r="L6" s="8">
        <v>5.54</v>
      </c>
      <c r="M6" s="35" t="str">
        <f>INDEX(YahooDetails[], MATCH(ZACKS_Screener[Ticker], YahooDetails[Ticker],0), 3)</f>
        <v>Basic Materials</v>
      </c>
      <c r="N6" s="6" t="str">
        <f>INDEX(YahooDetails[], MATCH(ZACKS_Screener[Ticker], YahooDetails[Ticker],0), 2)</f>
        <v>Aluminum</v>
      </c>
      <c r="O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-0.92960662525879922</v>
      </c>
      <c r="P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15.294117647058822</v>
      </c>
      <c r="Q6" s="17">
        <f>IFERROR(ZACKS_Screener[[#This Row],[Price]]/ZACKS_Screener[[#This Row],[EPS1]], "")</f>
        <v>100.64705882352941</v>
      </c>
      <c r="R6" s="17">
        <f>IFERROR(ZACKS_Screener[[#This Row],[Price]]/ZACKS_Screener[[#This Row],[EPS2]], "")</f>
        <v>6.1768953068592056</v>
      </c>
      <c r="S6" s="17">
        <f>IFERROR(ZACKS_Screener[[#This Row],[PE1]]/(ZACKS_Screener[[#This Row],[EG1]]*100), "")</f>
        <v>-1.0826843966985455</v>
      </c>
      <c r="T6" s="17">
        <f>IFERROR(ZACKS_Screener[[#This Row],[PE2]]/(ZACKS_Screener[[#This Row],[EG2]]*100), "")</f>
        <v>4.0387392391002504E-3</v>
      </c>
      <c r="U6"/>
    </row>
    <row r="7" spans="1:21" x14ac:dyDescent="0.25">
      <c r="A7" s="20" t="s">
        <v>21</v>
      </c>
      <c r="B7" s="34">
        <v>10655.33</v>
      </c>
      <c r="C7" s="6" t="s">
        <v>20</v>
      </c>
      <c r="D7" s="6" t="s">
        <v>22</v>
      </c>
      <c r="E7" s="6" t="s">
        <v>23</v>
      </c>
      <c r="F7" s="6" t="s">
        <v>24</v>
      </c>
      <c r="G7">
        <v>12</v>
      </c>
      <c r="H7">
        <v>202212</v>
      </c>
      <c r="I7" s="8">
        <v>16.32</v>
      </c>
      <c r="J7" s="8">
        <v>0.5</v>
      </c>
      <c r="K7" s="8">
        <v>2.8</v>
      </c>
      <c r="L7" s="8">
        <v>3.06</v>
      </c>
      <c r="M7" s="35" t="str">
        <f>INDEX(YahooDetails[], MATCH(ZACKS_Screener[Ticker], YahooDetails[Ticker],0), 3)</f>
        <v>Industrials</v>
      </c>
      <c r="N7" s="6" t="str">
        <f>INDEX(YahooDetails[], MATCH(ZACKS_Screener[Ticker], YahooDetails[Ticker],0), 2)</f>
        <v>Airlines</v>
      </c>
      <c r="O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4.5999999999999996</v>
      </c>
      <c r="P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9.2857142857142944E-2</v>
      </c>
      <c r="Q7" s="17">
        <f>IFERROR(ZACKS_Screener[[#This Row],[Price]]/ZACKS_Screener[[#This Row],[EPS1]], "")</f>
        <v>5.8285714285714292</v>
      </c>
      <c r="R7" s="17">
        <f>IFERROR(ZACKS_Screener[[#This Row],[Price]]/ZACKS_Screener[[#This Row],[EPS2]], "")</f>
        <v>5.333333333333333</v>
      </c>
      <c r="S7" s="17">
        <f>IFERROR(ZACKS_Screener[[#This Row],[PE1]]/(ZACKS_Screener[[#This Row],[EG1]]*100), "")</f>
        <v>1.2670807453416153E-2</v>
      </c>
      <c r="T7" s="17">
        <f>IFERROR(ZACKS_Screener[[#This Row],[PE2]]/(ZACKS_Screener[[#This Row],[EG2]]*100), "")</f>
        <v>0.57435897435897387</v>
      </c>
      <c r="U7"/>
    </row>
    <row r="8" spans="1:21" x14ac:dyDescent="0.25">
      <c r="A8" s="20" t="s">
        <v>25</v>
      </c>
      <c r="B8" s="34">
        <v>5269.27</v>
      </c>
      <c r="C8" s="6" t="s">
        <v>25</v>
      </c>
      <c r="D8" s="6" t="s">
        <v>22</v>
      </c>
      <c r="E8" s="6" t="s">
        <v>26</v>
      </c>
      <c r="F8" s="6" t="s">
        <v>27</v>
      </c>
      <c r="G8">
        <v>12</v>
      </c>
      <c r="H8">
        <v>202212</v>
      </c>
      <c r="I8" s="8">
        <v>97.04</v>
      </c>
      <c r="J8" s="8">
        <v>1.86</v>
      </c>
      <c r="K8" s="8">
        <v>2.84</v>
      </c>
      <c r="L8" s="8">
        <v>3.33</v>
      </c>
      <c r="M8" s="35" t="str">
        <f>INDEX(YahooDetails[], MATCH(ZACKS_Screener[Ticker], YahooDetails[Ticker],0), 3)</f>
        <v>Industrials</v>
      </c>
      <c r="N8" s="6" t="str">
        <f>INDEX(YahooDetails[], MATCH(ZACKS_Screener[Ticker], YahooDetails[Ticker],0), 2)</f>
        <v>Building Products &amp; Equipment</v>
      </c>
      <c r="O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0.52688172043010739</v>
      </c>
      <c r="P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0.17253521126760571</v>
      </c>
      <c r="Q8" s="17">
        <f>IFERROR(ZACKS_Screener[[#This Row],[Price]]/ZACKS_Screener[[#This Row],[EPS1]], "")</f>
        <v>34.169014084507047</v>
      </c>
      <c r="R8" s="17">
        <f>IFERROR(ZACKS_Screener[[#This Row],[Price]]/ZACKS_Screener[[#This Row],[EPS2]], "")</f>
        <v>29.141141141141141</v>
      </c>
      <c r="S8" s="17">
        <f>IFERROR(ZACKS_Screener[[#This Row],[PE1]]/(ZACKS_Screener[[#This Row],[EG1]]*100), "")</f>
        <v>0.64851394078758295</v>
      </c>
      <c r="T8" s="17">
        <f>IFERROR(ZACKS_Screener[[#This Row],[PE2]]/(ZACKS_Screener[[#This Row],[EG2]]*100), "")</f>
        <v>1.688996751853894</v>
      </c>
      <c r="U8"/>
    </row>
    <row r="9" spans="1:21" x14ac:dyDescent="0.25">
      <c r="A9" s="20" t="s">
        <v>29</v>
      </c>
      <c r="B9" s="34">
        <v>4040.99</v>
      </c>
      <c r="C9" s="6" t="s">
        <v>28</v>
      </c>
      <c r="D9" s="6" t="s">
        <v>13</v>
      </c>
      <c r="E9" s="6" t="s">
        <v>30</v>
      </c>
      <c r="F9" s="6" t="s">
        <v>31</v>
      </c>
      <c r="G9">
        <v>12</v>
      </c>
      <c r="H9">
        <v>202212</v>
      </c>
      <c r="I9" s="8">
        <v>67.98</v>
      </c>
      <c r="J9" s="8">
        <v>13.04</v>
      </c>
      <c r="K9" s="8">
        <v>6</v>
      </c>
      <c r="L9" s="8">
        <v>6.95</v>
      </c>
      <c r="M9" s="35" t="str">
        <f>INDEX(YahooDetails[], MATCH(ZACKS_Screener[Ticker], YahooDetails[Ticker],0), 3)</f>
        <v>Consumer Cyclical</v>
      </c>
      <c r="N9" s="6" t="str">
        <f>INDEX(YahooDetails[], MATCH(ZACKS_Screener[Ticker], YahooDetails[Ticker],0), 2)</f>
        <v>Specialty Retail</v>
      </c>
      <c r="O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-0.53987730061349692</v>
      </c>
      <c r="P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0.15833333333333335</v>
      </c>
      <c r="Q9" s="17">
        <f>IFERROR(ZACKS_Screener[[#This Row],[Price]]/ZACKS_Screener[[#This Row],[EPS1]], "")</f>
        <v>11.33</v>
      </c>
      <c r="R9" s="17">
        <f>IFERROR(ZACKS_Screener[[#This Row],[Price]]/ZACKS_Screener[[#This Row],[EPS2]], "")</f>
        <v>9.7812949640287776</v>
      </c>
      <c r="S9" s="17">
        <f>IFERROR(ZACKS_Screener[[#This Row],[PE1]]/(ZACKS_Screener[[#This Row],[EG1]]*100), "")</f>
        <v>-0.20986250000000001</v>
      </c>
      <c r="T9" s="17">
        <f>IFERROR(ZACKS_Screener[[#This Row],[PE2]]/(ZACKS_Screener[[#This Row],[EG2]]*100), "")</f>
        <v>0.61776599772813323</v>
      </c>
      <c r="U9"/>
    </row>
    <row r="10" spans="1:21" x14ac:dyDescent="0.25">
      <c r="A10" s="20" t="s">
        <v>33</v>
      </c>
      <c r="B10" s="34">
        <v>2909967</v>
      </c>
      <c r="C10" s="6" t="s">
        <v>32</v>
      </c>
      <c r="D10" s="6" t="s">
        <v>22</v>
      </c>
      <c r="E10" s="6" t="s">
        <v>14</v>
      </c>
      <c r="F10" s="6" t="s">
        <v>34</v>
      </c>
      <c r="G10">
        <v>9</v>
      </c>
      <c r="H10">
        <v>202209</v>
      </c>
      <c r="I10" s="8">
        <v>185.01</v>
      </c>
      <c r="J10" s="8">
        <v>6.11</v>
      </c>
      <c r="K10" s="8">
        <v>5.99</v>
      </c>
      <c r="L10" s="8">
        <v>6.64</v>
      </c>
      <c r="M10" s="35" t="str">
        <f>INDEX(YahooDetails[], MATCH(ZACKS_Screener[Ticker], YahooDetails[Ticker],0), 3)</f>
        <v>Technology</v>
      </c>
      <c r="N10" s="6" t="str">
        <f>INDEX(YahooDetails[], MATCH(ZACKS_Screener[Ticker], YahooDetails[Ticker],0), 2)</f>
        <v>Consumer Electronics</v>
      </c>
      <c r="O1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-1.9639934533551572E-2</v>
      </c>
      <c r="P1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0.10851419031719524</v>
      </c>
      <c r="Q10" s="17">
        <f>IFERROR(ZACKS_Screener[[#This Row],[Price]]/ZACKS_Screener[[#This Row],[EPS1]], "")</f>
        <v>30.886477462437394</v>
      </c>
      <c r="R10" s="17">
        <f>IFERROR(ZACKS_Screener[[#This Row],[Price]]/ZACKS_Screener[[#This Row],[EPS2]], "")</f>
        <v>27.862951807228917</v>
      </c>
      <c r="S10" s="17">
        <f>IFERROR(ZACKS_Screener[[#This Row],[PE1]]/(ZACKS_Screener[[#This Row],[EG1]]*100), "")</f>
        <v>-15.72636477462436</v>
      </c>
      <c r="T10" s="17">
        <f>IFERROR(ZACKS_Screener[[#This Row],[PE2]]/(ZACKS_Screener[[#This Row],[EG2]]*100), "")</f>
        <v>2.5676781742354051</v>
      </c>
      <c r="U10"/>
    </row>
    <row r="11" spans="1:21" x14ac:dyDescent="0.25">
      <c r="A11" s="20" t="s">
        <v>36</v>
      </c>
      <c r="B11" s="34">
        <v>3716.35</v>
      </c>
      <c r="C11" s="6" t="s">
        <v>35</v>
      </c>
      <c r="D11" s="6" t="s">
        <v>13</v>
      </c>
      <c r="E11" s="6" t="s">
        <v>37</v>
      </c>
      <c r="F11" s="6" t="s">
        <v>38</v>
      </c>
      <c r="G11">
        <v>12</v>
      </c>
      <c r="H11">
        <v>202212</v>
      </c>
      <c r="I11" s="8">
        <v>32.75</v>
      </c>
      <c r="J11" s="8">
        <v>2.94</v>
      </c>
      <c r="K11" s="8">
        <v>2.79</v>
      </c>
      <c r="L11" s="8">
        <v>3.08</v>
      </c>
      <c r="M11" s="35" t="str">
        <f>INDEX(YahooDetails[], MATCH(ZACKS_Screener[Ticker], YahooDetails[Ticker],0), 3)</f>
        <v>Financial Services</v>
      </c>
      <c r="N11" s="6" t="str">
        <f>INDEX(YahooDetails[], MATCH(ZACKS_Screener[Ticker], YahooDetails[Ticker],0), 2)</f>
        <v>Asset Management</v>
      </c>
      <c r="O1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-5.1020408163265279E-2</v>
      </c>
      <c r="P1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0.10394265232974911</v>
      </c>
      <c r="Q11" s="17">
        <f>IFERROR(ZACKS_Screener[[#This Row],[Price]]/ZACKS_Screener[[#This Row],[EPS1]], "")</f>
        <v>11.738351254480287</v>
      </c>
      <c r="R11" s="17">
        <f>IFERROR(ZACKS_Screener[[#This Row],[Price]]/ZACKS_Screener[[#This Row],[EPS2]], "")</f>
        <v>10.633116883116882</v>
      </c>
      <c r="S11" s="17">
        <f>IFERROR(ZACKS_Screener[[#This Row],[PE1]]/(ZACKS_Screener[[#This Row],[EG1]]*100), "")</f>
        <v>-2.3007168458781377</v>
      </c>
      <c r="T11" s="17">
        <f>IFERROR(ZACKS_Screener[[#This Row],[PE2]]/(ZACKS_Screener[[#This Row],[EG2]]*100), "")</f>
        <v>1.0229791759964173</v>
      </c>
      <c r="U11"/>
    </row>
    <row r="12" spans="1:21" x14ac:dyDescent="0.25">
      <c r="A12" s="20" t="s">
        <v>40</v>
      </c>
      <c r="B12" s="34">
        <v>243154.42</v>
      </c>
      <c r="C12" s="6" t="s">
        <v>39</v>
      </c>
      <c r="D12" s="6" t="s">
        <v>13</v>
      </c>
      <c r="E12" s="6" t="s">
        <v>41</v>
      </c>
      <c r="F12" s="6" t="s">
        <v>42</v>
      </c>
      <c r="G12">
        <v>12</v>
      </c>
      <c r="H12">
        <v>202212</v>
      </c>
      <c r="I12" s="8">
        <v>137.82</v>
      </c>
      <c r="J12" s="8">
        <v>13.77</v>
      </c>
      <c r="K12" s="8">
        <v>10.97</v>
      </c>
      <c r="L12" s="8">
        <v>11.04</v>
      </c>
      <c r="M12" s="35" t="str">
        <f>INDEX(YahooDetails[], MATCH(ZACKS_Screener[Ticker], YahooDetails[Ticker],0), 3)</f>
        <v>Healthcare</v>
      </c>
      <c r="N12" s="6" t="str">
        <f>INDEX(YahooDetails[], MATCH(ZACKS_Screener[Ticker], YahooDetails[Ticker],0), 2)</f>
        <v>Drug Manufacturers—General</v>
      </c>
      <c r="O1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-0.20334059549745817</v>
      </c>
      <c r="P1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6.381039197812079E-3</v>
      </c>
      <c r="Q12" s="17">
        <f>IFERROR(ZACKS_Screener[[#This Row],[Price]]/ZACKS_Screener[[#This Row],[EPS1]], "")</f>
        <v>12.563354603463992</v>
      </c>
      <c r="R12" s="17">
        <f>IFERROR(ZACKS_Screener[[#This Row],[Price]]/ZACKS_Screener[[#This Row],[EPS2]], "")</f>
        <v>12.483695652173914</v>
      </c>
      <c r="S12" s="17">
        <f>IFERROR(ZACKS_Screener[[#This Row],[PE1]]/(ZACKS_Screener[[#This Row],[EG1]]*100), "")</f>
        <v>-0.61784783174892588</v>
      </c>
      <c r="T12" s="17">
        <f>IFERROR(ZACKS_Screener[[#This Row],[PE2]]/(ZACKS_Screener[[#This Row],[EG2]]*100), "")</f>
        <v>19.563734472050108</v>
      </c>
      <c r="U12"/>
    </row>
    <row r="13" spans="1:21" x14ac:dyDescent="0.25">
      <c r="A13" s="20" t="s">
        <v>44</v>
      </c>
      <c r="B13" s="34">
        <v>37352.949999999997</v>
      </c>
      <c r="C13" s="6" t="s">
        <v>43</v>
      </c>
      <c r="D13" s="6" t="s">
        <v>13</v>
      </c>
      <c r="E13" s="6" t="s">
        <v>41</v>
      </c>
      <c r="F13" s="6" t="s">
        <v>45</v>
      </c>
      <c r="G13">
        <v>9</v>
      </c>
      <c r="H13">
        <v>202209</v>
      </c>
      <c r="I13" s="8">
        <v>184.49</v>
      </c>
      <c r="J13" s="8">
        <v>11.03</v>
      </c>
      <c r="K13" s="8">
        <v>11.88</v>
      </c>
      <c r="L13" s="8">
        <v>12.56</v>
      </c>
      <c r="M13" s="35" t="str">
        <f>INDEX(YahooDetails[], MATCH(ZACKS_Screener[Ticker], YahooDetails[Ticker],0), 3)</f>
        <v>Healthcare</v>
      </c>
      <c r="N13" s="6" t="str">
        <f>INDEX(YahooDetails[], MATCH(ZACKS_Screener[Ticker], YahooDetails[Ticker],0), 2)</f>
        <v>Medical Distribution</v>
      </c>
      <c r="O1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7.7062556663644741E-2</v>
      </c>
      <c r="P1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5.7239057239057214E-2</v>
      </c>
      <c r="Q13" s="17">
        <f>IFERROR(ZACKS_Screener[[#This Row],[Price]]/ZACKS_Screener[[#This Row],[EPS1]], "")</f>
        <v>15.529461279461279</v>
      </c>
      <c r="R13" s="17">
        <f>IFERROR(ZACKS_Screener[[#This Row],[Price]]/ZACKS_Screener[[#This Row],[EPS2]], "")</f>
        <v>14.688694267515924</v>
      </c>
      <c r="S13" s="17">
        <f>IFERROR(ZACKS_Screener[[#This Row],[PE1]]/(ZACKS_Screener[[#This Row],[EG1]]*100), "")</f>
        <v>2.0151759754406777</v>
      </c>
      <c r="T13" s="17">
        <f>IFERROR(ZACKS_Screener[[#This Row],[PE2]]/(ZACKS_Screener[[#This Row],[EG2]]*100), "")</f>
        <v>2.5662012926189597</v>
      </c>
      <c r="U13"/>
    </row>
    <row r="14" spans="1:21" x14ac:dyDescent="0.25">
      <c r="A14" s="20" t="s">
        <v>3276</v>
      </c>
      <c r="B14" s="34">
        <v>2405.89</v>
      </c>
      <c r="C14" s="6" t="s">
        <v>3275</v>
      </c>
      <c r="D14" s="6" t="s">
        <v>22</v>
      </c>
      <c r="E14" s="6" t="s">
        <v>37</v>
      </c>
      <c r="F14" s="6" t="s">
        <v>550</v>
      </c>
      <c r="G14">
        <v>12</v>
      </c>
      <c r="H14">
        <v>202212</v>
      </c>
      <c r="I14" s="8">
        <v>34.68</v>
      </c>
      <c r="J14" s="8">
        <v>4.7300000000000004</v>
      </c>
      <c r="K14" s="8">
        <v>4.3899999999999997</v>
      </c>
      <c r="L14" s="8">
        <v>4.58</v>
      </c>
      <c r="M14" s="35" t="str">
        <f>INDEX(YahooDetails[], MATCH(ZACKS_Screener[Ticker], YahooDetails[Ticker],0), 3)</f>
        <v>Financial Services</v>
      </c>
      <c r="N14" s="6" t="str">
        <f>INDEX(YahooDetails[], MATCH(ZACKS_Screener[Ticker], YahooDetails[Ticker],0), 2)</f>
        <v>Banks—Regional</v>
      </c>
      <c r="O1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-7.1881606765327843E-2</v>
      </c>
      <c r="P1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4.3280182232346337E-2</v>
      </c>
      <c r="Q14" s="17">
        <f>IFERROR(ZACKS_Screener[[#This Row],[Price]]/ZACKS_Screener[[#This Row],[EPS1]], "")</f>
        <v>7.8997722095671987</v>
      </c>
      <c r="R14" s="17">
        <f>IFERROR(ZACKS_Screener[[#This Row],[Price]]/ZACKS_Screener[[#This Row],[EPS2]], "")</f>
        <v>7.572052401746725</v>
      </c>
      <c r="S14" s="17">
        <f>IFERROR(ZACKS_Screener[[#This Row],[PE1]]/(ZACKS_Screener[[#This Row],[EG1]]*100), "")</f>
        <v>-1.0989977220956697</v>
      </c>
      <c r="T14" s="17">
        <f>IFERROR(ZACKS_Screener[[#This Row],[PE2]]/(ZACKS_Screener[[#This Row],[EG2]]*100), "")</f>
        <v>1.7495426338772657</v>
      </c>
      <c r="U14"/>
    </row>
    <row r="15" spans="1:21" x14ac:dyDescent="0.25">
      <c r="A15" s="20" t="s">
        <v>6859</v>
      </c>
      <c r="B15" s="34">
        <v>2168.35</v>
      </c>
      <c r="C15" s="6" t="s">
        <v>6858</v>
      </c>
      <c r="D15" s="6" t="s">
        <v>22</v>
      </c>
      <c r="E15" s="6" t="s">
        <v>41</v>
      </c>
      <c r="F15" s="6" t="s">
        <v>67</v>
      </c>
      <c r="G15">
        <v>12</v>
      </c>
      <c r="H15">
        <v>202212</v>
      </c>
      <c r="I15" s="8">
        <v>7.51</v>
      </c>
      <c r="J15" s="8">
        <v>0.5</v>
      </c>
      <c r="K15" s="8">
        <v>-0.56999999999999995</v>
      </c>
      <c r="L15" s="8">
        <v>-0.64</v>
      </c>
      <c r="M15" s="35" t="str">
        <f>INDEX(YahooDetails[], MATCH(ZACKS_Screener[Ticker], YahooDetails[Ticker],0), 3)</f>
        <v>Healthcare</v>
      </c>
      <c r="N15" s="6" t="str">
        <f>INDEX(YahooDetails[], MATCH(ZACKS_Screener[Ticker], YahooDetails[Ticker],0), 2)</f>
        <v>Biotechnology</v>
      </c>
      <c r="O1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-0.12280701754385977</v>
      </c>
      <c r="Q15" s="17">
        <f>IFERROR(ZACKS_Screener[[#This Row],[Price]]/ZACKS_Screener[[#This Row],[EPS1]], "")</f>
        <v>-13.17543859649123</v>
      </c>
      <c r="R15" s="17">
        <f>IFERROR(ZACKS_Screener[[#This Row],[Price]]/ZACKS_Screener[[#This Row],[EPS2]], "")</f>
        <v>-11.734375</v>
      </c>
      <c r="S15" s="17">
        <f>IFERROR(ZACKS_Screener[[#This Row],[PE1]]/(ZACKS_Screener[[#This Row],[EG1]]*100), "")</f>
        <v>0.13175438596491229</v>
      </c>
      <c r="T15" s="17">
        <f>IFERROR(ZACKS_Screener[[#This Row],[PE2]]/(ZACKS_Screener[[#This Row],[EG2]]*100), "")</f>
        <v>0.95551339285714199</v>
      </c>
      <c r="U15"/>
    </row>
    <row r="16" spans="1:21" x14ac:dyDescent="0.25">
      <c r="A16" s="20" t="s">
        <v>47</v>
      </c>
      <c r="B16" s="34">
        <v>4734.46</v>
      </c>
      <c r="C16" s="6" t="s">
        <v>46</v>
      </c>
      <c r="D16" s="6" t="s">
        <v>22</v>
      </c>
      <c r="E16" s="6" t="s">
        <v>41</v>
      </c>
      <c r="F16" s="6" t="s">
        <v>48</v>
      </c>
      <c r="G16">
        <v>12</v>
      </c>
      <c r="H16">
        <v>202212</v>
      </c>
      <c r="I16" s="8">
        <v>20.65</v>
      </c>
      <c r="J16" s="8">
        <v>0.3</v>
      </c>
      <c r="K16" s="8">
        <v>0.42</v>
      </c>
      <c r="L16" s="8">
        <v>0.54</v>
      </c>
      <c r="M16" s="35" t="str">
        <f>INDEX(YahooDetails[], MATCH(ZACKS_Screener[Ticker], YahooDetails[Ticker],0), 3)</f>
        <v>Healthcare</v>
      </c>
      <c r="N16" s="6" t="str">
        <f>INDEX(YahooDetails[], MATCH(ZACKS_Screener[Ticker], YahooDetails[Ticker],0), 2)</f>
        <v>Biotechnology</v>
      </c>
      <c r="O1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</v>
      </c>
      <c r="P1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0.28571428571428586</v>
      </c>
      <c r="Q16" s="17">
        <f>IFERROR(ZACKS_Screener[[#This Row],[Price]]/ZACKS_Screener[[#This Row],[EPS1]], "")</f>
        <v>49.166666666666664</v>
      </c>
      <c r="R16" s="17">
        <f>IFERROR(ZACKS_Screener[[#This Row],[Price]]/ZACKS_Screener[[#This Row],[EPS2]], "")</f>
        <v>38.240740740740733</v>
      </c>
      <c r="S16" s="17">
        <f>IFERROR(ZACKS_Screener[[#This Row],[PE1]]/(ZACKS_Screener[[#This Row],[EG1]]*100), "")</f>
        <v>1.2291666666666665</v>
      </c>
      <c r="T16" s="17">
        <f>IFERROR(ZACKS_Screener[[#This Row],[PE2]]/(ZACKS_Screener[[#This Row],[EG2]]*100), "")</f>
        <v>1.338425925925925</v>
      </c>
      <c r="U16"/>
    </row>
    <row r="17" spans="1:21" x14ac:dyDescent="0.25">
      <c r="A17" s="20" t="s">
        <v>50</v>
      </c>
      <c r="B17" s="34">
        <v>48983.17</v>
      </c>
      <c r="C17" s="6" t="s">
        <v>49</v>
      </c>
      <c r="D17" s="6" t="s">
        <v>13</v>
      </c>
      <c r="E17" s="6" t="s">
        <v>51</v>
      </c>
      <c r="F17" s="6" t="s">
        <v>52</v>
      </c>
      <c r="G17">
        <v>12</v>
      </c>
      <c r="H17">
        <v>202212</v>
      </c>
      <c r="I17" s="8">
        <v>3.11</v>
      </c>
      <c r="J17" s="8">
        <v>0.18</v>
      </c>
      <c r="K17" s="8">
        <v>0.17</v>
      </c>
      <c r="L17" s="8">
        <v>0.19</v>
      </c>
      <c r="M17" s="35" t="str">
        <f>INDEX(YahooDetails[], MATCH(ZACKS_Screener[Ticker], YahooDetails[Ticker],0), 3)</f>
        <v>Consumer Defensive</v>
      </c>
      <c r="N17" s="6" t="str">
        <f>INDEX(YahooDetails[], MATCH(ZACKS_Screener[Ticker], YahooDetails[Ticker],0), 2)</f>
        <v>Beverages—Brewers</v>
      </c>
      <c r="O1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-5.5555555555555455E-2</v>
      </c>
      <c r="P1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0.11764705882352934</v>
      </c>
      <c r="Q17" s="17">
        <f>IFERROR(ZACKS_Screener[[#This Row],[Price]]/ZACKS_Screener[[#This Row],[EPS1]], "")</f>
        <v>18.294117647058822</v>
      </c>
      <c r="R17" s="17">
        <f>IFERROR(ZACKS_Screener[[#This Row],[Price]]/ZACKS_Screener[[#This Row],[EPS2]], "")</f>
        <v>16.368421052631579</v>
      </c>
      <c r="S17" s="17">
        <f>IFERROR(ZACKS_Screener[[#This Row],[PE1]]/(ZACKS_Screener[[#This Row],[EG1]]*100), "")</f>
        <v>-3.292941176470594</v>
      </c>
      <c r="T17" s="17">
        <f>IFERROR(ZACKS_Screener[[#This Row],[PE2]]/(ZACKS_Screener[[#This Row],[EG2]]*100), "")</f>
        <v>1.3913157894736849</v>
      </c>
      <c r="U17"/>
    </row>
    <row r="18" spans="1:21" x14ac:dyDescent="0.25">
      <c r="A18" s="20" t="s">
        <v>54</v>
      </c>
      <c r="B18" s="34">
        <v>4833.76</v>
      </c>
      <c r="C18" s="6" t="s">
        <v>53</v>
      </c>
      <c r="D18" s="6" t="s">
        <v>13</v>
      </c>
      <c r="E18" s="6" t="s">
        <v>30</v>
      </c>
      <c r="F18" s="6" t="s">
        <v>55</v>
      </c>
      <c r="G18">
        <v>12</v>
      </c>
      <c r="H18">
        <v>202212</v>
      </c>
      <c r="I18" s="8">
        <v>224.47</v>
      </c>
      <c r="J18" s="8">
        <v>37.659999999999997</v>
      </c>
      <c r="K18" s="8">
        <v>31.51</v>
      </c>
      <c r="L18" s="8">
        <v>29.7</v>
      </c>
      <c r="M18" s="35" t="str">
        <f>INDEX(YahooDetails[], MATCH(ZACKS_Screener[Ticker], YahooDetails[Ticker],0), 3)</f>
        <v>Consumer Cyclical</v>
      </c>
      <c r="N18" s="6" t="str">
        <f>INDEX(YahooDetails[], MATCH(ZACKS_Screener[Ticker], YahooDetails[Ticker],0), 2)</f>
        <v>Auto &amp; Truck Dealerships</v>
      </c>
      <c r="O1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-0.16330323951141784</v>
      </c>
      <c r="P1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-5.7442081878768717E-2</v>
      </c>
      <c r="Q18" s="17">
        <f>IFERROR(ZACKS_Screener[[#This Row],[Price]]/ZACKS_Screener[[#This Row],[EPS1]], "")</f>
        <v>7.1237702316724842</v>
      </c>
      <c r="R18" s="17">
        <f>IFERROR(ZACKS_Screener[[#This Row],[Price]]/ZACKS_Screener[[#This Row],[EPS2]], "")</f>
        <v>7.5579124579124581</v>
      </c>
      <c r="S18" s="17">
        <f>IFERROR(ZACKS_Screener[[#This Row],[PE1]]/(ZACKS_Screener[[#This Row],[EG1]]*100), "")</f>
        <v>-0.43622957223542425</v>
      </c>
      <c r="T18" s="17">
        <f>IFERROR(ZACKS_Screener[[#This Row],[PE2]]/(ZACKS_Screener[[#This Row],[EG2]]*100), "")</f>
        <v>-1.3157448704354766</v>
      </c>
      <c r="U18"/>
    </row>
    <row r="19" spans="1:21" x14ac:dyDescent="0.25">
      <c r="A19" s="20" t="s">
        <v>3278</v>
      </c>
      <c r="B19" s="34">
        <v>2739.11</v>
      </c>
      <c r="C19" s="6" t="s">
        <v>3277</v>
      </c>
      <c r="D19" s="6" t="s">
        <v>13</v>
      </c>
      <c r="E19" s="6" t="s">
        <v>85</v>
      </c>
      <c r="F19" s="6" t="s">
        <v>2539</v>
      </c>
      <c r="G19">
        <v>10</v>
      </c>
      <c r="H19">
        <v>202210</v>
      </c>
      <c r="I19" s="8">
        <v>41.41</v>
      </c>
      <c r="J19" s="8">
        <v>3.66</v>
      </c>
      <c r="K19" s="8">
        <v>3.5</v>
      </c>
      <c r="L19" s="8">
        <v>3.83</v>
      </c>
      <c r="M19" s="35" t="str">
        <f>INDEX(YahooDetails[], MATCH(ZACKS_Screener[Ticker], YahooDetails[Ticker],0), 3)</f>
        <v>Industrials</v>
      </c>
      <c r="N19" s="6" t="str">
        <f>INDEX(YahooDetails[], MATCH(ZACKS_Screener[Ticker], YahooDetails[Ticker],0), 2)</f>
        <v>Specialty Business Services</v>
      </c>
      <c r="O1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-4.3715846994535554E-2</v>
      </c>
      <c r="P1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9.4285714285714306E-2</v>
      </c>
      <c r="Q19" s="17">
        <f>IFERROR(ZACKS_Screener[[#This Row],[Price]]/ZACKS_Screener[[#This Row],[EPS1]], "")</f>
        <v>11.831428571428571</v>
      </c>
      <c r="R19" s="17">
        <f>IFERROR(ZACKS_Screener[[#This Row],[Price]]/ZACKS_Screener[[#This Row],[EPS2]], "")</f>
        <v>10.812010443864228</v>
      </c>
      <c r="S19" s="17">
        <f>IFERROR(ZACKS_Screener[[#This Row],[PE1]]/(ZACKS_Screener[[#This Row],[EG1]]*100), "")</f>
        <v>-2.7064392857142838</v>
      </c>
      <c r="T19" s="17">
        <f>IFERROR(ZACKS_Screener[[#This Row],[PE2]]/(ZACKS_Screener[[#This Row],[EG2]]*100), "")</f>
        <v>1.146728380409842</v>
      </c>
      <c r="U19"/>
    </row>
    <row r="20" spans="1:21" x14ac:dyDescent="0.25">
      <c r="A20" s="20" t="s">
        <v>57</v>
      </c>
      <c r="B20" s="34">
        <v>80859.05</v>
      </c>
      <c r="C20" s="6" t="s">
        <v>56</v>
      </c>
      <c r="D20" s="6" t="s">
        <v>22</v>
      </c>
      <c r="E20" s="6" t="s">
        <v>14</v>
      </c>
      <c r="F20" s="6" t="s">
        <v>58</v>
      </c>
      <c r="G20">
        <v>12</v>
      </c>
      <c r="H20">
        <v>202212</v>
      </c>
      <c r="I20" s="8">
        <v>126.45</v>
      </c>
      <c r="J20" s="8">
        <v>2.79</v>
      </c>
      <c r="K20" s="8">
        <v>3.51</v>
      </c>
      <c r="L20" s="8">
        <v>4.0999999999999996</v>
      </c>
      <c r="M20" s="35" t="str">
        <f>INDEX(YahooDetails[], MATCH(ZACKS_Screener[Ticker], YahooDetails[Ticker],0), 3)</f>
        <v>Consumer Cyclical</v>
      </c>
      <c r="N20" s="6" t="str">
        <f>INDEX(YahooDetails[], MATCH(ZACKS_Screener[Ticker], YahooDetails[Ticker],0), 2)</f>
        <v>Travel Services</v>
      </c>
      <c r="O2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0.25806451612903214</v>
      </c>
      <c r="P2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0.16809116809116806</v>
      </c>
      <c r="Q20" s="17">
        <f>IFERROR(ZACKS_Screener[[#This Row],[Price]]/ZACKS_Screener[[#This Row],[EPS1]], "")</f>
        <v>36.025641025641029</v>
      </c>
      <c r="R20" s="17">
        <f>IFERROR(ZACKS_Screener[[#This Row],[Price]]/ZACKS_Screener[[#This Row],[EPS2]], "")</f>
        <v>30.841463414634148</v>
      </c>
      <c r="S20" s="17">
        <f>IFERROR(ZACKS_Screener[[#This Row],[PE1]]/(ZACKS_Screener[[#This Row],[EG1]]*100), "")</f>
        <v>1.3959935897435904</v>
      </c>
      <c r="T20" s="17">
        <f>IFERROR(ZACKS_Screener[[#This Row],[PE2]]/(ZACKS_Screener[[#This Row],[EG2]]*100), "")</f>
        <v>1.8348057048367099</v>
      </c>
      <c r="U20"/>
    </row>
    <row r="21" spans="1:21" x14ac:dyDescent="0.25">
      <c r="A21" s="20" t="s">
        <v>3280</v>
      </c>
      <c r="B21" s="34">
        <v>2434.81</v>
      </c>
      <c r="C21" s="6" t="s">
        <v>3279</v>
      </c>
      <c r="D21" s="6" t="s">
        <v>13</v>
      </c>
      <c r="E21" s="6" t="s">
        <v>37</v>
      </c>
      <c r="F21" s="6" t="s">
        <v>156</v>
      </c>
      <c r="G21">
        <v>12</v>
      </c>
      <c r="H21">
        <v>202212</v>
      </c>
      <c r="I21" s="8">
        <v>13.44</v>
      </c>
      <c r="J21" s="8">
        <v>2.23</v>
      </c>
      <c r="K21" s="8">
        <v>2</v>
      </c>
      <c r="L21" s="8">
        <v>1.98</v>
      </c>
      <c r="M21" s="35" t="str">
        <f>INDEX(YahooDetails[], MATCH(ZACKS_Screener[Ticker], YahooDetails[Ticker],0), 3)</f>
        <v>Real Estate</v>
      </c>
      <c r="N21" s="6" t="str">
        <f>INDEX(YahooDetails[], MATCH(ZACKS_Screener[Ticker], YahooDetails[Ticker],0), 2)</f>
        <v>REIT—Mortgage</v>
      </c>
      <c r="O2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-0.10313901345291479</v>
      </c>
      <c r="P2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-1.0000000000000009E-2</v>
      </c>
      <c r="Q21" s="17">
        <f>IFERROR(ZACKS_Screener[[#This Row],[Price]]/ZACKS_Screener[[#This Row],[EPS1]], "")</f>
        <v>6.72</v>
      </c>
      <c r="R21" s="17">
        <f>IFERROR(ZACKS_Screener[[#This Row],[Price]]/ZACKS_Screener[[#This Row],[EPS2]], "")</f>
        <v>6.7878787878787881</v>
      </c>
      <c r="S21" s="17">
        <f>IFERROR(ZACKS_Screener[[#This Row],[PE1]]/(ZACKS_Screener[[#This Row],[EG1]]*100), "")</f>
        <v>-0.65154782608695661</v>
      </c>
      <c r="T21" s="17">
        <f>IFERROR(ZACKS_Screener[[#This Row],[PE2]]/(ZACKS_Screener[[#This Row],[EG2]]*100), "")</f>
        <v>-6.7878787878787818</v>
      </c>
      <c r="U21"/>
    </row>
    <row r="22" spans="1:21" x14ac:dyDescent="0.25">
      <c r="A22" s="20" t="s">
        <v>60</v>
      </c>
      <c r="B22" s="34">
        <v>185545.61</v>
      </c>
      <c r="C22" s="6" t="s">
        <v>59</v>
      </c>
      <c r="D22" s="6" t="s">
        <v>13</v>
      </c>
      <c r="E22" s="6" t="s">
        <v>41</v>
      </c>
      <c r="F22" s="6" t="s">
        <v>61</v>
      </c>
      <c r="G22">
        <v>12</v>
      </c>
      <c r="H22">
        <v>202212</v>
      </c>
      <c r="I22" s="8">
        <v>106.7</v>
      </c>
      <c r="J22" s="8">
        <v>5.34</v>
      </c>
      <c r="K22" s="8">
        <v>4.3899999999999997</v>
      </c>
      <c r="L22" s="8">
        <v>4.54</v>
      </c>
      <c r="M22" s="35" t="str">
        <f>INDEX(YahooDetails[], MATCH(ZACKS_Screener[Ticker], YahooDetails[Ticker],0), 3)</f>
        <v>Healthcare</v>
      </c>
      <c r="N22" s="6" t="str">
        <f>INDEX(YahooDetails[], MATCH(ZACKS_Screener[Ticker], YahooDetails[Ticker],0), 2)</f>
        <v>Medical Devices</v>
      </c>
      <c r="O2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-0.17790262172284649</v>
      </c>
      <c r="P2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3.4168564920273432E-2</v>
      </c>
      <c r="Q22" s="17">
        <f>IFERROR(ZACKS_Screener[[#This Row],[Price]]/ZACKS_Screener[[#This Row],[EPS1]], "")</f>
        <v>24.305239179954444</v>
      </c>
      <c r="R22" s="17">
        <f>IFERROR(ZACKS_Screener[[#This Row],[Price]]/ZACKS_Screener[[#This Row],[EPS2]], "")</f>
        <v>23.502202643171806</v>
      </c>
      <c r="S22" s="17">
        <f>IFERROR(ZACKS_Screener[[#This Row],[PE1]]/(ZACKS_Screener[[#This Row],[EG1]]*100), "")</f>
        <v>-1.3662102865363863</v>
      </c>
      <c r="T22" s="17">
        <f>IFERROR(ZACKS_Screener[[#This Row],[PE2]]/(ZACKS_Screener[[#This Row],[EG2]]*100), "")</f>
        <v>6.8783113069015984</v>
      </c>
      <c r="U22"/>
    </row>
    <row r="23" spans="1:21" x14ac:dyDescent="0.25">
      <c r="A23" s="20" t="s">
        <v>63</v>
      </c>
      <c r="B23" s="34">
        <v>3544.82</v>
      </c>
      <c r="C23" s="6" t="s">
        <v>62</v>
      </c>
      <c r="D23" s="6" t="s">
        <v>13</v>
      </c>
      <c r="E23" s="6" t="s">
        <v>26</v>
      </c>
      <c r="F23" s="6" t="s">
        <v>64</v>
      </c>
      <c r="G23">
        <v>12</v>
      </c>
      <c r="H23">
        <v>202212</v>
      </c>
      <c r="I23" s="8">
        <v>73.239999999999995</v>
      </c>
      <c r="J23" s="8">
        <v>2.19</v>
      </c>
      <c r="K23" s="8">
        <v>2.77</v>
      </c>
      <c r="L23" s="8">
        <v>3.26</v>
      </c>
      <c r="M23" s="35" t="str">
        <f>INDEX(YahooDetails[], MATCH(ZACKS_Screener[Ticker], YahooDetails[Ticker],0), 3)</f>
        <v>Industrials</v>
      </c>
      <c r="N23" s="6" t="str">
        <f>INDEX(YahooDetails[], MATCH(ZACKS_Screener[Ticker], YahooDetails[Ticker],0), 2)</f>
        <v>Engineering &amp; Construction</v>
      </c>
      <c r="O2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0.26484018264840187</v>
      </c>
      <c r="P2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0.17689530685920568</v>
      </c>
      <c r="Q23" s="17">
        <f>IFERROR(ZACKS_Screener[[#This Row],[Price]]/ZACKS_Screener[[#This Row],[EPS1]], "")</f>
        <v>26.440433212996389</v>
      </c>
      <c r="R23" s="17">
        <f>IFERROR(ZACKS_Screener[[#This Row],[Price]]/ZACKS_Screener[[#This Row],[EPS2]], "")</f>
        <v>22.466257668711656</v>
      </c>
      <c r="S23" s="17">
        <f>IFERROR(ZACKS_Screener[[#This Row],[PE1]]/(ZACKS_Screener[[#This Row],[EG1]]*100), "")</f>
        <v>0.99835428855969099</v>
      </c>
      <c r="T23" s="17">
        <f>IFERROR(ZACKS_Screener[[#This Row],[PE2]]/(ZACKS_Screener[[#This Row],[EG2]]*100), "")</f>
        <v>1.2700313008639044</v>
      </c>
      <c r="U23"/>
    </row>
    <row r="24" spans="1:21" x14ac:dyDescent="0.25">
      <c r="A24" s="20" t="s">
        <v>66</v>
      </c>
      <c r="B24" s="34">
        <v>3877.1</v>
      </c>
      <c r="C24" s="6" t="s">
        <v>65</v>
      </c>
      <c r="D24" s="6" t="s">
        <v>22</v>
      </c>
      <c r="E24" s="6" t="s">
        <v>41</v>
      </c>
      <c r="F24" s="6" t="s">
        <v>67</v>
      </c>
      <c r="G24">
        <v>12</v>
      </c>
      <c r="H24">
        <v>202212</v>
      </c>
      <c r="I24" s="8">
        <v>23.84</v>
      </c>
      <c r="J24" s="8">
        <v>-1.34</v>
      </c>
      <c r="K24" s="8">
        <v>-0.56000000000000005</v>
      </c>
      <c r="L24" s="8">
        <v>-7.0000000000000007E-2</v>
      </c>
      <c r="M24" s="35" t="str">
        <f>INDEX(YahooDetails[], MATCH(ZACKS_Screener[Ticker], YahooDetails[Ticker],0), 3)</f>
        <v>Healthcare</v>
      </c>
      <c r="N24" s="6" t="str">
        <f>INDEX(YahooDetails[], MATCH(ZACKS_Screener[Ticker], YahooDetails[Ticker],0), 2)</f>
        <v>Biotechnology</v>
      </c>
      <c r="O2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0.58208955223880599</v>
      </c>
      <c r="P2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0.875</v>
      </c>
      <c r="Q24" s="17">
        <f>IFERROR(ZACKS_Screener[[#This Row],[Price]]/ZACKS_Screener[[#This Row],[EPS1]], "")</f>
        <v>-42.571428571428569</v>
      </c>
      <c r="R24" s="17">
        <f>IFERROR(ZACKS_Screener[[#This Row],[Price]]/ZACKS_Screener[[#This Row],[EPS2]], "")</f>
        <v>-340.57142857142856</v>
      </c>
      <c r="S24" s="17">
        <f>IFERROR(ZACKS_Screener[[#This Row],[PE1]]/(ZACKS_Screener[[#This Row],[EG1]]*100), "")</f>
        <v>-0.73135531135531129</v>
      </c>
      <c r="T24" s="17">
        <f>IFERROR(ZACKS_Screener[[#This Row],[PE2]]/(ZACKS_Screener[[#This Row],[EG2]]*100), "")</f>
        <v>-3.8922448979591833</v>
      </c>
      <c r="U24"/>
    </row>
    <row r="25" spans="1:21" x14ac:dyDescent="0.25">
      <c r="A25" s="20" t="s">
        <v>6861</v>
      </c>
      <c r="B25" s="34">
        <v>2008.13</v>
      </c>
      <c r="C25" s="6" t="s">
        <v>6860</v>
      </c>
      <c r="D25" s="6" t="s">
        <v>22</v>
      </c>
      <c r="E25" s="6" t="s">
        <v>223</v>
      </c>
      <c r="F25" s="6" t="s">
        <v>465</v>
      </c>
      <c r="G25">
        <v>12</v>
      </c>
      <c r="H25">
        <v>202212</v>
      </c>
      <c r="I25" s="8">
        <v>12.63</v>
      </c>
      <c r="J25" s="8">
        <v>4.42</v>
      </c>
      <c r="K25" s="8">
        <v>2.48</v>
      </c>
      <c r="L25" s="8">
        <v>3.28</v>
      </c>
      <c r="M25" s="35" t="str">
        <f>INDEX(YahooDetails[], MATCH(ZACKS_Screener[Ticker], YahooDetails[Ticker],0), 3)</f>
        <v>Energy</v>
      </c>
      <c r="N25" s="6" t="str">
        <f>INDEX(YahooDetails[], MATCH(ZACKS_Screener[Ticker], YahooDetails[Ticker],0), 2)</f>
        <v>Oil &amp; Gas Equipment &amp; Services</v>
      </c>
      <c r="O2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-0.43891402714932126</v>
      </c>
      <c r="P2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0.32258064516129026</v>
      </c>
      <c r="Q25" s="17">
        <f>IFERROR(ZACKS_Screener[[#This Row],[Price]]/ZACKS_Screener[[#This Row],[EPS1]], "")</f>
        <v>5.092741935483871</v>
      </c>
      <c r="R25" s="17">
        <f>IFERROR(ZACKS_Screener[[#This Row],[Price]]/ZACKS_Screener[[#This Row],[EPS2]], "")</f>
        <v>3.8506097560975614</v>
      </c>
      <c r="S25" s="17">
        <f>IFERROR(ZACKS_Screener[[#This Row],[PE1]]/(ZACKS_Screener[[#This Row],[EG1]]*100), "")</f>
        <v>-0.11603051213834387</v>
      </c>
      <c r="T25" s="17">
        <f>IFERROR(ZACKS_Screener[[#This Row],[PE2]]/(ZACKS_Screener[[#This Row],[EG2]]*100), "")</f>
        <v>0.11936890243902443</v>
      </c>
      <c r="U25"/>
    </row>
    <row r="26" spans="1:21" x14ac:dyDescent="0.25">
      <c r="A26" s="20" t="s">
        <v>69</v>
      </c>
      <c r="B26" s="34">
        <v>26363.8</v>
      </c>
      <c r="C26" s="6" t="s">
        <v>68</v>
      </c>
      <c r="D26" s="6" t="s">
        <v>22</v>
      </c>
      <c r="E26" s="6" t="s">
        <v>37</v>
      </c>
      <c r="F26" s="6" t="s">
        <v>70</v>
      </c>
      <c r="G26">
        <v>12</v>
      </c>
      <c r="H26">
        <v>202212</v>
      </c>
      <c r="I26" s="8">
        <v>70.790000000000006</v>
      </c>
      <c r="J26" s="8">
        <v>4.87</v>
      </c>
      <c r="K26" s="8">
        <v>6.22</v>
      </c>
      <c r="L26" s="8">
        <v>6.89</v>
      </c>
      <c r="M26" s="35" t="str">
        <f>INDEX(YahooDetails[], MATCH(ZACKS_Screener[Ticker], YahooDetails[Ticker],0), 3)</f>
        <v>Financial Services</v>
      </c>
      <c r="N26" s="6" t="str">
        <f>INDEX(YahooDetails[], MATCH(ZACKS_Screener[Ticker], YahooDetails[Ticker],0), 2)</f>
        <v>Insurance—Diversified</v>
      </c>
      <c r="O2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0.2772073921971252</v>
      </c>
      <c r="P2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0.10771704180064308</v>
      </c>
      <c r="Q26" s="17">
        <f>IFERROR(ZACKS_Screener[[#This Row],[Price]]/ZACKS_Screener[[#This Row],[EPS1]], "")</f>
        <v>11.381028938906754</v>
      </c>
      <c r="R26" s="17">
        <f>IFERROR(ZACKS_Screener[[#This Row],[Price]]/ZACKS_Screener[[#This Row],[EPS2]], "")</f>
        <v>10.274310595065314</v>
      </c>
      <c r="S26" s="17">
        <f>IFERROR(ZACKS_Screener[[#This Row],[PE1]]/(ZACKS_Screener[[#This Row],[EG1]]*100), "")</f>
        <v>0.41056008098130298</v>
      </c>
      <c r="T26" s="17">
        <f>IFERROR(ZACKS_Screener[[#This Row],[PE2]]/(ZACKS_Screener[[#This Row],[EG2]]*100), "")</f>
        <v>0.95382405822845162</v>
      </c>
      <c r="U26"/>
    </row>
    <row r="27" spans="1:21" x14ac:dyDescent="0.25">
      <c r="A27" s="20" t="s">
        <v>72</v>
      </c>
      <c r="B27" s="34">
        <v>6711.17</v>
      </c>
      <c r="C27" s="6" t="s">
        <v>71</v>
      </c>
      <c r="D27" s="6" t="s">
        <v>22</v>
      </c>
      <c r="E27" s="6" t="s">
        <v>41</v>
      </c>
      <c r="F27" s="6" t="s">
        <v>73</v>
      </c>
      <c r="G27">
        <v>12</v>
      </c>
      <c r="H27">
        <v>202212</v>
      </c>
      <c r="I27" s="8">
        <v>72.92</v>
      </c>
      <c r="J27" s="8">
        <v>3.01</v>
      </c>
      <c r="K27" s="8">
        <v>3.23</v>
      </c>
      <c r="L27" s="8">
        <v>3.56</v>
      </c>
      <c r="M27" s="35" t="str">
        <f>INDEX(YahooDetails[], MATCH(ZACKS_Screener[Ticker], YahooDetails[Ticker],0), 3)</f>
        <v>Healthcare</v>
      </c>
      <c r="N27" s="6" t="str">
        <f>INDEX(YahooDetails[], MATCH(ZACKS_Screener[Ticker], YahooDetails[Ticker],0), 2)</f>
        <v>Medical Care Facilities</v>
      </c>
      <c r="O2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7.3089700996677817E-2</v>
      </c>
      <c r="P2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0.10216718266253873</v>
      </c>
      <c r="Q27" s="17">
        <f>IFERROR(ZACKS_Screener[[#This Row],[Price]]/ZACKS_Screener[[#This Row],[EPS1]], "")</f>
        <v>22.575851393188856</v>
      </c>
      <c r="R27" s="17">
        <f>IFERROR(ZACKS_Screener[[#This Row],[Price]]/ZACKS_Screener[[#This Row],[EPS2]], "")</f>
        <v>20.483146067415731</v>
      </c>
      <c r="S27" s="17">
        <f>IFERROR(ZACKS_Screener[[#This Row],[PE1]]/(ZACKS_Screener[[#This Row],[EG1]]*100), "")</f>
        <v>3.0887869406135628</v>
      </c>
      <c r="T27" s="17">
        <f>IFERROR(ZACKS_Screener[[#This Row],[PE2]]/(ZACKS_Screener[[#This Row],[EG2]]*100), "")</f>
        <v>2.004865509022812</v>
      </c>
      <c r="U27"/>
    </row>
    <row r="28" spans="1:21" x14ac:dyDescent="0.25">
      <c r="A28" s="20" t="s">
        <v>75</v>
      </c>
      <c r="B28" s="34">
        <v>12305.55</v>
      </c>
      <c r="C28" s="6" t="s">
        <v>74</v>
      </c>
      <c r="D28" s="6" t="s">
        <v>13</v>
      </c>
      <c r="E28" s="6" t="s">
        <v>51</v>
      </c>
      <c r="F28" s="6" t="s">
        <v>76</v>
      </c>
      <c r="G28">
        <v>2</v>
      </c>
      <c r="H28">
        <v>202302</v>
      </c>
      <c r="I28" s="8">
        <v>21.44</v>
      </c>
      <c r="J28" s="8">
        <v>3.37</v>
      </c>
      <c r="K28" s="8">
        <v>2.8</v>
      </c>
      <c r="L28" s="8">
        <v>2.89</v>
      </c>
      <c r="M28" s="35" t="str">
        <f>INDEX(YahooDetails[], MATCH(ZACKS_Screener[Ticker], YahooDetails[Ticker],0), 3)</f>
        <v>Consumer Defensive</v>
      </c>
      <c r="N28" s="6" t="str">
        <f>INDEX(YahooDetails[], MATCH(ZACKS_Screener[Ticker], YahooDetails[Ticker],0), 2)</f>
        <v>Grocery Stores</v>
      </c>
      <c r="O2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-0.16913946587537099</v>
      </c>
      <c r="P2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3.2142857142857251E-2</v>
      </c>
      <c r="Q28" s="17">
        <f>IFERROR(ZACKS_Screener[[#This Row],[Price]]/ZACKS_Screener[[#This Row],[EPS1]], "")</f>
        <v>7.6571428571428584</v>
      </c>
      <c r="R28" s="17">
        <f>IFERROR(ZACKS_Screener[[#This Row],[Price]]/ZACKS_Screener[[#This Row],[EPS2]], "")</f>
        <v>7.4186851211072664</v>
      </c>
      <c r="S28" s="17">
        <f>IFERROR(ZACKS_Screener[[#This Row],[PE1]]/(ZACKS_Screener[[#This Row],[EG1]]*100), "")</f>
        <v>-0.45271177944862151</v>
      </c>
      <c r="T28" s="17">
        <f>IFERROR(ZACKS_Screener[[#This Row],[PE2]]/(ZACKS_Screener[[#This Row],[EG2]]*100), "")</f>
        <v>2.3080353710111416</v>
      </c>
      <c r="U28"/>
    </row>
    <row r="29" spans="1:21" x14ac:dyDescent="0.25">
      <c r="A29" s="20" t="s">
        <v>3284</v>
      </c>
      <c r="B29" s="34">
        <v>2436.75</v>
      </c>
      <c r="C29" s="6" t="s">
        <v>3283</v>
      </c>
      <c r="D29" s="6" t="s">
        <v>22</v>
      </c>
      <c r="E29" s="6" t="s">
        <v>14</v>
      </c>
      <c r="F29" s="6" t="s">
        <v>95</v>
      </c>
      <c r="G29">
        <v>12</v>
      </c>
      <c r="H29">
        <v>202212</v>
      </c>
      <c r="I29" s="8">
        <v>22.5</v>
      </c>
      <c r="J29" s="8">
        <v>1.66</v>
      </c>
      <c r="K29" s="8">
        <v>1.79</v>
      </c>
      <c r="L29" s="8">
        <v>2.2400000000000002</v>
      </c>
      <c r="M29" s="35" t="str">
        <f>INDEX(YahooDetails[], MATCH(ZACKS_Screener[Ticker], YahooDetails[Ticker],0), 3)</f>
        <v>Technology</v>
      </c>
      <c r="N29" s="6" t="str">
        <f>INDEX(YahooDetails[], MATCH(ZACKS_Screener[Ticker], YahooDetails[Ticker],0), 2)</f>
        <v>Software—Infrastructure</v>
      </c>
      <c r="O2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7.8313253012048265E-2</v>
      </c>
      <c r="P2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0.25139664804469281</v>
      </c>
      <c r="Q29" s="17">
        <f>IFERROR(ZACKS_Screener[[#This Row],[Price]]/ZACKS_Screener[[#This Row],[EPS1]], "")</f>
        <v>12.569832402234637</v>
      </c>
      <c r="R29" s="17">
        <f>IFERROR(ZACKS_Screener[[#This Row],[Price]]/ZACKS_Screener[[#This Row],[EPS2]], "")</f>
        <v>10.044642857142856</v>
      </c>
      <c r="S29" s="17">
        <f>IFERROR(ZACKS_Screener[[#This Row],[PE1]]/(ZACKS_Screener[[#This Row],[EG1]]*100), "")</f>
        <v>1.6050709067468829</v>
      </c>
      <c r="T29" s="17">
        <f>IFERROR(ZACKS_Screener[[#This Row],[PE2]]/(ZACKS_Screener[[#This Row],[EG2]]*100), "")</f>
        <v>0.39955357142857129</v>
      </c>
      <c r="U29"/>
    </row>
    <row r="30" spans="1:21" x14ac:dyDescent="0.25">
      <c r="A30" s="20" t="s">
        <v>78</v>
      </c>
      <c r="B30" s="34">
        <v>5443.13</v>
      </c>
      <c r="C30" s="6" t="s">
        <v>77</v>
      </c>
      <c r="D30" s="6" t="s">
        <v>22</v>
      </c>
      <c r="E30" s="6" t="s">
        <v>14</v>
      </c>
      <c r="F30" s="6" t="s">
        <v>79</v>
      </c>
      <c r="G30">
        <v>12</v>
      </c>
      <c r="H30">
        <v>202212</v>
      </c>
      <c r="I30" s="8">
        <v>166.4</v>
      </c>
      <c r="J30" s="8">
        <v>5.46</v>
      </c>
      <c r="K30" s="8">
        <v>6.47</v>
      </c>
      <c r="L30" s="8">
        <v>7.44</v>
      </c>
      <c r="M30" s="35" t="str">
        <f>INDEX(YahooDetails[], MATCH(ZACKS_Screener[Ticker], YahooDetails[Ticker],0), 3)</f>
        <v>Technology</v>
      </c>
      <c r="N30" s="6" t="str">
        <f>INDEX(YahooDetails[], MATCH(ZACKS_Screener[Ticker], YahooDetails[Ticker],0), 2)</f>
        <v>Semiconductor Equipment &amp; Materials</v>
      </c>
      <c r="O3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0.18498168498168494</v>
      </c>
      <c r="P3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0.1499227202472953</v>
      </c>
      <c r="Q30" s="17">
        <f>IFERROR(ZACKS_Screener[[#This Row],[Price]]/ZACKS_Screener[[#This Row],[EPS1]], "")</f>
        <v>25.718701700154561</v>
      </c>
      <c r="R30" s="17">
        <f>IFERROR(ZACKS_Screener[[#This Row],[Price]]/ZACKS_Screener[[#This Row],[EPS2]], "")</f>
        <v>22.36559139784946</v>
      </c>
      <c r="S30" s="17">
        <f>IFERROR(ZACKS_Screener[[#This Row],[PE1]]/(ZACKS_Screener[[#This Row],[EG1]]*100), "")</f>
        <v>1.3903377354737023</v>
      </c>
      <c r="T30" s="17">
        <f>IFERROR(ZACKS_Screener[[#This Row],[PE2]]/(ZACKS_Screener[[#This Row],[EG2]]*100), "")</f>
        <v>1.4918080035472776</v>
      </c>
      <c r="U30"/>
    </row>
    <row r="31" spans="1:21" x14ac:dyDescent="0.25">
      <c r="A31" s="20" t="s">
        <v>81</v>
      </c>
      <c r="B31" s="34">
        <v>12012.27</v>
      </c>
      <c r="C31" s="6" t="s">
        <v>80</v>
      </c>
      <c r="D31" s="6" t="s">
        <v>13</v>
      </c>
      <c r="E31" s="6" t="s">
        <v>26</v>
      </c>
      <c r="F31" s="6" t="s">
        <v>82</v>
      </c>
      <c r="G31">
        <v>9</v>
      </c>
      <c r="H31">
        <v>202209</v>
      </c>
      <c r="I31" s="8">
        <v>86.42</v>
      </c>
      <c r="J31" s="8">
        <v>3.47</v>
      </c>
      <c r="K31" s="8">
        <v>3.7</v>
      </c>
      <c r="L31" s="8">
        <v>4.38</v>
      </c>
      <c r="M31" s="35" t="str">
        <f>INDEX(YahooDetails[], MATCH(ZACKS_Screener[Ticker], YahooDetails[Ticker],0), 3)</f>
        <v>Industrials</v>
      </c>
      <c r="N31" s="6" t="str">
        <f>INDEX(YahooDetails[], MATCH(ZACKS_Screener[Ticker], YahooDetails[Ticker],0), 2)</f>
        <v>Engineering &amp; Construction</v>
      </c>
      <c r="O3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6.6282420749279536E-2</v>
      </c>
      <c r="P3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0.18378378378378371</v>
      </c>
      <c r="Q31" s="17">
        <f>IFERROR(ZACKS_Screener[[#This Row],[Price]]/ZACKS_Screener[[#This Row],[EPS1]], "")</f>
        <v>23.356756756756756</v>
      </c>
      <c r="R31" s="17">
        <f>IFERROR(ZACKS_Screener[[#This Row],[Price]]/ZACKS_Screener[[#This Row],[EPS2]], "")</f>
        <v>19.730593607305938</v>
      </c>
      <c r="S31" s="17">
        <f>IFERROR(ZACKS_Screener[[#This Row],[PE1]]/(ZACKS_Screener[[#This Row],[EG1]]*100), "")</f>
        <v>3.5238237367802583</v>
      </c>
      <c r="T31" s="17">
        <f>IFERROR(ZACKS_Screener[[#This Row],[PE2]]/(ZACKS_Screener[[#This Row],[EG2]]*100), "")</f>
        <v>1.0735764168681177</v>
      </c>
      <c r="U31"/>
    </row>
    <row r="32" spans="1:21" x14ac:dyDescent="0.25">
      <c r="A32" s="20" t="s">
        <v>84</v>
      </c>
      <c r="B32" s="34">
        <v>200555.83</v>
      </c>
      <c r="C32" s="6" t="s">
        <v>83</v>
      </c>
      <c r="D32" s="6" t="s">
        <v>13</v>
      </c>
      <c r="E32" s="6" t="s">
        <v>85</v>
      </c>
      <c r="F32" s="6" t="s">
        <v>86</v>
      </c>
      <c r="G32">
        <v>8</v>
      </c>
      <c r="H32">
        <v>202208</v>
      </c>
      <c r="I32" s="8">
        <v>317.39999999999998</v>
      </c>
      <c r="J32" s="8">
        <v>10.71</v>
      </c>
      <c r="K32" s="8">
        <v>11.58</v>
      </c>
      <c r="L32" s="8">
        <v>12.53</v>
      </c>
      <c r="M32" s="35" t="str">
        <f>INDEX(YahooDetails[], MATCH(ZACKS_Screener[Ticker], YahooDetails[Ticker],0), 3)</f>
        <v>Technology</v>
      </c>
      <c r="N32" s="6" t="str">
        <f>INDEX(YahooDetails[], MATCH(ZACKS_Screener[Ticker], YahooDetails[Ticker],0), 2)</f>
        <v>Information Technology Services</v>
      </c>
      <c r="O3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8.1232492997198799E-2</v>
      </c>
      <c r="P3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8.2037996545768502E-2</v>
      </c>
      <c r="Q32" s="17">
        <f>IFERROR(ZACKS_Screener[[#This Row],[Price]]/ZACKS_Screener[[#This Row],[EPS1]], "")</f>
        <v>27.409326424870464</v>
      </c>
      <c r="R32" s="17">
        <f>IFERROR(ZACKS_Screener[[#This Row],[Price]]/ZACKS_Screener[[#This Row],[EPS2]], "")</f>
        <v>25.331205107741422</v>
      </c>
      <c r="S32" s="17">
        <f>IFERROR(ZACKS_Screener[[#This Row],[PE1]]/(ZACKS_Screener[[#This Row],[EG1]]*100), "")</f>
        <v>3.3741825978202638</v>
      </c>
      <c r="T32" s="17">
        <f>IFERROR(ZACKS_Screener[[#This Row],[PE2]]/(ZACKS_Screener[[#This Row],[EG2]]*100), "")</f>
        <v>3.0877405805015359</v>
      </c>
      <c r="U32"/>
    </row>
    <row r="33" spans="1:21" x14ac:dyDescent="0.25">
      <c r="A33" s="20" t="s">
        <v>88</v>
      </c>
      <c r="B33" s="34">
        <v>4065.37</v>
      </c>
      <c r="C33" s="6" t="s">
        <v>87</v>
      </c>
      <c r="D33" s="6" t="s">
        <v>22</v>
      </c>
      <c r="E33" s="6" t="s">
        <v>37</v>
      </c>
      <c r="F33" s="6" t="s">
        <v>89</v>
      </c>
      <c r="G33">
        <v>12</v>
      </c>
      <c r="H33">
        <v>202212</v>
      </c>
      <c r="I33" s="8">
        <v>25.16</v>
      </c>
      <c r="J33" s="8">
        <v>4.34</v>
      </c>
      <c r="K33" s="8">
        <v>3.55</v>
      </c>
      <c r="L33" s="8">
        <v>3.53</v>
      </c>
      <c r="M33" s="35" t="str">
        <f>INDEX(YahooDetails[], MATCH(ZACKS_Screener[Ticker], YahooDetails[Ticker],0), 3)</f>
        <v>Financial Services</v>
      </c>
      <c r="N33" s="6" t="str">
        <f>INDEX(YahooDetails[], MATCH(ZACKS_Screener[Ticker], YahooDetails[Ticker],0), 2)</f>
        <v>Insurance—Specialty</v>
      </c>
      <c r="O3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-0.18202764976958527</v>
      </c>
      <c r="P3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-5.633802816901414E-3</v>
      </c>
      <c r="Q33" s="17">
        <f>IFERROR(ZACKS_Screener[[#This Row],[Price]]/ZACKS_Screener[[#This Row],[EPS1]], "")</f>
        <v>7.0873239436619722</v>
      </c>
      <c r="R33" s="17">
        <f>IFERROR(ZACKS_Screener[[#This Row],[Price]]/ZACKS_Screener[[#This Row],[EPS2]], "")</f>
        <v>7.1274787535410766</v>
      </c>
      <c r="S33" s="17">
        <f>IFERROR(ZACKS_Screener[[#This Row],[PE1]]/(ZACKS_Screener[[#This Row],[EG1]]*100), "")</f>
        <v>-0.38935425209484753</v>
      </c>
      <c r="T33" s="17">
        <f>IFERROR(ZACKS_Screener[[#This Row],[PE2]]/(ZACKS_Screener[[#This Row],[EG2]]*100), "")</f>
        <v>-12.651274787535398</v>
      </c>
      <c r="U33"/>
    </row>
    <row r="34" spans="1:21" x14ac:dyDescent="0.25">
      <c r="A34" s="20" t="s">
        <v>3286</v>
      </c>
      <c r="B34" s="34">
        <v>2864.04</v>
      </c>
      <c r="C34" s="6" t="s">
        <v>3285</v>
      </c>
      <c r="D34" s="6" t="s">
        <v>22</v>
      </c>
      <c r="E34" s="6" t="s">
        <v>30</v>
      </c>
      <c r="F34" s="6" t="s">
        <v>256</v>
      </c>
      <c r="G34">
        <v>12</v>
      </c>
      <c r="H34">
        <v>202212</v>
      </c>
      <c r="I34" s="8">
        <v>17.93</v>
      </c>
      <c r="J34" s="8">
        <v>-0.59</v>
      </c>
      <c r="K34" s="8">
        <v>-0.19</v>
      </c>
      <c r="L34" s="8">
        <v>0.15</v>
      </c>
      <c r="M34" s="35" t="str">
        <f>INDEX(YahooDetails[], MATCH(ZACKS_Screener[Ticker], YahooDetails[Ticker],0), 3)</f>
        <v>Consumer Cyclical</v>
      </c>
      <c r="N34" s="6" t="str">
        <f>INDEX(YahooDetails[], MATCH(ZACKS_Screener[Ticker], YahooDetails[Ticker],0), 2)</f>
        <v>Auto &amp; Truck Dealerships</v>
      </c>
      <c r="O3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0.67796610169491522</v>
      </c>
      <c r="P3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34" s="17">
        <f>IFERROR(ZACKS_Screener[[#This Row],[Price]]/ZACKS_Screener[[#This Row],[EPS1]], "")</f>
        <v>-94.368421052631575</v>
      </c>
      <c r="R34" s="17">
        <f>IFERROR(ZACKS_Screener[[#This Row],[Price]]/ZACKS_Screener[[#This Row],[EPS2]], "")</f>
        <v>119.53333333333333</v>
      </c>
      <c r="S34" s="17">
        <f>IFERROR(ZACKS_Screener[[#This Row],[PE1]]/(ZACKS_Screener[[#This Row],[EG1]]*100), "")</f>
        <v>-1.3919342105263159</v>
      </c>
      <c r="T34" s="17">
        <f>IFERROR(ZACKS_Screener[[#This Row],[PE2]]/(ZACKS_Screener[[#This Row],[EG2]]*100), "")</f>
        <v>1.1953333333333334</v>
      </c>
      <c r="U34"/>
    </row>
    <row r="35" spans="1:21" x14ac:dyDescent="0.25">
      <c r="A35" s="20" t="s">
        <v>91</v>
      </c>
      <c r="B35" s="34">
        <v>17669.12</v>
      </c>
      <c r="C35" s="6" t="s">
        <v>90</v>
      </c>
      <c r="D35" s="6" t="s">
        <v>22</v>
      </c>
      <c r="E35" s="6" t="s">
        <v>37</v>
      </c>
      <c r="F35" s="6" t="s">
        <v>92</v>
      </c>
      <c r="G35">
        <v>12</v>
      </c>
      <c r="H35">
        <v>202212</v>
      </c>
      <c r="I35" s="8">
        <v>95.2</v>
      </c>
      <c r="J35" s="8"/>
      <c r="M35" s="35" t="str">
        <f>INDEX(YahooDetails[], MATCH(ZACKS_Screener[Ticker], YahooDetails[Ticker],0), 3)</f>
        <v/>
      </c>
      <c r="N35" s="6" t="str">
        <f>INDEX(YahooDetails[], MATCH(ZACKS_Screener[Ticker], YahooDetails[Ticker],0), 2)</f>
        <v/>
      </c>
      <c r="O35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35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35" s="17" t="str">
        <f>IFERROR(ZACKS_Screener[[#This Row],[Price]]/ZACKS_Screener[[#This Row],[EPS1]], "")</f>
        <v/>
      </c>
      <c r="R35" s="17" t="str">
        <f>IFERROR(ZACKS_Screener[[#This Row],[Price]]/ZACKS_Screener[[#This Row],[EPS2]], "")</f>
        <v/>
      </c>
      <c r="S35" s="17" t="str">
        <f>IFERROR(ZACKS_Screener[[#This Row],[PE1]]/(ZACKS_Screener[[#This Row],[EG1]]*100), "")</f>
        <v/>
      </c>
      <c r="T35" s="17" t="str">
        <f>IFERROR(ZACKS_Screener[[#This Row],[PE2]]/(ZACKS_Screener[[#This Row],[EG2]]*100), "")</f>
        <v/>
      </c>
      <c r="U35"/>
    </row>
    <row r="36" spans="1:21" x14ac:dyDescent="0.25">
      <c r="A36" s="20" t="s">
        <v>94</v>
      </c>
      <c r="B36" s="34">
        <v>222863.98</v>
      </c>
      <c r="C36" s="6" t="s">
        <v>93</v>
      </c>
      <c r="D36" s="6" t="s">
        <v>22</v>
      </c>
      <c r="E36" s="6" t="s">
        <v>14</v>
      </c>
      <c r="F36" s="6" t="s">
        <v>95</v>
      </c>
      <c r="G36">
        <v>11</v>
      </c>
      <c r="H36">
        <v>202211</v>
      </c>
      <c r="I36" s="8">
        <v>485.86</v>
      </c>
      <c r="J36" s="8">
        <v>13.71</v>
      </c>
      <c r="K36" s="8">
        <v>15.51</v>
      </c>
      <c r="L36" s="8">
        <v>17.47</v>
      </c>
      <c r="M36" s="35" t="str">
        <f>INDEX(YahooDetails[], MATCH(ZACKS_Screener[Ticker], YahooDetails[Ticker],0), 3)</f>
        <v>Technology</v>
      </c>
      <c r="N36" s="6" t="str">
        <f>INDEX(YahooDetails[], MATCH(ZACKS_Screener[Ticker], YahooDetails[Ticker],0), 2)</f>
        <v>Software—Infrastructure</v>
      </c>
      <c r="O3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0.1312910284463894</v>
      </c>
      <c r="P3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0.12637008381689227</v>
      </c>
      <c r="Q36" s="17">
        <f>IFERROR(ZACKS_Screener[[#This Row],[Price]]/ZACKS_Screener[[#This Row],[EPS1]], "")</f>
        <v>31.325596389426178</v>
      </c>
      <c r="R36" s="17">
        <f>IFERROR(ZACKS_Screener[[#This Row],[Price]]/ZACKS_Screener[[#This Row],[EPS2]], "")</f>
        <v>27.811104751001722</v>
      </c>
      <c r="S36" s="17">
        <f>IFERROR(ZACKS_Screener[[#This Row],[PE1]]/(ZACKS_Screener[[#This Row],[EG1]]*100), "")</f>
        <v>2.3859662583279624</v>
      </c>
      <c r="T36" s="17">
        <f>IFERROR(ZACKS_Screener[[#This Row],[PE2]]/(ZACKS_Screener[[#This Row],[EG2]]*100), "")</f>
        <v>2.2007665035103923</v>
      </c>
      <c r="U36"/>
    </row>
    <row r="37" spans="1:21" x14ac:dyDescent="0.25">
      <c r="A37" s="20" t="s">
        <v>97</v>
      </c>
      <c r="B37" s="34">
        <v>6100.77</v>
      </c>
      <c r="C37" s="6" t="s">
        <v>96</v>
      </c>
      <c r="D37" s="6" t="s">
        <v>13</v>
      </c>
      <c r="E37" s="6" t="s">
        <v>37</v>
      </c>
      <c r="F37" s="6" t="s">
        <v>98</v>
      </c>
      <c r="G37">
        <v>12</v>
      </c>
      <c r="H37">
        <v>202212</v>
      </c>
      <c r="I37" s="8">
        <v>65.459999999999994</v>
      </c>
      <c r="J37" s="8">
        <v>3.83</v>
      </c>
      <c r="K37" s="8">
        <v>3.94</v>
      </c>
      <c r="L37" s="8">
        <v>4.12</v>
      </c>
      <c r="M37" s="35" t="str">
        <f>INDEX(YahooDetails[], MATCH(ZACKS_Screener[Ticker], YahooDetails[Ticker],0), 3)</f>
        <v>Real Estate</v>
      </c>
      <c r="N37" s="6" t="str">
        <f>INDEX(YahooDetails[], MATCH(ZACKS_Screener[Ticker], YahooDetails[Ticker],0), 2)</f>
        <v>REIT—Retail</v>
      </c>
      <c r="O3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2.8720626631853752E-2</v>
      </c>
      <c r="P3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4.5685279187817299E-2</v>
      </c>
      <c r="Q37" s="17">
        <f>IFERROR(ZACKS_Screener[[#This Row],[Price]]/ZACKS_Screener[[#This Row],[EPS1]], "")</f>
        <v>16.614213197969541</v>
      </c>
      <c r="R37" s="17">
        <f>IFERROR(ZACKS_Screener[[#This Row],[Price]]/ZACKS_Screener[[#This Row],[EPS2]], "")</f>
        <v>15.888349514563105</v>
      </c>
      <c r="S37" s="17">
        <f>IFERROR(ZACKS_Screener[[#This Row],[PE1]]/(ZACKS_Screener[[#This Row],[EG1]]*100), "")</f>
        <v>5.7847669589294011</v>
      </c>
      <c r="T37" s="17">
        <f>IFERROR(ZACKS_Screener[[#This Row],[PE2]]/(ZACKS_Screener[[#This Row],[EG2]]*100), "")</f>
        <v>3.4777831715210317</v>
      </c>
      <c r="U37"/>
    </row>
    <row r="38" spans="1:21" x14ac:dyDescent="0.25">
      <c r="A38" s="20" t="s">
        <v>100</v>
      </c>
      <c r="B38" s="34">
        <v>94256.61</v>
      </c>
      <c r="C38" s="6" t="s">
        <v>99</v>
      </c>
      <c r="D38" s="6" t="s">
        <v>22</v>
      </c>
      <c r="E38" s="6" t="s">
        <v>14</v>
      </c>
      <c r="F38" s="6" t="s">
        <v>101</v>
      </c>
      <c r="G38">
        <v>10</v>
      </c>
      <c r="H38">
        <v>202210</v>
      </c>
      <c r="I38" s="8">
        <v>187.98</v>
      </c>
      <c r="J38" s="8">
        <v>9.57</v>
      </c>
      <c r="K38" s="8">
        <v>10.56</v>
      </c>
      <c r="L38" s="8">
        <v>10.14</v>
      </c>
      <c r="M38" s="35" t="str">
        <f>INDEX(YahooDetails[], MATCH(ZACKS_Screener[Ticker], YahooDetails[Ticker],0), 3)</f>
        <v>Technology</v>
      </c>
      <c r="N38" s="6" t="str">
        <f>INDEX(YahooDetails[], MATCH(ZACKS_Screener[Ticker], YahooDetails[Ticker],0), 2)</f>
        <v>Semiconductors</v>
      </c>
      <c r="O3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0.10344827586206898</v>
      </c>
      <c r="P3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-3.9772727272727265E-2</v>
      </c>
      <c r="Q38" s="17">
        <f>IFERROR(ZACKS_Screener[[#This Row],[Price]]/ZACKS_Screener[[#This Row],[EPS1]], "")</f>
        <v>17.801136363636363</v>
      </c>
      <c r="R38" s="17">
        <f>IFERROR(ZACKS_Screener[[#This Row],[Price]]/ZACKS_Screener[[#This Row],[EPS2]], "")</f>
        <v>18.538461538461537</v>
      </c>
      <c r="S38" s="17">
        <f>IFERROR(ZACKS_Screener[[#This Row],[PE1]]/(ZACKS_Screener[[#This Row],[EG1]]*100), "")</f>
        <v>1.7207765151515149</v>
      </c>
      <c r="T38" s="17">
        <f>IFERROR(ZACKS_Screener[[#This Row],[PE2]]/(ZACKS_Screener[[#This Row],[EG2]]*100), "")</f>
        <v>-4.6610989010989012</v>
      </c>
      <c r="U38"/>
    </row>
    <row r="39" spans="1:21" x14ac:dyDescent="0.25">
      <c r="A39" s="20" t="s">
        <v>103</v>
      </c>
      <c r="B39" s="34">
        <v>40346.550000000003</v>
      </c>
      <c r="C39" s="6" t="s">
        <v>102</v>
      </c>
      <c r="D39" s="6" t="s">
        <v>13</v>
      </c>
      <c r="E39" s="6" t="s">
        <v>51</v>
      </c>
      <c r="F39" s="6" t="s">
        <v>104</v>
      </c>
      <c r="G39">
        <v>12</v>
      </c>
      <c r="H39">
        <v>202212</v>
      </c>
      <c r="I39" s="8">
        <v>74.08</v>
      </c>
      <c r="J39" s="8">
        <v>7.85</v>
      </c>
      <c r="K39" s="8">
        <v>6.85</v>
      </c>
      <c r="L39" s="8">
        <v>6.1</v>
      </c>
      <c r="M39" s="35" t="str">
        <f>INDEX(YahooDetails[], MATCH(ZACKS_Screener[Ticker], YahooDetails[Ticker],0), 3)</f>
        <v>Consumer Defensive</v>
      </c>
      <c r="N39" s="6" t="str">
        <f>INDEX(YahooDetails[], MATCH(ZACKS_Screener[Ticker], YahooDetails[Ticker],0), 2)</f>
        <v>Farm Products</v>
      </c>
      <c r="O3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-0.12738853503184713</v>
      </c>
      <c r="P3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-0.10948905109489052</v>
      </c>
      <c r="Q39" s="17">
        <f>IFERROR(ZACKS_Screener[[#This Row],[Price]]/ZACKS_Screener[[#This Row],[EPS1]], "")</f>
        <v>10.814598540145985</v>
      </c>
      <c r="R39" s="17">
        <f>IFERROR(ZACKS_Screener[[#This Row],[Price]]/ZACKS_Screener[[#This Row],[EPS2]], "")</f>
        <v>12.144262295081967</v>
      </c>
      <c r="S39" s="17">
        <f>IFERROR(ZACKS_Screener[[#This Row],[PE1]]/(ZACKS_Screener[[#This Row],[EG1]]*100), "")</f>
        <v>-0.84894598540145982</v>
      </c>
      <c r="T39" s="17">
        <f>IFERROR(ZACKS_Screener[[#This Row],[PE2]]/(ZACKS_Screener[[#This Row],[EG2]]*100), "")</f>
        <v>-1.1091759562841528</v>
      </c>
      <c r="U39"/>
    </row>
    <row r="40" spans="1:21" x14ac:dyDescent="0.25">
      <c r="A40" s="20" t="s">
        <v>106</v>
      </c>
      <c r="B40" s="34">
        <v>3635.6</v>
      </c>
      <c r="C40" s="6" t="s">
        <v>105</v>
      </c>
      <c r="D40" s="6" t="s">
        <v>13</v>
      </c>
      <c r="E40" s="6" t="s">
        <v>107</v>
      </c>
      <c r="F40" s="6" t="s">
        <v>108</v>
      </c>
      <c r="G40">
        <v>9</v>
      </c>
      <c r="H40">
        <v>202209</v>
      </c>
      <c r="I40" s="8">
        <v>38.39</v>
      </c>
      <c r="J40" s="8">
        <v>0.11</v>
      </c>
      <c r="K40" s="8">
        <v>1.47</v>
      </c>
      <c r="L40" s="8">
        <v>3.39</v>
      </c>
      <c r="M40" s="35" t="str">
        <f>INDEX(YahooDetails[], MATCH(ZACKS_Screener[Ticker], YahooDetails[Ticker],0), 3)</f>
        <v>Consumer Cyclical</v>
      </c>
      <c r="N40" s="6" t="str">
        <f>INDEX(YahooDetails[], MATCH(ZACKS_Screener[Ticker], YahooDetails[Ticker],0), 2)</f>
        <v>Auto Parts</v>
      </c>
      <c r="O4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12.363636363636363</v>
      </c>
      <c r="P4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1.306122448979592</v>
      </c>
      <c r="Q40" s="17">
        <f>IFERROR(ZACKS_Screener[[#This Row],[Price]]/ZACKS_Screener[[#This Row],[EPS1]], "")</f>
        <v>26.115646258503403</v>
      </c>
      <c r="R40" s="17">
        <f>IFERROR(ZACKS_Screener[[#This Row],[Price]]/ZACKS_Screener[[#This Row],[EPS2]], "")</f>
        <v>11.32448377581121</v>
      </c>
      <c r="S40" s="17">
        <f>IFERROR(ZACKS_Screener[[#This Row],[PE1]]/(ZACKS_Screener[[#This Row],[EG1]]*100), "")</f>
        <v>2.1122949179671873E-2</v>
      </c>
      <c r="T40" s="17">
        <f>IFERROR(ZACKS_Screener[[#This Row],[PE2]]/(ZACKS_Screener[[#This Row],[EG2]]*100), "")</f>
        <v>8.6703078908554568E-2</v>
      </c>
      <c r="U40"/>
    </row>
    <row r="41" spans="1:21" x14ac:dyDescent="0.25">
      <c r="A41" s="20" t="s">
        <v>110</v>
      </c>
      <c r="B41" s="34">
        <v>91002.68</v>
      </c>
      <c r="C41" s="6" t="s">
        <v>109</v>
      </c>
      <c r="D41" s="6" t="s">
        <v>22</v>
      </c>
      <c r="E41" s="6" t="s">
        <v>85</v>
      </c>
      <c r="F41" s="6" t="s">
        <v>111</v>
      </c>
      <c r="G41">
        <v>6</v>
      </c>
      <c r="H41">
        <v>202206</v>
      </c>
      <c r="I41" s="8">
        <v>220.28</v>
      </c>
      <c r="J41" s="8">
        <v>7.01</v>
      </c>
      <c r="K41" s="8">
        <v>8.16</v>
      </c>
      <c r="L41" s="8">
        <v>8.98</v>
      </c>
      <c r="M41" s="35" t="str">
        <f>INDEX(YahooDetails[], MATCH(ZACKS_Screener[Ticker], YahooDetails[Ticker],0), 3)</f>
        <v>Industrials</v>
      </c>
      <c r="N41" s="6" t="str">
        <f>INDEX(YahooDetails[], MATCH(ZACKS_Screener[Ticker], YahooDetails[Ticker],0), 2)</f>
        <v>Staffing &amp; Employment Services</v>
      </c>
      <c r="O4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0.16405135520684741</v>
      </c>
      <c r="P4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0.1004901960784314</v>
      </c>
      <c r="Q41" s="17">
        <f>IFERROR(ZACKS_Screener[[#This Row],[Price]]/ZACKS_Screener[[#This Row],[EPS1]], "")</f>
        <v>26.995098039215687</v>
      </c>
      <c r="R41" s="17">
        <f>IFERROR(ZACKS_Screener[[#This Row],[Price]]/ZACKS_Screener[[#This Row],[EPS2]], "")</f>
        <v>24.530066815144764</v>
      </c>
      <c r="S41" s="17">
        <f>IFERROR(ZACKS_Screener[[#This Row],[PE1]]/(ZACKS_Screener[[#This Row],[EG1]]*100), "")</f>
        <v>1.6455272804774079</v>
      </c>
      <c r="T41" s="17">
        <f>IFERROR(ZACKS_Screener[[#This Row],[PE2]]/(ZACKS_Screener[[#This Row],[EG2]]*100), "")</f>
        <v>2.4410407952631856</v>
      </c>
      <c r="U41"/>
    </row>
    <row r="42" spans="1:21" x14ac:dyDescent="0.25">
      <c r="A42" s="20" t="s">
        <v>113</v>
      </c>
      <c r="B42" s="34">
        <v>45307.86</v>
      </c>
      <c r="C42" s="6" t="s">
        <v>112</v>
      </c>
      <c r="D42" s="6" t="s">
        <v>22</v>
      </c>
      <c r="E42" s="6" t="s">
        <v>14</v>
      </c>
      <c r="F42" s="6" t="s">
        <v>95</v>
      </c>
      <c r="G42">
        <v>1</v>
      </c>
      <c r="H42">
        <v>202301</v>
      </c>
      <c r="I42" s="8">
        <v>211.99</v>
      </c>
      <c r="J42" s="8">
        <v>6.63</v>
      </c>
      <c r="K42" s="8">
        <v>7.25</v>
      </c>
      <c r="L42" s="8">
        <v>8.33</v>
      </c>
      <c r="M42" s="35" t="str">
        <f>INDEX(YahooDetails[], MATCH(ZACKS_Screener[Ticker], YahooDetails[Ticker],0), 3)</f>
        <v>Technology</v>
      </c>
      <c r="N42" s="6" t="str">
        <f>INDEX(YahooDetails[], MATCH(ZACKS_Screener[Ticker], YahooDetails[Ticker],0), 2)</f>
        <v>Software—Application</v>
      </c>
      <c r="O4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9.351432880844647E-2</v>
      </c>
      <c r="P4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0.14896551724137932</v>
      </c>
      <c r="Q42" s="17">
        <f>IFERROR(ZACKS_Screener[[#This Row],[Price]]/ZACKS_Screener[[#This Row],[EPS1]], "")</f>
        <v>29.240000000000002</v>
      </c>
      <c r="R42" s="17">
        <f>IFERROR(ZACKS_Screener[[#This Row],[Price]]/ZACKS_Screener[[#This Row],[EPS2]], "")</f>
        <v>25.448979591836736</v>
      </c>
      <c r="S42" s="17">
        <f>IFERROR(ZACKS_Screener[[#This Row],[PE1]]/(ZACKS_Screener[[#This Row],[EG1]]*100), "")</f>
        <v>3.1267935483870963</v>
      </c>
      <c r="T42" s="17">
        <f>IFERROR(ZACKS_Screener[[#This Row],[PE2]]/(ZACKS_Screener[[#This Row],[EG2]]*100), "")</f>
        <v>1.7083805744520029</v>
      </c>
      <c r="U42"/>
    </row>
    <row r="43" spans="1:21" x14ac:dyDescent="0.25">
      <c r="A43" s="20" t="s">
        <v>114</v>
      </c>
      <c r="B43" s="34">
        <v>5547.93</v>
      </c>
      <c r="C43" s="6" t="s">
        <v>114</v>
      </c>
      <c r="D43" s="6" t="s">
        <v>13</v>
      </c>
      <c r="E43" s="6" t="s">
        <v>18</v>
      </c>
      <c r="F43" s="6" t="s">
        <v>115</v>
      </c>
      <c r="G43">
        <v>12</v>
      </c>
      <c r="H43">
        <v>202212</v>
      </c>
      <c r="I43" s="8">
        <v>6.02</v>
      </c>
      <c r="J43" s="8">
        <v>0.24</v>
      </c>
      <c r="K43" s="8">
        <v>0.72</v>
      </c>
      <c r="L43" s="8">
        <v>0.74</v>
      </c>
      <c r="M43" s="35" t="str">
        <f>INDEX(YahooDetails[], MATCH(ZACKS_Screener[Ticker], YahooDetails[Ticker],0), 3)</f>
        <v>Industrials</v>
      </c>
      <c r="N43" s="6" t="str">
        <f>INDEX(YahooDetails[], MATCH(ZACKS_Screener[Ticker], YahooDetails[Ticker],0), 2)</f>
        <v>Security &amp; Protection Services</v>
      </c>
      <c r="O4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</v>
      </c>
      <c r="P4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2.7777777777777804E-2</v>
      </c>
      <c r="Q43" s="17">
        <f>IFERROR(ZACKS_Screener[[#This Row],[Price]]/ZACKS_Screener[[#This Row],[EPS1]], "")</f>
        <v>8.3611111111111107</v>
      </c>
      <c r="R43" s="17">
        <f>IFERROR(ZACKS_Screener[[#This Row],[Price]]/ZACKS_Screener[[#This Row],[EPS2]], "")</f>
        <v>8.1351351351351351</v>
      </c>
      <c r="S43" s="17">
        <f>IFERROR(ZACKS_Screener[[#This Row],[PE1]]/(ZACKS_Screener[[#This Row],[EG1]]*100), "")</f>
        <v>4.1805555555555554E-2</v>
      </c>
      <c r="T43" s="17">
        <f>IFERROR(ZACKS_Screener[[#This Row],[PE2]]/(ZACKS_Screener[[#This Row],[EG2]]*100), "")</f>
        <v>2.9286486486486458</v>
      </c>
      <c r="U43"/>
    </row>
    <row r="44" spans="1:21" x14ac:dyDescent="0.25">
      <c r="A44" s="20" t="s">
        <v>6862</v>
      </c>
      <c r="B44" s="34">
        <v>2000.63</v>
      </c>
      <c r="C44" s="6" t="s">
        <v>90</v>
      </c>
      <c r="D44" s="6" t="s">
        <v>13</v>
      </c>
      <c r="E44" s="6" t="s">
        <v>37</v>
      </c>
      <c r="F44" s="6" t="s">
        <v>92</v>
      </c>
      <c r="G44">
        <v>12</v>
      </c>
      <c r="H44">
        <v>202212</v>
      </c>
      <c r="I44" s="8">
        <v>16.559999999999999</v>
      </c>
      <c r="J44" s="8"/>
      <c r="M44" s="35" t="str">
        <f>INDEX(YahooDetails[], MATCH(ZACKS_Screener[Ticker], YahooDetails[Ticker],0), 3)</f>
        <v>Financial Services</v>
      </c>
      <c r="N44" s="6" t="str">
        <f>INDEX(YahooDetails[], MATCH(ZACKS_Screener[Ticker], YahooDetails[Ticker],0), 2)</f>
        <v>Asset Management</v>
      </c>
      <c r="O44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44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44" s="17" t="str">
        <f>IFERROR(ZACKS_Screener[[#This Row],[Price]]/ZACKS_Screener[[#This Row],[EPS1]], "")</f>
        <v/>
      </c>
      <c r="R44" s="17" t="str">
        <f>IFERROR(ZACKS_Screener[[#This Row],[Price]]/ZACKS_Screener[[#This Row],[EPS2]], "")</f>
        <v/>
      </c>
      <c r="S44" s="17" t="str">
        <f>IFERROR(ZACKS_Screener[[#This Row],[PE1]]/(ZACKS_Screener[[#This Row],[EG1]]*100), "")</f>
        <v/>
      </c>
      <c r="T44" s="17" t="str">
        <f>IFERROR(ZACKS_Screener[[#This Row],[PE2]]/(ZACKS_Screener[[#This Row],[EG2]]*100), "")</f>
        <v/>
      </c>
      <c r="U44"/>
    </row>
    <row r="45" spans="1:21" x14ac:dyDescent="0.25">
      <c r="A45" s="20" t="s">
        <v>117</v>
      </c>
      <c r="B45" s="34">
        <v>21765.07</v>
      </c>
      <c r="C45" s="6" t="s">
        <v>116</v>
      </c>
      <c r="D45" s="6" t="s">
        <v>13</v>
      </c>
      <c r="E45" s="6" t="s">
        <v>118</v>
      </c>
      <c r="F45" s="6" t="s">
        <v>119</v>
      </c>
      <c r="G45">
        <v>12</v>
      </c>
      <c r="H45">
        <v>202212</v>
      </c>
      <c r="I45" s="8">
        <v>82.88</v>
      </c>
      <c r="J45" s="8">
        <v>4.1399999999999997</v>
      </c>
      <c r="K45" s="8">
        <v>4.3600000000000003</v>
      </c>
      <c r="L45" s="8">
        <v>4.66</v>
      </c>
      <c r="M45" s="35" t="str">
        <f>INDEX(YahooDetails[], MATCH(ZACKS_Screener[Ticker], YahooDetails[Ticker],0), 3)</f>
        <v>Utilities</v>
      </c>
      <c r="N45" s="6" t="str">
        <f>INDEX(YahooDetails[], MATCH(ZACKS_Screener[Ticker], YahooDetails[Ticker],0), 2)</f>
        <v>Utilities—Regulated Electric</v>
      </c>
      <c r="O4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5.3140096618357648E-2</v>
      </c>
      <c r="P4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6.8807339449541233E-2</v>
      </c>
      <c r="Q45" s="17">
        <f>IFERROR(ZACKS_Screener[[#This Row],[Price]]/ZACKS_Screener[[#This Row],[EPS1]], "")</f>
        <v>19.009174311926603</v>
      </c>
      <c r="R45" s="17">
        <f>IFERROR(ZACKS_Screener[[#This Row],[Price]]/ZACKS_Screener[[#This Row],[EPS2]], "")</f>
        <v>17.785407725321885</v>
      </c>
      <c r="S45" s="17">
        <f>IFERROR(ZACKS_Screener[[#This Row],[PE1]]/(ZACKS_Screener[[#This Row],[EG1]]*100), "")</f>
        <v>3.5771809841534505</v>
      </c>
      <c r="T45" s="17">
        <f>IFERROR(ZACKS_Screener[[#This Row],[PE2]]/(ZACKS_Screener[[#This Row],[EG2]]*100), "")</f>
        <v>2.5848125894134495</v>
      </c>
      <c r="U45"/>
    </row>
    <row r="46" spans="1:21" x14ac:dyDescent="0.25">
      <c r="A46" s="20" t="s">
        <v>121</v>
      </c>
      <c r="B46" s="34">
        <v>12733.73</v>
      </c>
      <c r="C46" s="6" t="s">
        <v>120</v>
      </c>
      <c r="D46" s="6" t="s">
        <v>13</v>
      </c>
      <c r="E46" s="6" t="s">
        <v>37</v>
      </c>
      <c r="F46" s="6" t="s">
        <v>89</v>
      </c>
      <c r="G46">
        <v>12</v>
      </c>
      <c r="H46">
        <v>202212</v>
      </c>
      <c r="I46" s="8">
        <v>4.76</v>
      </c>
      <c r="J46" s="8">
        <v>0.19</v>
      </c>
      <c r="K46" s="8">
        <v>0.06</v>
      </c>
      <c r="L46" s="8">
        <v>0.56000000000000005</v>
      </c>
      <c r="M46" s="35" t="str">
        <f>INDEX(YahooDetails[], MATCH(ZACKS_Screener[Ticker], YahooDetails[Ticker],0), 3)</f>
        <v>Financial Services</v>
      </c>
      <c r="N46" s="6" t="str">
        <f>INDEX(YahooDetails[], MATCH(ZACKS_Screener[Ticker], YahooDetails[Ticker],0), 2)</f>
        <v>Insurance—Diversified</v>
      </c>
      <c r="O4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-0.68421052631578949</v>
      </c>
      <c r="P4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8.3333333333333339</v>
      </c>
      <c r="Q46" s="17">
        <f>IFERROR(ZACKS_Screener[[#This Row],[Price]]/ZACKS_Screener[[#This Row],[EPS1]], "")</f>
        <v>79.333333333333329</v>
      </c>
      <c r="R46" s="17">
        <f>IFERROR(ZACKS_Screener[[#This Row],[Price]]/ZACKS_Screener[[#This Row],[EPS2]], "")</f>
        <v>8.4999999999999982</v>
      </c>
      <c r="S46" s="17">
        <f>IFERROR(ZACKS_Screener[[#This Row],[PE1]]/(ZACKS_Screener[[#This Row],[EG1]]*100), "")</f>
        <v>-1.1594871794871795</v>
      </c>
      <c r="T46" s="17">
        <f>IFERROR(ZACKS_Screener[[#This Row],[PE2]]/(ZACKS_Screener[[#This Row],[EG2]]*100), "")</f>
        <v>1.0199999999999997E-2</v>
      </c>
      <c r="U46"/>
    </row>
    <row r="47" spans="1:21" x14ac:dyDescent="0.25">
      <c r="A47" s="20" t="s">
        <v>123</v>
      </c>
      <c r="B47" s="34">
        <v>4046.89</v>
      </c>
      <c r="C47" s="6" t="s">
        <v>122</v>
      </c>
      <c r="D47" s="6" t="s">
        <v>22</v>
      </c>
      <c r="E47" s="6" t="s">
        <v>14</v>
      </c>
      <c r="F47" s="6" t="s">
        <v>124</v>
      </c>
      <c r="G47">
        <v>12</v>
      </c>
      <c r="H47">
        <v>202212</v>
      </c>
      <c r="I47" s="8">
        <v>107.82</v>
      </c>
      <c r="J47" s="8">
        <v>6.49</v>
      </c>
      <c r="K47" s="8">
        <v>4.78</v>
      </c>
      <c r="L47" s="8">
        <v>5.85</v>
      </c>
      <c r="M47" s="35" t="str">
        <f>INDEX(YahooDetails[], MATCH(ZACKS_Screener[Ticker], YahooDetails[Ticker],0), 3)</f>
        <v>Industrials</v>
      </c>
      <c r="N47" s="6" t="str">
        <f>INDEX(YahooDetails[], MATCH(ZACKS_Screener[Ticker], YahooDetails[Ticker],0), 2)</f>
        <v>Electrical Equipment &amp; Parts</v>
      </c>
      <c r="O4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-0.26348228043143296</v>
      </c>
      <c r="P4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0.2238493723849371</v>
      </c>
      <c r="Q47" s="17">
        <f>IFERROR(ZACKS_Screener[[#This Row],[Price]]/ZACKS_Screener[[#This Row],[EPS1]], "")</f>
        <v>22.556485355648533</v>
      </c>
      <c r="R47" s="17">
        <f>IFERROR(ZACKS_Screener[[#This Row],[Price]]/ZACKS_Screener[[#This Row],[EPS2]], "")</f>
        <v>18.430769230769229</v>
      </c>
      <c r="S47" s="17">
        <f>IFERROR(ZACKS_Screener[[#This Row],[PE1]]/(ZACKS_Screener[[#This Row],[EG1]]*100), "")</f>
        <v>-0.85609116934595908</v>
      </c>
      <c r="T47" s="17">
        <f>IFERROR(ZACKS_Screener[[#This Row],[PE2]]/(ZACKS_Screener[[#This Row],[EG2]]*100), "")</f>
        <v>0.8233558590941773</v>
      </c>
      <c r="U47"/>
    </row>
    <row r="48" spans="1:21" x14ac:dyDescent="0.25">
      <c r="A48" s="20" t="s">
        <v>126</v>
      </c>
      <c r="B48" s="34">
        <v>3248.59</v>
      </c>
      <c r="C48" s="6" t="s">
        <v>125</v>
      </c>
      <c r="D48" s="6" t="s">
        <v>13</v>
      </c>
      <c r="E48" s="6" t="s">
        <v>37</v>
      </c>
      <c r="F48" s="6" t="s">
        <v>127</v>
      </c>
      <c r="G48">
        <v>12</v>
      </c>
      <c r="H48">
        <v>202212</v>
      </c>
      <c r="I48" s="8">
        <v>41.68</v>
      </c>
      <c r="J48" s="8">
        <v>3.67</v>
      </c>
      <c r="K48" s="8">
        <v>6.04</v>
      </c>
      <c r="L48" s="8">
        <v>6.46</v>
      </c>
      <c r="M48" s="35" t="str">
        <f>INDEX(YahooDetails[], MATCH(ZACKS_Screener[Ticker], YahooDetails[Ticker],0), 3)</f>
        <v>Financial Services</v>
      </c>
      <c r="N48" s="6" t="str">
        <f>INDEX(YahooDetails[], MATCH(ZACKS_Screener[Ticker], YahooDetails[Ticker],0), 2)</f>
        <v>Insurance—Life</v>
      </c>
      <c r="O4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0.64577656675749318</v>
      </c>
      <c r="P4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6.9536423841059597E-2</v>
      </c>
      <c r="Q48" s="17">
        <f>IFERROR(ZACKS_Screener[[#This Row],[Price]]/ZACKS_Screener[[#This Row],[EPS1]], "")</f>
        <v>6.9006622516556293</v>
      </c>
      <c r="R48" s="17">
        <f>IFERROR(ZACKS_Screener[[#This Row],[Price]]/ZACKS_Screener[[#This Row],[EPS2]], "")</f>
        <v>6.4520123839009287</v>
      </c>
      <c r="S48" s="17">
        <f>IFERROR(ZACKS_Screener[[#This Row],[PE1]]/(ZACKS_Screener[[#This Row],[EG1]]*100), "")</f>
        <v>0.10685835638639729</v>
      </c>
      <c r="T48" s="17">
        <f>IFERROR(ZACKS_Screener[[#This Row],[PE2]]/(ZACKS_Screener[[#This Row],[EG2]]*100), "")</f>
        <v>0.92786082854194318</v>
      </c>
      <c r="U48"/>
    </row>
    <row r="49" spans="1:21" x14ac:dyDescent="0.25">
      <c r="A49" s="20" t="s">
        <v>129</v>
      </c>
      <c r="B49" s="34">
        <v>24091.06</v>
      </c>
      <c r="C49" s="6" t="s">
        <v>128</v>
      </c>
      <c r="D49" s="6" t="s">
        <v>13</v>
      </c>
      <c r="E49" s="6" t="s">
        <v>130</v>
      </c>
      <c r="F49" s="6" t="s">
        <v>131</v>
      </c>
      <c r="G49">
        <v>12</v>
      </c>
      <c r="H49">
        <v>202212</v>
      </c>
      <c r="I49" s="8">
        <v>48.73</v>
      </c>
      <c r="J49" s="8">
        <v>2.2999999999999998</v>
      </c>
      <c r="K49" s="8">
        <v>2.25</v>
      </c>
      <c r="L49" s="8">
        <v>2.4300000000000002</v>
      </c>
      <c r="M49" s="35" t="str">
        <f>INDEX(YahooDetails[], MATCH(ZACKS_Screener[Ticker], YahooDetails[Ticker],0), 3)</f>
        <v>Basic Materials</v>
      </c>
      <c r="N49" s="6" t="str">
        <f>INDEX(YahooDetails[], MATCH(ZACKS_Screener[Ticker], YahooDetails[Ticker],0), 2)</f>
        <v>Gold</v>
      </c>
      <c r="O4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-2.1739130434782532E-2</v>
      </c>
      <c r="P4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8.0000000000000071E-2</v>
      </c>
      <c r="Q49" s="17">
        <f>IFERROR(ZACKS_Screener[[#This Row],[Price]]/ZACKS_Screener[[#This Row],[EPS1]], "")</f>
        <v>21.657777777777778</v>
      </c>
      <c r="R49" s="17">
        <f>IFERROR(ZACKS_Screener[[#This Row],[Price]]/ZACKS_Screener[[#This Row],[EPS2]], "")</f>
        <v>20.05349794238683</v>
      </c>
      <c r="S49" s="17">
        <f>IFERROR(ZACKS_Screener[[#This Row],[PE1]]/(ZACKS_Screener[[#This Row],[EG1]]*100), "")</f>
        <v>-9.9625777777778133</v>
      </c>
      <c r="T49" s="17">
        <f>IFERROR(ZACKS_Screener[[#This Row],[PE2]]/(ZACKS_Screener[[#This Row],[EG2]]*100), "")</f>
        <v>2.5066872427983515</v>
      </c>
      <c r="U49"/>
    </row>
    <row r="50" spans="1:21" x14ac:dyDescent="0.25">
      <c r="A50" s="20" t="s">
        <v>3292</v>
      </c>
      <c r="B50" s="34">
        <v>2296.36</v>
      </c>
      <c r="C50" s="6" t="s">
        <v>3291</v>
      </c>
      <c r="D50" s="6" t="s">
        <v>13</v>
      </c>
      <c r="E50" s="6" t="s">
        <v>30</v>
      </c>
      <c r="F50" s="6" t="s">
        <v>830</v>
      </c>
      <c r="G50">
        <v>1</v>
      </c>
      <c r="H50">
        <v>202301</v>
      </c>
      <c r="I50" s="8">
        <v>11.63</v>
      </c>
      <c r="J50" s="8">
        <v>0.97</v>
      </c>
      <c r="K50" s="8">
        <v>1.01</v>
      </c>
      <c r="L50" s="8">
        <v>1.04</v>
      </c>
      <c r="M50" s="35" t="str">
        <f>INDEX(YahooDetails[], MATCH(ZACKS_Screener[Ticker], YahooDetails[Ticker],0), 3)</f>
        <v>Consumer Cyclical</v>
      </c>
      <c r="N50" s="6" t="str">
        <f>INDEX(YahooDetails[], MATCH(ZACKS_Screener[Ticker], YahooDetails[Ticker],0), 2)</f>
        <v>Apparel Retail</v>
      </c>
      <c r="O5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4.1237113402061897E-2</v>
      </c>
      <c r="P5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2.9702970297029729E-2</v>
      </c>
      <c r="Q50" s="17">
        <f>IFERROR(ZACKS_Screener[[#This Row],[Price]]/ZACKS_Screener[[#This Row],[EPS1]], "")</f>
        <v>11.514851485148515</v>
      </c>
      <c r="R50" s="17">
        <f>IFERROR(ZACKS_Screener[[#This Row],[Price]]/ZACKS_Screener[[#This Row],[EPS2]], "")</f>
        <v>11.182692307692308</v>
      </c>
      <c r="S50" s="17">
        <f>IFERROR(ZACKS_Screener[[#This Row],[PE1]]/(ZACKS_Screener[[#This Row],[EG1]]*100), "")</f>
        <v>2.7923514851485121</v>
      </c>
      <c r="T50" s="17">
        <f>IFERROR(ZACKS_Screener[[#This Row],[PE2]]/(ZACKS_Screener[[#This Row],[EG2]]*100), "")</f>
        <v>3.7648397435897403</v>
      </c>
      <c r="U50"/>
    </row>
    <row r="51" spans="1:21" x14ac:dyDescent="0.25">
      <c r="A51" s="20" t="s">
        <v>133</v>
      </c>
      <c r="B51" s="34">
        <v>43442.239999999998</v>
      </c>
      <c r="C51" s="6" t="s">
        <v>132</v>
      </c>
      <c r="D51" s="6" t="s">
        <v>22</v>
      </c>
      <c r="E51" s="6" t="s">
        <v>118</v>
      </c>
      <c r="F51" s="6" t="s">
        <v>119</v>
      </c>
      <c r="G51">
        <v>12</v>
      </c>
      <c r="H51">
        <v>202212</v>
      </c>
      <c r="I51" s="8">
        <v>84.54</v>
      </c>
      <c r="J51" s="8">
        <v>5.09</v>
      </c>
      <c r="K51" s="8">
        <v>5.27</v>
      </c>
      <c r="L51" s="8">
        <v>5.59</v>
      </c>
      <c r="M51" s="35" t="str">
        <f>INDEX(YahooDetails[], MATCH(ZACKS_Screener[Ticker], YahooDetails[Ticker],0), 3)</f>
        <v>Utilities</v>
      </c>
      <c r="N51" s="6" t="str">
        <f>INDEX(YahooDetails[], MATCH(ZACKS_Screener[Ticker], YahooDetails[Ticker],0), 2)</f>
        <v>Utilities—Regulated Electric</v>
      </c>
      <c r="O5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3.5363457760314285E-2</v>
      </c>
      <c r="P5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6.0721062618595882E-2</v>
      </c>
      <c r="Q51" s="17">
        <f>IFERROR(ZACKS_Screener[[#This Row],[Price]]/ZACKS_Screener[[#This Row],[EPS1]], "")</f>
        <v>16.041745730550286</v>
      </c>
      <c r="R51" s="17">
        <f>IFERROR(ZACKS_Screener[[#This Row],[Price]]/ZACKS_Screener[[#This Row],[EPS2]], "")</f>
        <v>15.123434704830055</v>
      </c>
      <c r="S51" s="17">
        <f>IFERROR(ZACKS_Screener[[#This Row],[PE1]]/(ZACKS_Screener[[#This Row],[EG1]]*100), "")</f>
        <v>4.5362492093611717</v>
      </c>
      <c r="T51" s="17">
        <f>IFERROR(ZACKS_Screener[[#This Row],[PE2]]/(ZACKS_Screener[[#This Row],[EG2]]*100), "")</f>
        <v>2.4906406529516976</v>
      </c>
      <c r="U51"/>
    </row>
    <row r="52" spans="1:21" x14ac:dyDescent="0.25">
      <c r="A52" s="20" t="s">
        <v>135</v>
      </c>
      <c r="B52" s="34">
        <v>14482.65</v>
      </c>
      <c r="C52" s="6" t="s">
        <v>134</v>
      </c>
      <c r="D52" s="6" t="s">
        <v>13</v>
      </c>
      <c r="E52" s="6" t="s">
        <v>37</v>
      </c>
      <c r="F52" s="6" t="s">
        <v>136</v>
      </c>
      <c r="G52">
        <v>12</v>
      </c>
      <c r="H52">
        <v>202212</v>
      </c>
      <c r="I52" s="8">
        <v>60.97</v>
      </c>
      <c r="J52" s="8">
        <v>9.01</v>
      </c>
      <c r="K52" s="8">
        <v>8.77</v>
      </c>
      <c r="L52" s="8">
        <v>9.36</v>
      </c>
      <c r="M52" s="35" t="str">
        <f>INDEX(YahooDetails[], MATCH(ZACKS_Screener[Ticker], YahooDetails[Ticker],0), 3)</f>
        <v>Industrials</v>
      </c>
      <c r="N52" s="6" t="str">
        <f>INDEX(YahooDetails[], MATCH(ZACKS_Screener[Ticker], YahooDetails[Ticker],0), 2)</f>
        <v>Rental &amp; Leasing Services</v>
      </c>
      <c r="O5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-2.6637069922308569E-2</v>
      </c>
      <c r="P5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6.7274800456100334E-2</v>
      </c>
      <c r="Q52" s="17">
        <f>IFERROR(ZACKS_Screener[[#This Row],[Price]]/ZACKS_Screener[[#This Row],[EPS1]], "")</f>
        <v>6.9521094640820982</v>
      </c>
      <c r="R52" s="17">
        <f>IFERROR(ZACKS_Screener[[#This Row],[Price]]/ZACKS_Screener[[#This Row],[EPS2]], "")</f>
        <v>6.5138888888888893</v>
      </c>
      <c r="S52" s="17">
        <f>IFERROR(ZACKS_Screener[[#This Row],[PE1]]/(ZACKS_Screener[[#This Row],[EG1]]*100), "")</f>
        <v>-2.6099377613074854</v>
      </c>
      <c r="T52" s="17">
        <f>IFERROR(ZACKS_Screener[[#This Row],[PE2]]/(ZACKS_Screener[[#This Row],[EG2]]*100), "")</f>
        <v>0.96825094161958591</v>
      </c>
      <c r="U52"/>
    </row>
    <row r="53" spans="1:21" x14ac:dyDescent="0.25">
      <c r="A53" s="20" t="s">
        <v>137</v>
      </c>
      <c r="B53" s="34">
        <v>14062.74</v>
      </c>
      <c r="C53" s="6" t="s">
        <v>137</v>
      </c>
      <c r="D53" s="6" t="s">
        <v>13</v>
      </c>
      <c r="E53" s="6" t="s">
        <v>118</v>
      </c>
      <c r="F53" s="6" t="s">
        <v>119</v>
      </c>
      <c r="G53">
        <v>12</v>
      </c>
      <c r="H53">
        <v>202212</v>
      </c>
      <c r="I53" s="8">
        <v>21.01</v>
      </c>
      <c r="J53" s="8">
        <v>1.67</v>
      </c>
      <c r="K53" s="8">
        <v>1.73</v>
      </c>
      <c r="L53" s="8">
        <v>1.93</v>
      </c>
      <c r="M53" s="35" t="str">
        <f>INDEX(YahooDetails[], MATCH(ZACKS_Screener[Ticker], YahooDetails[Ticker],0), 3)</f>
        <v>Utilities</v>
      </c>
      <c r="N53" s="6" t="str">
        <f>INDEX(YahooDetails[], MATCH(ZACKS_Screener[Ticker], YahooDetails[Ticker],0), 2)</f>
        <v>Utilities—Diversified</v>
      </c>
      <c r="O5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3.5928143712574884E-2</v>
      </c>
      <c r="P5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0.11560693641618494</v>
      </c>
      <c r="Q53" s="17">
        <f>IFERROR(ZACKS_Screener[[#This Row],[Price]]/ZACKS_Screener[[#This Row],[EPS1]], "")</f>
        <v>12.144508670520231</v>
      </c>
      <c r="R53" s="17">
        <f>IFERROR(ZACKS_Screener[[#This Row],[Price]]/ZACKS_Screener[[#This Row],[EPS2]], "")</f>
        <v>10.886010362694302</v>
      </c>
      <c r="S53" s="17">
        <f>IFERROR(ZACKS_Screener[[#This Row],[PE1]]/(ZACKS_Screener[[#This Row],[EG1]]*100), "")</f>
        <v>3.3802215799614612</v>
      </c>
      <c r="T53" s="17">
        <f>IFERROR(ZACKS_Screener[[#This Row],[PE2]]/(ZACKS_Screener[[#This Row],[EG2]]*100), "")</f>
        <v>0.94163989637305734</v>
      </c>
      <c r="U53"/>
    </row>
    <row r="54" spans="1:21" x14ac:dyDescent="0.25">
      <c r="A54" s="20" t="s">
        <v>139</v>
      </c>
      <c r="B54" s="34">
        <v>9830.59</v>
      </c>
      <c r="C54" s="6" t="s">
        <v>138</v>
      </c>
      <c r="D54" s="6" t="s">
        <v>13</v>
      </c>
      <c r="E54" s="6" t="s">
        <v>37</v>
      </c>
      <c r="F54" s="6" t="s">
        <v>70</v>
      </c>
      <c r="G54">
        <v>12</v>
      </c>
      <c r="H54">
        <v>202212</v>
      </c>
      <c r="I54" s="8">
        <v>115.41</v>
      </c>
      <c r="J54" s="8">
        <v>11.63</v>
      </c>
      <c r="K54" s="8">
        <v>11.52</v>
      </c>
      <c r="L54" s="8">
        <v>12.03</v>
      </c>
      <c r="M54" s="35" t="str">
        <f>INDEX(YahooDetails[], MATCH(ZACKS_Screener[Ticker], YahooDetails[Ticker],0), 3)</f>
        <v>Financial Services</v>
      </c>
      <c r="N54" s="6" t="str">
        <f>INDEX(YahooDetails[], MATCH(ZACKS_Screener[Ticker], YahooDetails[Ticker],0), 2)</f>
        <v>Insurance—Property &amp; Casualty</v>
      </c>
      <c r="O5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-9.4582975064489427E-3</v>
      </c>
      <c r="P5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4.4270833333333315E-2</v>
      </c>
      <c r="Q54" s="17">
        <f>IFERROR(ZACKS_Screener[[#This Row],[Price]]/ZACKS_Screener[[#This Row],[EPS1]], "")</f>
        <v>10.018229166666666</v>
      </c>
      <c r="R54" s="17">
        <f>IFERROR(ZACKS_Screener[[#This Row],[Price]]/ZACKS_Screener[[#This Row],[EPS2]], "")</f>
        <v>9.5935162094763093</v>
      </c>
      <c r="S54" s="17">
        <f>IFERROR(ZACKS_Screener[[#This Row],[PE1]]/(ZACKS_Screener[[#This Row],[EG1]]*100), "")</f>
        <v>-10.592000473484731</v>
      </c>
      <c r="T54" s="17">
        <f>IFERROR(ZACKS_Screener[[#This Row],[PE2]]/(ZACKS_Screener[[#This Row],[EG2]]*100), "")</f>
        <v>2.1670060143758261</v>
      </c>
      <c r="U54"/>
    </row>
    <row r="55" spans="1:21" x14ac:dyDescent="0.25">
      <c r="A55" s="20" t="s">
        <v>141</v>
      </c>
      <c r="B55" s="34">
        <v>40966.589999999997</v>
      </c>
      <c r="C55" s="6" t="s">
        <v>140</v>
      </c>
      <c r="D55" s="6" t="s">
        <v>13</v>
      </c>
      <c r="E55" s="6" t="s">
        <v>37</v>
      </c>
      <c r="F55" s="6" t="s">
        <v>142</v>
      </c>
      <c r="G55">
        <v>12</v>
      </c>
      <c r="H55">
        <v>202212</v>
      </c>
      <c r="I55" s="8">
        <v>67.8</v>
      </c>
      <c r="J55" s="8">
        <v>5.33</v>
      </c>
      <c r="K55" s="8">
        <v>5.81</v>
      </c>
      <c r="L55" s="8">
        <v>6.04</v>
      </c>
      <c r="M55" s="35" t="str">
        <f>INDEX(YahooDetails[], MATCH(ZACKS_Screener[Ticker], YahooDetails[Ticker],0), 3)</f>
        <v>Financial Services</v>
      </c>
      <c r="N55" s="6" t="str">
        <f>INDEX(YahooDetails[], MATCH(ZACKS_Screener[Ticker], YahooDetails[Ticker],0), 2)</f>
        <v>Insurance—Life</v>
      </c>
      <c r="O5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9.0056285178236314E-2</v>
      </c>
      <c r="P5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3.9586919104991472E-2</v>
      </c>
      <c r="Q55" s="17">
        <f>IFERROR(ZACKS_Screener[[#This Row],[Price]]/ZACKS_Screener[[#This Row],[EPS1]], "")</f>
        <v>11.669535283993115</v>
      </c>
      <c r="R55" s="17">
        <f>IFERROR(ZACKS_Screener[[#This Row],[Price]]/ZACKS_Screener[[#This Row],[EPS2]], "")</f>
        <v>11.225165562913906</v>
      </c>
      <c r="S55" s="17">
        <f>IFERROR(ZACKS_Screener[[#This Row],[PE1]]/(ZACKS_Screener[[#This Row],[EG1]]*100), "")</f>
        <v>1.2958046471600702</v>
      </c>
      <c r="T55" s="17">
        <f>IFERROR(ZACKS_Screener[[#This Row],[PE2]]/(ZACKS_Screener[[#This Row],[EG2]]*100), "")</f>
        <v>2.8355744313273767</v>
      </c>
      <c r="U55"/>
    </row>
    <row r="56" spans="1:21" x14ac:dyDescent="0.25">
      <c r="A56" s="20" t="s">
        <v>144</v>
      </c>
      <c r="B56" s="34">
        <v>4745.75</v>
      </c>
      <c r="C56" s="6" t="s">
        <v>143</v>
      </c>
      <c r="D56" s="6" t="s">
        <v>22</v>
      </c>
      <c r="E56" s="6" t="s">
        <v>85</v>
      </c>
      <c r="F56" s="6" t="s">
        <v>145</v>
      </c>
      <c r="G56">
        <v>6</v>
      </c>
      <c r="H56">
        <v>202206</v>
      </c>
      <c r="I56" s="8">
        <v>16.05</v>
      </c>
      <c r="J56" s="8">
        <v>-2.5099999999999998</v>
      </c>
      <c r="K56" s="8">
        <v>-3.51</v>
      </c>
      <c r="L56" s="8">
        <v>-2.99</v>
      </c>
      <c r="M56" s="35" t="str">
        <f>INDEX(YahooDetails[], MATCH(ZACKS_Screener[Ticker], YahooDetails[Ticker],0), 3)</f>
        <v>Technology</v>
      </c>
      <c r="N56" s="6" t="str">
        <f>INDEX(YahooDetails[], MATCH(ZACKS_Screener[Ticker], YahooDetails[Ticker],0), 2)</f>
        <v>Software—Infrastructure</v>
      </c>
      <c r="O5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-0.39840637450199207</v>
      </c>
      <c r="P5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0.14814814814814803</v>
      </c>
      <c r="Q56" s="17">
        <f>IFERROR(ZACKS_Screener[[#This Row],[Price]]/ZACKS_Screener[[#This Row],[EPS1]], "")</f>
        <v>-4.5726495726495733</v>
      </c>
      <c r="R56" s="17">
        <f>IFERROR(ZACKS_Screener[[#This Row],[Price]]/ZACKS_Screener[[#This Row],[EPS2]], "")</f>
        <v>-5.367892976588629</v>
      </c>
      <c r="S56" s="17">
        <f>IFERROR(ZACKS_Screener[[#This Row],[PE1]]/(ZACKS_Screener[[#This Row],[EG1]]*100), "")</f>
        <v>0.11477350427350429</v>
      </c>
      <c r="T56" s="17">
        <f>IFERROR(ZACKS_Screener[[#This Row],[PE2]]/(ZACKS_Screener[[#This Row],[EG2]]*100), "")</f>
        <v>-0.36233277591973273</v>
      </c>
      <c r="U56"/>
    </row>
    <row r="57" spans="1:21" x14ac:dyDescent="0.25">
      <c r="A57" s="20" t="s">
        <v>146</v>
      </c>
      <c r="B57" s="34">
        <v>9906.7800000000007</v>
      </c>
      <c r="C57" s="6" t="s">
        <v>146</v>
      </c>
      <c r="D57" s="6" t="s">
        <v>13</v>
      </c>
      <c r="E57" s="6" t="s">
        <v>18</v>
      </c>
      <c r="F57" s="6" t="s">
        <v>147</v>
      </c>
      <c r="G57">
        <v>12</v>
      </c>
      <c r="H57">
        <v>202212</v>
      </c>
      <c r="I57" s="8">
        <v>132.33000000000001</v>
      </c>
      <c r="J57" s="8">
        <v>12.42</v>
      </c>
      <c r="K57" s="8">
        <v>14.5</v>
      </c>
      <c r="L57" s="8">
        <v>14.61</v>
      </c>
      <c r="M57" s="35" t="str">
        <f>INDEX(YahooDetails[], MATCH(ZACKS_Screener[Ticker], YahooDetails[Ticker],0), 3)</f>
        <v>Industrials</v>
      </c>
      <c r="N57" s="6" t="str">
        <f>INDEX(YahooDetails[], MATCH(ZACKS_Screener[Ticker], YahooDetails[Ticker],0), 2)</f>
        <v>Farm &amp; Heavy Construction Machinery</v>
      </c>
      <c r="O5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0.16747181964573268</v>
      </c>
      <c r="P5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7.5862068965516852E-3</v>
      </c>
      <c r="Q57" s="17">
        <f>IFERROR(ZACKS_Screener[[#This Row],[Price]]/ZACKS_Screener[[#This Row],[EPS1]], "")</f>
        <v>9.1262068965517251</v>
      </c>
      <c r="R57" s="17">
        <f>IFERROR(ZACKS_Screener[[#This Row],[Price]]/ZACKS_Screener[[#This Row],[EPS2]], "")</f>
        <v>9.0574948665297761</v>
      </c>
      <c r="S57" s="17">
        <f>IFERROR(ZACKS_Screener[[#This Row],[PE1]]/(ZACKS_Screener[[#This Row],[EG1]]*100), "")</f>
        <v>0.54493985411140589</v>
      </c>
      <c r="T57" s="17">
        <f>IFERROR(ZACKS_Screener[[#This Row],[PE2]]/(ZACKS_Screener[[#This Row],[EG2]]*100), "")</f>
        <v>11.939425051334766</v>
      </c>
      <c r="U57"/>
    </row>
    <row r="58" spans="1:21" x14ac:dyDescent="0.25">
      <c r="A58" s="20" t="s">
        <v>148</v>
      </c>
      <c r="B58" s="34">
        <v>91476.93</v>
      </c>
      <c r="C58" s="6" t="s">
        <v>90</v>
      </c>
      <c r="D58" s="6" t="s">
        <v>13</v>
      </c>
      <c r="E58" s="6" t="s">
        <v>37</v>
      </c>
      <c r="F58" s="6" t="s">
        <v>92</v>
      </c>
      <c r="G58">
        <v>12</v>
      </c>
      <c r="H58">
        <v>202212</v>
      </c>
      <c r="I58" s="8">
        <v>98.32</v>
      </c>
      <c r="J58" s="8"/>
      <c r="M58" s="35" t="str">
        <f>INDEX(YahooDetails[], MATCH(ZACKS_Screener[Ticker], YahooDetails[Ticker],0), 3)</f>
        <v/>
      </c>
      <c r="N58" s="6" t="str">
        <f>INDEX(YahooDetails[], MATCH(ZACKS_Screener[Ticker], YahooDetails[Ticker],0), 2)</f>
        <v/>
      </c>
      <c r="O58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58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58" s="17" t="str">
        <f>IFERROR(ZACKS_Screener[[#This Row],[Price]]/ZACKS_Screener[[#This Row],[EPS1]], "")</f>
        <v/>
      </c>
      <c r="R58" s="17" t="str">
        <f>IFERROR(ZACKS_Screener[[#This Row],[Price]]/ZACKS_Screener[[#This Row],[EPS2]], "")</f>
        <v/>
      </c>
      <c r="S58" s="17" t="str">
        <f>IFERROR(ZACKS_Screener[[#This Row],[PE1]]/(ZACKS_Screener[[#This Row],[EG1]]*100), "")</f>
        <v/>
      </c>
      <c r="T58" s="17" t="str">
        <f>IFERROR(ZACKS_Screener[[#This Row],[PE2]]/(ZACKS_Screener[[#This Row],[EG2]]*100), "")</f>
        <v/>
      </c>
      <c r="U58"/>
    </row>
    <row r="59" spans="1:21" x14ac:dyDescent="0.25">
      <c r="A59" s="20" t="s">
        <v>150</v>
      </c>
      <c r="B59" s="34">
        <v>4626.33</v>
      </c>
      <c r="C59" s="6" t="s">
        <v>149</v>
      </c>
      <c r="D59" s="6" t="s">
        <v>13</v>
      </c>
      <c r="E59" s="6" t="s">
        <v>130</v>
      </c>
      <c r="F59" s="6" t="s">
        <v>131</v>
      </c>
      <c r="G59">
        <v>12</v>
      </c>
      <c r="H59">
        <v>202212</v>
      </c>
      <c r="I59" s="8">
        <v>11.68</v>
      </c>
      <c r="J59" s="8">
        <v>0.28000000000000003</v>
      </c>
      <c r="K59" s="8">
        <v>0.47</v>
      </c>
      <c r="L59" s="8">
        <v>0.57999999999999996</v>
      </c>
      <c r="M59" s="35" t="str">
        <f>INDEX(YahooDetails[], MATCH(ZACKS_Screener[Ticker], YahooDetails[Ticker],0), 3)</f>
        <v>Basic Materials</v>
      </c>
      <c r="N59" s="6" t="str">
        <f>INDEX(YahooDetails[], MATCH(ZACKS_Screener[Ticker], YahooDetails[Ticker],0), 2)</f>
        <v>Gold</v>
      </c>
      <c r="O5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0.67857142857142827</v>
      </c>
      <c r="P5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0.23404255319148934</v>
      </c>
      <c r="Q59" s="17">
        <f>IFERROR(ZACKS_Screener[[#This Row],[Price]]/ZACKS_Screener[[#This Row],[EPS1]], "")</f>
        <v>24.851063829787236</v>
      </c>
      <c r="R59" s="17">
        <f>IFERROR(ZACKS_Screener[[#This Row],[Price]]/ZACKS_Screener[[#This Row],[EPS2]], "")</f>
        <v>20.137931034482758</v>
      </c>
      <c r="S59" s="17">
        <f>IFERROR(ZACKS_Screener[[#This Row],[PE1]]/(ZACKS_Screener[[#This Row],[EG1]]*100), "")</f>
        <v>0.36622620380739096</v>
      </c>
      <c r="T59" s="17">
        <f>IFERROR(ZACKS_Screener[[#This Row],[PE2]]/(ZACKS_Screener[[#This Row],[EG2]]*100), "")</f>
        <v>0.86043887147335429</v>
      </c>
      <c r="U59"/>
    </row>
    <row r="60" spans="1:21" x14ac:dyDescent="0.25">
      <c r="A60" s="20" t="s">
        <v>152</v>
      </c>
      <c r="B60" s="34">
        <v>7147.57</v>
      </c>
      <c r="C60" s="6" t="s">
        <v>151</v>
      </c>
      <c r="D60" s="6" t="s">
        <v>13</v>
      </c>
      <c r="E60" s="6" t="s">
        <v>41</v>
      </c>
      <c r="F60" s="6" t="s">
        <v>153</v>
      </c>
      <c r="G60">
        <v>12</v>
      </c>
      <c r="H60">
        <v>202212</v>
      </c>
      <c r="I60" s="8">
        <v>17.23</v>
      </c>
      <c r="J60" s="8">
        <v>-0.26</v>
      </c>
      <c r="K60" s="8">
        <v>-0.1</v>
      </c>
      <c r="L60" s="8">
        <v>0.11</v>
      </c>
      <c r="M60" s="35" t="str">
        <f>INDEX(YahooDetails[], MATCH(ZACKS_Screener[Ticker], YahooDetails[Ticker],0), 3)</f>
        <v>Healthcare</v>
      </c>
      <c r="N60" s="6" t="str">
        <f>INDEX(YahooDetails[], MATCH(ZACKS_Screener[Ticker], YahooDetails[Ticker],0), 2)</f>
        <v>Medical Care Facilities</v>
      </c>
      <c r="O6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0.61538461538461542</v>
      </c>
      <c r="P6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60" s="17">
        <f>IFERROR(ZACKS_Screener[[#This Row],[Price]]/ZACKS_Screener[[#This Row],[EPS1]], "")</f>
        <v>-172.29999999999998</v>
      </c>
      <c r="R60" s="17">
        <f>IFERROR(ZACKS_Screener[[#This Row],[Price]]/ZACKS_Screener[[#This Row],[EPS2]], "")</f>
        <v>156.63636363636363</v>
      </c>
      <c r="S60" s="17">
        <f>IFERROR(ZACKS_Screener[[#This Row],[PE1]]/(ZACKS_Screener[[#This Row],[EG1]]*100), "")</f>
        <v>-2.7998749999999997</v>
      </c>
      <c r="T60" s="17">
        <f>IFERROR(ZACKS_Screener[[#This Row],[PE2]]/(ZACKS_Screener[[#This Row],[EG2]]*100), "")</f>
        <v>1.5663636363636362</v>
      </c>
      <c r="U60"/>
    </row>
    <row r="61" spans="1:21" x14ac:dyDescent="0.25">
      <c r="A61" s="20" t="s">
        <v>155</v>
      </c>
      <c r="B61" s="34">
        <v>6034.56</v>
      </c>
      <c r="C61" s="6" t="s">
        <v>154</v>
      </c>
      <c r="D61" s="6" t="s">
        <v>22</v>
      </c>
      <c r="E61" s="6" t="s">
        <v>37</v>
      </c>
      <c r="F61" s="6" t="s">
        <v>156</v>
      </c>
      <c r="G61">
        <v>12</v>
      </c>
      <c r="H61">
        <v>202212</v>
      </c>
      <c r="I61" s="8">
        <v>10.130000000000001</v>
      </c>
      <c r="J61" s="8">
        <v>3.11</v>
      </c>
      <c r="K61" s="8">
        <v>2.36</v>
      </c>
      <c r="L61" s="8">
        <v>1.88</v>
      </c>
      <c r="M61" s="35" t="str">
        <f>INDEX(YahooDetails[], MATCH(ZACKS_Screener[Ticker], YahooDetails[Ticker],0), 3)</f>
        <v>Real Estate</v>
      </c>
      <c r="N61" s="6" t="str">
        <f>INDEX(YahooDetails[], MATCH(ZACKS_Screener[Ticker], YahooDetails[Ticker],0), 2)</f>
        <v>REIT—Mortgage</v>
      </c>
      <c r="O6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-0.24115755627009647</v>
      </c>
      <c r="P6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-0.20338983050847459</v>
      </c>
      <c r="Q61" s="17">
        <f>IFERROR(ZACKS_Screener[[#This Row],[Price]]/ZACKS_Screener[[#This Row],[EPS1]], "")</f>
        <v>4.2923728813559325</v>
      </c>
      <c r="R61" s="17">
        <f>IFERROR(ZACKS_Screener[[#This Row],[Price]]/ZACKS_Screener[[#This Row],[EPS2]], "")</f>
        <v>5.3882978723404262</v>
      </c>
      <c r="S61" s="17">
        <f>IFERROR(ZACKS_Screener[[#This Row],[PE1]]/(ZACKS_Screener[[#This Row],[EG1]]*100), "")</f>
        <v>-0.17799039548022599</v>
      </c>
      <c r="T61" s="17">
        <f>IFERROR(ZACKS_Screener[[#This Row],[PE2]]/(ZACKS_Screener[[#This Row],[EG2]]*100), "")</f>
        <v>-0.26492464539007093</v>
      </c>
      <c r="U61"/>
    </row>
    <row r="62" spans="1:21" x14ac:dyDescent="0.25">
      <c r="A62" s="20" t="s">
        <v>158</v>
      </c>
      <c r="B62" s="34">
        <v>3196.11</v>
      </c>
      <c r="C62" s="6" t="s">
        <v>157</v>
      </c>
      <c r="D62" s="6" t="s">
        <v>13</v>
      </c>
      <c r="E62" s="6" t="s">
        <v>37</v>
      </c>
      <c r="F62" s="6" t="s">
        <v>89</v>
      </c>
      <c r="G62">
        <v>12</v>
      </c>
      <c r="H62">
        <v>202212</v>
      </c>
      <c r="I62" s="8">
        <v>53.86</v>
      </c>
      <c r="J62" s="8">
        <v>4.1399999999999997</v>
      </c>
      <c r="K62" s="8">
        <v>4.5999999999999996</v>
      </c>
      <c r="L62" s="8">
        <v>5.65</v>
      </c>
      <c r="M62" s="35" t="str">
        <f>INDEX(YahooDetails[], MATCH(ZACKS_Screener[Ticker], YahooDetails[Ticker],0), 3)</f>
        <v>Financial Services</v>
      </c>
      <c r="N62" s="6" t="str">
        <f>INDEX(YahooDetails[], MATCH(ZACKS_Screener[Ticker], YahooDetails[Ticker],0), 2)</f>
        <v>Insurance—Specialty</v>
      </c>
      <c r="O6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0.1111111111111111</v>
      </c>
      <c r="P6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0.22826086956521757</v>
      </c>
      <c r="Q62" s="17">
        <f>IFERROR(ZACKS_Screener[[#This Row],[Price]]/ZACKS_Screener[[#This Row],[EPS1]], "")</f>
        <v>11.708695652173914</v>
      </c>
      <c r="R62" s="17">
        <f>IFERROR(ZACKS_Screener[[#This Row],[Price]]/ZACKS_Screener[[#This Row],[EPS2]], "")</f>
        <v>9.532743362831857</v>
      </c>
      <c r="S62" s="17">
        <f>IFERROR(ZACKS_Screener[[#This Row],[PE1]]/(ZACKS_Screener[[#This Row],[EG1]]*100), "")</f>
        <v>1.0537826086956523</v>
      </c>
      <c r="T62" s="17">
        <f>IFERROR(ZACKS_Screener[[#This Row],[PE2]]/(ZACKS_Screener[[#This Row],[EG2]]*100), "")</f>
        <v>0.41762494732406197</v>
      </c>
      <c r="U62"/>
    </row>
    <row r="63" spans="1:21" x14ac:dyDescent="0.25">
      <c r="A63" s="20" t="s">
        <v>160</v>
      </c>
      <c r="B63" s="34">
        <v>14649.82</v>
      </c>
      <c r="C63" s="6" t="s">
        <v>159</v>
      </c>
      <c r="D63" s="6" t="s">
        <v>13</v>
      </c>
      <c r="E63" s="6" t="s">
        <v>118</v>
      </c>
      <c r="F63" s="6" t="s">
        <v>119</v>
      </c>
      <c r="G63">
        <v>12</v>
      </c>
      <c r="H63">
        <v>202212</v>
      </c>
      <c r="I63" s="8">
        <v>37.89</v>
      </c>
      <c r="J63" s="8">
        <v>2.33</v>
      </c>
      <c r="K63" s="8">
        <v>2.21</v>
      </c>
      <c r="L63" s="8">
        <v>2.36</v>
      </c>
      <c r="M63" s="35" t="str">
        <f>INDEX(YahooDetails[], MATCH(ZACKS_Screener[Ticker], YahooDetails[Ticker],0), 3)</f>
        <v>Utilities</v>
      </c>
      <c r="N63" s="6" t="str">
        <f>INDEX(YahooDetails[], MATCH(ZACKS_Screener[Ticker], YahooDetails[Ticker],0), 2)</f>
        <v>Utilities—Regulated Electric</v>
      </c>
      <c r="O6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-5.1502145922746823E-2</v>
      </c>
      <c r="P6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6.7873303167420782E-2</v>
      </c>
      <c r="Q63" s="17">
        <f>IFERROR(ZACKS_Screener[[#This Row],[Price]]/ZACKS_Screener[[#This Row],[EPS1]], "")</f>
        <v>17.144796380090497</v>
      </c>
      <c r="R63" s="17">
        <f>IFERROR(ZACKS_Screener[[#This Row],[Price]]/ZACKS_Screener[[#This Row],[EPS2]], "")</f>
        <v>16.055084745762713</v>
      </c>
      <c r="S63" s="17">
        <f>IFERROR(ZACKS_Screener[[#This Row],[PE1]]/(ZACKS_Screener[[#This Row],[EG1]]*100), "")</f>
        <v>-3.3289479638009021</v>
      </c>
      <c r="T63" s="17">
        <f>IFERROR(ZACKS_Screener[[#This Row],[PE2]]/(ZACKS_Screener[[#This Row],[EG2]]*100), "")</f>
        <v>2.3654491525423742</v>
      </c>
      <c r="U63"/>
    </row>
    <row r="64" spans="1:21" x14ac:dyDescent="0.25">
      <c r="A64" s="20" t="s">
        <v>3296</v>
      </c>
      <c r="B64" s="34">
        <v>2271.0300000000002</v>
      </c>
      <c r="C64" s="6" t="s">
        <v>3295</v>
      </c>
      <c r="D64" s="6" t="s">
        <v>13</v>
      </c>
      <c r="E64" s="6" t="s">
        <v>41</v>
      </c>
      <c r="F64" s="6" t="s">
        <v>153</v>
      </c>
      <c r="G64">
        <v>12</v>
      </c>
      <c r="H64">
        <v>202212</v>
      </c>
      <c r="I64" s="8">
        <v>16.89</v>
      </c>
      <c r="J64" s="8">
        <v>0.85</v>
      </c>
      <c r="K64" s="8">
        <v>0.67</v>
      </c>
      <c r="L64" s="8">
        <v>0.88</v>
      </c>
      <c r="M64" s="35" t="str">
        <f>INDEX(YahooDetails[], MATCH(ZACKS_Screener[Ticker], YahooDetails[Ticker],0), 3)</f>
        <v>Healthcare</v>
      </c>
      <c r="N64" s="6" t="str">
        <f>INDEX(YahooDetails[], MATCH(ZACKS_Screener[Ticker], YahooDetails[Ticker],0), 2)</f>
        <v>Health Information Services</v>
      </c>
      <c r="O6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-0.21176470588235288</v>
      </c>
      <c r="P6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0.31343283582089543</v>
      </c>
      <c r="Q64" s="17">
        <f>IFERROR(ZACKS_Screener[[#This Row],[Price]]/ZACKS_Screener[[#This Row],[EPS1]], "")</f>
        <v>25.208955223880597</v>
      </c>
      <c r="R64" s="17">
        <f>IFERROR(ZACKS_Screener[[#This Row],[Price]]/ZACKS_Screener[[#This Row],[EPS2]], "")</f>
        <v>19.19318181818182</v>
      </c>
      <c r="S64" s="17">
        <f>IFERROR(ZACKS_Screener[[#This Row],[PE1]]/(ZACKS_Screener[[#This Row],[EG1]]*100), "")</f>
        <v>-1.1904228855721395</v>
      </c>
      <c r="T64" s="17">
        <f>IFERROR(ZACKS_Screener[[#This Row],[PE2]]/(ZACKS_Screener[[#This Row],[EG2]]*100), "")</f>
        <v>0.61235389610389634</v>
      </c>
      <c r="U64"/>
    </row>
    <row r="65" spans="1:21" x14ac:dyDescent="0.25">
      <c r="A65" s="20" t="s">
        <v>162</v>
      </c>
      <c r="B65" s="34">
        <v>4846.34</v>
      </c>
      <c r="C65" s="6" t="s">
        <v>161</v>
      </c>
      <c r="D65" s="6" t="s">
        <v>13</v>
      </c>
      <c r="E65" s="6" t="s">
        <v>14</v>
      </c>
      <c r="F65" s="6" t="s">
        <v>163</v>
      </c>
      <c r="G65">
        <v>4</v>
      </c>
      <c r="H65">
        <v>202304</v>
      </c>
      <c r="I65" s="8">
        <v>43.19</v>
      </c>
      <c r="J65" s="8">
        <v>-0.42</v>
      </c>
      <c r="K65" s="8">
        <v>-0.28000000000000003</v>
      </c>
      <c r="L65" s="8">
        <v>0.04</v>
      </c>
      <c r="M65" s="35" t="str">
        <f>INDEX(YahooDetails[], MATCH(ZACKS_Screener[Ticker], YahooDetails[Ticker],0), 3)</f>
        <v>Technology</v>
      </c>
      <c r="N65" s="6" t="str">
        <f>INDEX(YahooDetails[], MATCH(ZACKS_Screener[Ticker], YahooDetails[Ticker],0), 2)</f>
        <v>Software—Application</v>
      </c>
      <c r="O6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0.33333333333333326</v>
      </c>
      <c r="P6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65" s="17">
        <f>IFERROR(ZACKS_Screener[[#This Row],[Price]]/ZACKS_Screener[[#This Row],[EPS1]], "")</f>
        <v>-154.24999999999997</v>
      </c>
      <c r="R65" s="17">
        <f>IFERROR(ZACKS_Screener[[#This Row],[Price]]/ZACKS_Screener[[#This Row],[EPS2]], "")</f>
        <v>1079.75</v>
      </c>
      <c r="S65" s="17">
        <f>IFERROR(ZACKS_Screener[[#This Row],[PE1]]/(ZACKS_Screener[[#This Row],[EG1]]*100), "")</f>
        <v>-4.6274999999999995</v>
      </c>
      <c r="T65" s="17">
        <f>IFERROR(ZACKS_Screener[[#This Row],[PE2]]/(ZACKS_Screener[[#This Row],[EG2]]*100), "")</f>
        <v>10.797499999999999</v>
      </c>
      <c r="U65"/>
    </row>
    <row r="66" spans="1:21" x14ac:dyDescent="0.25">
      <c r="A66" s="20" t="s">
        <v>165</v>
      </c>
      <c r="B66" s="34">
        <v>40588.04</v>
      </c>
      <c r="C66" s="6" t="s">
        <v>164</v>
      </c>
      <c r="D66" s="6" t="s">
        <v>13</v>
      </c>
      <c r="E66" s="6" t="s">
        <v>37</v>
      </c>
      <c r="F66" s="6" t="s">
        <v>89</v>
      </c>
      <c r="G66">
        <v>12</v>
      </c>
      <c r="H66">
        <v>202212</v>
      </c>
      <c r="I66" s="8">
        <v>56.08</v>
      </c>
      <c r="J66" s="8">
        <v>4.55</v>
      </c>
      <c r="K66" s="8">
        <v>6.46</v>
      </c>
      <c r="L66" s="8">
        <v>7.82</v>
      </c>
      <c r="M66" s="35" t="str">
        <f>INDEX(YahooDetails[], MATCH(ZACKS_Screener[Ticker], YahooDetails[Ticker],0), 3)</f>
        <v>Financial Services</v>
      </c>
      <c r="N66" s="6" t="str">
        <f>INDEX(YahooDetails[], MATCH(ZACKS_Screener[Ticker], YahooDetails[Ticker],0), 2)</f>
        <v>Insurance—Diversified</v>
      </c>
      <c r="O6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0.41978021978021984</v>
      </c>
      <c r="P6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0.21052631578947373</v>
      </c>
      <c r="Q66" s="17">
        <f>IFERROR(ZACKS_Screener[[#This Row],[Price]]/ZACKS_Screener[[#This Row],[EPS1]], "")</f>
        <v>8.6811145510835903</v>
      </c>
      <c r="R66" s="17">
        <f>IFERROR(ZACKS_Screener[[#This Row],[Price]]/ZACKS_Screener[[#This Row],[EPS2]], "")</f>
        <v>7.1713554987212271</v>
      </c>
      <c r="S66" s="17">
        <f>IFERROR(ZACKS_Screener[[#This Row],[PE1]]/(ZACKS_Screener[[#This Row],[EG1]]*100), "")</f>
        <v>0.20680141993419021</v>
      </c>
      <c r="T66" s="17">
        <f>IFERROR(ZACKS_Screener[[#This Row],[PE2]]/(ZACKS_Screener[[#This Row],[EG2]]*100), "")</f>
        <v>0.34063938618925821</v>
      </c>
      <c r="U66"/>
    </row>
    <row r="67" spans="1:21" x14ac:dyDescent="0.25">
      <c r="A67" s="20" t="s">
        <v>3301</v>
      </c>
      <c r="B67" s="34">
        <v>2812.99</v>
      </c>
      <c r="C67" s="6" t="s">
        <v>3300</v>
      </c>
      <c r="D67" s="6" t="s">
        <v>13</v>
      </c>
      <c r="E67" s="6" t="s">
        <v>18</v>
      </c>
      <c r="F67" s="6" t="s">
        <v>3302</v>
      </c>
      <c r="G67">
        <v>12</v>
      </c>
      <c r="H67">
        <v>202212</v>
      </c>
      <c r="I67" s="8">
        <v>90.16</v>
      </c>
      <c r="J67" s="8">
        <v>3.87</v>
      </c>
      <c r="K67" s="8">
        <v>3.66</v>
      </c>
      <c r="L67" s="8">
        <v>4.18</v>
      </c>
      <c r="M67" s="35" t="str">
        <f>INDEX(YahooDetails[], MATCH(ZACKS_Screener[Ticker], YahooDetails[Ticker],0), 3)</f>
        <v>Consumer Cyclical</v>
      </c>
      <c r="N67" s="6" t="str">
        <f>INDEX(YahooDetails[], MATCH(ZACKS_Screener[Ticker], YahooDetails[Ticker],0), 2)</f>
        <v>Textile Manufacturing</v>
      </c>
      <c r="O6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-5.4263565891472861E-2</v>
      </c>
      <c r="P6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0.14207650273224032</v>
      </c>
      <c r="Q67" s="17">
        <f>IFERROR(ZACKS_Screener[[#This Row],[Price]]/ZACKS_Screener[[#This Row],[EPS1]], "")</f>
        <v>24.633879781420763</v>
      </c>
      <c r="R67" s="17">
        <f>IFERROR(ZACKS_Screener[[#This Row],[Price]]/ZACKS_Screener[[#This Row],[EPS2]], "")</f>
        <v>21.569377990430624</v>
      </c>
      <c r="S67" s="17">
        <f>IFERROR(ZACKS_Screener[[#This Row],[PE1]]/(ZACKS_Screener[[#This Row],[EG1]]*100), "")</f>
        <v>-4.5396721311475412</v>
      </c>
      <c r="T67" s="17">
        <f>IFERROR(ZACKS_Screener[[#This Row],[PE2]]/(ZACKS_Screener[[#This Row],[EG2]]*100), "")</f>
        <v>1.5181523739418492</v>
      </c>
      <c r="U67"/>
    </row>
    <row r="68" spans="1:21" x14ac:dyDescent="0.25">
      <c r="A68" s="20" t="s">
        <v>167</v>
      </c>
      <c r="B68" s="34">
        <v>5427.88</v>
      </c>
      <c r="C68" s="6" t="s">
        <v>166</v>
      </c>
      <c r="D68" s="6" t="s">
        <v>13</v>
      </c>
      <c r="E68" s="6" t="s">
        <v>37</v>
      </c>
      <c r="F68" s="6" t="s">
        <v>168</v>
      </c>
      <c r="G68">
        <v>12</v>
      </c>
      <c r="H68">
        <v>202212</v>
      </c>
      <c r="I68" s="8">
        <v>36.380000000000003</v>
      </c>
      <c r="J68" s="8">
        <v>2.41</v>
      </c>
      <c r="K68" s="8">
        <v>2.41</v>
      </c>
      <c r="L68" s="8">
        <v>2.5299999999999998</v>
      </c>
      <c r="M68" s="35" t="str">
        <f>INDEX(YahooDetails[], MATCH(ZACKS_Screener[Ticker], YahooDetails[Ticker],0), 3)</f>
        <v>Real Estate</v>
      </c>
      <c r="N68" s="6" t="str">
        <f>INDEX(YahooDetails[], MATCH(ZACKS_Screener[Ticker], YahooDetails[Ticker],0), 2)</f>
        <v>REIT—Residential</v>
      </c>
      <c r="O6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</v>
      </c>
      <c r="P6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4.9792531120331808E-2</v>
      </c>
      <c r="Q68" s="17">
        <f>IFERROR(ZACKS_Screener[[#This Row],[Price]]/ZACKS_Screener[[#This Row],[EPS1]], "")</f>
        <v>15.095435684647303</v>
      </c>
      <c r="R68" s="17">
        <f>IFERROR(ZACKS_Screener[[#This Row],[Price]]/ZACKS_Screener[[#This Row],[EPS2]], "")</f>
        <v>14.379446640316207</v>
      </c>
      <c r="S68" s="17" t="str">
        <f>IFERROR(ZACKS_Screener[[#This Row],[PE1]]/(ZACKS_Screener[[#This Row],[EG1]]*100), "")</f>
        <v/>
      </c>
      <c r="T68" s="17">
        <f>IFERROR(ZACKS_Screener[[#This Row],[PE2]]/(ZACKS_Screener[[#This Row],[EG2]]*100), "")</f>
        <v>2.8878722002635131</v>
      </c>
      <c r="U68"/>
    </row>
    <row r="69" spans="1:21" x14ac:dyDescent="0.25">
      <c r="A69" s="20" t="s">
        <v>170</v>
      </c>
      <c r="B69" s="34">
        <v>5226.42</v>
      </c>
      <c r="C69" s="6" t="s">
        <v>169</v>
      </c>
      <c r="D69" s="6" t="s">
        <v>13</v>
      </c>
      <c r="E69" s="6" t="s">
        <v>18</v>
      </c>
      <c r="F69" s="6" t="s">
        <v>171</v>
      </c>
      <c r="G69">
        <v>6</v>
      </c>
      <c r="H69">
        <v>202206</v>
      </c>
      <c r="I69" s="8">
        <v>135.21</v>
      </c>
      <c r="J69" s="8">
        <v>6.58</v>
      </c>
      <c r="K69" s="8">
        <v>8.57</v>
      </c>
      <c r="L69" s="8">
        <v>8.8000000000000007</v>
      </c>
      <c r="M69" s="35" t="str">
        <f>INDEX(YahooDetails[], MATCH(ZACKS_Screener[Ticker], YahooDetails[Ticker],0), 3)</f>
        <v>Industrials</v>
      </c>
      <c r="N69" s="6" t="str">
        <f>INDEX(YahooDetails[], MATCH(ZACKS_Screener[Ticker], YahooDetails[Ticker],0), 2)</f>
        <v>Industrial Distribution</v>
      </c>
      <c r="O6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0.3024316109422493</v>
      </c>
      <c r="P6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2.6837806301050225E-2</v>
      </c>
      <c r="Q69" s="17">
        <f>IFERROR(ZACKS_Screener[[#This Row],[Price]]/ZACKS_Screener[[#This Row],[EPS1]], "")</f>
        <v>15.777129521586932</v>
      </c>
      <c r="R69" s="17">
        <f>IFERROR(ZACKS_Screener[[#This Row],[Price]]/ZACKS_Screener[[#This Row],[EPS2]], "")</f>
        <v>15.364772727272728</v>
      </c>
      <c r="S69" s="17">
        <f>IFERROR(ZACKS_Screener[[#This Row],[PE1]]/(ZACKS_Screener[[#This Row],[EG1]]*100), "")</f>
        <v>0.52167594096503511</v>
      </c>
      <c r="T69" s="17">
        <f>IFERROR(ZACKS_Screener[[#This Row],[PE2]]/(ZACKS_Screener[[#This Row],[EG2]]*100), "")</f>
        <v>5.7250479249011752</v>
      </c>
      <c r="U69"/>
    </row>
    <row r="70" spans="1:21" x14ac:dyDescent="0.25">
      <c r="A70" s="20" t="s">
        <v>173</v>
      </c>
      <c r="B70" s="34">
        <v>6878.34</v>
      </c>
      <c r="C70" s="6" t="s">
        <v>172</v>
      </c>
      <c r="D70" s="6" t="s">
        <v>13</v>
      </c>
      <c r="E70" s="6" t="s">
        <v>37</v>
      </c>
      <c r="F70" s="6" t="s">
        <v>89</v>
      </c>
      <c r="G70">
        <v>12</v>
      </c>
      <c r="H70">
        <v>202212</v>
      </c>
      <c r="I70" s="8">
        <v>129.41</v>
      </c>
      <c r="J70" s="8">
        <v>11.13</v>
      </c>
      <c r="K70" s="8">
        <v>13.59</v>
      </c>
      <c r="L70" s="8">
        <v>15.78</v>
      </c>
      <c r="M70" s="35" t="str">
        <f>INDEX(YahooDetails[], MATCH(ZACKS_Screener[Ticker], YahooDetails[Ticker],0), 3)</f>
        <v>Financial Services</v>
      </c>
      <c r="N70" s="6" t="str">
        <f>INDEX(YahooDetails[], MATCH(ZACKS_Screener[Ticker], YahooDetails[Ticker],0), 2)</f>
        <v>Insurance—Specialty</v>
      </c>
      <c r="O7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0.22102425876010773</v>
      </c>
      <c r="P7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0.16114790286975714</v>
      </c>
      <c r="Q70" s="17">
        <f>IFERROR(ZACKS_Screener[[#This Row],[Price]]/ZACKS_Screener[[#This Row],[EPS1]], "")</f>
        <v>9.5224429727740976</v>
      </c>
      <c r="R70" s="17">
        <f>IFERROR(ZACKS_Screener[[#This Row],[Price]]/ZACKS_Screener[[#This Row],[EPS2]], "")</f>
        <v>8.2008871989860577</v>
      </c>
      <c r="S70" s="17">
        <f>IFERROR(ZACKS_Screener[[#This Row],[PE1]]/(ZACKS_Screener[[#This Row],[EG1]]*100), "")</f>
        <v>0.43083248084136483</v>
      </c>
      <c r="T70" s="17">
        <f>IFERROR(ZACKS_Screener[[#This Row],[PE2]]/(ZACKS_Screener[[#This Row],[EG2]]*100), "")</f>
        <v>0.50890437001927191</v>
      </c>
      <c r="U70"/>
    </row>
    <row r="71" spans="1:21" x14ac:dyDescent="0.25">
      <c r="A71" s="20" t="s">
        <v>175</v>
      </c>
      <c r="B71" s="34">
        <v>45343.02</v>
      </c>
      <c r="C71" s="6" t="s">
        <v>174</v>
      </c>
      <c r="D71" s="6" t="s">
        <v>13</v>
      </c>
      <c r="E71" s="6" t="s">
        <v>37</v>
      </c>
      <c r="F71" s="6" t="s">
        <v>176</v>
      </c>
      <c r="G71">
        <v>12</v>
      </c>
      <c r="H71">
        <v>202212</v>
      </c>
      <c r="I71" s="8">
        <v>211.64</v>
      </c>
      <c r="J71" s="8">
        <v>7.74</v>
      </c>
      <c r="K71" s="8">
        <v>8.7100000000000009</v>
      </c>
      <c r="L71" s="8">
        <v>9.8000000000000007</v>
      </c>
      <c r="M71" s="35" t="str">
        <f>INDEX(YahooDetails[], MATCH(ZACKS_Screener[Ticker], YahooDetails[Ticker],0), 3)</f>
        <v>Financial Services</v>
      </c>
      <c r="N71" s="6" t="str">
        <f>INDEX(YahooDetails[], MATCH(ZACKS_Screener[Ticker], YahooDetails[Ticker],0), 2)</f>
        <v>Insurance Brokers</v>
      </c>
      <c r="O7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0.12532299741602074</v>
      </c>
      <c r="P7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0.12514351320321468</v>
      </c>
      <c r="Q71" s="17">
        <f>IFERROR(ZACKS_Screener[[#This Row],[Price]]/ZACKS_Screener[[#This Row],[EPS1]], "")</f>
        <v>24.298507462686562</v>
      </c>
      <c r="R71" s="17">
        <f>IFERROR(ZACKS_Screener[[#This Row],[Price]]/ZACKS_Screener[[#This Row],[EPS2]], "")</f>
        <v>21.595918367346936</v>
      </c>
      <c r="S71" s="17">
        <f>IFERROR(ZACKS_Screener[[#This Row],[PE1]]/(ZACKS_Screener[[#This Row],[EG1]]*100), "")</f>
        <v>1.9388705954762255</v>
      </c>
      <c r="T71" s="17">
        <f>IFERROR(ZACKS_Screener[[#This Row],[PE2]]/(ZACKS_Screener[[#This Row],[EG2]]*100), "")</f>
        <v>1.7256921924733195</v>
      </c>
      <c r="U71"/>
    </row>
    <row r="72" spans="1:21" x14ac:dyDescent="0.25">
      <c r="A72" s="20" t="s">
        <v>178</v>
      </c>
      <c r="B72" s="34">
        <v>4387.63</v>
      </c>
      <c r="C72" s="6" t="s">
        <v>177</v>
      </c>
      <c r="D72" s="6" t="s">
        <v>13</v>
      </c>
      <c r="E72" s="6" t="s">
        <v>179</v>
      </c>
      <c r="F72" s="6" t="s">
        <v>180</v>
      </c>
      <c r="G72">
        <v>12</v>
      </c>
      <c r="H72">
        <v>202212</v>
      </c>
      <c r="I72" s="8">
        <v>54.33</v>
      </c>
      <c r="J72" s="8">
        <v>1.39</v>
      </c>
      <c r="K72" s="8">
        <v>1.99</v>
      </c>
      <c r="L72" s="8">
        <v>2.2200000000000002</v>
      </c>
      <c r="M72" s="35" t="str">
        <f>INDEX(YahooDetails[], MATCH(ZACKS_Screener[Ticker], YahooDetails[Ticker],0), 3)</f>
        <v>Industrials</v>
      </c>
      <c r="N72" s="6" t="str">
        <f>INDEX(YahooDetails[], MATCH(ZACKS_Screener[Ticker], YahooDetails[Ticker],0), 2)</f>
        <v>Aerospace &amp; Defense</v>
      </c>
      <c r="O7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0.4316546762589929</v>
      </c>
      <c r="P7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0.11557788944723628</v>
      </c>
      <c r="Q72" s="17">
        <f>IFERROR(ZACKS_Screener[[#This Row],[Price]]/ZACKS_Screener[[#This Row],[EPS1]], "")</f>
        <v>27.30150753768844</v>
      </c>
      <c r="R72" s="17">
        <f>IFERROR(ZACKS_Screener[[#This Row],[Price]]/ZACKS_Screener[[#This Row],[EPS2]], "")</f>
        <v>24.472972972972968</v>
      </c>
      <c r="S72" s="17">
        <f>IFERROR(ZACKS_Screener[[#This Row],[PE1]]/(ZACKS_Screener[[#This Row],[EG1]]*100), "")</f>
        <v>0.63248492462311545</v>
      </c>
      <c r="T72" s="17">
        <f>IFERROR(ZACKS_Screener[[#This Row],[PE2]]/(ZACKS_Screener[[#This Row],[EG2]]*100), "")</f>
        <v>2.1174441833137463</v>
      </c>
      <c r="U72"/>
    </row>
    <row r="73" spans="1:21" x14ac:dyDescent="0.25">
      <c r="A73" s="20" t="s">
        <v>182</v>
      </c>
      <c r="B73" s="34">
        <v>13801.69</v>
      </c>
      <c r="C73" s="6" t="s">
        <v>181</v>
      </c>
      <c r="D73" s="6" t="s">
        <v>22</v>
      </c>
      <c r="E73" s="6" t="s">
        <v>14</v>
      </c>
      <c r="F73" s="6" t="s">
        <v>183</v>
      </c>
      <c r="G73">
        <v>12</v>
      </c>
      <c r="H73">
        <v>202212</v>
      </c>
      <c r="I73" s="8">
        <v>90.68</v>
      </c>
      <c r="J73" s="8">
        <v>5.37</v>
      </c>
      <c r="K73" s="8">
        <v>5.77</v>
      </c>
      <c r="L73" s="8">
        <v>6.26</v>
      </c>
      <c r="M73" s="35" t="str">
        <f>INDEX(YahooDetails[], MATCH(ZACKS_Screener[Ticker], YahooDetails[Ticker],0), 3)</f>
        <v>Technology</v>
      </c>
      <c r="N73" s="6" t="str">
        <f>INDEX(YahooDetails[], MATCH(ZACKS_Screener[Ticker], YahooDetails[Ticker],0), 2)</f>
        <v>Software—Infrastructure</v>
      </c>
      <c r="O7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7.448789571694589E-2</v>
      </c>
      <c r="P7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8.4922010398613565E-2</v>
      </c>
      <c r="Q73" s="17">
        <f>IFERROR(ZACKS_Screener[[#This Row],[Price]]/ZACKS_Screener[[#This Row],[EPS1]], "")</f>
        <v>15.715771230502602</v>
      </c>
      <c r="R73" s="17">
        <f>IFERROR(ZACKS_Screener[[#This Row],[Price]]/ZACKS_Screener[[#This Row],[EPS2]], "")</f>
        <v>14.48562300319489</v>
      </c>
      <c r="S73" s="17">
        <f>IFERROR(ZACKS_Screener[[#This Row],[PE1]]/(ZACKS_Screener[[#This Row],[EG1]]*100), "")</f>
        <v>2.1098422876949772</v>
      </c>
      <c r="T73" s="17">
        <f>IFERROR(ZACKS_Screener[[#This Row],[PE2]]/(ZACKS_Screener[[#This Row],[EG2]]*100), "")</f>
        <v>1.7057560148660096</v>
      </c>
      <c r="U73"/>
    </row>
    <row r="74" spans="1:21" x14ac:dyDescent="0.25">
      <c r="A74" s="20" t="s">
        <v>3307</v>
      </c>
      <c r="B74" s="34">
        <v>2468.9699999999998</v>
      </c>
      <c r="C74" s="6" t="s">
        <v>3306</v>
      </c>
      <c r="D74" s="6" t="s">
        <v>13</v>
      </c>
      <c r="E74" s="6" t="s">
        <v>51</v>
      </c>
      <c r="F74" s="6" t="s">
        <v>655</v>
      </c>
      <c r="G74">
        <v>12</v>
      </c>
      <c r="H74">
        <v>202212</v>
      </c>
      <c r="I74" s="8">
        <v>15.65</v>
      </c>
      <c r="J74" s="8">
        <v>0.88</v>
      </c>
      <c r="K74" s="8">
        <v>1.39</v>
      </c>
      <c r="L74" s="8">
        <v>1.66</v>
      </c>
      <c r="M74" s="35" t="str">
        <f>INDEX(YahooDetails[], MATCH(ZACKS_Screener[Ticker], YahooDetails[Ticker],0), 3)</f>
        <v>Consumer Defensive</v>
      </c>
      <c r="N74" s="6" t="str">
        <f>INDEX(YahooDetails[], MATCH(ZACKS_Screener[Ticker], YahooDetails[Ticker],0), 2)</f>
        <v>Beverages—Non-Alcoholic</v>
      </c>
      <c r="O7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0.57954545454545447</v>
      </c>
      <c r="P7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0.19424460431654678</v>
      </c>
      <c r="Q74" s="17">
        <f>IFERROR(ZACKS_Screener[[#This Row],[Price]]/ZACKS_Screener[[#This Row],[EPS1]], "")</f>
        <v>11.258992805755396</v>
      </c>
      <c r="R74" s="17">
        <f>IFERROR(ZACKS_Screener[[#This Row],[Price]]/ZACKS_Screener[[#This Row],[EPS2]], "")</f>
        <v>9.4277108433734949</v>
      </c>
      <c r="S74" s="17">
        <f>IFERROR(ZACKS_Screener[[#This Row],[PE1]]/(ZACKS_Screener[[#This Row],[EG1]]*100), "")</f>
        <v>0.1942728170404853</v>
      </c>
      <c r="T74" s="17">
        <f>IFERROR(ZACKS_Screener[[#This Row],[PE2]]/(ZACKS_Screener[[#This Row],[EG2]]*100), "")</f>
        <v>0.48535252119589473</v>
      </c>
      <c r="U74"/>
    </row>
    <row r="75" spans="1:21" x14ac:dyDescent="0.25">
      <c r="A75" s="20" t="s">
        <v>3309</v>
      </c>
      <c r="B75" s="34">
        <v>2757.29</v>
      </c>
      <c r="C75" s="6" t="s">
        <v>3308</v>
      </c>
      <c r="D75" s="6" t="s">
        <v>22</v>
      </c>
      <c r="E75" s="6" t="s">
        <v>41</v>
      </c>
      <c r="F75" s="6" t="s">
        <v>67</v>
      </c>
      <c r="G75">
        <v>12</v>
      </c>
      <c r="H75">
        <v>202212</v>
      </c>
      <c r="I75" s="8">
        <v>55.05</v>
      </c>
      <c r="J75" s="8">
        <v>-2.87</v>
      </c>
      <c r="K75" s="8">
        <v>-2.8</v>
      </c>
      <c r="L75" s="8">
        <v>-3.27</v>
      </c>
      <c r="M75" s="35" t="str">
        <f>INDEX(YahooDetails[], MATCH(ZACKS_Screener[Ticker], YahooDetails[Ticker],0), 3)</f>
        <v>Healthcare</v>
      </c>
      <c r="N75" s="6" t="str">
        <f>INDEX(YahooDetails[], MATCH(ZACKS_Screener[Ticker], YahooDetails[Ticker],0), 2)</f>
        <v>Biotechnology</v>
      </c>
      <c r="O7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2.4390243902439122E-2</v>
      </c>
      <c r="P7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-0.16785714285714293</v>
      </c>
      <c r="Q75" s="17">
        <f>IFERROR(ZACKS_Screener[[#This Row],[Price]]/ZACKS_Screener[[#This Row],[EPS1]], "")</f>
        <v>-19.660714285714285</v>
      </c>
      <c r="R75" s="17">
        <f>IFERROR(ZACKS_Screener[[#This Row],[Price]]/ZACKS_Screener[[#This Row],[EPS2]], "")</f>
        <v>-16.834862385321099</v>
      </c>
      <c r="S75" s="17">
        <f>IFERROR(ZACKS_Screener[[#This Row],[PE1]]/(ZACKS_Screener[[#This Row],[EG1]]*100), "")</f>
        <v>-8.0608928571428251</v>
      </c>
      <c r="T75" s="17">
        <f>IFERROR(ZACKS_Screener[[#This Row],[PE2]]/(ZACKS_Screener[[#This Row],[EG2]]*100), "")</f>
        <v>1.0029279718914694</v>
      </c>
      <c r="U75"/>
    </row>
    <row r="76" spans="1:21" x14ac:dyDescent="0.25">
      <c r="A76" s="20" t="s">
        <v>185</v>
      </c>
      <c r="B76" s="34">
        <v>4547.1899999999996</v>
      </c>
      <c r="C76" s="6" t="s">
        <v>184</v>
      </c>
      <c r="D76" s="6" t="s">
        <v>13</v>
      </c>
      <c r="E76" s="6" t="s">
        <v>23</v>
      </c>
      <c r="F76" s="6" t="s">
        <v>186</v>
      </c>
      <c r="G76">
        <v>12</v>
      </c>
      <c r="H76">
        <v>202212</v>
      </c>
      <c r="I76" s="8">
        <v>40.96</v>
      </c>
      <c r="J76" s="8">
        <v>-1.24</v>
      </c>
      <c r="K76" s="8">
        <v>4.75</v>
      </c>
      <c r="L76" s="8">
        <v>5.97</v>
      </c>
      <c r="M76" s="35" t="str">
        <f>INDEX(YahooDetails[], MATCH(ZACKS_Screener[Ticker], YahooDetails[Ticker],0), 3)</f>
        <v>Industrials</v>
      </c>
      <c r="N76" s="6" t="str">
        <f>INDEX(YahooDetails[], MATCH(ZACKS_Screener[Ticker], YahooDetails[Ticker],0), 2)</f>
        <v>Rental &amp; Leasing Services</v>
      </c>
      <c r="O7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7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0.25684210526315782</v>
      </c>
      <c r="Q76" s="17">
        <f>IFERROR(ZACKS_Screener[[#This Row],[Price]]/ZACKS_Screener[[#This Row],[EPS1]], "")</f>
        <v>8.6231578947368419</v>
      </c>
      <c r="R76" s="17">
        <f>IFERROR(ZACKS_Screener[[#This Row],[Price]]/ZACKS_Screener[[#This Row],[EPS2]], "")</f>
        <v>6.8609715242881073</v>
      </c>
      <c r="S76" s="17">
        <f>IFERROR(ZACKS_Screener[[#This Row],[PE1]]/(ZACKS_Screener[[#This Row],[EG1]]*100), "")</f>
        <v>8.6231578947368423E-2</v>
      </c>
      <c r="T76" s="17">
        <f>IFERROR(ZACKS_Screener[[#This Row],[PE2]]/(ZACKS_Screener[[#This Row],[EG2]]*100), "")</f>
        <v>0.26712798967515183</v>
      </c>
      <c r="U76"/>
    </row>
    <row r="77" spans="1:21" x14ac:dyDescent="0.25">
      <c r="A77" s="20" t="s">
        <v>188</v>
      </c>
      <c r="B77" s="34">
        <v>27247.87</v>
      </c>
      <c r="C77" s="6" t="s">
        <v>187</v>
      </c>
      <c r="D77" s="6" t="s">
        <v>13</v>
      </c>
      <c r="E77" s="6" t="s">
        <v>130</v>
      </c>
      <c r="F77" s="6" t="s">
        <v>189</v>
      </c>
      <c r="G77">
        <v>12</v>
      </c>
      <c r="H77">
        <v>202212</v>
      </c>
      <c r="I77" s="8">
        <v>232.22</v>
      </c>
      <c r="J77" s="8">
        <v>21.96</v>
      </c>
      <c r="K77" s="8">
        <v>22.77</v>
      </c>
      <c r="L77" s="8">
        <v>20.32</v>
      </c>
      <c r="M77" s="35" t="str">
        <f>INDEX(YahooDetails[], MATCH(ZACKS_Screener[Ticker], YahooDetails[Ticker],0), 3)</f>
        <v>Basic Materials</v>
      </c>
      <c r="N77" s="6" t="str">
        <f>INDEX(YahooDetails[], MATCH(ZACKS_Screener[Ticker], YahooDetails[Ticker],0), 2)</f>
        <v>Specialty Chemicals</v>
      </c>
      <c r="O7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3.6885245901639281E-2</v>
      </c>
      <c r="P7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-0.10759771629336844</v>
      </c>
      <c r="Q77" s="17">
        <f>IFERROR(ZACKS_Screener[[#This Row],[Price]]/ZACKS_Screener[[#This Row],[EPS1]], "")</f>
        <v>10.19850680720246</v>
      </c>
      <c r="R77" s="17">
        <f>IFERROR(ZACKS_Screener[[#This Row],[Price]]/ZACKS_Screener[[#This Row],[EPS2]], "")</f>
        <v>11.428149606299213</v>
      </c>
      <c r="S77" s="17">
        <f>IFERROR(ZACKS_Screener[[#This Row],[PE1]]/(ZACKS_Screener[[#This Row],[EG1]]*100), "")</f>
        <v>2.7649285121748939</v>
      </c>
      <c r="T77" s="17">
        <f>IFERROR(ZACKS_Screener[[#This Row],[PE2]]/(ZACKS_Screener[[#This Row],[EG2]]*100), "")</f>
        <v>-1.0621182307568702</v>
      </c>
      <c r="U77"/>
    </row>
    <row r="78" spans="1:21" x14ac:dyDescent="0.25">
      <c r="A78" s="20" t="s">
        <v>191</v>
      </c>
      <c r="B78" s="34">
        <v>39402.99</v>
      </c>
      <c r="C78" s="6" t="s">
        <v>190</v>
      </c>
      <c r="D78" s="6" t="s">
        <v>13</v>
      </c>
      <c r="E78" s="6" t="s">
        <v>41</v>
      </c>
      <c r="F78" s="6" t="s">
        <v>48</v>
      </c>
      <c r="G78">
        <v>12</v>
      </c>
      <c r="H78">
        <v>202212</v>
      </c>
      <c r="I78" s="8">
        <v>80.400000000000006</v>
      </c>
      <c r="J78" s="8">
        <v>2.2400000000000002</v>
      </c>
      <c r="K78" s="8">
        <v>2.64</v>
      </c>
      <c r="L78" s="8">
        <v>3.05</v>
      </c>
      <c r="M78" s="35" t="str">
        <f>INDEX(YahooDetails[], MATCH(ZACKS_Screener[Ticker], YahooDetails[Ticker],0), 3)</f>
        <v>Healthcare</v>
      </c>
      <c r="N78" s="6" t="str">
        <f>INDEX(YahooDetails[], MATCH(ZACKS_Screener[Ticker], YahooDetails[Ticker],0), 2)</f>
        <v>Medical Instruments &amp; Supplies</v>
      </c>
      <c r="O7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0.17857142857142852</v>
      </c>
      <c r="P7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0.15530303030303019</v>
      </c>
      <c r="Q78" s="17">
        <f>IFERROR(ZACKS_Screener[[#This Row],[Price]]/ZACKS_Screener[[#This Row],[EPS1]], "")</f>
        <v>30.454545454545457</v>
      </c>
      <c r="R78" s="17">
        <f>IFERROR(ZACKS_Screener[[#This Row],[Price]]/ZACKS_Screener[[#This Row],[EPS2]], "")</f>
        <v>26.360655737704921</v>
      </c>
      <c r="S78" s="17">
        <f>IFERROR(ZACKS_Screener[[#This Row],[PE1]]/(ZACKS_Screener[[#This Row],[EG1]]*100), "")</f>
        <v>1.7054545454545462</v>
      </c>
      <c r="T78" s="17">
        <f>IFERROR(ZACKS_Screener[[#This Row],[PE2]]/(ZACKS_Screener[[#This Row],[EG2]]*100), "")</f>
        <v>1.6973690523790499</v>
      </c>
      <c r="U78"/>
    </row>
    <row r="79" spans="1:21" x14ac:dyDescent="0.25">
      <c r="A79" s="20" t="s">
        <v>193</v>
      </c>
      <c r="B79" s="34">
        <v>3433.24</v>
      </c>
      <c r="C79" s="6" t="s">
        <v>192</v>
      </c>
      <c r="D79" s="6" t="s">
        <v>13</v>
      </c>
      <c r="E79" s="6" t="s">
        <v>118</v>
      </c>
      <c r="F79" s="6" t="s">
        <v>119</v>
      </c>
      <c r="G79">
        <v>12</v>
      </c>
      <c r="H79">
        <v>202212</v>
      </c>
      <c r="I79" s="8">
        <v>59.9</v>
      </c>
      <c r="J79" s="8">
        <v>3.38</v>
      </c>
      <c r="K79" s="8">
        <v>3.68</v>
      </c>
      <c r="L79" s="8">
        <v>4</v>
      </c>
      <c r="M79" s="35" t="str">
        <f>INDEX(YahooDetails[], MATCH(ZACKS_Screener[Ticker], YahooDetails[Ticker],0), 3)</f>
        <v>Utilities</v>
      </c>
      <c r="N79" s="6" t="str">
        <f>INDEX(YahooDetails[], MATCH(ZACKS_Screener[Ticker], YahooDetails[Ticker],0), 2)</f>
        <v>Utilities—Diversified</v>
      </c>
      <c r="O7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8.8757396449704221E-2</v>
      </c>
      <c r="P7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8.6956521739130391E-2</v>
      </c>
      <c r="Q79" s="17">
        <f>IFERROR(ZACKS_Screener[[#This Row],[Price]]/ZACKS_Screener[[#This Row],[EPS1]], "")</f>
        <v>16.277173913043477</v>
      </c>
      <c r="R79" s="17">
        <f>IFERROR(ZACKS_Screener[[#This Row],[Price]]/ZACKS_Screener[[#This Row],[EPS2]], "")</f>
        <v>14.975</v>
      </c>
      <c r="S79" s="17">
        <f>IFERROR(ZACKS_Screener[[#This Row],[PE1]]/(ZACKS_Screener[[#This Row],[EG1]]*100), "")</f>
        <v>1.8338949275362302</v>
      </c>
      <c r="T79" s="17">
        <f>IFERROR(ZACKS_Screener[[#This Row],[PE2]]/(ZACKS_Screener[[#This Row],[EG2]]*100), "")</f>
        <v>1.7221250000000008</v>
      </c>
      <c r="U79"/>
    </row>
    <row r="80" spans="1:21" x14ac:dyDescent="0.25">
      <c r="A80" s="20" t="s">
        <v>3313</v>
      </c>
      <c r="B80" s="34">
        <v>2190.19</v>
      </c>
      <c r="C80" s="6" t="s">
        <v>3312</v>
      </c>
      <c r="D80" s="6" t="s">
        <v>13</v>
      </c>
      <c r="E80" s="6" t="s">
        <v>18</v>
      </c>
      <c r="F80" s="6" t="s">
        <v>147</v>
      </c>
      <c r="G80">
        <v>12</v>
      </c>
      <c r="H80">
        <v>202212</v>
      </c>
      <c r="I80" s="8">
        <v>182.5</v>
      </c>
      <c r="J80" s="8">
        <v>8.6199999999999992</v>
      </c>
      <c r="K80" s="8">
        <v>11.03</v>
      </c>
      <c r="L80" s="8">
        <v>11.19</v>
      </c>
      <c r="M80" s="35" t="str">
        <f>INDEX(YahooDetails[], MATCH(ZACKS_Screener[Ticker], YahooDetails[Ticker],0), 3)</f>
        <v>Industrials</v>
      </c>
      <c r="N80" s="6" t="str">
        <f>INDEX(YahooDetails[], MATCH(ZACKS_Screener[Ticker], YahooDetails[Ticker],0), 2)</f>
        <v>Farm &amp; Heavy Construction Machinery</v>
      </c>
      <c r="O8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0.27958236658932717</v>
      </c>
      <c r="P8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1.4505893019038998E-2</v>
      </c>
      <c r="Q80" s="17">
        <f>IFERROR(ZACKS_Screener[[#This Row],[Price]]/ZACKS_Screener[[#This Row],[EPS1]], "")</f>
        <v>16.545784224841341</v>
      </c>
      <c r="R80" s="17">
        <f>IFERROR(ZACKS_Screener[[#This Row],[Price]]/ZACKS_Screener[[#This Row],[EPS2]], "")</f>
        <v>16.309204647006258</v>
      </c>
      <c r="S80" s="17">
        <f>IFERROR(ZACKS_Screener[[#This Row],[PE1]]/(ZACKS_Screener[[#This Row],[EG1]]*100), "")</f>
        <v>0.59180356853996829</v>
      </c>
      <c r="T80" s="17">
        <f>IFERROR(ZACKS_Screener[[#This Row],[PE2]]/(ZACKS_Screener[[#This Row],[EG2]]*100), "")</f>
        <v>11.243157953529929</v>
      </c>
      <c r="U80"/>
    </row>
    <row r="81" spans="1:21" x14ac:dyDescent="0.25">
      <c r="A81" s="20" t="s">
        <v>195</v>
      </c>
      <c r="B81" s="34">
        <v>8007.77</v>
      </c>
      <c r="C81" s="6" t="s">
        <v>194</v>
      </c>
      <c r="D81" s="6" t="s">
        <v>22</v>
      </c>
      <c r="E81" s="6" t="s">
        <v>14</v>
      </c>
      <c r="F81" s="6" t="s">
        <v>196</v>
      </c>
      <c r="G81">
        <v>3</v>
      </c>
      <c r="H81">
        <v>202303</v>
      </c>
      <c r="I81" s="8">
        <v>41.76</v>
      </c>
      <c r="J81" s="8">
        <v>1.28</v>
      </c>
      <c r="K81" s="8">
        <v>1.39</v>
      </c>
      <c r="L81" s="8">
        <v>1.54</v>
      </c>
      <c r="M81" s="35" t="str">
        <f>INDEX(YahooDetails[], MATCH(ZACKS_Screener[Ticker], YahooDetails[Ticker],0), 3)</f>
        <v>Technology</v>
      </c>
      <c r="N81" s="6" t="str">
        <f>INDEX(YahooDetails[], MATCH(ZACKS_Screener[Ticker], YahooDetails[Ticker],0), 2)</f>
        <v>Semiconductors</v>
      </c>
      <c r="O8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8.5937499999999903E-2</v>
      </c>
      <c r="P8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0.10791366906474831</v>
      </c>
      <c r="Q81" s="17">
        <f>IFERROR(ZACKS_Screener[[#This Row],[Price]]/ZACKS_Screener[[#This Row],[EPS1]], "")</f>
        <v>30.043165467625901</v>
      </c>
      <c r="R81" s="17">
        <f>IFERROR(ZACKS_Screener[[#This Row],[Price]]/ZACKS_Screener[[#This Row],[EPS2]], "")</f>
        <v>27.116883116883116</v>
      </c>
      <c r="S81" s="17">
        <f>IFERROR(ZACKS_Screener[[#This Row],[PE1]]/(ZACKS_Screener[[#This Row],[EG1]]*100), "")</f>
        <v>3.4959319816873813</v>
      </c>
      <c r="T81" s="17">
        <f>IFERROR(ZACKS_Screener[[#This Row],[PE2]]/(ZACKS_Screener[[#This Row],[EG2]]*100), "")</f>
        <v>2.5128311688311662</v>
      </c>
      <c r="U81"/>
    </row>
    <row r="82" spans="1:21" x14ac:dyDescent="0.25">
      <c r="A82" s="20" t="s">
        <v>198</v>
      </c>
      <c r="B82" s="34">
        <v>25360.01</v>
      </c>
      <c r="C82" s="6" t="s">
        <v>197</v>
      </c>
      <c r="D82" s="6" t="s">
        <v>22</v>
      </c>
      <c r="E82" s="6" t="s">
        <v>41</v>
      </c>
      <c r="F82" s="6" t="s">
        <v>45</v>
      </c>
      <c r="G82">
        <v>12</v>
      </c>
      <c r="H82">
        <v>202212</v>
      </c>
      <c r="I82" s="8">
        <v>331.43</v>
      </c>
      <c r="J82" s="8">
        <v>7.76</v>
      </c>
      <c r="K82" s="8">
        <v>8.31</v>
      </c>
      <c r="L82" s="8">
        <v>9.8000000000000007</v>
      </c>
      <c r="M82" s="35" t="str">
        <f>INDEX(YahooDetails[], MATCH(ZACKS_Screener[Ticker], YahooDetails[Ticker],0), 3)</f>
        <v>Healthcare</v>
      </c>
      <c r="N82" s="6" t="str">
        <f>INDEX(YahooDetails[], MATCH(ZACKS_Screener[Ticker], YahooDetails[Ticker],0), 2)</f>
        <v>Medical Devices</v>
      </c>
      <c r="O8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7.087628865979391E-2</v>
      </c>
      <c r="P8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0.17930204572803851</v>
      </c>
      <c r="Q82" s="17">
        <f>IFERROR(ZACKS_Screener[[#This Row],[Price]]/ZACKS_Screener[[#This Row],[EPS1]], "")</f>
        <v>39.883273164861613</v>
      </c>
      <c r="R82" s="17">
        <f>IFERROR(ZACKS_Screener[[#This Row],[Price]]/ZACKS_Screener[[#This Row],[EPS2]], "")</f>
        <v>33.819387755102042</v>
      </c>
      <c r="S82" s="17">
        <f>IFERROR(ZACKS_Screener[[#This Row],[PE1]]/(ZACKS_Screener[[#This Row],[EG1]]*100), "")</f>
        <v>5.6271672683513767</v>
      </c>
      <c r="T82" s="17">
        <f>IFERROR(ZACKS_Screener[[#This Row],[PE2]]/(ZACKS_Screener[[#This Row],[EG2]]*100), "")</f>
        <v>1.886168538556362</v>
      </c>
      <c r="U82"/>
    </row>
    <row r="83" spans="1:21" x14ac:dyDescent="0.25">
      <c r="A83" s="20" t="s">
        <v>6864</v>
      </c>
      <c r="B83" s="34">
        <v>2291.83</v>
      </c>
      <c r="C83" s="6" t="s">
        <v>6863</v>
      </c>
      <c r="D83" s="6" t="s">
        <v>22</v>
      </c>
      <c r="E83" s="6" t="s">
        <v>23</v>
      </c>
      <c r="F83" s="6" t="s">
        <v>24</v>
      </c>
      <c r="G83">
        <v>12</v>
      </c>
      <c r="H83">
        <v>202212</v>
      </c>
      <c r="I83" s="8">
        <v>124.36</v>
      </c>
      <c r="J83" s="8">
        <v>3.13</v>
      </c>
      <c r="K83" s="8">
        <v>9.14</v>
      </c>
      <c r="L83" s="8">
        <v>11.71</v>
      </c>
      <c r="M83" s="35" t="str">
        <f>INDEX(YahooDetails[], MATCH(ZACKS_Screener[Ticker], YahooDetails[Ticker],0), 3)</f>
        <v>Industrials</v>
      </c>
      <c r="N83" s="6" t="str">
        <f>INDEX(YahooDetails[], MATCH(ZACKS_Screener[Ticker], YahooDetails[Ticker],0), 2)</f>
        <v>Airlines</v>
      </c>
      <c r="O8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1.9201277955271567</v>
      </c>
      <c r="P8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0.28118161925601753</v>
      </c>
      <c r="Q83" s="17">
        <f>IFERROR(ZACKS_Screener[[#This Row],[Price]]/ZACKS_Screener[[#This Row],[EPS1]], "")</f>
        <v>13.60612691466083</v>
      </c>
      <c r="R83" s="17">
        <f>IFERROR(ZACKS_Screener[[#This Row],[Price]]/ZACKS_Screener[[#This Row],[EPS2]], "")</f>
        <v>10.6199829205807</v>
      </c>
      <c r="S83" s="17">
        <f>IFERROR(ZACKS_Screener[[#This Row],[PE1]]/(ZACKS_Screener[[#This Row],[EG1]]*100), "")</f>
        <v>7.0860527858383357E-2</v>
      </c>
      <c r="T83" s="17">
        <f>IFERROR(ZACKS_Screener[[#This Row],[PE2]]/(ZACKS_Screener[[#This Row],[EG2]]*100), "")</f>
        <v>0.37769122137785055</v>
      </c>
      <c r="U83"/>
    </row>
    <row r="84" spans="1:21" x14ac:dyDescent="0.25">
      <c r="A84" s="20" t="s">
        <v>200</v>
      </c>
      <c r="B84" s="34">
        <v>5042.33</v>
      </c>
      <c r="C84" s="6" t="s">
        <v>199</v>
      </c>
      <c r="D84" s="6" t="s">
        <v>13</v>
      </c>
      <c r="E84" s="6" t="s">
        <v>14</v>
      </c>
      <c r="F84" s="6" t="s">
        <v>201</v>
      </c>
      <c r="G84">
        <v>12</v>
      </c>
      <c r="H84">
        <v>202212</v>
      </c>
      <c r="I84" s="8">
        <v>9.06</v>
      </c>
      <c r="J84" s="8">
        <v>0.56999999999999995</v>
      </c>
      <c r="K84" s="8">
        <v>0.64</v>
      </c>
      <c r="L84" s="8">
        <v>0.76</v>
      </c>
      <c r="M84" s="35" t="str">
        <f>INDEX(YahooDetails[], MATCH(ZACKS_Screener[Ticker], YahooDetails[Ticker],0), 3)</f>
        <v>Technology</v>
      </c>
      <c r="N84" s="6" t="str">
        <f>INDEX(YahooDetails[], MATCH(ZACKS_Screener[Ticker], YahooDetails[Ticker],0), 2)</f>
        <v>Software—Application</v>
      </c>
      <c r="O8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0.12280701754385977</v>
      </c>
      <c r="P8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0.1875</v>
      </c>
      <c r="Q84" s="17">
        <f>IFERROR(ZACKS_Screener[[#This Row],[Price]]/ZACKS_Screener[[#This Row],[EPS1]], "")</f>
        <v>14.15625</v>
      </c>
      <c r="R84" s="17">
        <f>IFERROR(ZACKS_Screener[[#This Row],[Price]]/ZACKS_Screener[[#This Row],[EPS2]], "")</f>
        <v>11.921052631578949</v>
      </c>
      <c r="S84" s="17">
        <f>IFERROR(ZACKS_Screener[[#This Row],[PE1]]/(ZACKS_Screener[[#This Row],[EG1]]*100), "")</f>
        <v>1.1527232142857131</v>
      </c>
      <c r="T84" s="17">
        <f>IFERROR(ZACKS_Screener[[#This Row],[PE2]]/(ZACKS_Screener[[#This Row],[EG2]]*100), "")</f>
        <v>0.63578947368421057</v>
      </c>
      <c r="U84"/>
    </row>
    <row r="85" spans="1:21" x14ac:dyDescent="0.25">
      <c r="A85" s="20" t="s">
        <v>203</v>
      </c>
      <c r="B85" s="34">
        <v>6332.87</v>
      </c>
      <c r="C85" s="6" t="s">
        <v>202</v>
      </c>
      <c r="D85" s="6" t="s">
        <v>13</v>
      </c>
      <c r="E85" s="6" t="s">
        <v>23</v>
      </c>
      <c r="F85" s="6" t="s">
        <v>24</v>
      </c>
      <c r="G85">
        <v>12</v>
      </c>
      <c r="H85">
        <v>202212</v>
      </c>
      <c r="I85" s="8">
        <v>49.51</v>
      </c>
      <c r="J85" s="8">
        <v>4.3499999999999996</v>
      </c>
      <c r="K85" s="8">
        <v>6.28</v>
      </c>
      <c r="L85" s="8">
        <v>7.32</v>
      </c>
      <c r="M85" s="35" t="str">
        <f>INDEX(YahooDetails[], MATCH(ZACKS_Screener[Ticker], YahooDetails[Ticker],0), 3)</f>
        <v>Industrials</v>
      </c>
      <c r="N85" s="6" t="str">
        <f>INDEX(YahooDetails[], MATCH(ZACKS_Screener[Ticker], YahooDetails[Ticker],0), 2)</f>
        <v>Airlines</v>
      </c>
      <c r="O8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0.44367816091954043</v>
      </c>
      <c r="P8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0.16560509554140126</v>
      </c>
      <c r="Q85" s="17">
        <f>IFERROR(ZACKS_Screener[[#This Row],[Price]]/ZACKS_Screener[[#This Row],[EPS1]], "")</f>
        <v>7.8837579617834388</v>
      </c>
      <c r="R85" s="17">
        <f>IFERROR(ZACKS_Screener[[#This Row],[Price]]/ZACKS_Screener[[#This Row],[EPS2]], "")</f>
        <v>6.7636612021857916</v>
      </c>
      <c r="S85" s="17">
        <f>IFERROR(ZACKS_Screener[[#This Row],[PE1]]/(ZACKS_Screener[[#This Row],[EG1]]*100), "")</f>
        <v>0.17769091779149193</v>
      </c>
      <c r="T85" s="17">
        <f>IFERROR(ZACKS_Screener[[#This Row],[PE2]]/(ZACKS_Screener[[#This Row],[EG2]]*100), "")</f>
        <v>0.4084210802858344</v>
      </c>
      <c r="U85"/>
    </row>
    <row r="86" spans="1:21" x14ac:dyDescent="0.25">
      <c r="A86" s="20" t="s">
        <v>205</v>
      </c>
      <c r="B86" s="34">
        <v>5387.32</v>
      </c>
      <c r="C86" s="6" t="s">
        <v>204</v>
      </c>
      <c r="D86" s="6" t="s">
        <v>22</v>
      </c>
      <c r="E86" s="6" t="s">
        <v>41</v>
      </c>
      <c r="F86" s="6" t="s">
        <v>67</v>
      </c>
      <c r="G86">
        <v>12</v>
      </c>
      <c r="H86">
        <v>202212</v>
      </c>
      <c r="I86" s="8">
        <v>32.43</v>
      </c>
      <c r="J86" s="8">
        <v>0.34</v>
      </c>
      <c r="K86" s="8">
        <v>0.57999999999999996</v>
      </c>
      <c r="L86" s="8">
        <v>2.12</v>
      </c>
      <c r="M86" s="35" t="str">
        <f>INDEX(YahooDetails[], MATCH(ZACKS_Screener[Ticker], YahooDetails[Ticker],0), 3)</f>
        <v>Healthcare</v>
      </c>
      <c r="N86" s="6" t="str">
        <f>INDEX(YahooDetails[], MATCH(ZACKS_Screener[Ticker], YahooDetails[Ticker],0), 2)</f>
        <v>Drug Manufacturers—Specialty &amp; Generic</v>
      </c>
      <c r="O8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0.70588235294117618</v>
      </c>
      <c r="P8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2.6551724137931036</v>
      </c>
      <c r="Q86" s="17">
        <f>IFERROR(ZACKS_Screener[[#This Row],[Price]]/ZACKS_Screener[[#This Row],[EPS1]], "")</f>
        <v>55.913793103448278</v>
      </c>
      <c r="R86" s="17">
        <f>IFERROR(ZACKS_Screener[[#This Row],[Price]]/ZACKS_Screener[[#This Row],[EPS2]], "")</f>
        <v>15.297169811320753</v>
      </c>
      <c r="S86" s="17">
        <f>IFERROR(ZACKS_Screener[[#This Row],[PE1]]/(ZACKS_Screener[[#This Row],[EG1]]*100), "")</f>
        <v>0.79211206896551756</v>
      </c>
      <c r="T86" s="17">
        <f>IFERROR(ZACKS_Screener[[#This Row],[PE2]]/(ZACKS_Screener[[#This Row],[EG2]]*100), "")</f>
        <v>5.7612717471208032E-2</v>
      </c>
      <c r="U86"/>
    </row>
    <row r="87" spans="1:21" x14ac:dyDescent="0.25">
      <c r="A87" s="20" t="s">
        <v>207</v>
      </c>
      <c r="B87" s="34">
        <v>28548.35</v>
      </c>
      <c r="C87" s="6" t="s">
        <v>206</v>
      </c>
      <c r="D87" s="6" t="s">
        <v>13</v>
      </c>
      <c r="E87" s="6" t="s">
        <v>37</v>
      </c>
      <c r="F87" s="6" t="s">
        <v>70</v>
      </c>
      <c r="G87">
        <v>12</v>
      </c>
      <c r="H87">
        <v>202212</v>
      </c>
      <c r="I87" s="8">
        <v>108.61</v>
      </c>
      <c r="J87" s="8">
        <v>-0.97</v>
      </c>
      <c r="K87" s="8">
        <v>1.89</v>
      </c>
      <c r="L87" s="8">
        <v>13.38</v>
      </c>
      <c r="M87" s="35" t="str">
        <f>INDEX(YahooDetails[], MATCH(ZACKS_Screener[Ticker], YahooDetails[Ticker],0), 3)</f>
        <v>Financial Services</v>
      </c>
      <c r="N87" s="6" t="str">
        <f>INDEX(YahooDetails[], MATCH(ZACKS_Screener[Ticker], YahooDetails[Ticker],0), 2)</f>
        <v>Insurance—Property &amp; Casualty</v>
      </c>
      <c r="O8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8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6.07936507936508</v>
      </c>
      <c r="Q87" s="17">
        <f>IFERROR(ZACKS_Screener[[#This Row],[Price]]/ZACKS_Screener[[#This Row],[EPS1]], "")</f>
        <v>57.465608465608469</v>
      </c>
      <c r="R87" s="17">
        <f>IFERROR(ZACKS_Screener[[#This Row],[Price]]/ZACKS_Screener[[#This Row],[EPS2]], "")</f>
        <v>8.1173393124065765</v>
      </c>
      <c r="S87" s="17">
        <f>IFERROR(ZACKS_Screener[[#This Row],[PE1]]/(ZACKS_Screener[[#This Row],[EG1]]*100), "")</f>
        <v>0.57465608465608464</v>
      </c>
      <c r="T87" s="17">
        <f>IFERROR(ZACKS_Screener[[#This Row],[PE2]]/(ZACKS_Screener[[#This Row],[EG2]]*100), "")</f>
        <v>1.3352281375499068E-2</v>
      </c>
      <c r="U87"/>
    </row>
    <row r="88" spans="1:21" x14ac:dyDescent="0.25">
      <c r="A88" s="20" t="s">
        <v>209</v>
      </c>
      <c r="B88" s="34">
        <v>10397.06</v>
      </c>
      <c r="C88" s="6" t="s">
        <v>208</v>
      </c>
      <c r="D88" s="6" t="s">
        <v>13</v>
      </c>
      <c r="E88" s="6" t="s">
        <v>18</v>
      </c>
      <c r="F88" s="6" t="s">
        <v>115</v>
      </c>
      <c r="G88">
        <v>12</v>
      </c>
      <c r="H88">
        <v>202212</v>
      </c>
      <c r="I88" s="8">
        <v>118.22</v>
      </c>
      <c r="J88" s="8">
        <v>5.69</v>
      </c>
      <c r="K88" s="8">
        <v>6.63</v>
      </c>
      <c r="L88" s="8">
        <v>6.99</v>
      </c>
      <c r="M88" s="35" t="str">
        <f>INDEX(YahooDetails[], MATCH(ZACKS_Screener[Ticker], YahooDetails[Ticker],0), 3)</f>
        <v>Industrials</v>
      </c>
      <c r="N88" s="6" t="str">
        <f>INDEX(YahooDetails[], MATCH(ZACKS_Screener[Ticker], YahooDetails[Ticker],0), 2)</f>
        <v>Security &amp; Protection Services</v>
      </c>
      <c r="O8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0.16520210896309304</v>
      </c>
      <c r="P8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5.4298642533936702E-2</v>
      </c>
      <c r="Q88" s="17">
        <f>IFERROR(ZACKS_Screener[[#This Row],[Price]]/ZACKS_Screener[[#This Row],[EPS1]], "")</f>
        <v>17.83107088989442</v>
      </c>
      <c r="R88" s="17">
        <f>IFERROR(ZACKS_Screener[[#This Row],[Price]]/ZACKS_Screener[[#This Row],[EPS2]], "")</f>
        <v>16.912732474964233</v>
      </c>
      <c r="S88" s="17">
        <f>IFERROR(ZACKS_Screener[[#This Row],[PE1]]/(ZACKS_Screener[[#This Row],[EG1]]*100), "")</f>
        <v>1.0793488655691417</v>
      </c>
      <c r="T88" s="17">
        <f>IFERROR(ZACKS_Screener[[#This Row],[PE2]]/(ZACKS_Screener[[#This Row],[EG2]]*100), "")</f>
        <v>3.1147615641392434</v>
      </c>
      <c r="U88"/>
    </row>
    <row r="89" spans="1:21" x14ac:dyDescent="0.25">
      <c r="A89" s="20" t="s">
        <v>211</v>
      </c>
      <c r="B89" s="34">
        <v>8362.81</v>
      </c>
      <c r="C89" s="6" t="s">
        <v>210</v>
      </c>
      <c r="D89" s="6" t="s">
        <v>13</v>
      </c>
      <c r="E89" s="6" t="s">
        <v>37</v>
      </c>
      <c r="F89" s="6" t="s">
        <v>212</v>
      </c>
      <c r="G89">
        <v>12</v>
      </c>
      <c r="H89">
        <v>202212</v>
      </c>
      <c r="I89" s="8">
        <v>27.8</v>
      </c>
      <c r="J89" s="8">
        <v>6.06</v>
      </c>
      <c r="K89" s="8">
        <v>3.51</v>
      </c>
      <c r="L89" s="8">
        <v>4.75</v>
      </c>
      <c r="M89" s="35" t="str">
        <f>INDEX(YahooDetails[], MATCH(ZACKS_Screener[Ticker], YahooDetails[Ticker],0), 3)</f>
        <v>Financial Services</v>
      </c>
      <c r="N89" s="6" t="str">
        <f>INDEX(YahooDetails[], MATCH(ZACKS_Screener[Ticker], YahooDetails[Ticker],0), 2)</f>
        <v>Credit Services</v>
      </c>
      <c r="O8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-0.42079207920792078</v>
      </c>
      <c r="P8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0.35327635327635337</v>
      </c>
      <c r="Q89" s="17">
        <f>IFERROR(ZACKS_Screener[[#This Row],[Price]]/ZACKS_Screener[[#This Row],[EPS1]], "")</f>
        <v>7.9202279202279211</v>
      </c>
      <c r="R89" s="17">
        <f>IFERROR(ZACKS_Screener[[#This Row],[Price]]/ZACKS_Screener[[#This Row],[EPS2]], "")</f>
        <v>5.8526315789473689</v>
      </c>
      <c r="S89" s="17">
        <f>IFERROR(ZACKS_Screener[[#This Row],[PE1]]/(ZACKS_Screener[[#This Row],[EG1]]*100), "")</f>
        <v>-0.18822188704541648</v>
      </c>
      <c r="T89" s="17">
        <f>IFERROR(ZACKS_Screener[[#This Row],[PE2]]/(ZACKS_Screener[[#This Row],[EG2]]*100), "")</f>
        <v>0.16566723259762306</v>
      </c>
      <c r="U89"/>
    </row>
    <row r="90" spans="1:21" x14ac:dyDescent="0.25">
      <c r="A90" s="20" t="s">
        <v>214</v>
      </c>
      <c r="B90" s="34">
        <v>25104.39</v>
      </c>
      <c r="C90" s="6" t="s">
        <v>213</v>
      </c>
      <c r="D90" s="6" t="s">
        <v>22</v>
      </c>
      <c r="E90" s="6" t="s">
        <v>41</v>
      </c>
      <c r="F90" s="6" t="s">
        <v>67</v>
      </c>
      <c r="G90">
        <v>12</v>
      </c>
      <c r="H90">
        <v>202212</v>
      </c>
      <c r="I90" s="8">
        <v>201.6</v>
      </c>
      <c r="J90" s="8">
        <v>-9.3000000000000007</v>
      </c>
      <c r="K90" s="8">
        <v>-6.52</v>
      </c>
      <c r="L90" s="8">
        <v>-3.28</v>
      </c>
      <c r="M90" s="35" t="str">
        <f>INDEX(YahooDetails[], MATCH(ZACKS_Screener[Ticker], YahooDetails[Ticker],0), 3)</f>
        <v>Healthcare</v>
      </c>
      <c r="N90" s="6" t="str">
        <f>INDEX(YahooDetails[], MATCH(ZACKS_Screener[Ticker], YahooDetails[Ticker],0), 2)</f>
        <v>Biotechnology</v>
      </c>
      <c r="O9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0.29892473118279578</v>
      </c>
      <c r="P9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0.49693251533742333</v>
      </c>
      <c r="Q90" s="17">
        <f>IFERROR(ZACKS_Screener[[#This Row],[Price]]/ZACKS_Screener[[#This Row],[EPS1]], "")</f>
        <v>-30.920245398773009</v>
      </c>
      <c r="R90" s="17">
        <f>IFERROR(ZACKS_Screener[[#This Row],[Price]]/ZACKS_Screener[[#This Row],[EPS2]], "")</f>
        <v>-61.463414634146346</v>
      </c>
      <c r="S90" s="17">
        <f>IFERROR(ZACKS_Screener[[#This Row],[PE1]]/(ZACKS_Screener[[#This Row],[EG1]]*100), "")</f>
        <v>-1.0343823101028378</v>
      </c>
      <c r="T90" s="17">
        <f>IFERROR(ZACKS_Screener[[#This Row],[PE2]]/(ZACKS_Screener[[#This Row],[EG2]]*100), "")</f>
        <v>-1.2368563685636857</v>
      </c>
      <c r="U90"/>
    </row>
    <row r="91" spans="1:21" x14ac:dyDescent="0.25">
      <c r="A91" s="20" t="s">
        <v>3317</v>
      </c>
      <c r="B91" s="34">
        <v>2562.2399999999998</v>
      </c>
      <c r="C91" s="6" t="s">
        <v>3316</v>
      </c>
      <c r="D91" s="6" t="s">
        <v>22</v>
      </c>
      <c r="E91" s="6" t="s">
        <v>18</v>
      </c>
      <c r="F91" s="6" t="s">
        <v>115</v>
      </c>
      <c r="G91">
        <v>12</v>
      </c>
      <c r="H91">
        <v>202212</v>
      </c>
      <c r="I91" s="8">
        <v>51.41</v>
      </c>
      <c r="J91" s="8">
        <v>1.95</v>
      </c>
      <c r="K91" s="8">
        <v>1.58</v>
      </c>
      <c r="L91" s="8">
        <v>2</v>
      </c>
      <c r="M91" s="35" t="str">
        <f>INDEX(YahooDetails[], MATCH(ZACKS_Screener[Ticker], YahooDetails[Ticker],0), 3)</f>
        <v>Technology</v>
      </c>
      <c r="N91" s="6" t="str">
        <f>INDEX(YahooDetails[], MATCH(ZACKS_Screener[Ticker], YahooDetails[Ticker],0), 2)</f>
        <v>Software—Application</v>
      </c>
      <c r="O9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-0.18974358974358968</v>
      </c>
      <c r="P9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0.2658227848101265</v>
      </c>
      <c r="Q91" s="17">
        <f>IFERROR(ZACKS_Screener[[#This Row],[Price]]/ZACKS_Screener[[#This Row],[EPS1]], "")</f>
        <v>32.537974683544299</v>
      </c>
      <c r="R91" s="17">
        <f>IFERROR(ZACKS_Screener[[#This Row],[Price]]/ZACKS_Screener[[#This Row],[EPS2]], "")</f>
        <v>25.704999999999998</v>
      </c>
      <c r="S91" s="17">
        <f>IFERROR(ZACKS_Screener[[#This Row],[PE1]]/(ZACKS_Screener[[#This Row],[EG1]]*100), "")</f>
        <v>-1.7148392062949029</v>
      </c>
      <c r="T91" s="17">
        <f>IFERROR(ZACKS_Screener[[#This Row],[PE2]]/(ZACKS_Screener[[#This Row],[EG2]]*100), "")</f>
        <v>0.96699761904761927</v>
      </c>
      <c r="U91"/>
    </row>
    <row r="92" spans="1:21" x14ac:dyDescent="0.25">
      <c r="A92" s="20" t="s">
        <v>216</v>
      </c>
      <c r="B92" s="34">
        <v>4848.6899999999996</v>
      </c>
      <c r="C92" s="6" t="s">
        <v>215</v>
      </c>
      <c r="D92" s="6" t="s">
        <v>13</v>
      </c>
      <c r="E92" s="6" t="s">
        <v>107</v>
      </c>
      <c r="F92" s="6" t="s">
        <v>108</v>
      </c>
      <c r="G92">
        <v>12</v>
      </c>
      <c r="H92">
        <v>202212</v>
      </c>
      <c r="I92" s="8">
        <v>53.25</v>
      </c>
      <c r="J92" s="8">
        <v>5.53</v>
      </c>
      <c r="K92" s="8">
        <v>6.61</v>
      </c>
      <c r="L92" s="8">
        <v>6.79</v>
      </c>
      <c r="M92" s="35" t="str">
        <f>INDEX(YahooDetails[], MATCH(ZACKS_Screener[Ticker], YahooDetails[Ticker],0), 3)</f>
        <v>Consumer Cyclical</v>
      </c>
      <c r="N92" s="6" t="str">
        <f>INDEX(YahooDetails[], MATCH(ZACKS_Screener[Ticker], YahooDetails[Ticker],0), 2)</f>
        <v>Auto Parts</v>
      </c>
      <c r="O9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0.19529837251356238</v>
      </c>
      <c r="P9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2.7231467473524919E-2</v>
      </c>
      <c r="Q92" s="17">
        <f>IFERROR(ZACKS_Screener[[#This Row],[Price]]/ZACKS_Screener[[#This Row],[EPS1]], "")</f>
        <v>8.0559757942511343</v>
      </c>
      <c r="R92" s="17">
        <f>IFERROR(ZACKS_Screener[[#This Row],[Price]]/ZACKS_Screener[[#This Row],[EPS2]], "")</f>
        <v>7.8424153166421204</v>
      </c>
      <c r="S92" s="17">
        <f>IFERROR(ZACKS_Screener[[#This Row],[PE1]]/(ZACKS_Screener[[#This Row],[EG1]]*100), "")</f>
        <v>0.41249579761304422</v>
      </c>
      <c r="T92" s="17">
        <f>IFERROR(ZACKS_Screener[[#This Row],[PE2]]/(ZACKS_Screener[[#This Row],[EG2]]*100), "")</f>
        <v>2.8799091801669165</v>
      </c>
      <c r="U92"/>
    </row>
    <row r="93" spans="1:21" x14ac:dyDescent="0.25">
      <c r="A93" s="20" t="s">
        <v>218</v>
      </c>
      <c r="B93" s="34">
        <v>5967.08</v>
      </c>
      <c r="C93" s="6" t="s">
        <v>217</v>
      </c>
      <c r="D93" s="6" t="s">
        <v>22</v>
      </c>
      <c r="E93" s="6" t="s">
        <v>26</v>
      </c>
      <c r="F93" s="6" t="s">
        <v>82</v>
      </c>
      <c r="G93">
        <v>12</v>
      </c>
      <c r="H93">
        <v>202212</v>
      </c>
      <c r="I93" s="8">
        <v>73.98</v>
      </c>
      <c r="J93" s="8">
        <v>0.89</v>
      </c>
      <c r="K93" s="8">
        <v>1</v>
      </c>
      <c r="L93" s="8">
        <v>1.1399999999999999</v>
      </c>
      <c r="M93" s="35" t="str">
        <f>INDEX(YahooDetails[], MATCH(ZACKS_Screener[Ticker], YahooDetails[Ticker],0), 3)</f>
        <v>Technology</v>
      </c>
      <c r="N93" s="6" t="str">
        <f>INDEX(YahooDetails[], MATCH(ZACKS_Screener[Ticker], YahooDetails[Ticker],0), 2)</f>
        <v>Software—Infrastructure</v>
      </c>
      <c r="O9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0.12359550561797751</v>
      </c>
      <c r="P9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0.1399999999999999</v>
      </c>
      <c r="Q93" s="17">
        <f>IFERROR(ZACKS_Screener[[#This Row],[Price]]/ZACKS_Screener[[#This Row],[EPS1]], "")</f>
        <v>73.98</v>
      </c>
      <c r="R93" s="17">
        <f>IFERROR(ZACKS_Screener[[#This Row],[Price]]/ZACKS_Screener[[#This Row],[EPS2]], "")</f>
        <v>64.894736842105274</v>
      </c>
      <c r="S93" s="17">
        <f>IFERROR(ZACKS_Screener[[#This Row],[PE1]]/(ZACKS_Screener[[#This Row],[EG1]]*100), "")</f>
        <v>5.9856545454545458</v>
      </c>
      <c r="T93" s="17">
        <f>IFERROR(ZACKS_Screener[[#This Row],[PE2]]/(ZACKS_Screener[[#This Row],[EG2]]*100), "")</f>
        <v>4.6353383458646658</v>
      </c>
      <c r="U93"/>
    </row>
    <row r="94" spans="1:21" x14ac:dyDescent="0.25">
      <c r="A94" s="20" t="s">
        <v>220</v>
      </c>
      <c r="B94" s="34">
        <v>7294.67</v>
      </c>
      <c r="C94" s="6" t="s">
        <v>219</v>
      </c>
      <c r="D94" s="6" t="s">
        <v>13</v>
      </c>
      <c r="E94" s="6" t="s">
        <v>107</v>
      </c>
      <c r="F94" s="6" t="s">
        <v>108</v>
      </c>
      <c r="G94">
        <v>12</v>
      </c>
      <c r="H94">
        <v>202212</v>
      </c>
      <c r="I94" s="8">
        <v>84.99</v>
      </c>
      <c r="J94" s="8">
        <v>4.4000000000000004</v>
      </c>
      <c r="K94" s="8">
        <v>6.35</v>
      </c>
      <c r="L94" s="8">
        <v>9.02</v>
      </c>
      <c r="M94" s="35" t="str">
        <f>INDEX(YahooDetails[], MATCH(ZACKS_Screener[Ticker], YahooDetails[Ticker],0), 3)</f>
        <v>Consumer Cyclical</v>
      </c>
      <c r="N94" s="6" t="str">
        <f>INDEX(YahooDetails[], MATCH(ZACKS_Screener[Ticker], YahooDetails[Ticker],0), 2)</f>
        <v>Auto Parts</v>
      </c>
      <c r="O9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0.44318181818181801</v>
      </c>
      <c r="P9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0.4204724409448819</v>
      </c>
      <c r="Q94" s="17">
        <f>IFERROR(ZACKS_Screener[[#This Row],[Price]]/ZACKS_Screener[[#This Row],[EPS1]], "")</f>
        <v>13.384251968503937</v>
      </c>
      <c r="R94" s="17">
        <f>IFERROR(ZACKS_Screener[[#This Row],[Price]]/ZACKS_Screener[[#This Row],[EPS2]], "")</f>
        <v>9.422394678492239</v>
      </c>
      <c r="S94" s="17">
        <f>IFERROR(ZACKS_Screener[[#This Row],[PE1]]/(ZACKS_Screener[[#This Row],[EG1]]*100), "")</f>
        <v>0.30200363416111464</v>
      </c>
      <c r="T94" s="17">
        <f>IFERROR(ZACKS_Screener[[#This Row],[PE2]]/(ZACKS_Screener[[#This Row],[EG2]]*100), "")</f>
        <v>0.22409065995665062</v>
      </c>
      <c r="U94"/>
    </row>
    <row r="95" spans="1:21" x14ac:dyDescent="0.25">
      <c r="A95" s="20" t="s">
        <v>222</v>
      </c>
      <c r="B95" s="34">
        <v>5285.81</v>
      </c>
      <c r="C95" s="6" t="s">
        <v>221</v>
      </c>
      <c r="D95" s="6" t="s">
        <v>13</v>
      </c>
      <c r="E95" s="6" t="s">
        <v>223</v>
      </c>
      <c r="F95" s="6" t="s">
        <v>224</v>
      </c>
      <c r="G95">
        <v>12</v>
      </c>
      <c r="H95">
        <v>202212</v>
      </c>
      <c r="I95" s="8">
        <v>11.02</v>
      </c>
      <c r="J95" s="8">
        <v>0.79</v>
      </c>
      <c r="K95" s="8">
        <v>0.81</v>
      </c>
      <c r="L95" s="8">
        <v>0.89</v>
      </c>
      <c r="M95" s="35" t="str">
        <f>INDEX(YahooDetails[], MATCH(ZACKS_Screener[Ticker], YahooDetails[Ticker],0), 3)</f>
        <v>Energy</v>
      </c>
      <c r="N95" s="6" t="str">
        <f>INDEX(YahooDetails[], MATCH(ZACKS_Screener[Ticker], YahooDetails[Ticker],0), 2)</f>
        <v>Oil &amp; Gas Midstream</v>
      </c>
      <c r="O9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2.5316455696202552E-2</v>
      </c>
      <c r="P9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9.8765432098765371E-2</v>
      </c>
      <c r="Q95" s="17">
        <f>IFERROR(ZACKS_Screener[[#This Row],[Price]]/ZACKS_Screener[[#This Row],[EPS1]], "")</f>
        <v>13.604938271604937</v>
      </c>
      <c r="R95" s="17">
        <f>IFERROR(ZACKS_Screener[[#This Row],[Price]]/ZACKS_Screener[[#This Row],[EPS2]], "")</f>
        <v>12.382022471910112</v>
      </c>
      <c r="S95" s="17">
        <f>IFERROR(ZACKS_Screener[[#This Row],[PE1]]/(ZACKS_Screener[[#This Row],[EG1]]*100), "")</f>
        <v>5.3739506172839455</v>
      </c>
      <c r="T95" s="17">
        <f>IFERROR(ZACKS_Screener[[#This Row],[PE2]]/(ZACKS_Screener[[#This Row],[EG2]]*100), "")</f>
        <v>1.2536797752808997</v>
      </c>
      <c r="U95"/>
    </row>
    <row r="96" spans="1:21" x14ac:dyDescent="0.25">
      <c r="A96" s="20" t="s">
        <v>226</v>
      </c>
      <c r="B96" s="34">
        <v>116321.81</v>
      </c>
      <c r="C96" s="6" t="s">
        <v>225</v>
      </c>
      <c r="D96" s="6" t="s">
        <v>22</v>
      </c>
      <c r="E96" s="6" t="s">
        <v>14</v>
      </c>
      <c r="F96" s="6" t="s">
        <v>124</v>
      </c>
      <c r="G96">
        <v>10</v>
      </c>
      <c r="H96">
        <v>202210</v>
      </c>
      <c r="I96" s="8">
        <v>138.52000000000001</v>
      </c>
      <c r="J96" s="8">
        <v>7.7</v>
      </c>
      <c r="K96" s="8">
        <v>7.34</v>
      </c>
      <c r="L96" s="8">
        <v>6.93</v>
      </c>
      <c r="M96" s="35" t="str">
        <f>INDEX(YahooDetails[], MATCH(ZACKS_Screener[Ticker], YahooDetails[Ticker],0), 3)</f>
        <v>Technology</v>
      </c>
      <c r="N96" s="6" t="str">
        <f>INDEX(YahooDetails[], MATCH(ZACKS_Screener[Ticker], YahooDetails[Ticker],0), 2)</f>
        <v>Semiconductor Equipment &amp; Materials</v>
      </c>
      <c r="O9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-4.6753246753246797E-2</v>
      </c>
      <c r="P9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-5.5858310626703017E-2</v>
      </c>
      <c r="Q96" s="17">
        <f>IFERROR(ZACKS_Screener[[#This Row],[Price]]/ZACKS_Screener[[#This Row],[EPS1]], "")</f>
        <v>18.871934604904634</v>
      </c>
      <c r="R96" s="17">
        <f>IFERROR(ZACKS_Screener[[#This Row],[Price]]/ZACKS_Screener[[#This Row],[EPS2]], "")</f>
        <v>19.988455988455989</v>
      </c>
      <c r="S96" s="17">
        <f>IFERROR(ZACKS_Screener[[#This Row],[PE1]]/(ZACKS_Screener[[#This Row],[EG1]]*100), "")</f>
        <v>-4.0364971238268206</v>
      </c>
      <c r="T96" s="17">
        <f>IFERROR(ZACKS_Screener[[#This Row],[PE2]]/(ZACKS_Screener[[#This Row],[EG2]]*100), "")</f>
        <v>-3.5784211452504127</v>
      </c>
      <c r="U96"/>
    </row>
    <row r="97" spans="1:21" x14ac:dyDescent="0.25">
      <c r="A97" s="20" t="s">
        <v>228</v>
      </c>
      <c r="B97" s="34">
        <v>3138.3</v>
      </c>
      <c r="C97" s="6" t="s">
        <v>227</v>
      </c>
      <c r="D97" s="6" t="s">
        <v>22</v>
      </c>
      <c r="E97" s="6" t="s">
        <v>14</v>
      </c>
      <c r="F97" s="6" t="s">
        <v>196</v>
      </c>
      <c r="G97">
        <v>1</v>
      </c>
      <c r="H97">
        <v>202301</v>
      </c>
      <c r="I97" s="8">
        <v>82.37</v>
      </c>
      <c r="J97" s="8">
        <v>1.1000000000000001</v>
      </c>
      <c r="K97" s="8">
        <v>-0.56000000000000005</v>
      </c>
      <c r="L97" s="8">
        <v>0.12</v>
      </c>
      <c r="M97" s="35" t="str">
        <f>INDEX(YahooDetails[], MATCH(ZACKS_Screener[Ticker], YahooDetails[Ticker],0), 3)</f>
        <v>Technology</v>
      </c>
      <c r="N97" s="6" t="str">
        <f>INDEX(YahooDetails[], MATCH(ZACKS_Screener[Ticker], YahooDetails[Ticker],0), 2)</f>
        <v>Semiconductor Equipment &amp; Materials</v>
      </c>
      <c r="O9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9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97" s="17">
        <f>IFERROR(ZACKS_Screener[[#This Row],[Price]]/ZACKS_Screener[[#This Row],[EPS1]], "")</f>
        <v>-147.08928571428572</v>
      </c>
      <c r="R97" s="17">
        <f>IFERROR(ZACKS_Screener[[#This Row],[Price]]/ZACKS_Screener[[#This Row],[EPS2]], "")</f>
        <v>686.41666666666674</v>
      </c>
      <c r="S97" s="17">
        <f>IFERROR(ZACKS_Screener[[#This Row],[PE1]]/(ZACKS_Screener[[#This Row],[EG1]]*100), "")</f>
        <v>1.4708928571428572</v>
      </c>
      <c r="T97" s="17">
        <f>IFERROR(ZACKS_Screener[[#This Row],[PE2]]/(ZACKS_Screener[[#This Row],[EG2]]*100), "")</f>
        <v>6.8641666666666676</v>
      </c>
      <c r="U97"/>
    </row>
    <row r="98" spans="1:21" x14ac:dyDescent="0.25">
      <c r="A98" s="20" t="s">
        <v>3320</v>
      </c>
      <c r="B98" s="34">
        <v>2127.42</v>
      </c>
      <c r="C98" s="6" t="s">
        <v>3319</v>
      </c>
      <c r="D98" s="6" t="s">
        <v>13</v>
      </c>
      <c r="E98" s="6" t="s">
        <v>85</v>
      </c>
      <c r="F98" s="6" t="s">
        <v>745</v>
      </c>
      <c r="G98">
        <v>12</v>
      </c>
      <c r="H98">
        <v>202212</v>
      </c>
      <c r="I98" s="8">
        <v>3.56</v>
      </c>
      <c r="J98" s="8">
        <v>0.3</v>
      </c>
      <c r="K98" s="8">
        <v>0.25</v>
      </c>
      <c r="L98" s="8">
        <v>0.33</v>
      </c>
      <c r="M98" s="35" t="str">
        <f>INDEX(YahooDetails[], MATCH(ZACKS_Screener[Ticker], YahooDetails[Ticker],0), 3)</f>
        <v>Consumer Cyclical</v>
      </c>
      <c r="N98" s="6" t="str">
        <f>INDEX(YahooDetails[], MATCH(ZACKS_Screener[Ticker], YahooDetails[Ticker],0), 2)</f>
        <v>Packaging &amp; Containers</v>
      </c>
      <c r="O9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-0.16666666666666663</v>
      </c>
      <c r="P9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0.32000000000000006</v>
      </c>
      <c r="Q98" s="17">
        <f>IFERROR(ZACKS_Screener[[#This Row],[Price]]/ZACKS_Screener[[#This Row],[EPS1]], "")</f>
        <v>14.24</v>
      </c>
      <c r="R98" s="17">
        <f>IFERROR(ZACKS_Screener[[#This Row],[Price]]/ZACKS_Screener[[#This Row],[EPS2]], "")</f>
        <v>10.787878787878787</v>
      </c>
      <c r="S98" s="17">
        <f>IFERROR(ZACKS_Screener[[#This Row],[PE1]]/(ZACKS_Screener[[#This Row],[EG1]]*100), "")</f>
        <v>-0.85440000000000016</v>
      </c>
      <c r="T98" s="17">
        <f>IFERROR(ZACKS_Screener[[#This Row],[PE2]]/(ZACKS_Screener[[#This Row],[EG2]]*100), "")</f>
        <v>0.33712121212121204</v>
      </c>
      <c r="U98"/>
    </row>
    <row r="99" spans="1:21" x14ac:dyDescent="0.25">
      <c r="A99" s="20" t="s">
        <v>3322</v>
      </c>
      <c r="B99" s="34">
        <v>2383.09</v>
      </c>
      <c r="C99" s="6" t="s">
        <v>3321</v>
      </c>
      <c r="D99" s="6" t="s">
        <v>13</v>
      </c>
      <c r="E99" s="6" t="s">
        <v>330</v>
      </c>
      <c r="F99" s="6" t="s">
        <v>664</v>
      </c>
      <c r="G99">
        <v>12</v>
      </c>
      <c r="H99">
        <v>202212</v>
      </c>
      <c r="I99" s="8">
        <v>4.59</v>
      </c>
      <c r="J99" s="8">
        <v>-0.93</v>
      </c>
      <c r="K99" s="8">
        <v>-0.37</v>
      </c>
      <c r="L99" s="8">
        <v>-0.24</v>
      </c>
      <c r="M99" s="35" t="str">
        <f>INDEX(YahooDetails[], MATCH(ZACKS_Screener[Ticker], YahooDetails[Ticker],0), 3)</f>
        <v>Communication Services</v>
      </c>
      <c r="N99" s="6" t="str">
        <f>INDEX(YahooDetails[], MATCH(ZACKS_Screener[Ticker], YahooDetails[Ticker],0), 2)</f>
        <v>Entertainment</v>
      </c>
      <c r="O9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0.60215053763440862</v>
      </c>
      <c r="P9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0.35135135135135137</v>
      </c>
      <c r="Q99" s="17">
        <f>IFERROR(ZACKS_Screener[[#This Row],[Price]]/ZACKS_Screener[[#This Row],[EPS1]], "")</f>
        <v>-12.405405405405405</v>
      </c>
      <c r="R99" s="17">
        <f>IFERROR(ZACKS_Screener[[#This Row],[Price]]/ZACKS_Screener[[#This Row],[EPS2]], "")</f>
        <v>-19.125</v>
      </c>
      <c r="S99" s="17">
        <f>IFERROR(ZACKS_Screener[[#This Row],[PE1]]/(ZACKS_Screener[[#This Row],[EG1]]*100), "")</f>
        <v>-0.20601833976833975</v>
      </c>
      <c r="T99" s="17">
        <f>IFERROR(ZACKS_Screener[[#This Row],[PE2]]/(ZACKS_Screener[[#This Row],[EG2]]*100), "")</f>
        <v>-0.5443269230769231</v>
      </c>
      <c r="U99"/>
    </row>
    <row r="100" spans="1:21" x14ac:dyDescent="0.25">
      <c r="A100" s="20" t="s">
        <v>230</v>
      </c>
      <c r="B100" s="34">
        <v>14994.01</v>
      </c>
      <c r="C100" s="6" t="s">
        <v>229</v>
      </c>
      <c r="D100" s="6" t="s">
        <v>13</v>
      </c>
      <c r="E100" s="6" t="s">
        <v>18</v>
      </c>
      <c r="F100" s="6" t="s">
        <v>231</v>
      </c>
      <c r="G100">
        <v>6</v>
      </c>
      <c r="H100">
        <v>202206</v>
      </c>
      <c r="I100" s="8">
        <v>10.19</v>
      </c>
      <c r="J100" s="8">
        <v>0.81</v>
      </c>
      <c r="K100" s="8">
        <v>0.73</v>
      </c>
      <c r="L100" s="8">
        <v>0.73</v>
      </c>
      <c r="M100" s="35" t="str">
        <f>INDEX(YahooDetails[], MATCH(ZACKS_Screener[Ticker], YahooDetails[Ticker],0), 3)</f>
        <v>Consumer Cyclical</v>
      </c>
      <c r="N100" s="6" t="str">
        <f>INDEX(YahooDetails[], MATCH(ZACKS_Screener[Ticker], YahooDetails[Ticker],0), 2)</f>
        <v>Packaging &amp; Containers</v>
      </c>
      <c r="O10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-9.876543209876551E-2</v>
      </c>
      <c r="P10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</v>
      </c>
      <c r="Q100" s="17">
        <f>IFERROR(ZACKS_Screener[[#This Row],[Price]]/ZACKS_Screener[[#This Row],[EPS1]], "")</f>
        <v>13.95890410958904</v>
      </c>
      <c r="R100" s="17">
        <f>IFERROR(ZACKS_Screener[[#This Row],[Price]]/ZACKS_Screener[[#This Row],[EPS2]], "")</f>
        <v>13.95890410958904</v>
      </c>
      <c r="S100" s="17">
        <f>IFERROR(ZACKS_Screener[[#This Row],[PE1]]/(ZACKS_Screener[[#This Row],[EG1]]*100), "")</f>
        <v>-1.4133390410958893</v>
      </c>
      <c r="T100" s="17" t="str">
        <f>IFERROR(ZACKS_Screener[[#This Row],[PE2]]/(ZACKS_Screener[[#This Row],[EG2]]*100), "")</f>
        <v/>
      </c>
      <c r="U100"/>
    </row>
    <row r="101" spans="1:21" x14ac:dyDescent="0.25">
      <c r="A101" s="20" t="s">
        <v>233</v>
      </c>
      <c r="B101" s="34">
        <v>191520.33</v>
      </c>
      <c r="C101" s="6" t="s">
        <v>232</v>
      </c>
      <c r="D101" s="6" t="s">
        <v>22</v>
      </c>
      <c r="E101" s="6" t="s">
        <v>14</v>
      </c>
      <c r="F101" s="6" t="s">
        <v>196</v>
      </c>
      <c r="G101">
        <v>12</v>
      </c>
      <c r="H101">
        <v>202212</v>
      </c>
      <c r="I101" s="8">
        <v>118.93</v>
      </c>
      <c r="J101" s="8">
        <v>3.5</v>
      </c>
      <c r="K101" s="8">
        <v>2.83</v>
      </c>
      <c r="L101" s="8">
        <v>3.95</v>
      </c>
      <c r="M101" s="35" t="str">
        <f>INDEX(YahooDetails[], MATCH(ZACKS_Screener[Ticker], YahooDetails[Ticker],0), 3)</f>
        <v>Technology</v>
      </c>
      <c r="N101" s="6" t="str">
        <f>INDEX(YahooDetails[], MATCH(ZACKS_Screener[Ticker], YahooDetails[Ticker],0), 2)</f>
        <v>Semiconductors</v>
      </c>
      <c r="O10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-0.19142857142857142</v>
      </c>
      <c r="P10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0.39575971731448767</v>
      </c>
      <c r="Q101" s="17">
        <f>IFERROR(ZACKS_Screener[[#This Row],[Price]]/ZACKS_Screener[[#This Row],[EPS1]], "")</f>
        <v>42.024734982332156</v>
      </c>
      <c r="R101" s="17">
        <f>IFERROR(ZACKS_Screener[[#This Row],[Price]]/ZACKS_Screener[[#This Row],[EPS2]], "")</f>
        <v>30.10886075949367</v>
      </c>
      <c r="S101" s="17">
        <f>IFERROR(ZACKS_Screener[[#This Row],[PE1]]/(ZACKS_Screener[[#This Row],[EG1]]*100), "")</f>
        <v>-2.1953219766889931</v>
      </c>
      <c r="T101" s="17">
        <f>IFERROR(ZACKS_Screener[[#This Row],[PE2]]/(ZACKS_Screener[[#This Row],[EG2]]*100), "")</f>
        <v>0.76078639240506318</v>
      </c>
      <c r="U101"/>
    </row>
    <row r="102" spans="1:21" x14ac:dyDescent="0.25">
      <c r="A102" s="20" t="s">
        <v>235</v>
      </c>
      <c r="B102" s="34">
        <v>35802.019999999997</v>
      </c>
      <c r="C102" s="6" t="s">
        <v>234</v>
      </c>
      <c r="D102" s="6" t="s">
        <v>13</v>
      </c>
      <c r="E102" s="6" t="s">
        <v>14</v>
      </c>
      <c r="F102" s="6" t="s">
        <v>15</v>
      </c>
      <c r="G102">
        <v>12</v>
      </c>
      <c r="H102">
        <v>202212</v>
      </c>
      <c r="I102" s="8">
        <v>155.34</v>
      </c>
      <c r="J102" s="8">
        <v>5.68</v>
      </c>
      <c r="K102" s="8">
        <v>6.11</v>
      </c>
      <c r="L102" s="8">
        <v>6.45</v>
      </c>
      <c r="M102" s="35" t="str">
        <f>INDEX(YahooDetails[], MATCH(ZACKS_Screener[Ticker], YahooDetails[Ticker],0), 3)</f>
        <v>Industrials</v>
      </c>
      <c r="N102" s="6" t="str">
        <f>INDEX(YahooDetails[], MATCH(ZACKS_Screener[Ticker], YahooDetails[Ticker],0), 2)</f>
        <v>Specialty Industrial Machinery</v>
      </c>
      <c r="O10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7.5704225352112783E-2</v>
      </c>
      <c r="P10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5.5646481178396046E-2</v>
      </c>
      <c r="Q102" s="17">
        <f>IFERROR(ZACKS_Screener[[#This Row],[Price]]/ZACKS_Screener[[#This Row],[EPS1]], "")</f>
        <v>25.423895253682488</v>
      </c>
      <c r="R102" s="17">
        <f>IFERROR(ZACKS_Screener[[#This Row],[Price]]/ZACKS_Screener[[#This Row],[EPS2]], "")</f>
        <v>24.083720930232559</v>
      </c>
      <c r="S102" s="17">
        <f>IFERROR(ZACKS_Screener[[#This Row],[PE1]]/(ZACKS_Screener[[#This Row],[EG1]]*100), "")</f>
        <v>3.3583191869980542</v>
      </c>
      <c r="T102" s="17">
        <f>IFERROR(ZACKS_Screener[[#This Row],[PE2]]/(ZACKS_Screener[[#This Row],[EG2]]*100), "")</f>
        <v>4.3279863201094413</v>
      </c>
      <c r="U102"/>
    </row>
    <row r="103" spans="1:21" x14ac:dyDescent="0.25">
      <c r="A103" s="6" t="s">
        <v>3324</v>
      </c>
      <c r="B103" s="34">
        <v>2964.86</v>
      </c>
      <c r="C103" s="6" t="s">
        <v>3323</v>
      </c>
      <c r="D103" s="6" t="s">
        <v>22</v>
      </c>
      <c r="E103" s="6" t="s">
        <v>41</v>
      </c>
      <c r="F103" s="6" t="s">
        <v>704</v>
      </c>
      <c r="G103">
        <v>12</v>
      </c>
      <c r="H103">
        <v>202212</v>
      </c>
      <c r="I103" s="8">
        <v>91.06</v>
      </c>
      <c r="J103" s="8">
        <v>5.01</v>
      </c>
      <c r="K103" s="8">
        <v>4.25</v>
      </c>
      <c r="L103" s="8">
        <v>4.6399999999999997</v>
      </c>
      <c r="M103" s="35" t="str">
        <f>INDEX(YahooDetails[], MATCH(ZACKS_Screener[Ticker], YahooDetails[Ticker],0), 3)</f>
        <v>Healthcare</v>
      </c>
      <c r="N103" s="6" t="str">
        <f>INDEX(YahooDetails[], MATCH(ZACKS_Screener[Ticker], YahooDetails[Ticker],0), 2)</f>
        <v>Medical Care Facilities</v>
      </c>
      <c r="O10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-0.1516966067864271</v>
      </c>
      <c r="P10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9.1764705882352859E-2</v>
      </c>
      <c r="Q103" s="17">
        <f>IFERROR(ZACKS_Screener[[#This Row],[Price]]/ZACKS_Screener[[#This Row],[EPS1]], "")</f>
        <v>21.425882352941176</v>
      </c>
      <c r="R103" s="17">
        <f>IFERROR(ZACKS_Screener[[#This Row],[Price]]/ZACKS_Screener[[#This Row],[EPS2]], "")</f>
        <v>19.625000000000004</v>
      </c>
      <c r="S103" s="17">
        <f>IFERROR(ZACKS_Screener[[#This Row],[PE1]]/(ZACKS_Screener[[#This Row],[EG1]]*100), "")</f>
        <v>-1.4124167182662541</v>
      </c>
      <c r="T103" s="17">
        <f>IFERROR(ZACKS_Screener[[#This Row],[PE2]]/(ZACKS_Screener[[#This Row],[EG2]]*100), "")</f>
        <v>2.1386217948717969</v>
      </c>
      <c r="U103"/>
    </row>
    <row r="104" spans="1:21" x14ac:dyDescent="0.25">
      <c r="A104" s="20" t="s">
        <v>237</v>
      </c>
      <c r="B104" s="34">
        <v>5334.78</v>
      </c>
      <c r="C104" s="6" t="s">
        <v>236</v>
      </c>
      <c r="D104" s="6" t="s">
        <v>13</v>
      </c>
      <c r="E104" s="6" t="s">
        <v>37</v>
      </c>
      <c r="F104" s="6" t="s">
        <v>38</v>
      </c>
      <c r="G104">
        <v>12</v>
      </c>
      <c r="H104">
        <v>202212</v>
      </c>
      <c r="I104" s="8">
        <v>147.77000000000001</v>
      </c>
      <c r="J104" s="8">
        <v>20.14</v>
      </c>
      <c r="K104" s="8">
        <v>19.02</v>
      </c>
      <c r="L104" s="8">
        <v>22.26</v>
      </c>
      <c r="M104" s="35" t="str">
        <f>INDEX(YahooDetails[], MATCH(ZACKS_Screener[Ticker], YahooDetails[Ticker],0), 3)</f>
        <v>Financial Services</v>
      </c>
      <c r="N104" s="6" t="str">
        <f>INDEX(YahooDetails[], MATCH(ZACKS_Screener[Ticker], YahooDetails[Ticker],0), 2)</f>
        <v>Asset Management</v>
      </c>
      <c r="O10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-5.5610724925521396E-2</v>
      </c>
      <c r="P10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0.17034700315457424</v>
      </c>
      <c r="Q104" s="17">
        <f>IFERROR(ZACKS_Screener[[#This Row],[Price]]/ZACKS_Screener[[#This Row],[EPS1]], "")</f>
        <v>7.7691903259726613</v>
      </c>
      <c r="R104" s="17">
        <f>IFERROR(ZACKS_Screener[[#This Row],[Price]]/ZACKS_Screener[[#This Row],[EPS2]], "")</f>
        <v>6.6383647798742142</v>
      </c>
      <c r="S104" s="17">
        <f>IFERROR(ZACKS_Screener[[#This Row],[PE1]]/(ZACKS_Screener[[#This Row],[EG1]]*100), "")</f>
        <v>-1.3970669032597256</v>
      </c>
      <c r="T104" s="17">
        <f>IFERROR(ZACKS_Screener[[#This Row],[PE2]]/(ZACKS_Screener[[#This Row],[EG2]]*100), "")</f>
        <v>0.38969659911483789</v>
      </c>
      <c r="U104"/>
    </row>
    <row r="105" spans="1:21" x14ac:dyDescent="0.25">
      <c r="A105" s="20" t="s">
        <v>239</v>
      </c>
      <c r="B105" s="34">
        <v>122141.72</v>
      </c>
      <c r="C105" s="6" t="s">
        <v>238</v>
      </c>
      <c r="D105" s="6" t="s">
        <v>22</v>
      </c>
      <c r="E105" s="6" t="s">
        <v>41</v>
      </c>
      <c r="F105" s="6" t="s">
        <v>67</v>
      </c>
      <c r="G105">
        <v>12</v>
      </c>
      <c r="H105">
        <v>202212</v>
      </c>
      <c r="I105" s="8">
        <v>228.59</v>
      </c>
      <c r="J105" s="8">
        <v>17.690000000000001</v>
      </c>
      <c r="K105" s="8">
        <v>18.12</v>
      </c>
      <c r="L105" s="8">
        <v>19.260000000000002</v>
      </c>
      <c r="M105" s="35" t="str">
        <f>INDEX(YahooDetails[], MATCH(ZACKS_Screener[Ticker], YahooDetails[Ticker],0), 3)</f>
        <v>Healthcare</v>
      </c>
      <c r="N105" s="6" t="str">
        <f>INDEX(YahooDetails[], MATCH(ZACKS_Screener[Ticker], YahooDetails[Ticker],0), 2)</f>
        <v>Drug Manufacturers—General</v>
      </c>
      <c r="O10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2.4307518371961542E-2</v>
      </c>
      <c r="P10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6.2913907284768242E-2</v>
      </c>
      <c r="Q105" s="17">
        <f>IFERROR(ZACKS_Screener[[#This Row],[Price]]/ZACKS_Screener[[#This Row],[EPS1]], "")</f>
        <v>12.615342163355407</v>
      </c>
      <c r="R105" s="17">
        <f>IFERROR(ZACKS_Screener[[#This Row],[Price]]/ZACKS_Screener[[#This Row],[EPS2]], "")</f>
        <v>11.868639667705088</v>
      </c>
      <c r="S105" s="17">
        <f>IFERROR(ZACKS_Screener[[#This Row],[PE1]]/(ZACKS_Screener[[#This Row],[EG1]]*100), "")</f>
        <v>5.1898930899943565</v>
      </c>
      <c r="T105" s="17">
        <f>IFERROR(ZACKS_Screener[[#This Row],[PE2]]/(ZACKS_Screener[[#This Row],[EG2]]*100), "")</f>
        <v>1.8864890419194393</v>
      </c>
      <c r="U105"/>
    </row>
    <row r="106" spans="1:21" x14ac:dyDescent="0.25">
      <c r="A106" s="20" t="s">
        <v>241</v>
      </c>
      <c r="B106" s="34">
        <v>12691.29</v>
      </c>
      <c r="C106" s="6" t="s">
        <v>240</v>
      </c>
      <c r="D106" s="6" t="s">
        <v>13</v>
      </c>
      <c r="E106" s="6" t="s">
        <v>37</v>
      </c>
      <c r="F106" s="6" t="s">
        <v>168</v>
      </c>
      <c r="G106">
        <v>12</v>
      </c>
      <c r="H106">
        <v>202212</v>
      </c>
      <c r="I106" s="8">
        <v>35.08</v>
      </c>
      <c r="J106" s="8">
        <v>1.54</v>
      </c>
      <c r="K106" s="8">
        <v>1.61</v>
      </c>
      <c r="L106" s="8">
        <v>1.73</v>
      </c>
      <c r="M106" s="35" t="str">
        <f>INDEX(YahooDetails[], MATCH(ZACKS_Screener[Ticker], YahooDetails[Ticker],0), 3)</f>
        <v>Real Estate</v>
      </c>
      <c r="N106" s="6" t="str">
        <f>INDEX(YahooDetails[], MATCH(ZACKS_Screener[Ticker], YahooDetails[Ticker],0), 2)</f>
        <v>REIT—Residential</v>
      </c>
      <c r="O10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4.5454545454545491E-2</v>
      </c>
      <c r="P10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7.4534161490683148E-2</v>
      </c>
      <c r="Q106" s="17">
        <f>IFERROR(ZACKS_Screener[[#This Row],[Price]]/ZACKS_Screener[[#This Row],[EPS1]], "")</f>
        <v>21.788819875776394</v>
      </c>
      <c r="R106" s="17">
        <f>IFERROR(ZACKS_Screener[[#This Row],[Price]]/ZACKS_Screener[[#This Row],[EPS2]], "")</f>
        <v>20.277456647398843</v>
      </c>
      <c r="S106" s="17">
        <f>IFERROR(ZACKS_Screener[[#This Row],[PE1]]/(ZACKS_Screener[[#This Row],[EG1]]*100), "")</f>
        <v>4.7935403726708028</v>
      </c>
      <c r="T106" s="17">
        <f>IFERROR(ZACKS_Screener[[#This Row],[PE2]]/(ZACKS_Screener[[#This Row],[EG2]]*100), "")</f>
        <v>2.7205587668593476</v>
      </c>
      <c r="U106"/>
    </row>
    <row r="107" spans="1:21" x14ac:dyDescent="0.25">
      <c r="A107" s="20" t="s">
        <v>3327</v>
      </c>
      <c r="B107" s="34">
        <v>2108.3200000000002</v>
      </c>
      <c r="C107" s="6" t="s">
        <v>3326</v>
      </c>
      <c r="D107" s="6" t="s">
        <v>13</v>
      </c>
      <c r="E107" s="6" t="s">
        <v>37</v>
      </c>
      <c r="F107" s="6" t="s">
        <v>38</v>
      </c>
      <c r="G107">
        <v>12</v>
      </c>
      <c r="H107">
        <v>202212</v>
      </c>
      <c r="I107" s="8">
        <v>28.52</v>
      </c>
      <c r="J107" s="8">
        <v>1.77</v>
      </c>
      <c r="K107" s="8">
        <v>2.29</v>
      </c>
      <c r="L107" s="8">
        <v>2.44</v>
      </c>
      <c r="M107" s="35" t="str">
        <f>INDEX(YahooDetails[], MATCH(ZACKS_Screener[Ticker], YahooDetails[Ticker],0), 3)</f>
        <v>Financial Services</v>
      </c>
      <c r="N107" s="6" t="str">
        <f>INDEX(YahooDetails[], MATCH(ZACKS_Screener[Ticker], YahooDetails[Ticker],0), 2)</f>
        <v>Asset Management</v>
      </c>
      <c r="O10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0.29378531073446329</v>
      </c>
      <c r="P10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6.5502183406113496E-2</v>
      </c>
      <c r="Q107" s="17">
        <f>IFERROR(ZACKS_Screener[[#This Row],[Price]]/ZACKS_Screener[[#This Row],[EPS1]], "")</f>
        <v>12.454148471615721</v>
      </c>
      <c r="R107" s="17">
        <f>IFERROR(ZACKS_Screener[[#This Row],[Price]]/ZACKS_Screener[[#This Row],[EPS2]], "")</f>
        <v>11.688524590163935</v>
      </c>
      <c r="S107" s="17">
        <f>IFERROR(ZACKS_Screener[[#This Row],[PE1]]/(ZACKS_Screener[[#This Row],[EG1]]*100), "")</f>
        <v>0.42392005374538122</v>
      </c>
      <c r="T107" s="17">
        <f>IFERROR(ZACKS_Screener[[#This Row],[PE2]]/(ZACKS_Screener[[#This Row],[EG2]]*100), "")</f>
        <v>1.784448087431695</v>
      </c>
      <c r="U107"/>
    </row>
    <row r="108" spans="1:21" x14ac:dyDescent="0.25">
      <c r="A108" s="20" t="s">
        <v>243</v>
      </c>
      <c r="B108" s="34">
        <v>6579.63</v>
      </c>
      <c r="C108" s="6" t="s">
        <v>242</v>
      </c>
      <c r="D108" s="6" t="s">
        <v>22</v>
      </c>
      <c r="E108" s="6" t="s">
        <v>14</v>
      </c>
      <c r="F108" s="6" t="s">
        <v>196</v>
      </c>
      <c r="G108">
        <v>12</v>
      </c>
      <c r="H108">
        <v>202212</v>
      </c>
      <c r="I108" s="8">
        <v>26.79</v>
      </c>
      <c r="J108" s="8">
        <v>3.11</v>
      </c>
      <c r="K108" s="8">
        <v>1.7</v>
      </c>
      <c r="L108" s="8">
        <v>2.5</v>
      </c>
      <c r="M108" s="35" t="str">
        <f>INDEX(YahooDetails[], MATCH(ZACKS_Screener[Ticker], YahooDetails[Ticker],0), 3)</f>
        <v>Technology</v>
      </c>
      <c r="N108" s="6" t="str">
        <f>INDEX(YahooDetails[], MATCH(ZACKS_Screener[Ticker], YahooDetails[Ticker],0), 2)</f>
        <v>Semiconductors</v>
      </c>
      <c r="O10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-0.45337620578778132</v>
      </c>
      <c r="P10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0.4705882352941177</v>
      </c>
      <c r="Q108" s="17">
        <f>IFERROR(ZACKS_Screener[[#This Row],[Price]]/ZACKS_Screener[[#This Row],[EPS1]], "")</f>
        <v>15.758823529411764</v>
      </c>
      <c r="R108" s="17">
        <f>IFERROR(ZACKS_Screener[[#This Row],[Price]]/ZACKS_Screener[[#This Row],[EPS2]], "")</f>
        <v>10.715999999999999</v>
      </c>
      <c r="S108" s="17">
        <f>IFERROR(ZACKS_Screener[[#This Row],[PE1]]/(ZACKS_Screener[[#This Row],[EG1]]*100), "")</f>
        <v>-0.3475882352941177</v>
      </c>
      <c r="T108" s="17">
        <f>IFERROR(ZACKS_Screener[[#This Row],[PE2]]/(ZACKS_Screener[[#This Row],[EG2]]*100), "")</f>
        <v>0.22771499999999997</v>
      </c>
      <c r="U108"/>
    </row>
    <row r="109" spans="1:21" x14ac:dyDescent="0.25">
      <c r="A109" s="6" t="s">
        <v>245</v>
      </c>
      <c r="B109" s="34">
        <v>4151.26</v>
      </c>
      <c r="C109" s="6" t="s">
        <v>244</v>
      </c>
      <c r="D109" s="6" t="s">
        <v>13</v>
      </c>
      <c r="E109" s="6" t="s">
        <v>41</v>
      </c>
      <c r="F109" s="6" t="s">
        <v>153</v>
      </c>
      <c r="G109">
        <v>12</v>
      </c>
      <c r="H109">
        <v>202212</v>
      </c>
      <c r="I109" s="8">
        <v>104.71</v>
      </c>
      <c r="J109" s="8">
        <v>11.9</v>
      </c>
      <c r="K109" s="8">
        <v>8.35</v>
      </c>
      <c r="L109" s="8">
        <v>7.68</v>
      </c>
      <c r="M109" s="35" t="str">
        <f>INDEX(YahooDetails[], MATCH(ZACKS_Screener[Ticker], YahooDetails[Ticker],0), 3)</f>
        <v>Healthcare</v>
      </c>
      <c r="N109" s="6" t="str">
        <f>INDEX(YahooDetails[], MATCH(ZACKS_Screener[Ticker], YahooDetails[Ticker],0), 2)</f>
        <v>Medical Care Facilities</v>
      </c>
      <c r="O10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-0.29831932773109249</v>
      </c>
      <c r="P10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-8.0239520958083829E-2</v>
      </c>
      <c r="Q109" s="17">
        <f>IFERROR(ZACKS_Screener[[#This Row],[Price]]/ZACKS_Screener[[#This Row],[EPS1]], "")</f>
        <v>12.540119760479042</v>
      </c>
      <c r="R109" s="17">
        <f>IFERROR(ZACKS_Screener[[#This Row],[Price]]/ZACKS_Screener[[#This Row],[EPS2]], "")</f>
        <v>13.634114583333332</v>
      </c>
      <c r="S109" s="17">
        <f>IFERROR(ZACKS_Screener[[#This Row],[PE1]]/(ZACKS_Screener[[#This Row],[EG1]]*100), "")</f>
        <v>-0.42035894408366359</v>
      </c>
      <c r="T109" s="17">
        <f>IFERROR(ZACKS_Screener[[#This Row],[PE2]]/(ZACKS_Screener[[#This Row],[EG2]]*100), "")</f>
        <v>-1.6991769667288557</v>
      </c>
      <c r="U109"/>
    </row>
    <row r="110" spans="1:21" x14ac:dyDescent="0.25">
      <c r="A110" s="20" t="s">
        <v>247</v>
      </c>
      <c r="B110" s="34">
        <v>33559.11</v>
      </c>
      <c r="C110" s="6" t="s">
        <v>246</v>
      </c>
      <c r="D110" s="6" t="s">
        <v>13</v>
      </c>
      <c r="E110" s="6" t="s">
        <v>37</v>
      </c>
      <c r="F110" s="6" t="s">
        <v>38</v>
      </c>
      <c r="G110">
        <v>12</v>
      </c>
      <c r="H110">
        <v>202212</v>
      </c>
      <c r="I110" s="8">
        <v>322.13</v>
      </c>
      <c r="J110" s="8">
        <v>25.14</v>
      </c>
      <c r="K110" s="8">
        <v>30.06</v>
      </c>
      <c r="L110" s="8">
        <v>33.6</v>
      </c>
      <c r="M110" s="35" t="str">
        <f>INDEX(YahooDetails[], MATCH(ZACKS_Screener[Ticker], YahooDetails[Ticker],0), 3)</f>
        <v>Financial Services</v>
      </c>
      <c r="N110" s="6" t="str">
        <f>INDEX(YahooDetails[], MATCH(ZACKS_Screener[Ticker], YahooDetails[Ticker],0), 2)</f>
        <v>Asset Management</v>
      </c>
      <c r="O11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0.1957040572792362</v>
      </c>
      <c r="P11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0.11776447105788433</v>
      </c>
      <c r="Q110" s="17">
        <f>IFERROR(ZACKS_Screener[[#This Row],[Price]]/ZACKS_Screener[[#This Row],[EPS1]], "")</f>
        <v>10.716234198270127</v>
      </c>
      <c r="R110" s="17">
        <f>IFERROR(ZACKS_Screener[[#This Row],[Price]]/ZACKS_Screener[[#This Row],[EPS2]], "")</f>
        <v>9.5872023809523803</v>
      </c>
      <c r="S110" s="17">
        <f>IFERROR(ZACKS_Screener[[#This Row],[PE1]]/(ZACKS_Screener[[#This Row],[EG1]]*100), "")</f>
        <v>0.5475734303750226</v>
      </c>
      <c r="T110" s="17">
        <f>IFERROR(ZACKS_Screener[[#This Row],[PE2]]/(ZACKS_Screener[[#This Row],[EG2]]*100), "")</f>
        <v>0.81409972760290483</v>
      </c>
      <c r="U110"/>
    </row>
    <row r="111" spans="1:21" x14ac:dyDescent="0.25">
      <c r="A111" s="20" t="s">
        <v>3330</v>
      </c>
      <c r="B111" s="34">
        <v>2693.21</v>
      </c>
      <c r="C111" s="6" t="s">
        <v>3329</v>
      </c>
      <c r="D111" s="6" t="s">
        <v>22</v>
      </c>
      <c r="E111" s="6" t="s">
        <v>41</v>
      </c>
      <c r="F111" s="6" t="s">
        <v>2477</v>
      </c>
      <c r="G111">
        <v>12</v>
      </c>
      <c r="H111">
        <v>202212</v>
      </c>
      <c r="I111" s="8">
        <v>55.79</v>
      </c>
      <c r="J111" s="8">
        <v>1.97</v>
      </c>
      <c r="K111" s="8">
        <v>2.42</v>
      </c>
      <c r="L111" s="8">
        <v>2.73</v>
      </c>
      <c r="M111" s="35" t="str">
        <f>INDEX(YahooDetails[], MATCH(ZACKS_Screener[Ticker], YahooDetails[Ticker],0), 3)</f>
        <v>Healthcare</v>
      </c>
      <c r="N111" s="6" t="str">
        <f>INDEX(YahooDetails[], MATCH(ZACKS_Screener[Ticker], YahooDetails[Ticker],0), 2)</f>
        <v>Drug Manufacturers—Specialty &amp; Generic</v>
      </c>
      <c r="O11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0.22842639593908629</v>
      </c>
      <c r="P11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0.12809917355371903</v>
      </c>
      <c r="Q111" s="17">
        <f>IFERROR(ZACKS_Screener[[#This Row],[Price]]/ZACKS_Screener[[#This Row],[EPS1]], "")</f>
        <v>23.053719008264462</v>
      </c>
      <c r="R111" s="17">
        <f>IFERROR(ZACKS_Screener[[#This Row],[Price]]/ZACKS_Screener[[#This Row],[EPS2]], "")</f>
        <v>20.435897435897434</v>
      </c>
      <c r="S111" s="17">
        <f>IFERROR(ZACKS_Screener[[#This Row],[PE1]]/(ZACKS_Screener[[#This Row],[EG1]]*100), "")</f>
        <v>1.0092405876951331</v>
      </c>
      <c r="T111" s="17">
        <f>IFERROR(ZACKS_Screener[[#This Row],[PE2]]/(ZACKS_Screener[[#This Row],[EG2]]*100), "")</f>
        <v>1.5953184449958639</v>
      </c>
      <c r="U111"/>
    </row>
    <row r="112" spans="1:21" x14ac:dyDescent="0.25">
      <c r="A112" s="20" t="s">
        <v>3332</v>
      </c>
      <c r="B112" s="34">
        <v>2377.89</v>
      </c>
      <c r="C112" s="6" t="s">
        <v>3331</v>
      </c>
      <c r="D112" s="6" t="s">
        <v>13</v>
      </c>
      <c r="E112" s="6" t="s">
        <v>130</v>
      </c>
      <c r="F112" s="6" t="s">
        <v>482</v>
      </c>
      <c r="G112">
        <v>12</v>
      </c>
      <c r="H112">
        <v>202212</v>
      </c>
      <c r="I112" s="8">
        <v>164.29</v>
      </c>
      <c r="J112" s="8">
        <v>79.489999999999995</v>
      </c>
      <c r="K112" s="8">
        <v>48.96</v>
      </c>
      <c r="L112" s="8">
        <v>15.09</v>
      </c>
      <c r="M112" s="35" t="str">
        <f>INDEX(YahooDetails[], MATCH(ZACKS_Screener[Ticker], YahooDetails[Ticker],0), 3)</f>
        <v>Basic Materials</v>
      </c>
      <c r="N112" s="6" t="str">
        <f>INDEX(YahooDetails[], MATCH(ZACKS_Screener[Ticker], YahooDetails[Ticker],0), 2)</f>
        <v>Coking Coal</v>
      </c>
      <c r="O11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-0.38407346836080003</v>
      </c>
      <c r="P11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-0.69178921568627461</v>
      </c>
      <c r="Q112" s="17">
        <f>IFERROR(ZACKS_Screener[[#This Row],[Price]]/ZACKS_Screener[[#This Row],[EPS1]], "")</f>
        <v>3.3555964052287579</v>
      </c>
      <c r="R112" s="17">
        <f>IFERROR(ZACKS_Screener[[#This Row],[Price]]/ZACKS_Screener[[#This Row],[EPS2]], "")</f>
        <v>10.887342611000662</v>
      </c>
      <c r="S112" s="17">
        <f>IFERROR(ZACKS_Screener[[#This Row],[PE1]]/(ZACKS_Screener[[#This Row],[EG1]]*100), "")</f>
        <v>-8.7368607353958086E-2</v>
      </c>
      <c r="T112" s="17">
        <f>IFERROR(ZACKS_Screener[[#This Row],[PE2]]/(ZACKS_Screener[[#This Row],[EG2]]*100), "")</f>
        <v>-0.1573794786638891</v>
      </c>
      <c r="U112"/>
    </row>
    <row r="113" spans="1:21" x14ac:dyDescent="0.25">
      <c r="A113" s="20" t="s">
        <v>3334</v>
      </c>
      <c r="B113" s="34">
        <v>2392.89</v>
      </c>
      <c r="C113" s="6" t="s">
        <v>3333</v>
      </c>
      <c r="D113" s="6" t="s">
        <v>13</v>
      </c>
      <c r="E113" s="6" t="s">
        <v>223</v>
      </c>
      <c r="F113" s="6" t="s">
        <v>465</v>
      </c>
      <c r="G113">
        <v>12</v>
      </c>
      <c r="H113">
        <v>202212</v>
      </c>
      <c r="I113" s="8">
        <v>45.91</v>
      </c>
      <c r="J113" s="8">
        <v>1.87</v>
      </c>
      <c r="K113" s="8">
        <v>1.79</v>
      </c>
      <c r="L113" s="8">
        <v>2.4</v>
      </c>
      <c r="M113" s="35" t="str">
        <f>INDEX(YahooDetails[], MATCH(ZACKS_Screener[Ticker], YahooDetails[Ticker],0), 3)</f>
        <v>Industrials</v>
      </c>
      <c r="N113" s="6" t="str">
        <f>INDEX(YahooDetails[], MATCH(ZACKS_Screener[Ticker], YahooDetails[Ticker],0), 2)</f>
        <v>Engineering &amp; Construction</v>
      </c>
      <c r="O11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-4.2780748663101636E-2</v>
      </c>
      <c r="P11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0.34078212290502785</v>
      </c>
      <c r="Q113" s="17">
        <f>IFERROR(ZACKS_Screener[[#This Row],[Price]]/ZACKS_Screener[[#This Row],[EPS1]], "")</f>
        <v>25.648044692737429</v>
      </c>
      <c r="R113" s="17">
        <f>IFERROR(ZACKS_Screener[[#This Row],[Price]]/ZACKS_Screener[[#This Row],[EPS2]], "")</f>
        <v>19.129166666666666</v>
      </c>
      <c r="S113" s="17">
        <f>IFERROR(ZACKS_Screener[[#This Row],[PE1]]/(ZACKS_Screener[[#This Row],[EG1]]*100), "")</f>
        <v>-5.9952304469273701</v>
      </c>
      <c r="T113" s="17">
        <f>IFERROR(ZACKS_Screener[[#This Row],[PE2]]/(ZACKS_Screener[[#This Row],[EG2]]*100), "")</f>
        <v>0.56133128415300559</v>
      </c>
      <c r="U113"/>
    </row>
    <row r="114" spans="1:21" x14ac:dyDescent="0.25">
      <c r="A114" s="20" t="s">
        <v>249</v>
      </c>
      <c r="B114" s="34">
        <v>88571.520000000004</v>
      </c>
      <c r="C114" s="6" t="s">
        <v>248</v>
      </c>
      <c r="D114" s="6" t="s">
        <v>13</v>
      </c>
      <c r="E114" s="6" t="s">
        <v>37</v>
      </c>
      <c r="F114" s="6" t="s">
        <v>250</v>
      </c>
      <c r="G114">
        <v>12</v>
      </c>
      <c r="H114">
        <v>202212</v>
      </c>
      <c r="I114" s="8">
        <v>190.05</v>
      </c>
      <c r="J114" s="8">
        <v>9.76</v>
      </c>
      <c r="K114" s="8">
        <v>9.66</v>
      </c>
      <c r="L114" s="8">
        <v>10.57</v>
      </c>
      <c r="M114" s="35" t="str">
        <f>INDEX(YahooDetails[], MATCH(ZACKS_Screener[Ticker], YahooDetails[Ticker],0), 3)</f>
        <v>Real Estate</v>
      </c>
      <c r="N114" s="6" t="str">
        <f>INDEX(YahooDetails[], MATCH(ZACKS_Screener[Ticker], YahooDetails[Ticker],0), 2)</f>
        <v>REIT—Specialty</v>
      </c>
      <c r="O11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-1.0245901639344227E-2</v>
      </c>
      <c r="P11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9.4202898550724654E-2</v>
      </c>
      <c r="Q114" s="17">
        <f>IFERROR(ZACKS_Screener[[#This Row],[Price]]/ZACKS_Screener[[#This Row],[EPS1]], "")</f>
        <v>19.673913043478262</v>
      </c>
      <c r="R114" s="17">
        <f>IFERROR(ZACKS_Screener[[#This Row],[Price]]/ZACKS_Screener[[#This Row],[EPS2]], "")</f>
        <v>17.980132450331126</v>
      </c>
      <c r="S114" s="17">
        <f>IFERROR(ZACKS_Screener[[#This Row],[PE1]]/(ZACKS_Screener[[#This Row],[EG1]]*100), "")</f>
        <v>-19.201739130434852</v>
      </c>
      <c r="T114" s="17">
        <f>IFERROR(ZACKS_Screener[[#This Row],[PE2]]/(ZACKS_Screener[[#This Row],[EG2]]*100), "")</f>
        <v>1.9086602139582272</v>
      </c>
      <c r="U114"/>
    </row>
    <row r="115" spans="1:21" x14ac:dyDescent="0.25">
      <c r="A115" s="20" t="s">
        <v>252</v>
      </c>
      <c r="B115" s="34">
        <v>69172.399999999994</v>
      </c>
      <c r="C115" s="6" t="s">
        <v>251</v>
      </c>
      <c r="D115" s="6" t="s">
        <v>13</v>
      </c>
      <c r="E115" s="6" t="s">
        <v>14</v>
      </c>
      <c r="F115" s="6" t="s">
        <v>253</v>
      </c>
      <c r="G115">
        <v>12</v>
      </c>
      <c r="H115">
        <v>202212</v>
      </c>
      <c r="I115" s="8">
        <v>21.89</v>
      </c>
      <c r="J115" s="8">
        <v>1.29</v>
      </c>
      <c r="K115" s="8">
        <v>1.55</v>
      </c>
      <c r="L115" s="8">
        <v>1.62</v>
      </c>
      <c r="M115" s="35" t="str">
        <f>INDEX(YahooDetails[], MATCH(ZACKS_Screener[Ticker], YahooDetails[Ticker],0), 3)</f>
        <v>Communication Services</v>
      </c>
      <c r="N115" s="6" t="str">
        <f>INDEX(YahooDetails[], MATCH(ZACKS_Screener[Ticker], YahooDetails[Ticker],0), 2)</f>
        <v>Telecom Services</v>
      </c>
      <c r="O11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0.20155038759689922</v>
      </c>
      <c r="P11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4.5161290322580684E-2</v>
      </c>
      <c r="Q115" s="17">
        <f>IFERROR(ZACKS_Screener[[#This Row],[Price]]/ZACKS_Screener[[#This Row],[EPS1]], "")</f>
        <v>14.122580645161291</v>
      </c>
      <c r="R115" s="17">
        <f>IFERROR(ZACKS_Screener[[#This Row],[Price]]/ZACKS_Screener[[#This Row],[EPS2]], "")</f>
        <v>13.512345679012345</v>
      </c>
      <c r="S115" s="17">
        <f>IFERROR(ZACKS_Screener[[#This Row],[PE1]]/(ZACKS_Screener[[#This Row],[EG1]]*100), "")</f>
        <v>0.70069727047146402</v>
      </c>
      <c r="T115" s="17">
        <f>IFERROR(ZACKS_Screener[[#This Row],[PE2]]/(ZACKS_Screener[[#This Row],[EG2]]*100), "")</f>
        <v>2.992019400352731</v>
      </c>
      <c r="U115"/>
    </row>
    <row r="116" spans="1:21" x14ac:dyDescent="0.25">
      <c r="A116" s="20" t="s">
        <v>255</v>
      </c>
      <c r="B116" s="34">
        <v>1290547.3799999999</v>
      </c>
      <c r="C116" s="6" t="s">
        <v>254</v>
      </c>
      <c r="D116" s="6" t="s">
        <v>22</v>
      </c>
      <c r="E116" s="6" t="s">
        <v>30</v>
      </c>
      <c r="F116" s="6" t="s">
        <v>256</v>
      </c>
      <c r="G116">
        <v>12</v>
      </c>
      <c r="H116">
        <v>202212</v>
      </c>
      <c r="I116" s="8">
        <v>125.78</v>
      </c>
      <c r="J116" s="8">
        <v>0.71</v>
      </c>
      <c r="K116" s="8">
        <v>1.56</v>
      </c>
      <c r="L116" s="8">
        <v>2.36</v>
      </c>
      <c r="M116" s="35" t="str">
        <f>INDEX(YahooDetails[], MATCH(ZACKS_Screener[Ticker], YahooDetails[Ticker],0), 3)</f>
        <v>Consumer Cyclical</v>
      </c>
      <c r="N116" s="6" t="str">
        <f>INDEX(YahooDetails[], MATCH(ZACKS_Screener[Ticker], YahooDetails[Ticker],0), 2)</f>
        <v>Internet Retail</v>
      </c>
      <c r="O11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1.1971830985915495</v>
      </c>
      <c r="P11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0.51282051282051266</v>
      </c>
      <c r="Q116" s="17">
        <f>IFERROR(ZACKS_Screener[[#This Row],[Price]]/ZACKS_Screener[[#This Row],[EPS1]], "")</f>
        <v>80.628205128205124</v>
      </c>
      <c r="R116" s="17">
        <f>IFERROR(ZACKS_Screener[[#This Row],[Price]]/ZACKS_Screener[[#This Row],[EPS2]], "")</f>
        <v>53.29661016949153</v>
      </c>
      <c r="S116" s="17">
        <f>IFERROR(ZACKS_Screener[[#This Row],[PE1]]/(ZACKS_Screener[[#This Row],[EG1]]*100), "")</f>
        <v>0.67348265460030154</v>
      </c>
      <c r="T116" s="17">
        <f>IFERROR(ZACKS_Screener[[#This Row],[PE2]]/(ZACKS_Screener[[#This Row],[EG2]]*100), "")</f>
        <v>1.0392838983050852</v>
      </c>
      <c r="U116"/>
    </row>
    <row r="117" spans="1:21" x14ac:dyDescent="0.25">
      <c r="A117" s="20" t="s">
        <v>258</v>
      </c>
      <c r="B117" s="34">
        <v>6842.17</v>
      </c>
      <c r="C117" s="6" t="s">
        <v>257</v>
      </c>
      <c r="D117" s="6" t="s">
        <v>13</v>
      </c>
      <c r="E117" s="6" t="s">
        <v>30</v>
      </c>
      <c r="F117" s="6" t="s">
        <v>55</v>
      </c>
      <c r="G117">
        <v>12</v>
      </c>
      <c r="H117">
        <v>202212</v>
      </c>
      <c r="I117" s="8">
        <v>150.02000000000001</v>
      </c>
      <c r="J117" s="8">
        <v>24.57</v>
      </c>
      <c r="K117" s="8">
        <v>21.72</v>
      </c>
      <c r="L117" s="8">
        <v>20.170000000000002</v>
      </c>
      <c r="M117" s="35" t="str">
        <f>INDEX(YahooDetails[], MATCH(ZACKS_Screener[Ticker], YahooDetails[Ticker],0), 3)</f>
        <v>Consumer Cyclical</v>
      </c>
      <c r="N117" s="6" t="str">
        <f>INDEX(YahooDetails[], MATCH(ZACKS_Screener[Ticker], YahooDetails[Ticker],0), 2)</f>
        <v>Auto &amp; Truck Dealerships</v>
      </c>
      <c r="O11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-0.11599511599511605</v>
      </c>
      <c r="P11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-7.1362799263351623E-2</v>
      </c>
      <c r="Q117" s="17">
        <f>IFERROR(ZACKS_Screener[[#This Row],[Price]]/ZACKS_Screener[[#This Row],[EPS1]], "")</f>
        <v>6.9069981583793743</v>
      </c>
      <c r="R117" s="17">
        <f>IFERROR(ZACKS_Screener[[#This Row],[Price]]/ZACKS_Screener[[#This Row],[EPS2]], "")</f>
        <v>7.4377788795240454</v>
      </c>
      <c r="S117" s="17">
        <f>IFERROR(ZACKS_Screener[[#This Row],[PE1]]/(ZACKS_Screener[[#This Row],[EG1]]*100), "")</f>
        <v>-0.59545594649607414</v>
      </c>
      <c r="T117" s="17">
        <f>IFERROR(ZACKS_Screener[[#This Row],[PE2]]/(ZACKS_Screener[[#This Row],[EG2]]*100), "")</f>
        <v>-1.0422487565371776</v>
      </c>
      <c r="U117"/>
    </row>
    <row r="118" spans="1:21" x14ac:dyDescent="0.25">
      <c r="A118" s="20" t="s">
        <v>260</v>
      </c>
      <c r="B118" s="34">
        <v>47629.69</v>
      </c>
      <c r="C118" s="6" t="s">
        <v>259</v>
      </c>
      <c r="D118" s="6" t="s">
        <v>13</v>
      </c>
      <c r="E118" s="6" t="s">
        <v>14</v>
      </c>
      <c r="F118" s="6" t="s">
        <v>261</v>
      </c>
      <c r="G118">
        <v>12</v>
      </c>
      <c r="H118">
        <v>202212</v>
      </c>
      <c r="I118" s="8">
        <v>154.5</v>
      </c>
      <c r="J118" s="8">
        <v>4.58</v>
      </c>
      <c r="K118" s="8">
        <v>5.87</v>
      </c>
      <c r="L118" s="8">
        <v>6.41</v>
      </c>
      <c r="M118" s="35" t="str">
        <f>INDEX(YahooDetails[], MATCH(ZACKS_Screener[Ticker], YahooDetails[Ticker],0), 3)</f>
        <v>Technology</v>
      </c>
      <c r="N118" s="6" t="str">
        <f>INDEX(YahooDetails[], MATCH(ZACKS_Screener[Ticker], YahooDetails[Ticker],0), 2)</f>
        <v>Computer Hardware</v>
      </c>
      <c r="O11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0.2816593886462882</v>
      </c>
      <c r="P11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9.1993185689948895E-2</v>
      </c>
      <c r="Q118" s="17">
        <f>IFERROR(ZACKS_Screener[[#This Row],[Price]]/ZACKS_Screener[[#This Row],[EPS1]], "")</f>
        <v>26.320272572402043</v>
      </c>
      <c r="R118" s="17">
        <f>IFERROR(ZACKS_Screener[[#This Row],[Price]]/ZACKS_Screener[[#This Row],[EPS2]], "")</f>
        <v>24.102964118564742</v>
      </c>
      <c r="S118" s="17">
        <f>IFERROR(ZACKS_Screener[[#This Row],[PE1]]/(ZACKS_Screener[[#This Row],[EG1]]*100), "")</f>
        <v>0.9344716928806307</v>
      </c>
      <c r="T118" s="17">
        <f>IFERROR(ZACKS_Screener[[#This Row],[PE2]]/(ZACKS_Screener[[#This Row],[EG2]]*100), "")</f>
        <v>2.6200814699254633</v>
      </c>
      <c r="U118"/>
    </row>
    <row r="119" spans="1:21" x14ac:dyDescent="0.25">
      <c r="A119" s="20" t="s">
        <v>263</v>
      </c>
      <c r="B119" s="34">
        <v>28711.77</v>
      </c>
      <c r="C119" s="6" t="s">
        <v>262</v>
      </c>
      <c r="D119" s="6" t="s">
        <v>22</v>
      </c>
      <c r="E119" s="6" t="s">
        <v>14</v>
      </c>
      <c r="F119" s="6" t="s">
        <v>95</v>
      </c>
      <c r="G119">
        <v>12</v>
      </c>
      <c r="H119">
        <v>202212</v>
      </c>
      <c r="I119" s="8">
        <v>331.31</v>
      </c>
      <c r="J119" s="8">
        <v>7.99</v>
      </c>
      <c r="K119" s="8">
        <v>8.6</v>
      </c>
      <c r="L119" s="8">
        <v>9.6</v>
      </c>
      <c r="M119" s="35" t="str">
        <f>INDEX(YahooDetails[], MATCH(ZACKS_Screener[Ticker], YahooDetails[Ticker],0), 3)</f>
        <v>Technology</v>
      </c>
      <c r="N119" s="6" t="str">
        <f>INDEX(YahooDetails[], MATCH(ZACKS_Screener[Ticker], YahooDetails[Ticker],0), 2)</f>
        <v>Software—Application</v>
      </c>
      <c r="O11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7.63454317897371E-2</v>
      </c>
      <c r="P11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0.11627906976744186</v>
      </c>
      <c r="Q119" s="17">
        <f>IFERROR(ZACKS_Screener[[#This Row],[Price]]/ZACKS_Screener[[#This Row],[EPS1]], "")</f>
        <v>38.524418604651167</v>
      </c>
      <c r="R119" s="17">
        <f>IFERROR(ZACKS_Screener[[#This Row],[Price]]/ZACKS_Screener[[#This Row],[EPS2]], "")</f>
        <v>34.511458333333337</v>
      </c>
      <c r="S119" s="17">
        <f>IFERROR(ZACKS_Screener[[#This Row],[PE1]]/(ZACKS_Screener[[#This Row],[EG1]]*100), "")</f>
        <v>5.0460672893633296</v>
      </c>
      <c r="T119" s="17">
        <f>IFERROR(ZACKS_Screener[[#This Row],[PE2]]/(ZACKS_Screener[[#This Row],[EG2]]*100), "")</f>
        <v>2.967985416666667</v>
      </c>
      <c r="U119"/>
    </row>
    <row r="120" spans="1:21" x14ac:dyDescent="0.25">
      <c r="A120" s="20" t="s">
        <v>265</v>
      </c>
      <c r="B120" s="34">
        <v>67186.559999999998</v>
      </c>
      <c r="C120" s="6" t="s">
        <v>264</v>
      </c>
      <c r="D120" s="6" t="s">
        <v>13</v>
      </c>
      <c r="E120" s="6" t="s">
        <v>37</v>
      </c>
      <c r="F120" s="6" t="s">
        <v>176</v>
      </c>
      <c r="G120">
        <v>12</v>
      </c>
      <c r="H120">
        <v>202212</v>
      </c>
      <c r="I120" s="8">
        <v>328.95</v>
      </c>
      <c r="J120" s="8">
        <v>13.39</v>
      </c>
      <c r="K120" s="8">
        <v>14.41</v>
      </c>
      <c r="L120" s="8">
        <v>16.059999999999999</v>
      </c>
      <c r="M120" s="35" t="str">
        <f>INDEX(YahooDetails[], MATCH(ZACKS_Screener[Ticker], YahooDetails[Ticker],0), 3)</f>
        <v>Financial Services</v>
      </c>
      <c r="N120" s="6" t="str">
        <f>INDEX(YahooDetails[], MATCH(ZACKS_Screener[Ticker], YahooDetails[Ticker],0), 2)</f>
        <v>Insurance Brokers</v>
      </c>
      <c r="O12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7.6176250933532447E-2</v>
      </c>
      <c r="P12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0.11450381679389303</v>
      </c>
      <c r="Q120" s="17">
        <f>IFERROR(ZACKS_Screener[[#This Row],[Price]]/ZACKS_Screener[[#This Row],[EPS1]], "")</f>
        <v>22.827897293546147</v>
      </c>
      <c r="R120" s="17">
        <f>IFERROR(ZACKS_Screener[[#This Row],[Price]]/ZACKS_Screener[[#This Row],[EPS2]], "")</f>
        <v>20.482565379825655</v>
      </c>
      <c r="S120" s="17">
        <f>IFERROR(ZACKS_Screener[[#This Row],[PE1]]/(ZACKS_Screener[[#This Row],[EG1]]*100), "")</f>
        <v>2.9967210270645399</v>
      </c>
      <c r="T120" s="17">
        <f>IFERROR(ZACKS_Screener[[#This Row],[PE2]]/(ZACKS_Screener[[#This Row],[EG2]]*100), "")</f>
        <v>1.7888107098381087</v>
      </c>
      <c r="U120"/>
    </row>
    <row r="121" spans="1:21" x14ac:dyDescent="0.25">
      <c r="A121" s="20" t="s">
        <v>267</v>
      </c>
      <c r="B121" s="34">
        <v>10544.45</v>
      </c>
      <c r="C121" s="6" t="s">
        <v>266</v>
      </c>
      <c r="D121" s="6" t="s">
        <v>13</v>
      </c>
      <c r="E121" s="6" t="s">
        <v>18</v>
      </c>
      <c r="F121" s="6" t="s">
        <v>268</v>
      </c>
      <c r="G121">
        <v>12</v>
      </c>
      <c r="H121">
        <v>202212</v>
      </c>
      <c r="I121" s="8">
        <v>70.09</v>
      </c>
      <c r="J121" s="8">
        <v>3.14</v>
      </c>
      <c r="K121" s="8">
        <v>3.47</v>
      </c>
      <c r="L121" s="8">
        <v>3.71</v>
      </c>
      <c r="M121" s="35" t="str">
        <f>INDEX(YahooDetails[], MATCH(ZACKS_Screener[Ticker], YahooDetails[Ticker],0), 3)</f>
        <v>Industrials</v>
      </c>
      <c r="N121" s="6" t="str">
        <f>INDEX(YahooDetails[], MATCH(ZACKS_Screener[Ticker], YahooDetails[Ticker],0), 2)</f>
        <v>Specialty Industrial Machinery</v>
      </c>
      <c r="O12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0.1050955414012739</v>
      </c>
      <c r="P12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6.9164265129682934E-2</v>
      </c>
      <c r="Q121" s="17">
        <f>IFERROR(ZACKS_Screener[[#This Row],[Price]]/ZACKS_Screener[[#This Row],[EPS1]], "")</f>
        <v>20.198847262247838</v>
      </c>
      <c r="R121" s="17">
        <f>IFERROR(ZACKS_Screener[[#This Row],[Price]]/ZACKS_Screener[[#This Row],[EPS2]], "")</f>
        <v>18.892183288409704</v>
      </c>
      <c r="S121" s="17">
        <f>IFERROR(ZACKS_Screener[[#This Row],[PE1]]/(ZACKS_Screener[[#This Row],[EG1]]*100), "")</f>
        <v>1.9219509213169153</v>
      </c>
      <c r="T121" s="17">
        <f>IFERROR(ZACKS_Screener[[#This Row],[PE2]]/(ZACKS_Screener[[#This Row],[EG2]]*100), "")</f>
        <v>2.7314948337825724</v>
      </c>
      <c r="U121"/>
    </row>
    <row r="122" spans="1:21" x14ac:dyDescent="0.25">
      <c r="A122" s="20" t="s">
        <v>269</v>
      </c>
      <c r="B122" s="34">
        <v>10338.07</v>
      </c>
      <c r="C122" s="6" t="s">
        <v>269</v>
      </c>
      <c r="D122" s="6" t="s">
        <v>22</v>
      </c>
      <c r="E122" s="6" t="s">
        <v>223</v>
      </c>
      <c r="F122" s="6" t="s">
        <v>270</v>
      </c>
      <c r="G122">
        <v>12</v>
      </c>
      <c r="H122">
        <v>202212</v>
      </c>
      <c r="I122" s="8">
        <v>33.5</v>
      </c>
      <c r="J122" s="8">
        <v>7.68</v>
      </c>
      <c r="K122" s="8">
        <v>4.53</v>
      </c>
      <c r="L122" s="8">
        <v>5.6</v>
      </c>
      <c r="M122" s="35" t="str">
        <f>INDEX(YahooDetails[], MATCH(ZACKS_Screener[Ticker], YahooDetails[Ticker],0), 3)</f>
        <v>Energy</v>
      </c>
      <c r="N122" s="6" t="str">
        <f>INDEX(YahooDetails[], MATCH(ZACKS_Screener[Ticker], YahooDetails[Ticker],0), 2)</f>
        <v>Oil &amp; Gas E&amp;P</v>
      </c>
      <c r="O12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-0.41015624999999994</v>
      </c>
      <c r="P12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0.23620309050772612</v>
      </c>
      <c r="Q122" s="17">
        <f>IFERROR(ZACKS_Screener[[#This Row],[Price]]/ZACKS_Screener[[#This Row],[EPS1]], "")</f>
        <v>7.3951434878587197</v>
      </c>
      <c r="R122" s="17">
        <f>IFERROR(ZACKS_Screener[[#This Row],[Price]]/ZACKS_Screener[[#This Row],[EPS2]], "")</f>
        <v>5.9821428571428577</v>
      </c>
      <c r="S122" s="17">
        <f>IFERROR(ZACKS_Screener[[#This Row],[PE1]]/(ZACKS_Screener[[#This Row],[EG1]]*100), "")</f>
        <v>-0.18030064122779357</v>
      </c>
      <c r="T122" s="17">
        <f>IFERROR(ZACKS_Screener[[#This Row],[PE2]]/(ZACKS_Screener[[#This Row],[EG2]]*100), "")</f>
        <v>0.25326268357810433</v>
      </c>
      <c r="U122"/>
    </row>
    <row r="123" spans="1:21" x14ac:dyDescent="0.25">
      <c r="A123" s="20" t="s">
        <v>3338</v>
      </c>
      <c r="B123" s="34">
        <v>3012.5</v>
      </c>
      <c r="C123" s="6" t="s">
        <v>3337</v>
      </c>
      <c r="D123" s="6" t="s">
        <v>13</v>
      </c>
      <c r="E123" s="6" t="s">
        <v>37</v>
      </c>
      <c r="F123" s="6" t="s">
        <v>38</v>
      </c>
      <c r="G123">
        <v>12</v>
      </c>
      <c r="H123">
        <v>202212</v>
      </c>
      <c r="I123" s="8">
        <v>37.909999999999997</v>
      </c>
      <c r="J123" s="8">
        <v>3.11</v>
      </c>
      <c r="K123" s="8">
        <v>2.74</v>
      </c>
      <c r="L123" s="8">
        <v>2.96</v>
      </c>
      <c r="M123" s="35" t="str">
        <f>INDEX(YahooDetails[], MATCH(ZACKS_Screener[Ticker], YahooDetails[Ticker],0), 3)</f>
        <v>Financial Services</v>
      </c>
      <c r="N123" s="6" t="str">
        <f>INDEX(YahooDetails[], MATCH(ZACKS_Screener[Ticker], YahooDetails[Ticker],0), 2)</f>
        <v>Asset Management</v>
      </c>
      <c r="O12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-0.11897106109324748</v>
      </c>
      <c r="P12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8.029197080291961E-2</v>
      </c>
      <c r="Q123" s="17">
        <f>IFERROR(ZACKS_Screener[[#This Row],[Price]]/ZACKS_Screener[[#This Row],[EPS1]], "")</f>
        <v>13.835766423357661</v>
      </c>
      <c r="R123" s="17">
        <f>IFERROR(ZACKS_Screener[[#This Row],[Price]]/ZACKS_Screener[[#This Row],[EPS2]], "")</f>
        <v>12.807432432432432</v>
      </c>
      <c r="S123" s="17">
        <f>IFERROR(ZACKS_Screener[[#This Row],[PE1]]/(ZACKS_Screener[[#This Row],[EG1]]*100), "")</f>
        <v>-1.1629522588281722</v>
      </c>
      <c r="T123" s="17">
        <f>IFERROR(ZACKS_Screener[[#This Row],[PE2]]/(ZACKS_Screener[[#This Row],[EG2]]*100), "")</f>
        <v>1.5951074938574956</v>
      </c>
      <c r="U123"/>
    </row>
    <row r="124" spans="1:21" x14ac:dyDescent="0.25">
      <c r="A124" s="20" t="s">
        <v>272</v>
      </c>
      <c r="B124" s="34">
        <v>64260.1</v>
      </c>
      <c r="C124" s="6" t="s">
        <v>271</v>
      </c>
      <c r="D124" s="6" t="s">
        <v>13</v>
      </c>
      <c r="E124" s="6" t="s">
        <v>130</v>
      </c>
      <c r="F124" s="6" t="s">
        <v>189</v>
      </c>
      <c r="G124">
        <v>9</v>
      </c>
      <c r="H124">
        <v>202209</v>
      </c>
      <c r="I124" s="8">
        <v>289.3</v>
      </c>
      <c r="J124" s="8">
        <v>10.41</v>
      </c>
      <c r="K124" s="8">
        <v>11.42</v>
      </c>
      <c r="L124" s="8">
        <v>12.51</v>
      </c>
      <c r="M124" s="35" t="str">
        <f>INDEX(YahooDetails[], MATCH(ZACKS_Screener[Ticker], YahooDetails[Ticker],0), 3)</f>
        <v>Basic Materials</v>
      </c>
      <c r="N124" s="6" t="str">
        <f>INDEX(YahooDetails[], MATCH(ZACKS_Screener[Ticker], YahooDetails[Ticker],0), 2)</f>
        <v>Specialty Chemicals</v>
      </c>
      <c r="O12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9.7022094140249732E-2</v>
      </c>
      <c r="P12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9.5446584938704018E-2</v>
      </c>
      <c r="Q124" s="17">
        <f>IFERROR(ZACKS_Screener[[#This Row],[Price]]/ZACKS_Screener[[#This Row],[EPS1]], "")</f>
        <v>25.332749562171628</v>
      </c>
      <c r="R124" s="17">
        <f>IFERROR(ZACKS_Screener[[#This Row],[Price]]/ZACKS_Screener[[#This Row],[EPS2]], "")</f>
        <v>23.125499600319745</v>
      </c>
      <c r="S124" s="17">
        <f>IFERROR(ZACKS_Screener[[#This Row],[PE1]]/(ZACKS_Screener[[#This Row],[EG1]]*100), "")</f>
        <v>2.6110289400218489</v>
      </c>
      <c r="T124" s="17">
        <f>IFERROR(ZACKS_Screener[[#This Row],[PE2]]/(ZACKS_Screener[[#This Row],[EG2]]*100), "")</f>
        <v>2.4228734443637752</v>
      </c>
      <c r="U124"/>
    </row>
    <row r="125" spans="1:21" x14ac:dyDescent="0.25">
      <c r="A125" s="20" t="s">
        <v>274</v>
      </c>
      <c r="B125" s="34">
        <v>6007.34</v>
      </c>
      <c r="C125" s="6" t="s">
        <v>273</v>
      </c>
      <c r="D125" s="6" t="s">
        <v>13</v>
      </c>
      <c r="E125" s="6" t="s">
        <v>85</v>
      </c>
      <c r="F125" s="6" t="s">
        <v>145</v>
      </c>
      <c r="G125">
        <v>12</v>
      </c>
      <c r="H125">
        <v>202212</v>
      </c>
      <c r="I125" s="8">
        <v>25.54</v>
      </c>
      <c r="J125" s="8">
        <v>1.33</v>
      </c>
      <c r="K125" s="8">
        <v>1.5</v>
      </c>
      <c r="L125" s="8">
        <v>1.75</v>
      </c>
      <c r="M125" s="35" t="str">
        <f>INDEX(YahooDetails[], MATCH(ZACKS_Screener[Ticker], YahooDetails[Ticker],0), 3)</f>
        <v>Industrials</v>
      </c>
      <c r="N125" s="6" t="str">
        <f>INDEX(YahooDetails[], MATCH(ZACKS_Screener[Ticker], YahooDetails[Ticker],0), 2)</f>
        <v>Engineering &amp; Construction</v>
      </c>
      <c r="O12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0.12781954887218039</v>
      </c>
      <c r="P12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0.16666666666666666</v>
      </c>
      <c r="Q125" s="17">
        <f>IFERROR(ZACKS_Screener[[#This Row],[Price]]/ZACKS_Screener[[#This Row],[EPS1]], "")</f>
        <v>17.026666666666667</v>
      </c>
      <c r="R125" s="17">
        <f>IFERROR(ZACKS_Screener[[#This Row],[Price]]/ZACKS_Screener[[#This Row],[EPS2]], "")</f>
        <v>14.594285714285714</v>
      </c>
      <c r="S125" s="17">
        <f>IFERROR(ZACKS_Screener[[#This Row],[PE1]]/(ZACKS_Screener[[#This Row],[EG1]]*100), "")</f>
        <v>1.3320862745098048</v>
      </c>
      <c r="T125" s="17">
        <f>IFERROR(ZACKS_Screener[[#This Row],[PE2]]/(ZACKS_Screener[[#This Row],[EG2]]*100), "")</f>
        <v>0.87565714285714302</v>
      </c>
      <c r="U125"/>
    </row>
    <row r="126" spans="1:21" x14ac:dyDescent="0.25">
      <c r="A126" s="20" t="s">
        <v>276</v>
      </c>
      <c r="B126" s="34">
        <v>48250.61</v>
      </c>
      <c r="C126" s="6" t="s">
        <v>275</v>
      </c>
      <c r="D126" s="6" t="s">
        <v>13</v>
      </c>
      <c r="E126" s="6" t="s">
        <v>14</v>
      </c>
      <c r="F126" s="6" t="s">
        <v>277</v>
      </c>
      <c r="G126">
        <v>12</v>
      </c>
      <c r="H126">
        <v>202212</v>
      </c>
      <c r="I126" s="8">
        <v>81.05</v>
      </c>
      <c r="J126" s="8">
        <v>3</v>
      </c>
      <c r="K126" s="8">
        <v>2.84</v>
      </c>
      <c r="L126" s="8">
        <v>3.17</v>
      </c>
      <c r="M126" s="35" t="str">
        <f>INDEX(YahooDetails[], MATCH(ZACKS_Screener[Ticker], YahooDetails[Ticker],0), 3)</f>
        <v>Technology</v>
      </c>
      <c r="N126" s="6" t="str">
        <f>INDEX(YahooDetails[], MATCH(ZACKS_Screener[Ticker], YahooDetails[Ticker],0), 2)</f>
        <v>Electronic Components</v>
      </c>
      <c r="O12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-5.3333333333333378E-2</v>
      </c>
      <c r="P12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0.11619718309859157</v>
      </c>
      <c r="Q126" s="17">
        <f>IFERROR(ZACKS_Screener[[#This Row],[Price]]/ZACKS_Screener[[#This Row],[EPS1]], "")</f>
        <v>28.538732394366196</v>
      </c>
      <c r="R126" s="17">
        <f>IFERROR(ZACKS_Screener[[#This Row],[Price]]/ZACKS_Screener[[#This Row],[EPS2]], "")</f>
        <v>25.56782334384858</v>
      </c>
      <c r="S126" s="17">
        <f>IFERROR(ZACKS_Screener[[#This Row],[PE1]]/(ZACKS_Screener[[#This Row],[EG1]]*100), "")</f>
        <v>-5.3510123239436576</v>
      </c>
      <c r="T126" s="17">
        <f>IFERROR(ZACKS_Screener[[#This Row],[PE2]]/(ZACKS_Screener[[#This Row],[EG2]]*100), "")</f>
        <v>2.2003823726221197</v>
      </c>
      <c r="U126"/>
    </row>
    <row r="127" spans="1:21" x14ac:dyDescent="0.25">
      <c r="A127" s="20" t="s">
        <v>279</v>
      </c>
      <c r="B127" s="34">
        <v>3398.56</v>
      </c>
      <c r="C127" s="6" t="s">
        <v>278</v>
      </c>
      <c r="D127" s="6" t="s">
        <v>13</v>
      </c>
      <c r="E127" s="6" t="s">
        <v>37</v>
      </c>
      <c r="F127" s="6" t="s">
        <v>250</v>
      </c>
      <c r="G127">
        <v>12</v>
      </c>
      <c r="H127">
        <v>202212</v>
      </c>
      <c r="I127" s="8">
        <v>14.84</v>
      </c>
      <c r="J127" s="8">
        <v>1.53</v>
      </c>
      <c r="K127" s="8">
        <v>1.64</v>
      </c>
      <c r="L127" s="8">
        <v>1.72</v>
      </c>
      <c r="M127" s="35" t="str">
        <f>INDEX(YahooDetails[], MATCH(ZACKS_Screener[Ticker], YahooDetails[Ticker],0), 3)</f>
        <v>Real Estate</v>
      </c>
      <c r="N127" s="6" t="str">
        <f>INDEX(YahooDetails[], MATCH(ZACKS_Screener[Ticker], YahooDetails[Ticker],0), 2)</f>
        <v>REIT—Hotel &amp; Motel</v>
      </c>
      <c r="O12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7.1895424836601218E-2</v>
      </c>
      <c r="P12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4.8780487804878092E-2</v>
      </c>
      <c r="Q127" s="17">
        <f>IFERROR(ZACKS_Screener[[#This Row],[Price]]/ZACKS_Screener[[#This Row],[EPS1]], "")</f>
        <v>9.0487804878048781</v>
      </c>
      <c r="R127" s="17">
        <f>IFERROR(ZACKS_Screener[[#This Row],[Price]]/ZACKS_Screener[[#This Row],[EPS2]], "")</f>
        <v>8.6279069767441854</v>
      </c>
      <c r="S127" s="17">
        <f>IFERROR(ZACKS_Screener[[#This Row],[PE1]]/(ZACKS_Screener[[#This Row],[EG1]]*100), "")</f>
        <v>1.2586031042128618</v>
      </c>
      <c r="T127" s="17">
        <f>IFERROR(ZACKS_Screener[[#This Row],[PE2]]/(ZACKS_Screener[[#This Row],[EG2]]*100), "")</f>
        <v>1.7687209302325564</v>
      </c>
      <c r="U127"/>
    </row>
    <row r="128" spans="1:21" x14ac:dyDescent="0.25">
      <c r="A128" s="20" t="s">
        <v>281</v>
      </c>
      <c r="B128" s="34">
        <v>10266.85</v>
      </c>
      <c r="C128" s="6" t="s">
        <v>280</v>
      </c>
      <c r="D128" s="6" t="s">
        <v>22</v>
      </c>
      <c r="E128" s="6" t="s">
        <v>41</v>
      </c>
      <c r="F128" s="6" t="s">
        <v>67</v>
      </c>
      <c r="G128">
        <v>12</v>
      </c>
      <c r="H128">
        <v>202212</v>
      </c>
      <c r="I128" s="8">
        <v>88.16</v>
      </c>
      <c r="J128" s="8">
        <v>-6.15</v>
      </c>
      <c r="K128" s="8">
        <v>-5.22</v>
      </c>
      <c r="L128" s="8">
        <v>-2.64</v>
      </c>
      <c r="M128" s="35" t="str">
        <f>INDEX(YahooDetails[], MATCH(ZACKS_Screener[Ticker], YahooDetails[Ticker],0), 3)</f>
        <v>Healthcare</v>
      </c>
      <c r="N128" s="6" t="str">
        <f>INDEX(YahooDetails[], MATCH(ZACKS_Screener[Ticker], YahooDetails[Ticker],0), 2)</f>
        <v>Biotechnology</v>
      </c>
      <c r="O12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0.15121951219512203</v>
      </c>
      <c r="P12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0.49425287356321834</v>
      </c>
      <c r="Q128" s="17">
        <f>IFERROR(ZACKS_Screener[[#This Row],[Price]]/ZACKS_Screener[[#This Row],[EPS1]], "")</f>
        <v>-16.888888888888889</v>
      </c>
      <c r="R128" s="17">
        <f>IFERROR(ZACKS_Screener[[#This Row],[Price]]/ZACKS_Screener[[#This Row],[EPS2]], "")</f>
        <v>-33.393939393939391</v>
      </c>
      <c r="S128" s="17">
        <f>IFERROR(ZACKS_Screener[[#This Row],[PE1]]/(ZACKS_Screener[[#This Row],[EG1]]*100), "")</f>
        <v>-1.1168458781362001</v>
      </c>
      <c r="T128" s="17">
        <f>IFERROR(ZACKS_Screener[[#This Row],[PE2]]/(ZACKS_Screener[[#This Row],[EG2]]*100), "")</f>
        <v>-0.67564482029598316</v>
      </c>
      <c r="U128"/>
    </row>
    <row r="129" spans="1:21" x14ac:dyDescent="0.25">
      <c r="A129" s="20" t="s">
        <v>283</v>
      </c>
      <c r="B129" s="34">
        <v>43349.65</v>
      </c>
      <c r="C129" s="6" t="s">
        <v>282</v>
      </c>
      <c r="D129" s="6" t="s">
        <v>13</v>
      </c>
      <c r="E129" s="6" t="s">
        <v>37</v>
      </c>
      <c r="F129" s="6" t="s">
        <v>38</v>
      </c>
      <c r="G129">
        <v>12</v>
      </c>
      <c r="H129">
        <v>202212</v>
      </c>
      <c r="I129" s="8">
        <v>76.400000000000006</v>
      </c>
      <c r="J129" s="8">
        <v>5.21</v>
      </c>
      <c r="K129" s="8">
        <v>6.36</v>
      </c>
      <c r="L129" s="8">
        <v>7.44</v>
      </c>
      <c r="M129" s="35" t="str">
        <f>INDEX(YahooDetails[], MATCH(ZACKS_Screener[Ticker], YahooDetails[Ticker],0), 3)</f>
        <v>Financial Services</v>
      </c>
      <c r="N129" s="6" t="str">
        <f>INDEX(YahooDetails[], MATCH(ZACKS_Screener[Ticker], YahooDetails[Ticker],0), 2)</f>
        <v>Asset Management</v>
      </c>
      <c r="O12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0.22072936660268722</v>
      </c>
      <c r="P12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0.16981132075471697</v>
      </c>
      <c r="Q129" s="17">
        <f>IFERROR(ZACKS_Screener[[#This Row],[Price]]/ZACKS_Screener[[#This Row],[EPS1]], "")</f>
        <v>12.012578616352201</v>
      </c>
      <c r="R129" s="17">
        <f>IFERROR(ZACKS_Screener[[#This Row],[Price]]/ZACKS_Screener[[#This Row],[EPS2]], "")</f>
        <v>10.268817204301076</v>
      </c>
      <c r="S129" s="17">
        <f>IFERROR(ZACKS_Screener[[#This Row],[PE1]]/(ZACKS_Screener[[#This Row],[EG1]]*100), "")</f>
        <v>0.54422203992343432</v>
      </c>
      <c r="T129" s="17">
        <f>IFERROR(ZACKS_Screener[[#This Row],[PE2]]/(ZACKS_Screener[[#This Row],[EG2]]*100), "")</f>
        <v>0.60471923536439665</v>
      </c>
      <c r="U129"/>
    </row>
    <row r="130" spans="1:21" x14ac:dyDescent="0.25">
      <c r="A130" s="20" t="s">
        <v>285</v>
      </c>
      <c r="B130" s="34">
        <v>8594.39</v>
      </c>
      <c r="C130" s="6" t="s">
        <v>284</v>
      </c>
      <c r="D130" s="6" t="s">
        <v>22</v>
      </c>
      <c r="E130" s="6" t="s">
        <v>85</v>
      </c>
      <c r="F130" s="6" t="s">
        <v>286</v>
      </c>
      <c r="G130">
        <v>12</v>
      </c>
      <c r="H130">
        <v>202212</v>
      </c>
      <c r="I130" s="8">
        <v>23.58</v>
      </c>
      <c r="J130" s="8">
        <v>0.18</v>
      </c>
      <c r="K130" s="8">
        <v>0.35</v>
      </c>
      <c r="L130" s="8">
        <v>0.6</v>
      </c>
      <c r="M130" s="35" t="str">
        <f>INDEX(YahooDetails[], MATCH(ZACKS_Screener[Ticker], YahooDetails[Ticker],0), 3)</f>
        <v>Technology</v>
      </c>
      <c r="N130" s="6" t="str">
        <f>INDEX(YahooDetails[], MATCH(ZACKS_Screener[Ticker], YahooDetails[Ticker],0), 2)</f>
        <v>Software—Application</v>
      </c>
      <c r="O13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0.94444444444444442</v>
      </c>
      <c r="P13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0.7142857142857143</v>
      </c>
      <c r="Q130" s="17">
        <f>IFERROR(ZACKS_Screener[[#This Row],[Price]]/ZACKS_Screener[[#This Row],[EPS1]], "")</f>
        <v>67.371428571428567</v>
      </c>
      <c r="R130" s="17">
        <f>IFERROR(ZACKS_Screener[[#This Row],[Price]]/ZACKS_Screener[[#This Row],[EPS2]], "")</f>
        <v>39.299999999999997</v>
      </c>
      <c r="S130" s="17">
        <f>IFERROR(ZACKS_Screener[[#This Row],[PE1]]/(ZACKS_Screener[[#This Row],[EG1]]*100), "")</f>
        <v>0.71334453781512597</v>
      </c>
      <c r="T130" s="17">
        <f>IFERROR(ZACKS_Screener[[#This Row],[PE2]]/(ZACKS_Screener[[#This Row],[EG2]]*100), "")</f>
        <v>0.55019999999999991</v>
      </c>
      <c r="U130"/>
    </row>
    <row r="131" spans="1:21" x14ac:dyDescent="0.25">
      <c r="A131" s="20" t="s">
        <v>288</v>
      </c>
      <c r="B131" s="34">
        <v>6125.92</v>
      </c>
      <c r="C131" s="6" t="s">
        <v>287</v>
      </c>
      <c r="D131" s="6" t="s">
        <v>22</v>
      </c>
      <c r="E131" s="6" t="s">
        <v>14</v>
      </c>
      <c r="F131" s="6" t="s">
        <v>201</v>
      </c>
      <c r="G131">
        <v>12</v>
      </c>
      <c r="H131">
        <v>202212</v>
      </c>
      <c r="I131" s="8">
        <v>172.63</v>
      </c>
      <c r="J131" s="8">
        <v>-0.02</v>
      </c>
      <c r="K131" s="8">
        <v>0.33</v>
      </c>
      <c r="L131" s="8">
        <v>0.8</v>
      </c>
      <c r="M131" s="35" t="str">
        <f>INDEX(YahooDetails[], MATCH(ZACKS_Screener[Ticker], YahooDetails[Ticker],0), 3)</f>
        <v>Technology</v>
      </c>
      <c r="N131" s="6" t="str">
        <f>INDEX(YahooDetails[], MATCH(ZACKS_Screener[Ticker], YahooDetails[Ticker],0), 2)</f>
        <v>Software—Application</v>
      </c>
      <c r="O13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3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1.4242424242424243</v>
      </c>
      <c r="Q131" s="17">
        <f>IFERROR(ZACKS_Screener[[#This Row],[Price]]/ZACKS_Screener[[#This Row],[EPS1]], "")</f>
        <v>523.12121212121212</v>
      </c>
      <c r="R131" s="17">
        <f>IFERROR(ZACKS_Screener[[#This Row],[Price]]/ZACKS_Screener[[#This Row],[EPS2]], "")</f>
        <v>215.78749999999999</v>
      </c>
      <c r="S131" s="17">
        <f>IFERROR(ZACKS_Screener[[#This Row],[PE1]]/(ZACKS_Screener[[#This Row],[EG1]]*100), "")</f>
        <v>5.2312121212121214</v>
      </c>
      <c r="T131" s="17">
        <f>IFERROR(ZACKS_Screener[[#This Row],[PE2]]/(ZACKS_Screener[[#This Row],[EG2]]*100), "")</f>
        <v>1.5151037234042553</v>
      </c>
      <c r="U131"/>
    </row>
    <row r="132" spans="1:21" x14ac:dyDescent="0.25">
      <c r="A132" s="20" t="s">
        <v>290</v>
      </c>
      <c r="B132" s="34">
        <v>3791.08</v>
      </c>
      <c r="C132" s="6" t="s">
        <v>289</v>
      </c>
      <c r="D132" s="6" t="s">
        <v>22</v>
      </c>
      <c r="E132" s="6" t="s">
        <v>14</v>
      </c>
      <c r="F132" s="6" t="s">
        <v>201</v>
      </c>
      <c r="G132">
        <v>12</v>
      </c>
      <c r="H132">
        <v>202212</v>
      </c>
      <c r="I132" s="8">
        <v>51.96</v>
      </c>
      <c r="J132" s="8">
        <v>-1.23</v>
      </c>
      <c r="K132" s="8">
        <v>-1.1299999999999999</v>
      </c>
      <c r="L132" s="8">
        <v>-0.66</v>
      </c>
      <c r="M132" s="35" t="str">
        <f>INDEX(YahooDetails[], MATCH(ZACKS_Screener[Ticker], YahooDetails[Ticker],0), 3)</f>
        <v>Technology</v>
      </c>
      <c r="N132" s="6" t="str">
        <f>INDEX(YahooDetails[], MATCH(ZACKS_Screener[Ticker], YahooDetails[Ticker],0), 2)</f>
        <v>Software—Infrastructure</v>
      </c>
      <c r="O13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8.1300813008130149E-2</v>
      </c>
      <c r="P13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0.41592920353982293</v>
      </c>
      <c r="Q132" s="17">
        <f>IFERROR(ZACKS_Screener[[#This Row],[Price]]/ZACKS_Screener[[#This Row],[EPS1]], "")</f>
        <v>-45.982300884955755</v>
      </c>
      <c r="R132" s="17">
        <f>IFERROR(ZACKS_Screener[[#This Row],[Price]]/ZACKS_Screener[[#This Row],[EPS2]], "")</f>
        <v>-78.72727272727272</v>
      </c>
      <c r="S132" s="17">
        <f>IFERROR(ZACKS_Screener[[#This Row],[PE1]]/(ZACKS_Screener[[#This Row],[EG1]]*100), "")</f>
        <v>-5.6558230088495538</v>
      </c>
      <c r="T132" s="17">
        <f>IFERROR(ZACKS_Screener[[#This Row],[PE2]]/(ZACKS_Screener[[#This Row],[EG2]]*100), "")</f>
        <v>-1.8928046421663445</v>
      </c>
      <c r="U132"/>
    </row>
    <row r="133" spans="1:21" x14ac:dyDescent="0.25">
      <c r="A133" s="20" t="s">
        <v>292</v>
      </c>
      <c r="B133" s="34">
        <v>27093.919999999998</v>
      </c>
      <c r="C133" s="6" t="s">
        <v>291</v>
      </c>
      <c r="D133" s="6" t="s">
        <v>13</v>
      </c>
      <c r="E133" s="6" t="s">
        <v>85</v>
      </c>
      <c r="F133" s="6" t="s">
        <v>286</v>
      </c>
      <c r="G133">
        <v>12</v>
      </c>
      <c r="H133">
        <v>202212</v>
      </c>
      <c r="I133" s="8">
        <v>100.16</v>
      </c>
      <c r="J133" s="8">
        <v>3.41</v>
      </c>
      <c r="K133" s="8">
        <v>4.3</v>
      </c>
      <c r="L133" s="8">
        <v>5.89</v>
      </c>
      <c r="M133" s="35" t="str">
        <f>INDEX(YahooDetails[], MATCH(ZACKS_Screener[Ticker], YahooDetails[Ticker],0), 3)</f>
        <v>Consumer Cyclical</v>
      </c>
      <c r="N133" s="6" t="str">
        <f>INDEX(YahooDetails[], MATCH(ZACKS_Screener[Ticker], YahooDetails[Ticker],0), 2)</f>
        <v>Auto Parts</v>
      </c>
      <c r="O13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0.26099706744868023</v>
      </c>
      <c r="P13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0.36976744186046512</v>
      </c>
      <c r="Q133" s="17">
        <f>IFERROR(ZACKS_Screener[[#This Row],[Price]]/ZACKS_Screener[[#This Row],[EPS1]], "")</f>
        <v>23.293023255813953</v>
      </c>
      <c r="R133" s="17">
        <f>IFERROR(ZACKS_Screener[[#This Row],[Price]]/ZACKS_Screener[[#This Row],[EPS2]], "")</f>
        <v>17.00509337860781</v>
      </c>
      <c r="S133" s="17">
        <f>IFERROR(ZACKS_Screener[[#This Row],[PE1]]/(ZACKS_Screener[[#This Row],[EG1]]*100), "")</f>
        <v>0.8924630258688272</v>
      </c>
      <c r="T133" s="17">
        <f>IFERROR(ZACKS_Screener[[#This Row],[PE2]]/(ZACKS_Screener[[#This Row],[EG2]]*100), "")</f>
        <v>0.45988617313216096</v>
      </c>
      <c r="U133"/>
    </row>
    <row r="134" spans="1:21" x14ac:dyDescent="0.25">
      <c r="A134" s="20" t="s">
        <v>294</v>
      </c>
      <c r="B134" s="34">
        <v>5867.29</v>
      </c>
      <c r="C134" s="6" t="s">
        <v>293</v>
      </c>
      <c r="D134" s="6" t="s">
        <v>13</v>
      </c>
      <c r="E134" s="6" t="s">
        <v>118</v>
      </c>
      <c r="F134" s="6" t="s">
        <v>119</v>
      </c>
      <c r="G134">
        <v>12</v>
      </c>
      <c r="H134">
        <v>202212</v>
      </c>
      <c r="I134" s="8">
        <v>8.52</v>
      </c>
      <c r="J134" s="8">
        <v>0.69</v>
      </c>
      <c r="K134" s="8">
        <v>0.56999999999999995</v>
      </c>
      <c r="L134" s="8">
        <v>0.59</v>
      </c>
      <c r="M134" s="35" t="str">
        <f>INDEX(YahooDetails[], MATCH(ZACKS_Screener[Ticker], YahooDetails[Ticker],0), 3)</f>
        <v>Utilities</v>
      </c>
      <c r="N134" s="6" t="str">
        <f>INDEX(YahooDetails[], MATCH(ZACKS_Screener[Ticker], YahooDetails[Ticker],0), 2)</f>
        <v>Utilities—Renewable</v>
      </c>
      <c r="O13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-0.17391304347826086</v>
      </c>
      <c r="P13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3.5087719298245647E-2</v>
      </c>
      <c r="Q134" s="17">
        <f>IFERROR(ZACKS_Screener[[#This Row],[Price]]/ZACKS_Screener[[#This Row],[EPS1]], "")</f>
        <v>14.947368421052632</v>
      </c>
      <c r="R134" s="17">
        <f>IFERROR(ZACKS_Screener[[#This Row],[Price]]/ZACKS_Screener[[#This Row],[EPS2]], "")</f>
        <v>14.440677966101696</v>
      </c>
      <c r="S134" s="17">
        <f>IFERROR(ZACKS_Screener[[#This Row],[PE1]]/(ZACKS_Screener[[#This Row],[EG1]]*100), "")</f>
        <v>-0.85947368421052639</v>
      </c>
      <c r="T134" s="17">
        <f>IFERROR(ZACKS_Screener[[#This Row],[PE2]]/(ZACKS_Screener[[#This Row],[EG2]]*100), "")</f>
        <v>4.1155932203389796</v>
      </c>
      <c r="U134"/>
    </row>
    <row r="135" spans="1:21" x14ac:dyDescent="0.25">
      <c r="A135" s="20" t="s">
        <v>296</v>
      </c>
      <c r="B135" s="34">
        <v>6467.92</v>
      </c>
      <c r="C135" s="6" t="s">
        <v>295</v>
      </c>
      <c r="D135" s="6" t="s">
        <v>13</v>
      </c>
      <c r="E135" s="6" t="s">
        <v>223</v>
      </c>
      <c r="F135" s="6" t="s">
        <v>270</v>
      </c>
      <c r="G135">
        <v>12</v>
      </c>
      <c r="H135">
        <v>202212</v>
      </c>
      <c r="I135" s="8">
        <v>21.55</v>
      </c>
      <c r="J135" s="8">
        <v>5.42</v>
      </c>
      <c r="K135" s="8">
        <v>1.27</v>
      </c>
      <c r="L135" s="8">
        <v>3.18</v>
      </c>
      <c r="M135" s="35" t="str">
        <f>INDEX(YahooDetails[], MATCH(ZACKS_Screener[Ticker], YahooDetails[Ticker],0), 3)</f>
        <v>Energy</v>
      </c>
      <c r="N135" s="6" t="str">
        <f>INDEX(YahooDetails[], MATCH(ZACKS_Screener[Ticker], YahooDetails[Ticker],0), 2)</f>
        <v>Oil &amp; Gas E&amp;P</v>
      </c>
      <c r="O13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-0.76568265682656833</v>
      </c>
      <c r="P13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1.5039370078740157</v>
      </c>
      <c r="Q135" s="17">
        <f>IFERROR(ZACKS_Screener[[#This Row],[Price]]/ZACKS_Screener[[#This Row],[EPS1]], "")</f>
        <v>16.968503937007874</v>
      </c>
      <c r="R135" s="17">
        <f>IFERROR(ZACKS_Screener[[#This Row],[Price]]/ZACKS_Screener[[#This Row],[EPS2]], "")</f>
        <v>6.7767295597484276</v>
      </c>
      <c r="S135" s="17">
        <f>IFERROR(ZACKS_Screener[[#This Row],[PE1]]/(ZACKS_Screener[[#This Row],[EG1]]*100), "")</f>
        <v>-0.22161275021345223</v>
      </c>
      <c r="T135" s="17">
        <f>IFERROR(ZACKS_Screener[[#This Row],[PE2]]/(ZACKS_Screener[[#This Row],[EG2]]*100), "")</f>
        <v>4.5059929533405776E-2</v>
      </c>
      <c r="U135"/>
    </row>
    <row r="136" spans="1:21" x14ac:dyDescent="0.25">
      <c r="A136" s="20" t="s">
        <v>3343</v>
      </c>
      <c r="B136" s="34">
        <v>2065</v>
      </c>
      <c r="C136" s="6" t="s">
        <v>3342</v>
      </c>
      <c r="D136" s="6" t="s">
        <v>22</v>
      </c>
      <c r="E136" s="6" t="s">
        <v>23</v>
      </c>
      <c r="F136" s="6" t="s">
        <v>1685</v>
      </c>
      <c r="G136">
        <v>12</v>
      </c>
      <c r="H136">
        <v>202212</v>
      </c>
      <c r="I136" s="8">
        <v>86.21</v>
      </c>
      <c r="J136" s="8">
        <v>13.66</v>
      </c>
      <c r="K136" s="8">
        <v>8.1300000000000008</v>
      </c>
      <c r="L136" s="8">
        <v>10.65</v>
      </c>
      <c r="M136" s="35" t="str">
        <f>INDEX(YahooDetails[], MATCH(ZACKS_Screener[Ticker], YahooDetails[Ticker],0), 3)</f>
        <v>Industrials</v>
      </c>
      <c r="N136" s="6" t="str">
        <f>INDEX(YahooDetails[], MATCH(ZACKS_Screener[Ticker], YahooDetails[Ticker],0), 2)</f>
        <v>Trucking</v>
      </c>
      <c r="O13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-0.40483162518301608</v>
      </c>
      <c r="P13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0.30996309963099622</v>
      </c>
      <c r="Q136" s="17">
        <f>IFERROR(ZACKS_Screener[[#This Row],[Price]]/ZACKS_Screener[[#This Row],[EPS1]], "")</f>
        <v>10.603936039360391</v>
      </c>
      <c r="R136" s="17">
        <f>IFERROR(ZACKS_Screener[[#This Row],[Price]]/ZACKS_Screener[[#This Row],[EPS2]], "")</f>
        <v>8.0948356807511725</v>
      </c>
      <c r="S136" s="17">
        <f>IFERROR(ZACKS_Screener[[#This Row],[PE1]]/(ZACKS_Screener[[#This Row],[EG1]]*100), "")</f>
        <v>-0.26193447793429109</v>
      </c>
      <c r="T136" s="17">
        <f>IFERROR(ZACKS_Screener[[#This Row],[PE2]]/(ZACKS_Screener[[#This Row],[EG2]]*100), "")</f>
        <v>0.26115481779566291</v>
      </c>
      <c r="U136"/>
    </row>
    <row r="137" spans="1:21" x14ac:dyDescent="0.25">
      <c r="A137" s="20" t="s">
        <v>298</v>
      </c>
      <c r="B137" s="34">
        <v>10096.530000000001</v>
      </c>
      <c r="C137" s="6" t="s">
        <v>297</v>
      </c>
      <c r="D137" s="6" t="s">
        <v>22</v>
      </c>
      <c r="E137" s="6" t="s">
        <v>37</v>
      </c>
      <c r="F137" s="6" t="s">
        <v>299</v>
      </c>
      <c r="G137">
        <v>12</v>
      </c>
      <c r="H137">
        <v>202212</v>
      </c>
      <c r="I137" s="8">
        <v>18.54</v>
      </c>
      <c r="J137" s="8">
        <v>2.02</v>
      </c>
      <c r="K137" s="8">
        <v>2.31</v>
      </c>
      <c r="L137" s="8">
        <v>2.27</v>
      </c>
      <c r="M137" s="35" t="str">
        <f>INDEX(YahooDetails[], MATCH(ZACKS_Screener[Ticker], YahooDetails[Ticker],0), 3)</f>
        <v>Financial Services</v>
      </c>
      <c r="N137" s="6" t="str">
        <f>INDEX(YahooDetails[], MATCH(ZACKS_Screener[Ticker], YahooDetails[Ticker],0), 2)</f>
        <v>Asset Management</v>
      </c>
      <c r="O13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0.14356435643564358</v>
      </c>
      <c r="P13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-1.731601731601733E-2</v>
      </c>
      <c r="Q137" s="17">
        <f>IFERROR(ZACKS_Screener[[#This Row],[Price]]/ZACKS_Screener[[#This Row],[EPS1]], "")</f>
        <v>8.0259740259740262</v>
      </c>
      <c r="R137" s="17">
        <f>IFERROR(ZACKS_Screener[[#This Row],[Price]]/ZACKS_Screener[[#This Row],[EPS2]], "")</f>
        <v>8.1674008810572687</v>
      </c>
      <c r="S137" s="17">
        <f>IFERROR(ZACKS_Screener[[#This Row],[PE1]]/(ZACKS_Screener[[#This Row],[EG1]]*100), "")</f>
        <v>0.55905060456784583</v>
      </c>
      <c r="T137" s="17">
        <f>IFERROR(ZACKS_Screener[[#This Row],[PE2]]/(ZACKS_Screener[[#This Row],[EG2]]*100), "")</f>
        <v>-4.7166740088105694</v>
      </c>
      <c r="U137"/>
    </row>
    <row r="138" spans="1:21" x14ac:dyDescent="0.25">
      <c r="A138" s="20" t="s">
        <v>3345</v>
      </c>
      <c r="B138" s="34">
        <v>2151.63</v>
      </c>
      <c r="C138" s="6" t="s">
        <v>3344</v>
      </c>
      <c r="D138" s="6" t="s">
        <v>13</v>
      </c>
      <c r="E138" s="6" t="s">
        <v>223</v>
      </c>
      <c r="F138" s="6" t="s">
        <v>3346</v>
      </c>
      <c r="G138">
        <v>12</v>
      </c>
      <c r="H138">
        <v>202212</v>
      </c>
      <c r="I138" s="8">
        <v>115.22</v>
      </c>
      <c r="J138" s="8">
        <v>63.88</v>
      </c>
      <c r="K138" s="8">
        <v>32.54</v>
      </c>
      <c r="L138" s="8">
        <v>21.36</v>
      </c>
      <c r="M138" s="35" t="str">
        <f>INDEX(YahooDetails[], MATCH(ZACKS_Screener[Ticker], YahooDetails[Ticker],0), 3)</f>
        <v>Basic Materials</v>
      </c>
      <c r="N138" s="6" t="str">
        <f>INDEX(YahooDetails[], MATCH(ZACKS_Screener[Ticker], YahooDetails[Ticker],0), 2)</f>
        <v>Coking Coal</v>
      </c>
      <c r="O13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-0.49060738885410149</v>
      </c>
      <c r="P13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-0.34357713583282112</v>
      </c>
      <c r="Q138" s="17">
        <f>IFERROR(ZACKS_Screener[[#This Row],[Price]]/ZACKS_Screener[[#This Row],[EPS1]], "")</f>
        <v>3.5408727719729565</v>
      </c>
      <c r="R138" s="17">
        <f>IFERROR(ZACKS_Screener[[#This Row],[Price]]/ZACKS_Screener[[#This Row],[EPS2]], "")</f>
        <v>5.3941947565543069</v>
      </c>
      <c r="S138" s="17">
        <f>IFERROR(ZACKS_Screener[[#This Row],[PE1]]/(ZACKS_Screener[[#This Row],[EG1]]*100), "")</f>
        <v>-7.2173245907349221E-2</v>
      </c>
      <c r="T138" s="17">
        <f>IFERROR(ZACKS_Screener[[#This Row],[PE2]]/(ZACKS_Screener[[#This Row],[EG2]]*100), "")</f>
        <v>-0.15700098155480963</v>
      </c>
      <c r="U138"/>
    </row>
    <row r="139" spans="1:21" x14ac:dyDescent="0.25">
      <c r="A139" s="20" t="s">
        <v>301</v>
      </c>
      <c r="B139" s="34">
        <v>19730.060000000001</v>
      </c>
      <c r="C139" s="6" t="s">
        <v>300</v>
      </c>
      <c r="D139" s="6" t="s">
        <v>13</v>
      </c>
      <c r="E139" s="6" t="s">
        <v>37</v>
      </c>
      <c r="F139" s="6" t="s">
        <v>250</v>
      </c>
      <c r="G139">
        <v>12</v>
      </c>
      <c r="H139">
        <v>202212</v>
      </c>
      <c r="I139" s="8">
        <v>114.04</v>
      </c>
      <c r="J139" s="8">
        <v>8.42</v>
      </c>
      <c r="K139" s="8">
        <v>8.9499999999999993</v>
      </c>
      <c r="L139" s="8">
        <v>9.68</v>
      </c>
      <c r="M139" s="35" t="str">
        <f>INDEX(YahooDetails[], MATCH(ZACKS_Screener[Ticker], YahooDetails[Ticker],0), 3)</f>
        <v>Real Estate</v>
      </c>
      <c r="N139" s="6" t="str">
        <f>INDEX(YahooDetails[], MATCH(ZACKS_Screener[Ticker], YahooDetails[Ticker],0), 2)</f>
        <v>REIT—Office</v>
      </c>
      <c r="O13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6.2945368171021296E-2</v>
      </c>
      <c r="P13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8.1564245810055919E-2</v>
      </c>
      <c r="Q139" s="17">
        <f>IFERROR(ZACKS_Screener[[#This Row],[Price]]/ZACKS_Screener[[#This Row],[EPS1]], "")</f>
        <v>12.741899441340784</v>
      </c>
      <c r="R139" s="17">
        <f>IFERROR(ZACKS_Screener[[#This Row],[Price]]/ZACKS_Screener[[#This Row],[EPS2]], "")</f>
        <v>11.78099173553719</v>
      </c>
      <c r="S139" s="17">
        <f>IFERROR(ZACKS_Screener[[#This Row],[PE1]]/(ZACKS_Screener[[#This Row],[EG1]]*100), "")</f>
        <v>2.0242791187941425</v>
      </c>
      <c r="T139" s="17">
        <f>IFERROR(ZACKS_Screener[[#This Row],[PE2]]/(ZACKS_Screener[[#This Row],[EG2]]*100), "")</f>
        <v>1.4443818634665451</v>
      </c>
      <c r="U139"/>
    </row>
    <row r="140" spans="1:21" x14ac:dyDescent="0.25">
      <c r="A140" s="20" t="s">
        <v>303</v>
      </c>
      <c r="B140" s="34">
        <v>28239.11</v>
      </c>
      <c r="C140" s="6" t="s">
        <v>302</v>
      </c>
      <c r="D140" s="6" t="s">
        <v>13</v>
      </c>
      <c r="E140" s="6" t="s">
        <v>37</v>
      </c>
      <c r="F140" s="6" t="s">
        <v>38</v>
      </c>
      <c r="G140">
        <v>12</v>
      </c>
      <c r="H140">
        <v>202212</v>
      </c>
      <c r="I140" s="8">
        <v>93.38</v>
      </c>
      <c r="J140" s="8">
        <v>3.35</v>
      </c>
      <c r="K140" s="8">
        <v>3.6</v>
      </c>
      <c r="L140" s="8">
        <v>4.7</v>
      </c>
      <c r="M140" s="35" t="str">
        <f>INDEX(YahooDetails[], MATCH(ZACKS_Screener[Ticker], YahooDetails[Ticker],0), 3)</f>
        <v>Financial Services</v>
      </c>
      <c r="N140" s="6" t="str">
        <f>INDEX(YahooDetails[], MATCH(ZACKS_Screener[Ticker], YahooDetails[Ticker],0), 2)</f>
        <v>Asset Management</v>
      </c>
      <c r="O14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7.4626865671641784E-2</v>
      </c>
      <c r="P14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0.30555555555555558</v>
      </c>
      <c r="Q140" s="17">
        <f>IFERROR(ZACKS_Screener[[#This Row],[Price]]/ZACKS_Screener[[#This Row],[EPS1]], "")</f>
        <v>25.938888888888886</v>
      </c>
      <c r="R140" s="17">
        <f>IFERROR(ZACKS_Screener[[#This Row],[Price]]/ZACKS_Screener[[#This Row],[EPS2]], "")</f>
        <v>19.868085106382978</v>
      </c>
      <c r="S140" s="17">
        <f>IFERROR(ZACKS_Screener[[#This Row],[PE1]]/(ZACKS_Screener[[#This Row],[EG1]]*100), "")</f>
        <v>3.4758111111111112</v>
      </c>
      <c r="T140" s="17">
        <f>IFERROR(ZACKS_Screener[[#This Row],[PE2]]/(ZACKS_Screener[[#This Row],[EG2]]*100), "")</f>
        <v>0.65022823984526101</v>
      </c>
      <c r="U140"/>
    </row>
    <row r="141" spans="1:21" x14ac:dyDescent="0.25">
      <c r="A141" s="20" t="s">
        <v>305</v>
      </c>
      <c r="B141" s="34">
        <v>22343.07</v>
      </c>
      <c r="C141" s="6" t="s">
        <v>304</v>
      </c>
      <c r="D141" s="6" t="s">
        <v>22</v>
      </c>
      <c r="E141" s="6" t="s">
        <v>41</v>
      </c>
      <c r="F141" s="6" t="s">
        <v>67</v>
      </c>
      <c r="G141">
        <v>12</v>
      </c>
      <c r="H141">
        <v>202212</v>
      </c>
      <c r="I141" s="8">
        <v>401.29</v>
      </c>
      <c r="J141" s="8">
        <v>-13.05</v>
      </c>
      <c r="K141" s="8">
        <v>-6.33</v>
      </c>
      <c r="L141" s="8">
        <v>-4.34</v>
      </c>
      <c r="M141" s="35" t="str">
        <f>INDEX(YahooDetails[], MATCH(ZACKS_Screener[Ticker], YahooDetails[Ticker],0), 3)</f>
        <v>Healthcare</v>
      </c>
      <c r="N141" s="6" t="str">
        <f>INDEX(YahooDetails[], MATCH(ZACKS_Screener[Ticker], YahooDetails[Ticker],0), 2)</f>
        <v>Biotechnology</v>
      </c>
      <c r="O14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0.51494252873563218</v>
      </c>
      <c r="P14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0.31437598736176936</v>
      </c>
      <c r="Q141" s="17">
        <f>IFERROR(ZACKS_Screener[[#This Row],[Price]]/ZACKS_Screener[[#This Row],[EPS1]], "")</f>
        <v>-63.394944707740919</v>
      </c>
      <c r="R141" s="17">
        <f>IFERROR(ZACKS_Screener[[#This Row],[Price]]/ZACKS_Screener[[#This Row],[EPS2]], "")</f>
        <v>-92.463133640552996</v>
      </c>
      <c r="S141" s="17">
        <f>IFERROR(ZACKS_Screener[[#This Row],[PE1]]/(ZACKS_Screener[[#This Row],[EG1]]*100), "")</f>
        <v>-1.2311071851726474</v>
      </c>
      <c r="T141" s="17">
        <f>IFERROR(ZACKS_Screener[[#This Row],[PE2]]/(ZACKS_Screener[[#This Row],[EG2]]*100), "")</f>
        <v>-2.9411639997221126</v>
      </c>
      <c r="U141"/>
    </row>
    <row r="142" spans="1:21" x14ac:dyDescent="0.25">
      <c r="A142" s="20" t="s">
        <v>3349</v>
      </c>
      <c r="B142" s="34">
        <v>2330.2800000000002</v>
      </c>
      <c r="C142" s="6" t="s">
        <v>3348</v>
      </c>
      <c r="D142" s="6" t="s">
        <v>22</v>
      </c>
      <c r="E142" s="6" t="s">
        <v>223</v>
      </c>
      <c r="F142" s="6" t="s">
        <v>3346</v>
      </c>
      <c r="G142">
        <v>12</v>
      </c>
      <c r="H142">
        <v>202212</v>
      </c>
      <c r="I142" s="8">
        <v>18.32</v>
      </c>
      <c r="J142" s="8">
        <v>4.3899999999999997</v>
      </c>
      <c r="K142" s="8">
        <v>5.56</v>
      </c>
      <c r="L142" s="8">
        <v>5.76</v>
      </c>
      <c r="M142" s="35" t="str">
        <f>INDEX(YahooDetails[], MATCH(ZACKS_Screener[Ticker], YahooDetails[Ticker],0), 3)</f>
        <v>Energy</v>
      </c>
      <c r="N142" s="6" t="str">
        <f>INDEX(YahooDetails[], MATCH(ZACKS_Screener[Ticker], YahooDetails[Ticker],0), 2)</f>
        <v>Thermal Coal</v>
      </c>
      <c r="O14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0.26651480637813213</v>
      </c>
      <c r="P14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3.5971223021582767E-2</v>
      </c>
      <c r="Q142" s="17">
        <f>IFERROR(ZACKS_Screener[[#This Row],[Price]]/ZACKS_Screener[[#This Row],[EPS1]], "")</f>
        <v>3.2949640287769788</v>
      </c>
      <c r="R142" s="17">
        <f>IFERROR(ZACKS_Screener[[#This Row],[Price]]/ZACKS_Screener[[#This Row],[EPS2]], "")</f>
        <v>3.1805555555555558</v>
      </c>
      <c r="S142" s="17">
        <f>IFERROR(ZACKS_Screener[[#This Row],[PE1]]/(ZACKS_Screener[[#This Row],[EG1]]*100), "")</f>
        <v>0.12363155629342681</v>
      </c>
      <c r="T142" s="17">
        <f>IFERROR(ZACKS_Screener[[#This Row],[PE2]]/(ZACKS_Screener[[#This Row],[EG2]]*100), "")</f>
        <v>0.88419444444444373</v>
      </c>
      <c r="U142"/>
    </row>
    <row r="143" spans="1:21" x14ac:dyDescent="0.25">
      <c r="A143" s="20" t="s">
        <v>307</v>
      </c>
      <c r="B143" s="34">
        <v>10546.83</v>
      </c>
      <c r="C143" s="6" t="s">
        <v>306</v>
      </c>
      <c r="D143" s="6" t="s">
        <v>13</v>
      </c>
      <c r="E143" s="6" t="s">
        <v>51</v>
      </c>
      <c r="F143" s="6" t="s">
        <v>308</v>
      </c>
      <c r="G143">
        <v>9</v>
      </c>
      <c r="H143">
        <v>202209</v>
      </c>
      <c r="I143" s="8">
        <v>40.47</v>
      </c>
      <c r="J143" s="8">
        <v>1.1599999999999999</v>
      </c>
      <c r="K143" s="8">
        <v>1.71</v>
      </c>
      <c r="L143" s="8">
        <v>2.34</v>
      </c>
      <c r="M143" s="35" t="str">
        <f>INDEX(YahooDetails[], MATCH(ZACKS_Screener[Ticker], YahooDetails[Ticker],0), 3)</f>
        <v>Industrials</v>
      </c>
      <c r="N143" s="6" t="str">
        <f>INDEX(YahooDetails[], MATCH(ZACKS_Screener[Ticker], YahooDetails[Ticker],0), 2)</f>
        <v>Specialty Business Services</v>
      </c>
      <c r="O14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0.47413793103448282</v>
      </c>
      <c r="P14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0.36842105263157887</v>
      </c>
      <c r="Q143" s="17">
        <f>IFERROR(ZACKS_Screener[[#This Row],[Price]]/ZACKS_Screener[[#This Row],[EPS1]], "")</f>
        <v>23.666666666666668</v>
      </c>
      <c r="R143" s="17">
        <f>IFERROR(ZACKS_Screener[[#This Row],[Price]]/ZACKS_Screener[[#This Row],[EPS2]], "")</f>
        <v>17.294871794871796</v>
      </c>
      <c r="S143" s="17">
        <f>IFERROR(ZACKS_Screener[[#This Row],[PE1]]/(ZACKS_Screener[[#This Row],[EG1]]*100), "")</f>
        <v>0.49915151515151507</v>
      </c>
      <c r="T143" s="17">
        <f>IFERROR(ZACKS_Screener[[#This Row],[PE2]]/(ZACKS_Screener[[#This Row],[EG2]]*100), "")</f>
        <v>0.46943223443223453</v>
      </c>
      <c r="U143"/>
    </row>
    <row r="144" spans="1:21" x14ac:dyDescent="0.25">
      <c r="A144" s="20" t="s">
        <v>3351</v>
      </c>
      <c r="B144" s="34">
        <v>2934.22</v>
      </c>
      <c r="C144" s="6" t="s">
        <v>3350</v>
      </c>
      <c r="D144" s="6" t="s">
        <v>13</v>
      </c>
      <c r="E144" s="6" t="s">
        <v>18</v>
      </c>
      <c r="F144" s="6" t="s">
        <v>19</v>
      </c>
      <c r="G144">
        <v>12</v>
      </c>
      <c r="H144">
        <v>202212</v>
      </c>
      <c r="I144" s="8">
        <v>29.27</v>
      </c>
      <c r="J144" s="8">
        <v>1.51</v>
      </c>
      <c r="K144" s="8">
        <v>1.5</v>
      </c>
      <c r="L144" s="8">
        <v>2.08</v>
      </c>
      <c r="M144" s="35" t="str">
        <f>INDEX(YahooDetails[], MATCH(ZACKS_Screener[Ticker], YahooDetails[Ticker],0), 3)</f>
        <v>Industrials</v>
      </c>
      <c r="N144" s="6" t="str">
        <f>INDEX(YahooDetails[], MATCH(ZACKS_Screener[Ticker], YahooDetails[Ticker],0), 2)</f>
        <v>Metal Fabrication</v>
      </c>
      <c r="O14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-6.6225165562913968E-3</v>
      </c>
      <c r="P14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0.38666666666666671</v>
      </c>
      <c r="Q144" s="17">
        <f>IFERROR(ZACKS_Screener[[#This Row],[Price]]/ZACKS_Screener[[#This Row],[EPS1]], "")</f>
        <v>19.513333333333332</v>
      </c>
      <c r="R144" s="17">
        <f>IFERROR(ZACKS_Screener[[#This Row],[Price]]/ZACKS_Screener[[#This Row],[EPS2]], "")</f>
        <v>14.072115384615383</v>
      </c>
      <c r="S144" s="17">
        <f>IFERROR(ZACKS_Screener[[#This Row],[PE1]]/(ZACKS_Screener[[#This Row],[EG1]]*100), "")</f>
        <v>-29.465133333333306</v>
      </c>
      <c r="T144" s="17">
        <f>IFERROR(ZACKS_Screener[[#This Row],[PE2]]/(ZACKS_Screener[[#This Row],[EG2]]*100), "")</f>
        <v>0.36393401856763918</v>
      </c>
      <c r="U144"/>
    </row>
    <row r="145" spans="1:21" x14ac:dyDescent="0.25">
      <c r="A145" s="20" t="s">
        <v>310</v>
      </c>
      <c r="B145" s="34">
        <v>3219.21</v>
      </c>
      <c r="C145" s="6" t="s">
        <v>309</v>
      </c>
      <c r="D145" s="6" t="s">
        <v>22</v>
      </c>
      <c r="E145" s="6" t="s">
        <v>223</v>
      </c>
      <c r="F145" s="6" t="s">
        <v>311</v>
      </c>
      <c r="G145">
        <v>12</v>
      </c>
      <c r="H145">
        <v>202212</v>
      </c>
      <c r="I145" s="8">
        <v>21.34</v>
      </c>
      <c r="J145" s="8">
        <v>0.38</v>
      </c>
      <c r="K145" s="8">
        <v>0.89</v>
      </c>
      <c r="L145" s="8">
        <v>1.31</v>
      </c>
      <c r="M145" s="35" t="str">
        <f>INDEX(YahooDetails[], MATCH(ZACKS_Screener[Ticker], YahooDetails[Ticker],0), 3)</f>
        <v>Technology</v>
      </c>
      <c r="N145" s="6" t="str">
        <f>INDEX(YahooDetails[], MATCH(ZACKS_Screener[Ticker], YahooDetails[Ticker],0), 2)</f>
        <v>Solar</v>
      </c>
      <c r="O14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1.3421052631578947</v>
      </c>
      <c r="P14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0.4719101123595506</v>
      </c>
      <c r="Q145" s="17">
        <f>IFERROR(ZACKS_Screener[[#This Row],[Price]]/ZACKS_Screener[[#This Row],[EPS1]], "")</f>
        <v>23.977528089887638</v>
      </c>
      <c r="R145" s="17">
        <f>IFERROR(ZACKS_Screener[[#This Row],[Price]]/ZACKS_Screener[[#This Row],[EPS2]], "")</f>
        <v>16.290076335877863</v>
      </c>
      <c r="S145" s="17">
        <f>IFERROR(ZACKS_Screener[[#This Row],[PE1]]/(ZACKS_Screener[[#This Row],[EG1]]*100), "")</f>
        <v>0.17865609165014318</v>
      </c>
      <c r="T145" s="17">
        <f>IFERROR(ZACKS_Screener[[#This Row],[PE2]]/(ZACKS_Screener[[#This Row],[EG2]]*100), "")</f>
        <v>0.34519447473645948</v>
      </c>
      <c r="U145"/>
    </row>
    <row r="146" spans="1:21" x14ac:dyDescent="0.25">
      <c r="A146" s="20" t="s">
        <v>313</v>
      </c>
      <c r="B146" s="34">
        <v>7801.61</v>
      </c>
      <c r="C146" s="6" t="s">
        <v>312</v>
      </c>
      <c r="D146" s="6" t="s">
        <v>13</v>
      </c>
      <c r="E146" s="6" t="s">
        <v>14</v>
      </c>
      <c r="F146" s="6" t="s">
        <v>314</v>
      </c>
      <c r="G146">
        <v>12</v>
      </c>
      <c r="H146">
        <v>202212</v>
      </c>
      <c r="I146" s="8">
        <v>138.11000000000001</v>
      </c>
      <c r="J146" s="8">
        <v>22.38</v>
      </c>
      <c r="K146" s="8">
        <v>16.13</v>
      </c>
      <c r="L146" s="8">
        <v>14.79</v>
      </c>
      <c r="M146" s="35" t="str">
        <f>INDEX(YahooDetails[], MATCH(ZACKS_Screener[Ticker], YahooDetails[Ticker],0), 3)</f>
        <v>Technology</v>
      </c>
      <c r="N146" s="6" t="str">
        <f>INDEX(YahooDetails[], MATCH(ZACKS_Screener[Ticker], YahooDetails[Ticker],0), 2)</f>
        <v>Electronics &amp; Computer Distribution</v>
      </c>
      <c r="O14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-0.2792672028596962</v>
      </c>
      <c r="P14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-8.3075015499070051E-2</v>
      </c>
      <c r="Q146" s="17">
        <f>IFERROR(ZACKS_Screener[[#This Row],[Price]]/ZACKS_Screener[[#This Row],[EPS1]], "")</f>
        <v>8.562306261624304</v>
      </c>
      <c r="R146" s="17">
        <f>IFERROR(ZACKS_Screener[[#This Row],[Price]]/ZACKS_Screener[[#This Row],[EPS2]], "")</f>
        <v>9.338066260987155</v>
      </c>
      <c r="S146" s="17">
        <f>IFERROR(ZACKS_Screener[[#This Row],[PE1]]/(ZACKS_Screener[[#This Row],[EG1]]*100), "")</f>
        <v>-0.30659906261624303</v>
      </c>
      <c r="T146" s="17">
        <f>IFERROR(ZACKS_Screener[[#This Row],[PE2]]/(ZACKS_Screener[[#This Row],[EG2]]*100), "")</f>
        <v>-1.1240523044009165</v>
      </c>
      <c r="U146"/>
    </row>
    <row r="147" spans="1:21" x14ac:dyDescent="0.25">
      <c r="A147" s="20" t="s">
        <v>316</v>
      </c>
      <c r="B147" s="34">
        <v>3823.83</v>
      </c>
      <c r="C147" s="6" t="s">
        <v>315</v>
      </c>
      <c r="D147" s="6" t="s">
        <v>22</v>
      </c>
      <c r="E147" s="6" t="s">
        <v>41</v>
      </c>
      <c r="F147" s="6" t="s">
        <v>317</v>
      </c>
      <c r="G147">
        <v>9</v>
      </c>
      <c r="H147">
        <v>202209</v>
      </c>
      <c r="I147" s="8">
        <v>35.770000000000003</v>
      </c>
      <c r="J147" s="8">
        <v>-1.67</v>
      </c>
      <c r="K147" s="8">
        <v>-1.37</v>
      </c>
      <c r="L147" s="8">
        <v>-2.48</v>
      </c>
      <c r="M147" s="35" t="str">
        <f>INDEX(YahooDetails[], MATCH(ZACKS_Screener[Ticker], YahooDetails[Ticker],0), 3)</f>
        <v>Healthcare</v>
      </c>
      <c r="N147" s="6" t="str">
        <f>INDEX(YahooDetails[], MATCH(ZACKS_Screener[Ticker], YahooDetails[Ticker],0), 2)</f>
        <v>Biotechnology</v>
      </c>
      <c r="O14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0.17964071856287414</v>
      </c>
      <c r="P14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-0.81021897810218968</v>
      </c>
      <c r="Q147" s="17">
        <f>IFERROR(ZACKS_Screener[[#This Row],[Price]]/ZACKS_Screener[[#This Row],[EPS1]], "")</f>
        <v>-26.10948905109489</v>
      </c>
      <c r="R147" s="17">
        <f>IFERROR(ZACKS_Screener[[#This Row],[Price]]/ZACKS_Screener[[#This Row],[EPS2]], "")</f>
        <v>-14.423387096774196</v>
      </c>
      <c r="S147" s="17">
        <f>IFERROR(ZACKS_Screener[[#This Row],[PE1]]/(ZACKS_Screener[[#This Row],[EG1]]*100), "")</f>
        <v>-1.4534282238442831</v>
      </c>
      <c r="T147" s="17">
        <f>IFERROR(ZACKS_Screener[[#This Row],[PE2]]/(ZACKS_Screener[[#This Row],[EG2]]*100), "")</f>
        <v>0.17801838128451036</v>
      </c>
      <c r="U147"/>
    </row>
    <row r="148" spans="1:21" x14ac:dyDescent="0.25">
      <c r="A148" s="20" t="s">
        <v>3353</v>
      </c>
      <c r="B148" s="34">
        <v>3745.61</v>
      </c>
      <c r="C148" s="6" t="s">
        <v>3352</v>
      </c>
      <c r="D148" s="6" t="s">
        <v>13</v>
      </c>
      <c r="E148" s="6" t="s">
        <v>330</v>
      </c>
      <c r="F148" s="6" t="s">
        <v>2493</v>
      </c>
      <c r="G148">
        <v>12</v>
      </c>
      <c r="H148">
        <v>202212</v>
      </c>
      <c r="I148" s="8">
        <v>13.87</v>
      </c>
      <c r="J148" s="8">
        <v>0.87</v>
      </c>
      <c r="K148" s="8">
        <v>0.77</v>
      </c>
      <c r="L148" s="8">
        <v>1.17</v>
      </c>
      <c r="M148" s="35" t="str">
        <f>INDEX(YahooDetails[], MATCH(ZACKS_Screener[Ticker], YahooDetails[Ticker],0), 3)</f>
        <v>Consumer Defensive</v>
      </c>
      <c r="N148" s="6" t="str">
        <f>INDEX(YahooDetails[], MATCH(ZACKS_Screener[Ticker], YahooDetails[Ticker],0), 2)</f>
        <v>Grocery Stores</v>
      </c>
      <c r="O14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-0.11494252873563215</v>
      </c>
      <c r="P14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0.51948051948051932</v>
      </c>
      <c r="Q148" s="17">
        <f>IFERROR(ZACKS_Screener[[#This Row],[Price]]/ZACKS_Screener[[#This Row],[EPS1]], "")</f>
        <v>18.012987012987011</v>
      </c>
      <c r="R148" s="17">
        <f>IFERROR(ZACKS_Screener[[#This Row],[Price]]/ZACKS_Screener[[#This Row],[EPS2]], "")</f>
        <v>11.854700854700855</v>
      </c>
      <c r="S148" s="17">
        <f>IFERROR(ZACKS_Screener[[#This Row],[PE1]]/(ZACKS_Screener[[#This Row],[EG1]]*100), "")</f>
        <v>-1.5671298701298704</v>
      </c>
      <c r="T148" s="17">
        <f>IFERROR(ZACKS_Screener[[#This Row],[PE2]]/(ZACKS_Screener[[#This Row],[EG2]]*100), "")</f>
        <v>0.22820299145299153</v>
      </c>
      <c r="U148"/>
    </row>
    <row r="149" spans="1:21" x14ac:dyDescent="0.25">
      <c r="A149" s="20" t="s">
        <v>319</v>
      </c>
      <c r="B149" s="34">
        <v>5247.54</v>
      </c>
      <c r="C149" s="6" t="s">
        <v>318</v>
      </c>
      <c r="D149" s="6" t="s">
        <v>13</v>
      </c>
      <c r="E149" s="6" t="s">
        <v>14</v>
      </c>
      <c r="F149" s="6" t="s">
        <v>201</v>
      </c>
      <c r="G149">
        <v>1</v>
      </c>
      <c r="H149">
        <v>202301</v>
      </c>
      <c r="I149" s="8">
        <v>24.2</v>
      </c>
      <c r="J149" s="8">
        <v>-1.04</v>
      </c>
      <c r="K149" s="8">
        <v>-0.52</v>
      </c>
      <c r="L149" s="8">
        <v>-0.34</v>
      </c>
      <c r="M149" s="35" t="str">
        <f>INDEX(YahooDetails[], MATCH(ZACKS_Screener[Ticker], YahooDetails[Ticker],0), 3)</f>
        <v>Technology</v>
      </c>
      <c r="N149" s="6" t="str">
        <f>INDEX(YahooDetails[], MATCH(ZACKS_Screener[Ticker], YahooDetails[Ticker],0), 2)</f>
        <v>Software—Application</v>
      </c>
      <c r="O14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</v>
      </c>
      <c r="P14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0.34615384615384615</v>
      </c>
      <c r="Q149" s="17">
        <f>IFERROR(ZACKS_Screener[[#This Row],[Price]]/ZACKS_Screener[[#This Row],[EPS1]], "")</f>
        <v>-46.538461538461533</v>
      </c>
      <c r="R149" s="17">
        <f>IFERROR(ZACKS_Screener[[#This Row],[Price]]/ZACKS_Screener[[#This Row],[EPS2]], "")</f>
        <v>-71.17647058823529</v>
      </c>
      <c r="S149" s="17">
        <f>IFERROR(ZACKS_Screener[[#This Row],[PE1]]/(ZACKS_Screener[[#This Row],[EG1]]*100), "")</f>
        <v>-0.93076923076923068</v>
      </c>
      <c r="T149" s="17">
        <f>IFERROR(ZACKS_Screener[[#This Row],[PE2]]/(ZACKS_Screener[[#This Row],[EG2]]*100), "")</f>
        <v>-2.0562091503267972</v>
      </c>
      <c r="U149"/>
    </row>
    <row r="150" spans="1:21" x14ac:dyDescent="0.25">
      <c r="A150" s="20" t="s">
        <v>3356</v>
      </c>
      <c r="B150" s="34">
        <v>2534.96</v>
      </c>
      <c r="C150" s="6" t="s">
        <v>3355</v>
      </c>
      <c r="D150" s="6" t="s">
        <v>13</v>
      </c>
      <c r="E150" s="6" t="s">
        <v>37</v>
      </c>
      <c r="F150" s="6" t="s">
        <v>646</v>
      </c>
      <c r="G150">
        <v>12</v>
      </c>
      <c r="H150">
        <v>202212</v>
      </c>
      <c r="I150" s="8">
        <v>16.8</v>
      </c>
      <c r="J150" s="8">
        <v>2.34</v>
      </c>
      <c r="K150" s="8">
        <v>2.4</v>
      </c>
      <c r="L150" s="8">
        <v>2.2599999999999998</v>
      </c>
      <c r="M150" s="35" t="str">
        <f>INDEX(YahooDetails[], MATCH(ZACKS_Screener[Ticker], YahooDetails[Ticker],0), 3)</f>
        <v>Financial Services</v>
      </c>
      <c r="N150" s="6" t="str">
        <f>INDEX(YahooDetails[], MATCH(ZACKS_Screener[Ticker], YahooDetails[Ticker],0), 2)</f>
        <v>Banks—Regional</v>
      </c>
      <c r="O15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2.5641025641025664E-2</v>
      </c>
      <c r="P15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-5.833333333333339E-2</v>
      </c>
      <c r="Q150" s="17">
        <f>IFERROR(ZACKS_Screener[[#This Row],[Price]]/ZACKS_Screener[[#This Row],[EPS1]], "")</f>
        <v>7.0000000000000009</v>
      </c>
      <c r="R150" s="17">
        <f>IFERROR(ZACKS_Screener[[#This Row],[Price]]/ZACKS_Screener[[#This Row],[EPS2]], "")</f>
        <v>7.4336283185840717</v>
      </c>
      <c r="S150" s="17">
        <f>IFERROR(ZACKS_Screener[[#This Row],[PE1]]/(ZACKS_Screener[[#This Row],[EG1]]*100), "")</f>
        <v>2.7299999999999978</v>
      </c>
      <c r="T150" s="17">
        <f>IFERROR(ZACKS_Screener[[#This Row],[PE2]]/(ZACKS_Screener[[#This Row],[EG2]]*100), "")</f>
        <v>-1.2743362831858396</v>
      </c>
      <c r="U150"/>
    </row>
    <row r="151" spans="1:21" x14ac:dyDescent="0.25">
      <c r="A151" s="20" t="s">
        <v>320</v>
      </c>
      <c r="B151" s="34">
        <v>3499.31</v>
      </c>
      <c r="C151" s="6" t="s">
        <v>320</v>
      </c>
      <c r="D151" s="6" t="s">
        <v>13</v>
      </c>
      <c r="E151" s="6" t="s">
        <v>14</v>
      </c>
      <c r="F151" s="6" t="s">
        <v>163</v>
      </c>
      <c r="G151">
        <v>12</v>
      </c>
      <c r="H151">
        <v>202212</v>
      </c>
      <c r="I151" s="8">
        <v>70.98</v>
      </c>
      <c r="J151" s="8">
        <v>6.56</v>
      </c>
      <c r="K151" s="8">
        <v>5.83</v>
      </c>
      <c r="L151" s="8">
        <v>6.7</v>
      </c>
      <c r="M151" s="35" t="str">
        <f>INDEX(YahooDetails[], MATCH(ZACKS_Screener[Ticker], YahooDetails[Ticker],0), 3)</f>
        <v>Technology</v>
      </c>
      <c r="N151" s="6" t="str">
        <f>INDEX(YahooDetails[], MATCH(ZACKS_Screener[Ticker], YahooDetails[Ticker],0), 2)</f>
        <v>Information Technology Services</v>
      </c>
      <c r="O15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-0.11128048780487798</v>
      </c>
      <c r="P15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0.14922813036020585</v>
      </c>
      <c r="Q151" s="17">
        <f>IFERROR(ZACKS_Screener[[#This Row],[Price]]/ZACKS_Screener[[#This Row],[EPS1]], "")</f>
        <v>12.174957118353346</v>
      </c>
      <c r="R151" s="17">
        <f>IFERROR(ZACKS_Screener[[#This Row],[Price]]/ZACKS_Screener[[#This Row],[EPS2]], "")</f>
        <v>10.594029850746269</v>
      </c>
      <c r="S151" s="17">
        <f>IFERROR(ZACKS_Screener[[#This Row],[PE1]]/(ZACKS_Screener[[#This Row],[EG1]]*100), "")</f>
        <v>-1.0940783383068218</v>
      </c>
      <c r="T151" s="17">
        <f>IFERROR(ZACKS_Screener[[#This Row],[PE2]]/(ZACKS_Screener[[#This Row],[EG2]]*100), "")</f>
        <v>0.70992177045805449</v>
      </c>
      <c r="U151"/>
    </row>
    <row r="152" spans="1:21" x14ac:dyDescent="0.25">
      <c r="A152" s="20" t="s">
        <v>322</v>
      </c>
      <c r="B152" s="34">
        <v>4613.08</v>
      </c>
      <c r="C152" s="6" t="s">
        <v>321</v>
      </c>
      <c r="D152" s="6" t="s">
        <v>13</v>
      </c>
      <c r="E152" s="6" t="s">
        <v>130</v>
      </c>
      <c r="F152" s="6" t="s">
        <v>323</v>
      </c>
      <c r="G152">
        <v>9</v>
      </c>
      <c r="H152">
        <v>202209</v>
      </c>
      <c r="I152" s="8">
        <v>85</v>
      </c>
      <c r="J152" s="8">
        <v>5.7</v>
      </c>
      <c r="K152" s="8">
        <v>5.91</v>
      </c>
      <c r="L152" s="8">
        <v>6.62</v>
      </c>
      <c r="M152" s="35" t="str">
        <f>INDEX(YahooDetails[], MATCH(ZACKS_Screener[Ticker], YahooDetails[Ticker],0), 3)</f>
        <v>Basic Materials</v>
      </c>
      <c r="N152" s="6" t="str">
        <f>INDEX(YahooDetails[], MATCH(ZACKS_Screener[Ticker], YahooDetails[Ticker],0), 2)</f>
        <v>Specialty Chemicals</v>
      </c>
      <c r="O15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3.6842105263157884E-2</v>
      </c>
      <c r="P15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0.12013536379018612</v>
      </c>
      <c r="Q152" s="17">
        <f>IFERROR(ZACKS_Screener[[#This Row],[Price]]/ZACKS_Screener[[#This Row],[EPS1]], "")</f>
        <v>14.382402707275803</v>
      </c>
      <c r="R152" s="17">
        <f>IFERROR(ZACKS_Screener[[#This Row],[Price]]/ZACKS_Screener[[#This Row],[EPS2]], "")</f>
        <v>12.839879154078549</v>
      </c>
      <c r="S152" s="17">
        <f>IFERROR(ZACKS_Screener[[#This Row],[PE1]]/(ZACKS_Screener[[#This Row],[EG1]]*100), "")</f>
        <v>3.9037950205462906</v>
      </c>
      <c r="T152" s="17">
        <f>IFERROR(ZACKS_Screener[[#This Row],[PE2]]/(ZACKS_Screener[[#This Row],[EG2]]*100), "")</f>
        <v>1.0687843070507637</v>
      </c>
      <c r="U152"/>
    </row>
    <row r="153" spans="1:21" x14ac:dyDescent="0.25">
      <c r="A153" s="20" t="s">
        <v>325</v>
      </c>
      <c r="B153" s="34">
        <v>284266.15999999997</v>
      </c>
      <c r="C153" s="6" t="s">
        <v>324</v>
      </c>
      <c r="D153" s="6" t="s">
        <v>22</v>
      </c>
      <c r="E153" s="6" t="s">
        <v>14</v>
      </c>
      <c r="F153" s="6" t="s">
        <v>124</v>
      </c>
      <c r="G153">
        <v>12</v>
      </c>
      <c r="H153">
        <v>202212</v>
      </c>
      <c r="I153" s="8">
        <v>720.41</v>
      </c>
      <c r="J153" s="8">
        <v>14.89</v>
      </c>
      <c r="K153" s="8">
        <v>20.440000000000001</v>
      </c>
      <c r="L153" s="8">
        <v>23.91</v>
      </c>
      <c r="M153" s="35" t="str">
        <f>INDEX(YahooDetails[], MATCH(ZACKS_Screener[Ticker], YahooDetails[Ticker],0), 3)</f>
        <v>Technology</v>
      </c>
      <c r="N153" s="6" t="str">
        <f>INDEX(YahooDetails[], MATCH(ZACKS_Screener[Ticker], YahooDetails[Ticker],0), 2)</f>
        <v>Semiconductor Equipment &amp; Materials</v>
      </c>
      <c r="O15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0.37273337810611151</v>
      </c>
      <c r="P15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0.16976516634050873</v>
      </c>
      <c r="Q153" s="17">
        <f>IFERROR(ZACKS_Screener[[#This Row],[Price]]/ZACKS_Screener[[#This Row],[EPS1]], "")</f>
        <v>35.245107632093926</v>
      </c>
      <c r="R153" s="17">
        <f>IFERROR(ZACKS_Screener[[#This Row],[Price]]/ZACKS_Screener[[#This Row],[EPS2]], "")</f>
        <v>30.130071099958176</v>
      </c>
      <c r="S153" s="17">
        <f>IFERROR(ZACKS_Screener[[#This Row],[PE1]]/(ZACKS_Screener[[#This Row],[EG1]]*100), "")</f>
        <v>0.94558495971509637</v>
      </c>
      <c r="T153" s="17">
        <f>IFERROR(ZACKS_Screener[[#This Row],[PE2]]/(ZACKS_Screener[[#This Row],[EG2]]*100), "")</f>
        <v>1.7748087990868742</v>
      </c>
      <c r="U153"/>
    </row>
    <row r="154" spans="1:21" x14ac:dyDescent="0.25">
      <c r="A154" s="20" t="s">
        <v>327</v>
      </c>
      <c r="B154" s="34">
        <v>5315.5</v>
      </c>
      <c r="C154" s="6" t="s">
        <v>326</v>
      </c>
      <c r="D154" s="6" t="s">
        <v>22</v>
      </c>
      <c r="E154" s="6" t="s">
        <v>41</v>
      </c>
      <c r="F154" s="6" t="s">
        <v>67</v>
      </c>
      <c r="G154">
        <v>12</v>
      </c>
      <c r="H154">
        <v>202212</v>
      </c>
      <c r="I154" s="8">
        <v>92.72</v>
      </c>
      <c r="J154" s="8">
        <v>-10.96</v>
      </c>
      <c r="K154" s="8">
        <v>-10.73</v>
      </c>
      <c r="L154" s="8">
        <v>-9.01</v>
      </c>
      <c r="M154" s="35" t="str">
        <f>INDEX(YahooDetails[], MATCH(ZACKS_Screener[Ticker], YahooDetails[Ticker],0), 3)</f>
        <v>Healthcare</v>
      </c>
      <c r="N154" s="6" t="str">
        <f>INDEX(YahooDetails[], MATCH(ZACKS_Screener[Ticker], YahooDetails[Ticker],0), 2)</f>
        <v>Biotechnology</v>
      </c>
      <c r="O15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2.0985401459854051E-2</v>
      </c>
      <c r="P15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0.16029822926374657</v>
      </c>
      <c r="Q154" s="17">
        <f>IFERROR(ZACKS_Screener[[#This Row],[Price]]/ZACKS_Screener[[#This Row],[EPS1]], "")</f>
        <v>-8.641192917054985</v>
      </c>
      <c r="R154" s="17">
        <f>IFERROR(ZACKS_Screener[[#This Row],[Price]]/ZACKS_Screener[[#This Row],[EPS2]], "")</f>
        <v>-10.290788013318535</v>
      </c>
      <c r="S154" s="17">
        <f>IFERROR(ZACKS_Screener[[#This Row],[PE1]]/(ZACKS_Screener[[#This Row],[EG1]]*100), "")</f>
        <v>-4.1177162769966298</v>
      </c>
      <c r="T154" s="17">
        <f>IFERROR(ZACKS_Screener[[#This Row],[PE2]]/(ZACKS_Screener[[#This Row],[EG2]]*100), "")</f>
        <v>-0.64197764757504561</v>
      </c>
      <c r="U154"/>
    </row>
    <row r="155" spans="1:21" x14ac:dyDescent="0.25">
      <c r="A155" s="20" t="s">
        <v>329</v>
      </c>
      <c r="B155" s="34">
        <v>3746.31</v>
      </c>
      <c r="C155" s="6" t="s">
        <v>328</v>
      </c>
      <c r="D155" s="6" t="s">
        <v>22</v>
      </c>
      <c r="E155" s="6" t="s">
        <v>330</v>
      </c>
      <c r="F155" s="6" t="s">
        <v>331</v>
      </c>
      <c r="G155">
        <v>1</v>
      </c>
      <c r="H155">
        <v>202301</v>
      </c>
      <c r="I155" s="8">
        <v>49</v>
      </c>
      <c r="J155" s="8">
        <v>7.7</v>
      </c>
      <c r="K155" s="8">
        <v>7.13</v>
      </c>
      <c r="L155" s="8">
        <v>7.9</v>
      </c>
      <c r="M155" s="35" t="str">
        <f>INDEX(YahooDetails[], MATCH(ZACKS_Screener[Ticker], YahooDetails[Ticker],0), 3)</f>
        <v>Consumer Cyclical</v>
      </c>
      <c r="N155" s="6" t="str">
        <f>INDEX(YahooDetails[], MATCH(ZACKS_Screener[Ticker], YahooDetails[Ticker],0), 2)</f>
        <v>Specialty Retail</v>
      </c>
      <c r="O15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-7.4025974025974065E-2</v>
      </c>
      <c r="P15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0.10799438990182335</v>
      </c>
      <c r="Q155" s="17">
        <f>IFERROR(ZACKS_Screener[[#This Row],[Price]]/ZACKS_Screener[[#This Row],[EPS1]], "")</f>
        <v>6.8723702664796633</v>
      </c>
      <c r="R155" s="17">
        <f>IFERROR(ZACKS_Screener[[#This Row],[Price]]/ZACKS_Screener[[#This Row],[EPS2]], "")</f>
        <v>6.2025316455696196</v>
      </c>
      <c r="S155" s="17">
        <f>IFERROR(ZACKS_Screener[[#This Row],[PE1]]/(ZACKS_Screener[[#This Row],[EG1]]*100), "")</f>
        <v>-0.92837282547181377</v>
      </c>
      <c r="T155" s="17">
        <f>IFERROR(ZACKS_Screener[[#This Row],[PE2]]/(ZACKS_Screener[[#This Row],[EG2]]*100), "")</f>
        <v>0.57433831990793971</v>
      </c>
      <c r="U155"/>
    </row>
    <row r="156" spans="1:21" x14ac:dyDescent="0.25">
      <c r="A156" s="20" t="s">
        <v>333</v>
      </c>
      <c r="B156" s="34">
        <v>8654.1</v>
      </c>
      <c r="C156" s="6" t="s">
        <v>332</v>
      </c>
      <c r="D156" s="6" t="s">
        <v>13</v>
      </c>
      <c r="E156" s="6" t="s">
        <v>23</v>
      </c>
      <c r="F156" s="6" t="s">
        <v>334</v>
      </c>
      <c r="G156">
        <v>12</v>
      </c>
      <c r="H156">
        <v>202212</v>
      </c>
      <c r="I156" s="8">
        <v>288.47000000000003</v>
      </c>
      <c r="J156" s="8">
        <v>16.559999999999999</v>
      </c>
      <c r="K156" s="8">
        <v>20.440000000000001</v>
      </c>
      <c r="L156" s="8">
        <v>21.25</v>
      </c>
      <c r="M156" s="35" t="str">
        <f>INDEX(YahooDetails[], MATCH(ZACKS_Screener[Ticker], YahooDetails[Ticker],0), 3)</f>
        <v>Industrials</v>
      </c>
      <c r="N156" s="6" t="str">
        <f>INDEX(YahooDetails[], MATCH(ZACKS_Screener[Ticker], YahooDetails[Ticker],0), 2)</f>
        <v>Airports &amp; Air Services</v>
      </c>
      <c r="O15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0.23429951690821274</v>
      </c>
      <c r="P15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3.9628180039138879E-2</v>
      </c>
      <c r="Q156" s="17">
        <f>IFERROR(ZACKS_Screener[[#This Row],[Price]]/ZACKS_Screener[[#This Row],[EPS1]], "")</f>
        <v>14.113013698630137</v>
      </c>
      <c r="R156" s="17">
        <f>IFERROR(ZACKS_Screener[[#This Row],[Price]]/ZACKS_Screener[[#This Row],[EPS2]], "")</f>
        <v>13.575058823529414</v>
      </c>
      <c r="S156" s="17">
        <f>IFERROR(ZACKS_Screener[[#This Row],[PE1]]/(ZACKS_Screener[[#This Row],[EG1]]*100), "")</f>
        <v>0.60234924445699722</v>
      </c>
      <c r="T156" s="17">
        <f>IFERROR(ZACKS_Screener[[#This Row],[PE2]]/(ZACKS_Screener[[#This Row],[EG2]]*100), "")</f>
        <v>3.4256074364560702</v>
      </c>
      <c r="U156"/>
    </row>
    <row r="157" spans="1:21" x14ac:dyDescent="0.25">
      <c r="A157" s="20" t="s">
        <v>336</v>
      </c>
      <c r="B157" s="34">
        <v>19215.87</v>
      </c>
      <c r="C157" s="6" t="s">
        <v>335</v>
      </c>
      <c r="D157" s="6" t="s">
        <v>13</v>
      </c>
      <c r="E157" s="6" t="s">
        <v>14</v>
      </c>
      <c r="F157" s="6" t="s">
        <v>196</v>
      </c>
      <c r="G157">
        <v>12</v>
      </c>
      <c r="H157">
        <v>202212</v>
      </c>
      <c r="I157" s="8">
        <v>8.8000000000000007</v>
      </c>
      <c r="J157" s="8">
        <v>0.94</v>
      </c>
      <c r="K157" s="8">
        <v>0.64</v>
      </c>
      <c r="L157" s="8">
        <v>0.86</v>
      </c>
      <c r="M157" s="35" t="str">
        <f>INDEX(YahooDetails[], MATCH(ZACKS_Screener[Ticker], YahooDetails[Ticker],0), 3)</f>
        <v>Technology</v>
      </c>
      <c r="N157" s="6" t="str">
        <f>INDEX(YahooDetails[], MATCH(ZACKS_Screener[Ticker], YahooDetails[Ticker],0), 2)</f>
        <v>Semiconductors</v>
      </c>
      <c r="O15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-0.31914893617021273</v>
      </c>
      <c r="P15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0.34374999999999994</v>
      </c>
      <c r="Q157" s="17">
        <f>IFERROR(ZACKS_Screener[[#This Row],[Price]]/ZACKS_Screener[[#This Row],[EPS1]], "")</f>
        <v>13.75</v>
      </c>
      <c r="R157" s="17">
        <f>IFERROR(ZACKS_Screener[[#This Row],[Price]]/ZACKS_Screener[[#This Row],[EPS2]], "")</f>
        <v>10.232558139534884</v>
      </c>
      <c r="S157" s="17">
        <f>IFERROR(ZACKS_Screener[[#This Row],[PE1]]/(ZACKS_Screener[[#This Row],[EG1]]*100), "")</f>
        <v>-0.43083333333333335</v>
      </c>
      <c r="T157" s="17">
        <f>IFERROR(ZACKS_Screener[[#This Row],[PE2]]/(ZACKS_Screener[[#This Row],[EG2]]*100), "")</f>
        <v>0.29767441860465121</v>
      </c>
      <c r="U157"/>
    </row>
    <row r="158" spans="1:21" x14ac:dyDescent="0.25">
      <c r="A158" s="20" t="s">
        <v>3363</v>
      </c>
      <c r="B158" s="34">
        <v>2100.85</v>
      </c>
      <c r="C158" s="6" t="s">
        <v>3362</v>
      </c>
      <c r="D158" s="6" t="s">
        <v>22</v>
      </c>
      <c r="E158" s="6" t="s">
        <v>330</v>
      </c>
      <c r="F158" s="6" t="s">
        <v>664</v>
      </c>
      <c r="G158">
        <v>12</v>
      </c>
      <c r="H158">
        <v>202212</v>
      </c>
      <c r="I158" s="8">
        <v>16.11</v>
      </c>
      <c r="J158" s="8">
        <v>0.3</v>
      </c>
      <c r="K158" s="8">
        <v>0.87</v>
      </c>
      <c r="L158" s="8">
        <v>1.33</v>
      </c>
      <c r="M158" s="35" t="str">
        <f>INDEX(YahooDetails[], MATCH(ZACKS_Screener[Ticker], YahooDetails[Ticker],0), 3)</f>
        <v>Consumer Cyclical</v>
      </c>
      <c r="N158" s="6" t="str">
        <f>INDEX(YahooDetails[], MATCH(ZACKS_Screener[Ticker], YahooDetails[Ticker],0), 2)</f>
        <v>Lodging</v>
      </c>
      <c r="O15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1.9000000000000004</v>
      </c>
      <c r="P15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0.52873563218390818</v>
      </c>
      <c r="Q158" s="17">
        <f>IFERROR(ZACKS_Screener[[#This Row],[Price]]/ZACKS_Screener[[#This Row],[EPS1]], "")</f>
        <v>18.517241379310345</v>
      </c>
      <c r="R158" s="17">
        <f>IFERROR(ZACKS_Screener[[#This Row],[Price]]/ZACKS_Screener[[#This Row],[EPS2]], "")</f>
        <v>12.112781954887216</v>
      </c>
      <c r="S158" s="17">
        <f>IFERROR(ZACKS_Screener[[#This Row],[PE1]]/(ZACKS_Screener[[#This Row],[EG1]]*100), "")</f>
        <v>9.7459165154264962E-2</v>
      </c>
      <c r="T158" s="17">
        <f>IFERROR(ZACKS_Screener[[#This Row],[PE2]]/(ZACKS_Screener[[#This Row],[EG2]]*100), "")</f>
        <v>0.22908957175547554</v>
      </c>
      <c r="U158"/>
    </row>
    <row r="159" spans="1:21" x14ac:dyDescent="0.25">
      <c r="A159" s="20" t="s">
        <v>338</v>
      </c>
      <c r="B159" s="34">
        <v>3591.85</v>
      </c>
      <c r="C159" s="6" t="s">
        <v>337</v>
      </c>
      <c r="D159" s="6" t="s">
        <v>13</v>
      </c>
      <c r="E159" s="6" t="s">
        <v>14</v>
      </c>
      <c r="F159" s="6" t="s">
        <v>183</v>
      </c>
      <c r="G159">
        <v>12</v>
      </c>
      <c r="H159">
        <v>202212</v>
      </c>
      <c r="I159" s="8">
        <v>28.61</v>
      </c>
      <c r="J159" s="8">
        <v>2.52</v>
      </c>
      <c r="K159" s="8">
        <v>2.48</v>
      </c>
      <c r="L159" s="8">
        <v>2.5</v>
      </c>
      <c r="M159" s="35" t="str">
        <f>INDEX(YahooDetails[], MATCH(ZACKS_Screener[Ticker], YahooDetails[Ticker],0), 3)</f>
        <v>Communication Services</v>
      </c>
      <c r="N159" s="6" t="str">
        <f>INDEX(YahooDetails[], MATCH(ZACKS_Screener[Ticker], YahooDetails[Ticker],0), 2)</f>
        <v>Internet Content &amp; Information</v>
      </c>
      <c r="O15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-1.5873015873015886E-2</v>
      </c>
      <c r="P15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8.0645161290322648E-3</v>
      </c>
      <c r="Q159" s="17">
        <f>IFERROR(ZACKS_Screener[[#This Row],[Price]]/ZACKS_Screener[[#This Row],[EPS1]], "")</f>
        <v>11.536290322580644</v>
      </c>
      <c r="R159" s="17">
        <f>IFERROR(ZACKS_Screener[[#This Row],[Price]]/ZACKS_Screener[[#This Row],[EPS2]], "")</f>
        <v>11.443999999999999</v>
      </c>
      <c r="S159" s="17">
        <f>IFERROR(ZACKS_Screener[[#This Row],[PE1]]/(ZACKS_Screener[[#This Row],[EG1]]*100), "")</f>
        <v>-7.2678629032258</v>
      </c>
      <c r="T159" s="17">
        <f>IFERROR(ZACKS_Screener[[#This Row],[PE2]]/(ZACKS_Screener[[#This Row],[EG2]]*100), "")</f>
        <v>14.190559999999987</v>
      </c>
      <c r="U159"/>
    </row>
    <row r="160" spans="1:21" x14ac:dyDescent="0.25">
      <c r="A160" s="20" t="s">
        <v>340</v>
      </c>
      <c r="B160" s="34">
        <v>5188.1899999999996</v>
      </c>
      <c r="C160" s="6" t="s">
        <v>339</v>
      </c>
      <c r="D160" s="6" t="s">
        <v>13</v>
      </c>
      <c r="E160" s="6" t="s">
        <v>130</v>
      </c>
      <c r="F160" s="6" t="s">
        <v>341</v>
      </c>
      <c r="G160">
        <v>12</v>
      </c>
      <c r="H160">
        <v>202212</v>
      </c>
      <c r="I160" s="8">
        <v>40.36</v>
      </c>
      <c r="J160" s="8">
        <v>1.99</v>
      </c>
      <c r="K160" s="8">
        <v>2.2400000000000002</v>
      </c>
      <c r="L160" s="8">
        <v>2.79</v>
      </c>
      <c r="M160" s="35" t="str">
        <f>INDEX(YahooDetails[], MATCH(ZACKS_Screener[Ticker], YahooDetails[Ticker],0), 3)</f>
        <v>Industrials</v>
      </c>
      <c r="N160" s="6" t="str">
        <f>INDEX(YahooDetails[], MATCH(ZACKS_Screener[Ticker], YahooDetails[Ticker],0), 2)</f>
        <v>Metal Fabrication</v>
      </c>
      <c r="O16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0.12562814070351769</v>
      </c>
      <c r="P16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0.24553571428571419</v>
      </c>
      <c r="Q160" s="17">
        <f>IFERROR(ZACKS_Screener[[#This Row],[Price]]/ZACKS_Screener[[#This Row],[EPS1]], "")</f>
        <v>18.017857142857142</v>
      </c>
      <c r="R160" s="17">
        <f>IFERROR(ZACKS_Screener[[#This Row],[Price]]/ZACKS_Screener[[#This Row],[EPS2]], "")</f>
        <v>14.465949820788531</v>
      </c>
      <c r="S160" s="17">
        <f>IFERROR(ZACKS_Screener[[#This Row],[PE1]]/(ZACKS_Screener[[#This Row],[EG1]]*100), "")</f>
        <v>1.4342214285714274</v>
      </c>
      <c r="T160" s="17">
        <f>IFERROR(ZACKS_Screener[[#This Row],[PE2]]/(ZACKS_Screener[[#This Row],[EG2]]*100), "")</f>
        <v>0.58915868361029677</v>
      </c>
      <c r="U160"/>
    </row>
    <row r="161" spans="1:21" x14ac:dyDescent="0.25">
      <c r="A161" s="20" t="s">
        <v>343</v>
      </c>
      <c r="B161" s="34">
        <v>5506.71</v>
      </c>
      <c r="C161" s="6" t="s">
        <v>342</v>
      </c>
      <c r="D161" s="6" t="s">
        <v>13</v>
      </c>
      <c r="E161" s="6" t="s">
        <v>18</v>
      </c>
      <c r="F161" s="6" t="s">
        <v>344</v>
      </c>
      <c r="G161">
        <v>9</v>
      </c>
      <c r="H161">
        <v>202209</v>
      </c>
      <c r="I161" s="8">
        <v>142.81</v>
      </c>
      <c r="J161" s="8">
        <v>21.55</v>
      </c>
      <c r="K161" s="8">
        <v>17.82</v>
      </c>
      <c r="L161" s="8">
        <v>16.68</v>
      </c>
      <c r="M161" s="35" t="str">
        <f>INDEX(YahooDetails[], MATCH(ZACKS_Screener[Ticker], YahooDetails[Ticker],0), 3)</f>
        <v>Industrials</v>
      </c>
      <c r="N161" s="6" t="str">
        <f>INDEX(YahooDetails[], MATCH(ZACKS_Screener[Ticker], YahooDetails[Ticker],0), 2)</f>
        <v>Electrical Equipment &amp; Parts</v>
      </c>
      <c r="O16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-0.17308584686774944</v>
      </c>
      <c r="P16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-6.3973063973064001E-2</v>
      </c>
      <c r="Q161" s="17">
        <f>IFERROR(ZACKS_Screener[[#This Row],[Price]]/ZACKS_Screener[[#This Row],[EPS1]], "")</f>
        <v>8.0140291806958466</v>
      </c>
      <c r="R161" s="17">
        <f>IFERROR(ZACKS_Screener[[#This Row],[Price]]/ZACKS_Screener[[#This Row],[EPS2]], "")</f>
        <v>8.5617505995203835</v>
      </c>
      <c r="S161" s="17">
        <f>IFERROR(ZACKS_Screener[[#This Row],[PE1]]/(ZACKS_Screener[[#This Row],[EG1]]*100), "")</f>
        <v>-0.46300892451473313</v>
      </c>
      <c r="T161" s="17">
        <f>IFERROR(ZACKS_Screener[[#This Row],[PE2]]/(ZACKS_Screener[[#This Row],[EG2]]*100), "")</f>
        <v>-1.3383368042408172</v>
      </c>
      <c r="U161"/>
    </row>
    <row r="162" spans="1:21" x14ac:dyDescent="0.25">
      <c r="A162" s="20" t="s">
        <v>346</v>
      </c>
      <c r="B162" s="34">
        <v>16747.52</v>
      </c>
      <c r="C162" s="6" t="s">
        <v>345</v>
      </c>
      <c r="D162" s="6" t="s">
        <v>13</v>
      </c>
      <c r="E162" s="6" t="s">
        <v>118</v>
      </c>
      <c r="F162" s="6" t="s">
        <v>347</v>
      </c>
      <c r="G162">
        <v>9</v>
      </c>
      <c r="H162">
        <v>202209</v>
      </c>
      <c r="I162" s="8">
        <v>115.91</v>
      </c>
      <c r="J162" s="8">
        <v>5.6</v>
      </c>
      <c r="K162" s="8">
        <v>6.03</v>
      </c>
      <c r="L162" s="8">
        <v>6.43</v>
      </c>
      <c r="M162" s="35" t="str">
        <f>INDEX(YahooDetails[], MATCH(ZACKS_Screener[Ticker], YahooDetails[Ticker],0), 3)</f>
        <v>Utilities</v>
      </c>
      <c r="N162" s="6" t="str">
        <f>INDEX(YahooDetails[], MATCH(ZACKS_Screener[Ticker], YahooDetails[Ticker],0), 2)</f>
        <v>Utilities—Regulated Gas</v>
      </c>
      <c r="O16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7.6785714285714401E-2</v>
      </c>
      <c r="P16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6.6334991708125943E-2</v>
      </c>
      <c r="Q162" s="17">
        <f>IFERROR(ZACKS_Screener[[#This Row],[Price]]/ZACKS_Screener[[#This Row],[EPS1]], "")</f>
        <v>19.222222222222221</v>
      </c>
      <c r="R162" s="17">
        <f>IFERROR(ZACKS_Screener[[#This Row],[Price]]/ZACKS_Screener[[#This Row],[EPS2]], "")</f>
        <v>18.026438569206842</v>
      </c>
      <c r="S162" s="17">
        <f>IFERROR(ZACKS_Screener[[#This Row],[PE1]]/(ZACKS_Screener[[#This Row],[EG1]]*100), "")</f>
        <v>2.5033591731266109</v>
      </c>
      <c r="T162" s="17">
        <f>IFERROR(ZACKS_Screener[[#This Row],[PE2]]/(ZACKS_Screener[[#This Row],[EG2]]*100), "")</f>
        <v>2.7174856143079356</v>
      </c>
      <c r="U162"/>
    </row>
    <row r="163" spans="1:21" x14ac:dyDescent="0.25">
      <c r="A163" s="20" t="s">
        <v>349</v>
      </c>
      <c r="B163" s="34">
        <v>7567.49</v>
      </c>
      <c r="C163" s="6" t="s">
        <v>348</v>
      </c>
      <c r="D163" s="6" t="s">
        <v>13</v>
      </c>
      <c r="E163" s="6" t="s">
        <v>18</v>
      </c>
      <c r="F163" s="6" t="s">
        <v>231</v>
      </c>
      <c r="G163">
        <v>12</v>
      </c>
      <c r="H163">
        <v>202212</v>
      </c>
      <c r="I163" s="8">
        <v>115.71</v>
      </c>
      <c r="J163" s="8">
        <v>3.79</v>
      </c>
      <c r="K163" s="8">
        <v>4.17</v>
      </c>
      <c r="L163" s="8">
        <v>4.59</v>
      </c>
      <c r="M163" s="35" t="str">
        <f>INDEX(YahooDetails[], MATCH(ZACKS_Screener[Ticker], YahooDetails[Ticker],0), 3)</f>
        <v>Healthcare</v>
      </c>
      <c r="N163" s="6" t="str">
        <f>INDEX(YahooDetails[], MATCH(ZACKS_Screener[Ticker], YahooDetails[Ticker],0), 2)</f>
        <v>Medical Instruments &amp; Supplies</v>
      </c>
      <c r="O16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0.10026385224274403</v>
      </c>
      <c r="P16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0.10071942446043164</v>
      </c>
      <c r="Q163" s="17">
        <f>IFERROR(ZACKS_Screener[[#This Row],[Price]]/ZACKS_Screener[[#This Row],[EPS1]], "")</f>
        <v>27.74820143884892</v>
      </c>
      <c r="R163" s="17">
        <f>IFERROR(ZACKS_Screener[[#This Row],[Price]]/ZACKS_Screener[[#This Row],[EPS2]], "")</f>
        <v>25.209150326797385</v>
      </c>
      <c r="S163" s="17">
        <f>IFERROR(ZACKS_Screener[[#This Row],[PE1]]/(ZACKS_Screener[[#This Row],[EG1]]*100), "")</f>
        <v>2.7675179856115117</v>
      </c>
      <c r="T163" s="17">
        <f>IFERROR(ZACKS_Screener[[#This Row],[PE2]]/(ZACKS_Screener[[#This Row],[EG2]]*100), "")</f>
        <v>2.5029084967320268</v>
      </c>
      <c r="U163"/>
    </row>
    <row r="164" spans="1:21" x14ac:dyDescent="0.25">
      <c r="A164" s="20" t="s">
        <v>3368</v>
      </c>
      <c r="B164" s="34">
        <v>2306.66</v>
      </c>
      <c r="C164" s="6" t="s">
        <v>3367</v>
      </c>
      <c r="D164" s="6" t="s">
        <v>22</v>
      </c>
      <c r="E164" s="6" t="s">
        <v>41</v>
      </c>
      <c r="F164" s="6" t="s">
        <v>61</v>
      </c>
      <c r="G164">
        <v>12</v>
      </c>
      <c r="H164">
        <v>202212</v>
      </c>
      <c r="I164" s="8">
        <v>48.87</v>
      </c>
      <c r="J164" s="8">
        <v>-1.02</v>
      </c>
      <c r="K164" s="8">
        <v>-1.1100000000000001</v>
      </c>
      <c r="L164" s="8">
        <v>-0.81</v>
      </c>
      <c r="M164" s="35" t="str">
        <f>INDEX(YahooDetails[], MATCH(ZACKS_Screener[Ticker], YahooDetails[Ticker],0), 3)</f>
        <v>Healthcare</v>
      </c>
      <c r="N164" s="6" t="str">
        <f>INDEX(YahooDetails[], MATCH(ZACKS_Screener[Ticker], YahooDetails[Ticker],0), 2)</f>
        <v>Medical Instruments &amp; Supplies</v>
      </c>
      <c r="O16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-8.8235294117647134E-2</v>
      </c>
      <c r="P16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0.27027027027027029</v>
      </c>
      <c r="Q164" s="17">
        <f>IFERROR(ZACKS_Screener[[#This Row],[Price]]/ZACKS_Screener[[#This Row],[EPS1]], "")</f>
        <v>-44.027027027027017</v>
      </c>
      <c r="R164" s="17">
        <f>IFERROR(ZACKS_Screener[[#This Row],[Price]]/ZACKS_Screener[[#This Row],[EPS2]], "")</f>
        <v>-60.333333333333329</v>
      </c>
      <c r="S164" s="17">
        <f>IFERROR(ZACKS_Screener[[#This Row],[PE1]]/(ZACKS_Screener[[#This Row],[EG1]]*100), "")</f>
        <v>4.9897297297297243</v>
      </c>
      <c r="T164" s="17">
        <f>IFERROR(ZACKS_Screener[[#This Row],[PE2]]/(ZACKS_Screener[[#This Row],[EG2]]*100), "")</f>
        <v>-2.2323333333333331</v>
      </c>
      <c r="U164"/>
    </row>
    <row r="165" spans="1:21" x14ac:dyDescent="0.25">
      <c r="A165" s="20" t="s">
        <v>3370</v>
      </c>
      <c r="B165" s="34">
        <v>4642.72</v>
      </c>
      <c r="C165" s="6" t="s">
        <v>3369</v>
      </c>
      <c r="D165" s="6" t="s">
        <v>13</v>
      </c>
      <c r="E165" s="6" t="s">
        <v>18</v>
      </c>
      <c r="F165" s="6" t="s">
        <v>171</v>
      </c>
      <c r="G165">
        <v>3</v>
      </c>
      <c r="H165">
        <v>202303</v>
      </c>
      <c r="I165" s="8">
        <v>46.97</v>
      </c>
      <c r="J165" s="8"/>
      <c r="M165" s="35" t="str">
        <f>INDEX(YahooDetails[], MATCH(ZACKS_Screener[Ticker], YahooDetails[Ticker],0), 3)</f>
        <v>Industrials</v>
      </c>
      <c r="N165" s="6" t="str">
        <f>INDEX(YahooDetails[], MATCH(ZACKS_Screener[Ticker], YahooDetails[Ticker],0), 2)</f>
        <v>Specialty Industrial Machinery</v>
      </c>
      <c r="O165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65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65" s="17" t="str">
        <f>IFERROR(ZACKS_Screener[[#This Row],[Price]]/ZACKS_Screener[[#This Row],[EPS1]], "")</f>
        <v/>
      </c>
      <c r="R165" s="17" t="str">
        <f>IFERROR(ZACKS_Screener[[#This Row],[Price]]/ZACKS_Screener[[#This Row],[EPS2]], "")</f>
        <v/>
      </c>
      <c r="S165" s="17" t="str">
        <f>IFERROR(ZACKS_Screener[[#This Row],[PE1]]/(ZACKS_Screener[[#This Row],[EG1]]*100), "")</f>
        <v/>
      </c>
      <c r="T165" s="17" t="str">
        <f>IFERROR(ZACKS_Screener[[#This Row],[PE2]]/(ZACKS_Screener[[#This Row],[EG2]]*100), "")</f>
        <v/>
      </c>
      <c r="U165"/>
    </row>
    <row r="166" spans="1:21" x14ac:dyDescent="0.25">
      <c r="A166" s="20" t="s">
        <v>351</v>
      </c>
      <c r="B166" s="34">
        <v>64226.33</v>
      </c>
      <c r="C166" s="6" t="s">
        <v>350</v>
      </c>
      <c r="D166" s="6" t="s">
        <v>22</v>
      </c>
      <c r="E166" s="6" t="s">
        <v>330</v>
      </c>
      <c r="F166" s="6" t="s">
        <v>352</v>
      </c>
      <c r="G166">
        <v>12</v>
      </c>
      <c r="H166">
        <v>202212</v>
      </c>
      <c r="I166" s="8">
        <v>81.89</v>
      </c>
      <c r="J166" s="8">
        <v>3.41</v>
      </c>
      <c r="K166" s="8">
        <v>4.0199999999999996</v>
      </c>
      <c r="L166" s="8">
        <v>4.24</v>
      </c>
      <c r="M166" s="35" t="str">
        <f>INDEX(YahooDetails[], MATCH(ZACKS_Screener[Ticker], YahooDetails[Ticker],0), 3)</f>
        <v>Communication Services</v>
      </c>
      <c r="N166" s="6" t="str">
        <f>INDEX(YahooDetails[], MATCH(ZACKS_Screener[Ticker], YahooDetails[Ticker],0), 2)</f>
        <v>Electronic Gaming &amp; Multimedia</v>
      </c>
      <c r="O16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0.17888563049853354</v>
      </c>
      <c r="P16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5.4726368159204147E-2</v>
      </c>
      <c r="Q166" s="17">
        <f>IFERROR(ZACKS_Screener[[#This Row],[Price]]/ZACKS_Screener[[#This Row],[EPS1]], "")</f>
        <v>20.370646766169155</v>
      </c>
      <c r="R166" s="17">
        <f>IFERROR(ZACKS_Screener[[#This Row],[Price]]/ZACKS_Screener[[#This Row],[EPS2]], "")</f>
        <v>19.313679245283019</v>
      </c>
      <c r="S166" s="17">
        <f>IFERROR(ZACKS_Screener[[#This Row],[PE1]]/(ZACKS_Screener[[#This Row],[EG1]]*100), "")</f>
        <v>1.1387525487317525</v>
      </c>
      <c r="T166" s="17">
        <f>IFERROR(ZACKS_Screener[[#This Row],[PE2]]/(ZACKS_Screener[[#This Row],[EG2]]*100), "")</f>
        <v>3.5291359348198865</v>
      </c>
      <c r="U166"/>
    </row>
    <row r="167" spans="1:21" x14ac:dyDescent="0.25">
      <c r="A167" s="20" t="s">
        <v>354</v>
      </c>
      <c r="B167" s="34">
        <v>9707.34</v>
      </c>
      <c r="C167" s="6" t="s">
        <v>353</v>
      </c>
      <c r="D167" s="6" t="s">
        <v>13</v>
      </c>
      <c r="E167" s="6" t="s">
        <v>130</v>
      </c>
      <c r="F167" s="6" t="s">
        <v>131</v>
      </c>
      <c r="G167">
        <v>12</v>
      </c>
      <c r="H167">
        <v>202212</v>
      </c>
      <c r="I167" s="8">
        <v>23.19</v>
      </c>
      <c r="J167" s="8">
        <v>1.29</v>
      </c>
      <c r="K167" s="8">
        <v>1.89</v>
      </c>
      <c r="L167" s="8">
        <v>2.2799999999999998</v>
      </c>
      <c r="M167" s="35" t="str">
        <f>INDEX(YahooDetails[], MATCH(ZACKS_Screener[Ticker], YahooDetails[Ticker],0), 3)</f>
        <v>Basic Materials</v>
      </c>
      <c r="N167" s="6" t="str">
        <f>INDEX(YahooDetails[], MATCH(ZACKS_Screener[Ticker], YahooDetails[Ticker],0), 2)</f>
        <v>Gold</v>
      </c>
      <c r="O16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0.46511627906976732</v>
      </c>
      <c r="P16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0.20634920634920631</v>
      </c>
      <c r="Q167" s="17">
        <f>IFERROR(ZACKS_Screener[[#This Row],[Price]]/ZACKS_Screener[[#This Row],[EPS1]], "")</f>
        <v>12.269841269841271</v>
      </c>
      <c r="R167" s="17">
        <f>IFERROR(ZACKS_Screener[[#This Row],[Price]]/ZACKS_Screener[[#This Row],[EPS2]], "")</f>
        <v>10.171052631578949</v>
      </c>
      <c r="S167" s="17">
        <f>IFERROR(ZACKS_Screener[[#This Row],[PE1]]/(ZACKS_Screener[[#This Row],[EG1]]*100), "")</f>
        <v>0.26380158730158737</v>
      </c>
      <c r="T167" s="17">
        <f>IFERROR(ZACKS_Screener[[#This Row],[PE2]]/(ZACKS_Screener[[#This Row],[EG2]]*100), "")</f>
        <v>0.49290485829959524</v>
      </c>
      <c r="U167"/>
    </row>
    <row r="168" spans="1:21" x14ac:dyDescent="0.25">
      <c r="A168" s="20" t="s">
        <v>3372</v>
      </c>
      <c r="B168" s="34">
        <v>2107.35</v>
      </c>
      <c r="C168" s="6" t="s">
        <v>3371</v>
      </c>
      <c r="D168" s="6" t="s">
        <v>13</v>
      </c>
      <c r="E168" s="6" t="s">
        <v>37</v>
      </c>
      <c r="F168" s="6" t="s">
        <v>2270</v>
      </c>
      <c r="G168">
        <v>12</v>
      </c>
      <c r="H168">
        <v>202212</v>
      </c>
      <c r="I168" s="8">
        <v>28.1</v>
      </c>
      <c r="J168" s="8">
        <v>2.92</v>
      </c>
      <c r="K168" s="8">
        <v>2.74</v>
      </c>
      <c r="L168" s="8">
        <v>2.67</v>
      </c>
      <c r="M168" s="35" t="str">
        <f>INDEX(YahooDetails[], MATCH(ZACKS_Screener[Ticker], YahooDetails[Ticker],0), 3)</f>
        <v>Financial Services</v>
      </c>
      <c r="N168" s="6" t="str">
        <f>INDEX(YahooDetails[], MATCH(ZACKS_Screener[Ticker], YahooDetails[Ticker],0), 2)</f>
        <v>Banks—Regional</v>
      </c>
      <c r="O16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-6.1643835616438263E-2</v>
      </c>
      <c r="P16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-2.5547445255474553E-2</v>
      </c>
      <c r="Q168" s="17">
        <f>IFERROR(ZACKS_Screener[[#This Row],[Price]]/ZACKS_Screener[[#This Row],[EPS1]], "")</f>
        <v>10.255474452554743</v>
      </c>
      <c r="R168" s="17">
        <f>IFERROR(ZACKS_Screener[[#This Row],[Price]]/ZACKS_Screener[[#This Row],[EPS2]], "")</f>
        <v>10.52434456928839</v>
      </c>
      <c r="S168" s="17">
        <f>IFERROR(ZACKS_Screener[[#This Row],[PE1]]/(ZACKS_Screener[[#This Row],[EG1]]*100), "")</f>
        <v>-1.6636658556366608</v>
      </c>
      <c r="T168" s="17">
        <f>IFERROR(ZACKS_Screener[[#This Row],[PE2]]/(ZACKS_Screener[[#This Row],[EG2]]*100), "")</f>
        <v>-4.1195291599785824</v>
      </c>
      <c r="U168"/>
    </row>
    <row r="169" spans="1:21" x14ac:dyDescent="0.25">
      <c r="A169" s="20" t="s">
        <v>6866</v>
      </c>
      <c r="B169" s="34">
        <v>2892.01</v>
      </c>
      <c r="C169" s="6" t="s">
        <v>6865</v>
      </c>
      <c r="D169" s="6" t="s">
        <v>22</v>
      </c>
      <c r="E169" s="6" t="s">
        <v>85</v>
      </c>
      <c r="F169" s="6" t="s">
        <v>286</v>
      </c>
      <c r="G169">
        <v>12</v>
      </c>
      <c r="H169">
        <v>202212</v>
      </c>
      <c r="I169" s="8">
        <v>2.4500000000000002</v>
      </c>
      <c r="J169" s="8">
        <v>-0.54</v>
      </c>
      <c r="M169" s="35" t="str">
        <f>INDEX(YahooDetails[], MATCH(ZACKS_Screener[Ticker], YahooDetails[Ticker],0), 3)</f>
        <v>Technology</v>
      </c>
      <c r="N169" s="6" t="str">
        <f>INDEX(YahooDetails[], MATCH(ZACKS_Screener[Ticker], YahooDetails[Ticker],0), 2)</f>
        <v>Information Technology Services</v>
      </c>
      <c r="O16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69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69" s="17" t="str">
        <f>IFERROR(ZACKS_Screener[[#This Row],[Price]]/ZACKS_Screener[[#This Row],[EPS1]], "")</f>
        <v/>
      </c>
      <c r="R169" s="17" t="str">
        <f>IFERROR(ZACKS_Screener[[#This Row],[Price]]/ZACKS_Screener[[#This Row],[EPS2]], "")</f>
        <v/>
      </c>
      <c r="S169" s="17" t="str">
        <f>IFERROR(ZACKS_Screener[[#This Row],[PE1]]/(ZACKS_Screener[[#This Row],[EG1]]*100), "")</f>
        <v/>
      </c>
      <c r="T169" s="17" t="str">
        <f>IFERROR(ZACKS_Screener[[#This Row],[PE2]]/(ZACKS_Screener[[#This Row],[EG2]]*100), "")</f>
        <v/>
      </c>
      <c r="U169"/>
    </row>
    <row r="170" spans="1:21" x14ac:dyDescent="0.25">
      <c r="A170" s="20" t="s">
        <v>356</v>
      </c>
      <c r="B170" s="34">
        <v>3030.54</v>
      </c>
      <c r="C170" s="6" t="s">
        <v>355</v>
      </c>
      <c r="D170" s="6" t="s">
        <v>13</v>
      </c>
      <c r="E170" s="6" t="s">
        <v>118</v>
      </c>
      <c r="F170" s="6" t="s">
        <v>119</v>
      </c>
      <c r="G170">
        <v>12</v>
      </c>
      <c r="H170">
        <v>202212</v>
      </c>
      <c r="I170" s="8">
        <v>40</v>
      </c>
      <c r="J170" s="8">
        <v>2.12</v>
      </c>
      <c r="K170" s="8">
        <v>2.3199999999999998</v>
      </c>
      <c r="L170" s="8">
        <v>2.4300000000000002</v>
      </c>
      <c r="M170" s="35" t="str">
        <f>INDEX(YahooDetails[], MATCH(ZACKS_Screener[Ticker], YahooDetails[Ticker],0), 3)</f>
        <v>Utilities</v>
      </c>
      <c r="N170" s="6" t="str">
        <f>INDEX(YahooDetails[], MATCH(ZACKS_Screener[Ticker], YahooDetails[Ticker],0), 2)</f>
        <v>Utilities—Diversified</v>
      </c>
      <c r="O17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9.4339622641509302E-2</v>
      </c>
      <c r="P17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4.7413793103448419E-2</v>
      </c>
      <c r="Q170" s="17">
        <f>IFERROR(ZACKS_Screener[[#This Row],[Price]]/ZACKS_Screener[[#This Row],[EPS1]], "")</f>
        <v>17.241379310344829</v>
      </c>
      <c r="R170" s="17">
        <f>IFERROR(ZACKS_Screener[[#This Row],[Price]]/ZACKS_Screener[[#This Row],[EPS2]], "")</f>
        <v>16.460905349794238</v>
      </c>
      <c r="S170" s="17">
        <f>IFERROR(ZACKS_Screener[[#This Row],[PE1]]/(ZACKS_Screener[[#This Row],[EG1]]*100), "")</f>
        <v>1.8275862068965545</v>
      </c>
      <c r="T170" s="17">
        <f>IFERROR(ZACKS_Screener[[#This Row],[PE2]]/(ZACKS_Screener[[#This Row],[EG2]]*100), "")</f>
        <v>3.4717545828656835</v>
      </c>
      <c r="U170"/>
    </row>
    <row r="171" spans="1:21" x14ac:dyDescent="0.25">
      <c r="A171" s="20" t="s">
        <v>3375</v>
      </c>
      <c r="B171" s="34">
        <v>2837.34</v>
      </c>
      <c r="C171" s="6" t="s">
        <v>3374</v>
      </c>
      <c r="D171" s="6" t="s">
        <v>13</v>
      </c>
      <c r="E171" s="6" t="s">
        <v>37</v>
      </c>
      <c r="F171" s="6" t="s">
        <v>38</v>
      </c>
      <c r="G171">
        <v>12</v>
      </c>
      <c r="H171">
        <v>202212</v>
      </c>
      <c r="I171" s="8">
        <v>2.39</v>
      </c>
      <c r="J171" s="8">
        <v>0.33</v>
      </c>
      <c r="K171" s="8">
        <v>0.33</v>
      </c>
      <c r="L171" s="8">
        <v>0.38</v>
      </c>
      <c r="M171" s="35" t="str">
        <f>INDEX(YahooDetails[], MATCH(ZACKS_Screener[Ticker], YahooDetails[Ticker],0), 3)</f>
        <v>Financial Services</v>
      </c>
      <c r="N171" s="6" t="str">
        <f>INDEX(YahooDetails[], MATCH(ZACKS_Screener[Ticker], YahooDetails[Ticker],0), 2)</f>
        <v>Banks—Regional</v>
      </c>
      <c r="O17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</v>
      </c>
      <c r="P17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0.15151515151515146</v>
      </c>
      <c r="Q171" s="17">
        <f>IFERROR(ZACKS_Screener[[#This Row],[Price]]/ZACKS_Screener[[#This Row],[EPS1]], "")</f>
        <v>7.2424242424242422</v>
      </c>
      <c r="R171" s="17">
        <f>IFERROR(ZACKS_Screener[[#This Row],[Price]]/ZACKS_Screener[[#This Row],[EPS2]], "")</f>
        <v>6.2894736842105265</v>
      </c>
      <c r="S171" s="17" t="str">
        <f>IFERROR(ZACKS_Screener[[#This Row],[PE1]]/(ZACKS_Screener[[#This Row],[EG1]]*100), "")</f>
        <v/>
      </c>
      <c r="T171" s="17">
        <f>IFERROR(ZACKS_Screener[[#This Row],[PE2]]/(ZACKS_Screener[[#This Row],[EG2]]*100), "")</f>
        <v>0.41510526315789487</v>
      </c>
      <c r="U171"/>
    </row>
    <row r="172" spans="1:21" x14ac:dyDescent="0.25">
      <c r="A172" s="20" t="s">
        <v>3377</v>
      </c>
      <c r="B172" s="34">
        <v>2404.88</v>
      </c>
      <c r="C172" s="6" t="s">
        <v>3376</v>
      </c>
      <c r="D172" s="6" t="s">
        <v>22</v>
      </c>
      <c r="E172" s="6" t="s">
        <v>179</v>
      </c>
      <c r="F172" s="6" t="s">
        <v>180</v>
      </c>
      <c r="G172">
        <v>4</v>
      </c>
      <c r="H172">
        <v>202304</v>
      </c>
      <c r="I172" s="8">
        <v>95.19</v>
      </c>
      <c r="J172" s="8">
        <v>1.25</v>
      </c>
      <c r="K172" s="8">
        <v>2.2799999999999998</v>
      </c>
      <c r="L172" s="8">
        <v>2.81</v>
      </c>
      <c r="M172" s="35" t="str">
        <f>INDEX(YahooDetails[], MATCH(ZACKS_Screener[Ticker], YahooDetails[Ticker],0), 3)</f>
        <v>Industrials</v>
      </c>
      <c r="N172" s="6" t="str">
        <f>INDEX(YahooDetails[], MATCH(ZACKS_Screener[Ticker], YahooDetails[Ticker],0), 2)</f>
        <v>Aerospace &amp; Defense</v>
      </c>
      <c r="O17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0.82399999999999984</v>
      </c>
      <c r="P17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0.23245614035087733</v>
      </c>
      <c r="Q172" s="17">
        <f>IFERROR(ZACKS_Screener[[#This Row],[Price]]/ZACKS_Screener[[#This Row],[EPS1]], "")</f>
        <v>41.75</v>
      </c>
      <c r="R172" s="17">
        <f>IFERROR(ZACKS_Screener[[#This Row],[Price]]/ZACKS_Screener[[#This Row],[EPS2]], "")</f>
        <v>33.87544483985765</v>
      </c>
      <c r="S172" s="17">
        <f>IFERROR(ZACKS_Screener[[#This Row],[PE1]]/(ZACKS_Screener[[#This Row],[EG1]]*100), "")</f>
        <v>0.50667475728155353</v>
      </c>
      <c r="T172" s="17">
        <f>IFERROR(ZACKS_Screener[[#This Row],[PE2]]/(ZACKS_Screener[[#This Row],[EG2]]*100), "")</f>
        <v>1.4572832874504791</v>
      </c>
      <c r="U172"/>
    </row>
    <row r="173" spans="1:21" x14ac:dyDescent="0.25">
      <c r="A173" s="20" t="s">
        <v>358</v>
      </c>
      <c r="B173" s="34">
        <v>27008.22</v>
      </c>
      <c r="C173" s="6" t="s">
        <v>357</v>
      </c>
      <c r="D173" s="6" t="s">
        <v>13</v>
      </c>
      <c r="E173" s="6" t="s">
        <v>37</v>
      </c>
      <c r="F173" s="6" t="s">
        <v>168</v>
      </c>
      <c r="G173">
        <v>12</v>
      </c>
      <c r="H173">
        <v>202212</v>
      </c>
      <c r="I173" s="8">
        <v>190.2</v>
      </c>
      <c r="J173" s="8">
        <v>9.7899999999999991</v>
      </c>
      <c r="K173" s="8">
        <v>10.46</v>
      </c>
      <c r="L173" s="8">
        <v>11.06</v>
      </c>
      <c r="M173" s="35" t="str">
        <f>INDEX(YahooDetails[], MATCH(ZACKS_Screener[Ticker], YahooDetails[Ticker],0), 3)</f>
        <v>Real Estate</v>
      </c>
      <c r="N173" s="6" t="str">
        <f>INDEX(YahooDetails[], MATCH(ZACKS_Screener[Ticker], YahooDetails[Ticker],0), 2)</f>
        <v>REIT—Residential</v>
      </c>
      <c r="O17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6.8437180796731542E-2</v>
      </c>
      <c r="P17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5.7361376673040115E-2</v>
      </c>
      <c r="Q173" s="17">
        <f>IFERROR(ZACKS_Screener[[#This Row],[Price]]/ZACKS_Screener[[#This Row],[EPS1]], "")</f>
        <v>18.183556405353727</v>
      </c>
      <c r="R173" s="17">
        <f>IFERROR(ZACKS_Screener[[#This Row],[Price]]/ZACKS_Screener[[#This Row],[EPS2]], "")</f>
        <v>17.197106690777574</v>
      </c>
      <c r="S173" s="17">
        <f>IFERROR(ZACKS_Screener[[#This Row],[PE1]]/(ZACKS_Screener[[#This Row],[EG1]]*100), "")</f>
        <v>2.6569704060957089</v>
      </c>
      <c r="T173" s="17">
        <f>IFERROR(ZACKS_Screener[[#This Row],[PE2]]/(ZACKS_Screener[[#This Row],[EG2]]*100), "")</f>
        <v>2.9980289330922258</v>
      </c>
      <c r="U173"/>
    </row>
    <row r="174" spans="1:21" x14ac:dyDescent="0.25">
      <c r="A174" s="20" t="s">
        <v>3379</v>
      </c>
      <c r="B174" s="34">
        <v>2179.5300000000002</v>
      </c>
      <c r="C174" s="6" t="s">
        <v>3378</v>
      </c>
      <c r="D174" s="6" t="s">
        <v>22</v>
      </c>
      <c r="E174" s="6" t="s">
        <v>14</v>
      </c>
      <c r="F174" s="6" t="s">
        <v>201</v>
      </c>
      <c r="G174">
        <v>12</v>
      </c>
      <c r="H174">
        <v>202212</v>
      </c>
      <c r="I174" s="8">
        <v>10.83</v>
      </c>
      <c r="J174" s="8">
        <v>-0.24</v>
      </c>
      <c r="K174" s="8">
        <v>-0.17</v>
      </c>
      <c r="L174" s="8">
        <v>-0.04</v>
      </c>
      <c r="M174" s="35" t="str">
        <f>INDEX(YahooDetails[], MATCH(ZACKS_Screener[Ticker], YahooDetails[Ticker],0), 3)</f>
        <v>Technology</v>
      </c>
      <c r="N174" s="6" t="str">
        <f>INDEX(YahooDetails[], MATCH(ZACKS_Screener[Ticker], YahooDetails[Ticker],0), 2)</f>
        <v>Software—Infrastructure</v>
      </c>
      <c r="O17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0.29166666666666657</v>
      </c>
      <c r="P17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0.76470588235294112</v>
      </c>
      <c r="Q174" s="17">
        <f>IFERROR(ZACKS_Screener[[#This Row],[Price]]/ZACKS_Screener[[#This Row],[EPS1]], "")</f>
        <v>-63.705882352941174</v>
      </c>
      <c r="R174" s="17">
        <f>IFERROR(ZACKS_Screener[[#This Row],[Price]]/ZACKS_Screener[[#This Row],[EPS2]], "")</f>
        <v>-270.75</v>
      </c>
      <c r="S174" s="17">
        <f>IFERROR(ZACKS_Screener[[#This Row],[PE1]]/(ZACKS_Screener[[#This Row],[EG1]]*100), "")</f>
        <v>-2.1842016806722695</v>
      </c>
      <c r="T174" s="17">
        <f>IFERROR(ZACKS_Screener[[#This Row],[PE2]]/(ZACKS_Screener[[#This Row],[EG2]]*100), "")</f>
        <v>-3.5405769230769231</v>
      </c>
      <c r="U174"/>
    </row>
    <row r="175" spans="1:21" x14ac:dyDescent="0.25">
      <c r="A175" s="20" t="s">
        <v>360</v>
      </c>
      <c r="B175" s="34">
        <v>358223.31</v>
      </c>
      <c r="C175" s="6" t="s">
        <v>359</v>
      </c>
      <c r="D175" s="6" t="s">
        <v>22</v>
      </c>
      <c r="E175" s="6" t="s">
        <v>14</v>
      </c>
      <c r="F175" s="6" t="s">
        <v>196</v>
      </c>
      <c r="G175">
        <v>10</v>
      </c>
      <c r="H175">
        <v>202210</v>
      </c>
      <c r="I175" s="8">
        <v>868.03</v>
      </c>
      <c r="J175" s="8">
        <v>37.64</v>
      </c>
      <c r="K175" s="8">
        <v>42</v>
      </c>
      <c r="L175" s="8">
        <v>45.1</v>
      </c>
      <c r="M175" s="35" t="str">
        <f>INDEX(YahooDetails[], MATCH(ZACKS_Screener[Ticker], YahooDetails[Ticker],0), 3)</f>
        <v>Technology</v>
      </c>
      <c r="N175" s="6" t="str">
        <f>INDEX(YahooDetails[], MATCH(ZACKS_Screener[Ticker], YahooDetails[Ticker],0), 2)</f>
        <v>Semiconductors</v>
      </c>
      <c r="O17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0.11583421891604674</v>
      </c>
      <c r="P17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7.3809523809523839E-2</v>
      </c>
      <c r="Q175" s="17">
        <f>IFERROR(ZACKS_Screener[[#This Row],[Price]]/ZACKS_Screener[[#This Row],[EPS1]], "")</f>
        <v>20.667380952380952</v>
      </c>
      <c r="R175" s="17">
        <f>IFERROR(ZACKS_Screener[[#This Row],[Price]]/ZACKS_Screener[[#This Row],[EPS2]], "")</f>
        <v>19.246784922394678</v>
      </c>
      <c r="S175" s="17">
        <f>IFERROR(ZACKS_Screener[[#This Row],[PE1]]/(ZACKS_Screener[[#This Row],[EG1]]*100), "")</f>
        <v>1.7842206858890348</v>
      </c>
      <c r="T175" s="17">
        <f>IFERROR(ZACKS_Screener[[#This Row],[PE2]]/(ZACKS_Screener[[#This Row],[EG2]]*100), "")</f>
        <v>2.6076289249696005</v>
      </c>
      <c r="U175"/>
    </row>
    <row r="176" spans="1:21" x14ac:dyDescent="0.25">
      <c r="A176" s="20" t="s">
        <v>362</v>
      </c>
      <c r="B176" s="34">
        <v>3615.58</v>
      </c>
      <c r="C176" s="6" t="s">
        <v>361</v>
      </c>
      <c r="D176" s="6" t="s">
        <v>13</v>
      </c>
      <c r="E176" s="6" t="s">
        <v>130</v>
      </c>
      <c r="F176" s="6" t="s">
        <v>189</v>
      </c>
      <c r="G176">
        <v>12</v>
      </c>
      <c r="H176">
        <v>202212</v>
      </c>
      <c r="I176" s="8">
        <v>39.700000000000003</v>
      </c>
      <c r="J176" s="8">
        <v>2.69</v>
      </c>
      <c r="K176" s="8">
        <v>2.42</v>
      </c>
      <c r="L176" s="8">
        <v>2.97</v>
      </c>
      <c r="M176" s="35" t="str">
        <f>INDEX(YahooDetails[], MATCH(ZACKS_Screener[Ticker], YahooDetails[Ticker],0), 3)</f>
        <v>Basic Materials</v>
      </c>
      <c r="N176" s="6" t="str">
        <f>INDEX(YahooDetails[], MATCH(ZACKS_Screener[Ticker], YahooDetails[Ticker],0), 2)</f>
        <v>Specialty Chemicals</v>
      </c>
      <c r="O17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-0.10037174721189591</v>
      </c>
      <c r="P17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0.22727272727272738</v>
      </c>
      <c r="Q176" s="17">
        <f>IFERROR(ZACKS_Screener[[#This Row],[Price]]/ZACKS_Screener[[#This Row],[EPS1]], "")</f>
        <v>16.404958677685951</v>
      </c>
      <c r="R176" s="17">
        <f>IFERROR(ZACKS_Screener[[#This Row],[Price]]/ZACKS_Screener[[#This Row],[EPS2]], "")</f>
        <v>13.367003367003367</v>
      </c>
      <c r="S176" s="17">
        <f>IFERROR(ZACKS_Screener[[#This Row],[PE1]]/(ZACKS_Screener[[#This Row],[EG1]]*100), "")</f>
        <v>-1.6344199571472298</v>
      </c>
      <c r="T176" s="17">
        <f>IFERROR(ZACKS_Screener[[#This Row],[PE2]]/(ZACKS_Screener[[#This Row],[EG2]]*100), "")</f>
        <v>0.58814814814814786</v>
      </c>
      <c r="U176"/>
    </row>
    <row r="177" spans="1:21" x14ac:dyDescent="0.25">
      <c r="A177" s="20" t="s">
        <v>364</v>
      </c>
      <c r="B177" s="34">
        <v>4366.1499999999996</v>
      </c>
      <c r="C177" s="6" t="s">
        <v>363</v>
      </c>
      <c r="D177" s="6" t="s">
        <v>22</v>
      </c>
      <c r="E177" s="6" t="s">
        <v>14</v>
      </c>
      <c r="F177" s="6" t="s">
        <v>314</v>
      </c>
      <c r="G177">
        <v>6</v>
      </c>
      <c r="H177">
        <v>202206</v>
      </c>
      <c r="I177" s="8">
        <v>47.77</v>
      </c>
      <c r="J177" s="8">
        <v>6.93</v>
      </c>
      <c r="K177" s="8">
        <v>7.63</v>
      </c>
      <c r="L177" s="8">
        <v>5.77</v>
      </c>
      <c r="M177" s="35" t="str">
        <f>INDEX(YahooDetails[], MATCH(ZACKS_Screener[Ticker], YahooDetails[Ticker],0), 3)</f>
        <v>Technology</v>
      </c>
      <c r="N177" s="6" t="str">
        <f>INDEX(YahooDetails[], MATCH(ZACKS_Screener[Ticker], YahooDetails[Ticker],0), 2)</f>
        <v>Electronics &amp; Computer Distribution</v>
      </c>
      <c r="O17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0.10101010101010104</v>
      </c>
      <c r="P17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-0.24377457404980346</v>
      </c>
      <c r="Q177" s="17">
        <f>IFERROR(ZACKS_Screener[[#This Row],[Price]]/ZACKS_Screener[[#This Row],[EPS1]], "")</f>
        <v>6.2608125819135001</v>
      </c>
      <c r="R177" s="17">
        <f>IFERROR(ZACKS_Screener[[#This Row],[Price]]/ZACKS_Screener[[#This Row],[EPS2]], "")</f>
        <v>8.2790294627383023</v>
      </c>
      <c r="S177" s="17">
        <f>IFERROR(ZACKS_Screener[[#This Row],[PE1]]/(ZACKS_Screener[[#This Row],[EG1]]*100), "")</f>
        <v>0.61982044560943639</v>
      </c>
      <c r="T177" s="17">
        <f>IFERROR(ZACKS_Screener[[#This Row],[PE2]]/(ZACKS_Screener[[#This Row],[EG2]]*100), "")</f>
        <v>-0.33961825161663028</v>
      </c>
      <c r="U177"/>
    </row>
    <row r="178" spans="1:21" x14ac:dyDescent="0.25">
      <c r="A178" s="20" t="s">
        <v>366</v>
      </c>
      <c r="B178" s="34">
        <v>13265.86</v>
      </c>
      <c r="C178" s="6" t="s">
        <v>365</v>
      </c>
      <c r="D178" s="6" t="s">
        <v>13</v>
      </c>
      <c r="E178" s="6" t="s">
        <v>41</v>
      </c>
      <c r="F178" s="6" t="s">
        <v>153</v>
      </c>
      <c r="G178">
        <v>12</v>
      </c>
      <c r="H178">
        <v>202212</v>
      </c>
      <c r="I178" s="8">
        <v>19.649999999999999</v>
      </c>
      <c r="J178" s="8">
        <v>1.41</v>
      </c>
      <c r="K178" s="8">
        <v>1.29</v>
      </c>
      <c r="L178" s="8">
        <v>1.48</v>
      </c>
      <c r="M178" s="35" t="str">
        <f>INDEX(YahooDetails[], MATCH(ZACKS_Screener[Ticker], YahooDetails[Ticker],0), 3)</f>
        <v>Basic Materials</v>
      </c>
      <c r="N178" s="6" t="str">
        <f>INDEX(YahooDetails[], MATCH(ZACKS_Screener[Ticker], YahooDetails[Ticker],0), 2)</f>
        <v>Specialty Chemicals</v>
      </c>
      <c r="O17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-8.5106382978723333E-2</v>
      </c>
      <c r="P17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0.14728682170542631</v>
      </c>
      <c r="Q178" s="17">
        <f>IFERROR(ZACKS_Screener[[#This Row],[Price]]/ZACKS_Screener[[#This Row],[EPS1]], "")</f>
        <v>15.232558139534882</v>
      </c>
      <c r="R178" s="17">
        <f>IFERROR(ZACKS_Screener[[#This Row],[Price]]/ZACKS_Screener[[#This Row],[EPS2]], "")</f>
        <v>13.277027027027026</v>
      </c>
      <c r="S178" s="17">
        <f>IFERROR(ZACKS_Screener[[#This Row],[PE1]]/(ZACKS_Screener[[#This Row],[EG1]]*100), "")</f>
        <v>-1.7898255813953503</v>
      </c>
      <c r="T178" s="17">
        <f>IFERROR(ZACKS_Screener[[#This Row],[PE2]]/(ZACKS_Screener[[#This Row],[EG2]]*100), "")</f>
        <v>0.90144025604551936</v>
      </c>
      <c r="U178"/>
    </row>
    <row r="179" spans="1:21" x14ac:dyDescent="0.25">
      <c r="A179" s="20" t="s">
        <v>368</v>
      </c>
      <c r="B179" s="34">
        <v>13565.58</v>
      </c>
      <c r="C179" s="6" t="s">
        <v>367</v>
      </c>
      <c r="D179" s="6" t="s">
        <v>13</v>
      </c>
      <c r="E179" s="6" t="s">
        <v>18</v>
      </c>
      <c r="F179" s="6" t="s">
        <v>369</v>
      </c>
      <c r="G179">
        <v>12</v>
      </c>
      <c r="H179">
        <v>202212</v>
      </c>
      <c r="I179" s="8">
        <v>168.04</v>
      </c>
      <c r="J179" s="8">
        <v>9.15</v>
      </c>
      <c r="K179" s="8">
        <v>8.98</v>
      </c>
      <c r="L179" s="8">
        <v>10.130000000000001</v>
      </c>
      <c r="M179" s="35" t="str">
        <f>INDEX(YahooDetails[], MATCH(ZACKS_Screener[Ticker], YahooDetails[Ticker],0), 3)</f>
        <v>Consumer Cyclical</v>
      </c>
      <c r="N179" s="6" t="str">
        <f>INDEX(YahooDetails[], MATCH(ZACKS_Screener[Ticker], YahooDetails[Ticker],0), 2)</f>
        <v>Packaging &amp; Containers</v>
      </c>
      <c r="O17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-1.8579234972677588E-2</v>
      </c>
      <c r="P17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0.12806236080178177</v>
      </c>
      <c r="Q179" s="17">
        <f>IFERROR(ZACKS_Screener[[#This Row],[Price]]/ZACKS_Screener[[#This Row],[EPS1]], "")</f>
        <v>18.712694877505566</v>
      </c>
      <c r="R179" s="17">
        <f>IFERROR(ZACKS_Screener[[#This Row],[Price]]/ZACKS_Screener[[#This Row],[EPS2]], "")</f>
        <v>16.588351431391903</v>
      </c>
      <c r="S179" s="17">
        <f>IFERROR(ZACKS_Screener[[#This Row],[PE1]]/(ZACKS_Screener[[#This Row],[EG1]]*100), "")</f>
        <v>-10.071832831128001</v>
      </c>
      <c r="T179" s="17">
        <f>IFERROR(ZACKS_Screener[[#This Row],[PE2]]/(ZACKS_Screener[[#This Row],[EG2]]*100), "")</f>
        <v>1.2953338769904283</v>
      </c>
      <c r="U179"/>
    </row>
    <row r="180" spans="1:21" x14ac:dyDescent="0.25">
      <c r="A180" s="20" t="s">
        <v>3384</v>
      </c>
      <c r="B180" s="34">
        <v>3179.53</v>
      </c>
      <c r="C180" s="6" t="s">
        <v>3383</v>
      </c>
      <c r="D180" s="6" t="s">
        <v>13</v>
      </c>
      <c r="E180" s="6" t="s">
        <v>26</v>
      </c>
      <c r="F180" s="6" t="s">
        <v>64</v>
      </c>
      <c r="G180">
        <v>12</v>
      </c>
      <c r="H180">
        <v>202212</v>
      </c>
      <c r="I180" s="8">
        <v>70.47</v>
      </c>
      <c r="J180" s="8">
        <v>4.74</v>
      </c>
      <c r="K180" s="8">
        <v>4.8600000000000003</v>
      </c>
      <c r="L180" s="8">
        <v>5.24</v>
      </c>
      <c r="M180" s="35" t="str">
        <f>INDEX(YahooDetails[], MATCH(ZACKS_Screener[Ticker], YahooDetails[Ticker],0), 3)</f>
        <v>Industrials</v>
      </c>
      <c r="N180" s="6" t="str">
        <f>INDEX(YahooDetails[], MATCH(ZACKS_Screener[Ticker], YahooDetails[Ticker],0), 2)</f>
        <v>Building Products &amp; Equipment</v>
      </c>
      <c r="O18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2.5316455696202552E-2</v>
      </c>
      <c r="P18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7.8189300411522611E-2</v>
      </c>
      <c r="Q180" s="17">
        <f>IFERROR(ZACKS_Screener[[#This Row],[Price]]/ZACKS_Screener[[#This Row],[EPS1]], "")</f>
        <v>14.499999999999998</v>
      </c>
      <c r="R180" s="17">
        <f>IFERROR(ZACKS_Screener[[#This Row],[Price]]/ZACKS_Screener[[#This Row],[EPS2]], "")</f>
        <v>13.448473282442748</v>
      </c>
      <c r="S180" s="17">
        <f>IFERROR(ZACKS_Screener[[#This Row],[PE1]]/(ZACKS_Screener[[#This Row],[EG1]]*100), "")</f>
        <v>5.7274999999999947</v>
      </c>
      <c r="T180" s="17">
        <f>IFERROR(ZACKS_Screener[[#This Row],[PE2]]/(ZACKS_Screener[[#This Row],[EG2]]*100), "")</f>
        <v>1.7199889513860993</v>
      </c>
      <c r="U180"/>
    </row>
    <row r="181" spans="1:21" x14ac:dyDescent="0.25">
      <c r="A181" s="20" t="s">
        <v>371</v>
      </c>
      <c r="B181" s="34">
        <v>28828.67</v>
      </c>
      <c r="C181" s="6" t="s">
        <v>370</v>
      </c>
      <c r="D181" s="6" t="s">
        <v>13</v>
      </c>
      <c r="E181" s="6" t="s">
        <v>118</v>
      </c>
      <c r="F181" s="6" t="s">
        <v>372</v>
      </c>
      <c r="G181">
        <v>12</v>
      </c>
      <c r="H181">
        <v>202212</v>
      </c>
      <c r="I181" s="8">
        <v>148.11000000000001</v>
      </c>
      <c r="J181" s="8">
        <v>4.51</v>
      </c>
      <c r="K181" s="8">
        <v>4.7699999999999996</v>
      </c>
      <c r="L181" s="8">
        <v>5.1100000000000003</v>
      </c>
      <c r="M181" s="35" t="str">
        <f>INDEX(YahooDetails[], MATCH(ZACKS_Screener[Ticker], YahooDetails[Ticker],0), 3)</f>
        <v>Utilities</v>
      </c>
      <c r="N181" s="6" t="str">
        <f>INDEX(YahooDetails[], MATCH(ZACKS_Screener[Ticker], YahooDetails[Ticker],0), 2)</f>
        <v>Utilities—Regulated Water</v>
      </c>
      <c r="O18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5.7649667405764923E-2</v>
      </c>
      <c r="P18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7.1278825995807288E-2</v>
      </c>
      <c r="Q181" s="17">
        <f>IFERROR(ZACKS_Screener[[#This Row],[Price]]/ZACKS_Screener[[#This Row],[EPS1]], "")</f>
        <v>31.05031446540881</v>
      </c>
      <c r="R181" s="17">
        <f>IFERROR(ZACKS_Screener[[#This Row],[Price]]/ZACKS_Screener[[#This Row],[EPS2]], "")</f>
        <v>28.984344422700588</v>
      </c>
      <c r="S181" s="17">
        <f>IFERROR(ZACKS_Screener[[#This Row],[PE1]]/(ZACKS_Screener[[#This Row],[EG1]]*100), "")</f>
        <v>5.3860353168843789</v>
      </c>
      <c r="T181" s="17">
        <f>IFERROR(ZACKS_Screener[[#This Row],[PE2]]/(ZACKS_Screener[[#This Row],[EG2]]*100), "")</f>
        <v>4.0663330263612201</v>
      </c>
      <c r="U181"/>
    </row>
    <row r="182" spans="1:21" x14ac:dyDescent="0.25">
      <c r="A182" s="20" t="s">
        <v>374</v>
      </c>
      <c r="B182" s="34">
        <v>3233.22</v>
      </c>
      <c r="C182" s="6" t="s">
        <v>373</v>
      </c>
      <c r="D182" s="6" t="s">
        <v>13</v>
      </c>
      <c r="E182" s="6" t="s">
        <v>118</v>
      </c>
      <c r="F182" s="6" t="s">
        <v>372</v>
      </c>
      <c r="G182">
        <v>12</v>
      </c>
      <c r="H182">
        <v>202212</v>
      </c>
      <c r="I182" s="8">
        <v>87.44</v>
      </c>
      <c r="J182" s="8">
        <v>2.2799999999999998</v>
      </c>
      <c r="K182" s="8">
        <v>2.94</v>
      </c>
      <c r="L182" s="8">
        <v>2.93</v>
      </c>
      <c r="M182" s="35" t="str">
        <f>INDEX(YahooDetails[], MATCH(ZACKS_Screener[Ticker], YahooDetails[Ticker],0), 3)</f>
        <v>Utilities</v>
      </c>
      <c r="N182" s="6" t="str">
        <f>INDEX(YahooDetails[], MATCH(ZACKS_Screener[Ticker], YahooDetails[Ticker],0), 2)</f>
        <v>Utilities—Regulated Water</v>
      </c>
      <c r="O18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0.28947368421052638</v>
      </c>
      <c r="P18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-3.4013605442176145E-3</v>
      </c>
      <c r="Q182" s="17">
        <f>IFERROR(ZACKS_Screener[[#This Row],[Price]]/ZACKS_Screener[[#This Row],[EPS1]], "")</f>
        <v>29.741496598639454</v>
      </c>
      <c r="R182" s="17">
        <f>IFERROR(ZACKS_Screener[[#This Row],[Price]]/ZACKS_Screener[[#This Row],[EPS2]], "")</f>
        <v>29.843003412969281</v>
      </c>
      <c r="S182" s="17">
        <f>IFERROR(ZACKS_Screener[[#This Row],[PE1]]/(ZACKS_Screener[[#This Row],[EG1]]*100), "")</f>
        <v>1.02743351886209</v>
      </c>
      <c r="T182" s="17">
        <f>IFERROR(ZACKS_Screener[[#This Row],[PE2]]/(ZACKS_Screener[[#This Row],[EG2]]*100), "")</f>
        <v>-87.738430034131568</v>
      </c>
      <c r="U182"/>
    </row>
    <row r="183" spans="1:21" x14ac:dyDescent="0.25">
      <c r="A183" s="20" t="s">
        <v>3386</v>
      </c>
      <c r="B183" s="34">
        <v>2342.15</v>
      </c>
      <c r="C183" s="6" t="s">
        <v>3385</v>
      </c>
      <c r="D183" s="6" t="s">
        <v>13</v>
      </c>
      <c r="E183" s="6" t="s">
        <v>37</v>
      </c>
      <c r="F183" s="6" t="s">
        <v>379</v>
      </c>
      <c r="G183">
        <v>6</v>
      </c>
      <c r="H183">
        <v>202206</v>
      </c>
      <c r="I183" s="8">
        <v>39.46</v>
      </c>
      <c r="J183" s="8">
        <v>4.2300000000000004</v>
      </c>
      <c r="K183" s="8">
        <v>4.91</v>
      </c>
      <c r="L183" s="8">
        <v>5.35</v>
      </c>
      <c r="M183" s="35" t="str">
        <f>INDEX(YahooDetails[], MATCH(ZACKS_Screener[Ticker], YahooDetails[Ticker],0), 3)</f>
        <v>Financial Services</v>
      </c>
      <c r="N183" s="6" t="str">
        <f>INDEX(YahooDetails[], MATCH(ZACKS_Screener[Ticker], YahooDetails[Ticker],0), 2)</f>
        <v>Banks—Regional</v>
      </c>
      <c r="O18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0.16075650118203302</v>
      </c>
      <c r="P18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8.9613034623217819E-2</v>
      </c>
      <c r="Q183" s="17">
        <f>IFERROR(ZACKS_Screener[[#This Row],[Price]]/ZACKS_Screener[[#This Row],[EPS1]], "")</f>
        <v>8.0366598778004068</v>
      </c>
      <c r="R183" s="17">
        <f>IFERROR(ZACKS_Screener[[#This Row],[Price]]/ZACKS_Screener[[#This Row],[EPS2]], "")</f>
        <v>7.3757009345794398</v>
      </c>
      <c r="S183" s="17">
        <f>IFERROR(ZACKS_Screener[[#This Row],[PE1]]/(ZACKS_Screener[[#This Row],[EG1]]*100), "")</f>
        <v>0.49992751886905495</v>
      </c>
      <c r="T183" s="17">
        <f>IFERROR(ZACKS_Screener[[#This Row],[PE2]]/(ZACKS_Screener[[#This Row],[EG2]]*100), "")</f>
        <v>0.82306117247238841</v>
      </c>
      <c r="U183"/>
    </row>
    <row r="184" spans="1:21" x14ac:dyDescent="0.25">
      <c r="A184" s="20" t="s">
        <v>3389</v>
      </c>
      <c r="B184" s="34">
        <v>2621.47</v>
      </c>
      <c r="C184" s="6" t="s">
        <v>3388</v>
      </c>
      <c r="D184" s="6" t="s">
        <v>22</v>
      </c>
      <c r="E184" s="6" t="s">
        <v>41</v>
      </c>
      <c r="F184" s="6" t="s">
        <v>1348</v>
      </c>
      <c r="G184">
        <v>12</v>
      </c>
      <c r="H184">
        <v>202212</v>
      </c>
      <c r="I184" s="8">
        <v>52.03</v>
      </c>
      <c r="J184" s="8">
        <v>-1.28</v>
      </c>
      <c r="K184" s="8">
        <v>-0.4</v>
      </c>
      <c r="L184" s="8">
        <v>-0.04</v>
      </c>
      <c r="M184" s="35" t="str">
        <f>INDEX(YahooDetails[], MATCH(ZACKS_Screener[Ticker], YahooDetails[Ticker],0), 3)</f>
        <v>Healthcare</v>
      </c>
      <c r="N184" s="6" t="str">
        <f>INDEX(YahooDetails[], MATCH(ZACKS_Screener[Ticker], YahooDetails[Ticker],0), 2)</f>
        <v>Medical Devices</v>
      </c>
      <c r="O18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0.6875</v>
      </c>
      <c r="P18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0.9</v>
      </c>
      <c r="Q184" s="17">
        <f>IFERROR(ZACKS_Screener[[#This Row],[Price]]/ZACKS_Screener[[#This Row],[EPS1]], "")</f>
        <v>-130.07499999999999</v>
      </c>
      <c r="R184" s="17">
        <f>IFERROR(ZACKS_Screener[[#This Row],[Price]]/ZACKS_Screener[[#This Row],[EPS2]], "")</f>
        <v>-1300.75</v>
      </c>
      <c r="S184" s="17">
        <f>IFERROR(ZACKS_Screener[[#This Row],[PE1]]/(ZACKS_Screener[[#This Row],[EG1]]*100), "")</f>
        <v>-1.8919999999999999</v>
      </c>
      <c r="T184" s="17">
        <f>IFERROR(ZACKS_Screener[[#This Row],[PE2]]/(ZACKS_Screener[[#This Row],[EG2]]*100), "")</f>
        <v>-14.452777777777778</v>
      </c>
      <c r="U184"/>
    </row>
    <row r="185" spans="1:21" x14ac:dyDescent="0.25">
      <c r="A185" s="20" t="s">
        <v>376</v>
      </c>
      <c r="B185" s="34">
        <v>15129.5</v>
      </c>
      <c r="C185" s="6" t="s">
        <v>375</v>
      </c>
      <c r="D185" s="6" t="s">
        <v>22</v>
      </c>
      <c r="E185" s="6" t="s">
        <v>18</v>
      </c>
      <c r="F185" s="6" t="s">
        <v>115</v>
      </c>
      <c r="G185">
        <v>12</v>
      </c>
      <c r="H185">
        <v>202212</v>
      </c>
      <c r="I185" s="8">
        <v>204.77</v>
      </c>
      <c r="J185" s="8">
        <v>2.19</v>
      </c>
      <c r="K185" s="8">
        <v>3.13</v>
      </c>
      <c r="L185" s="8">
        <v>3.64</v>
      </c>
      <c r="M185" s="35" t="str">
        <f>INDEX(YahooDetails[], MATCH(ZACKS_Screener[Ticker], YahooDetails[Ticker],0), 3)</f>
        <v>Industrials</v>
      </c>
      <c r="N185" s="6" t="str">
        <f>INDEX(YahooDetails[], MATCH(ZACKS_Screener[Ticker], YahooDetails[Ticker],0), 2)</f>
        <v>Aerospace &amp; Defense</v>
      </c>
      <c r="O18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0.42922374429223742</v>
      </c>
      <c r="P18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0.16293929712460073</v>
      </c>
      <c r="Q185" s="17">
        <f>IFERROR(ZACKS_Screener[[#This Row],[Price]]/ZACKS_Screener[[#This Row],[EPS1]], "")</f>
        <v>65.42172523961662</v>
      </c>
      <c r="R185" s="17">
        <f>IFERROR(ZACKS_Screener[[#This Row],[Price]]/ZACKS_Screener[[#This Row],[EPS2]], "")</f>
        <v>56.255494505494504</v>
      </c>
      <c r="S185" s="17">
        <f>IFERROR(ZACKS_Screener[[#This Row],[PE1]]/(ZACKS_Screener[[#This Row],[EG1]]*100), "")</f>
        <v>1.5241870029229829</v>
      </c>
      <c r="T185" s="17">
        <f>IFERROR(ZACKS_Screener[[#This Row],[PE2]]/(ZACKS_Screener[[#This Row],[EG2]]*100), "")</f>
        <v>3.4525430941607391</v>
      </c>
      <c r="U185"/>
    </row>
    <row r="186" spans="1:21" x14ac:dyDescent="0.25">
      <c r="A186" s="20" t="s">
        <v>378</v>
      </c>
      <c r="B186" s="34">
        <v>125917.69</v>
      </c>
      <c r="C186" s="6" t="s">
        <v>377</v>
      </c>
      <c r="D186" s="6" t="s">
        <v>13</v>
      </c>
      <c r="E186" s="6" t="s">
        <v>37</v>
      </c>
      <c r="F186" s="6" t="s">
        <v>379</v>
      </c>
      <c r="G186">
        <v>12</v>
      </c>
      <c r="H186">
        <v>202212</v>
      </c>
      <c r="I186" s="8">
        <v>169.41</v>
      </c>
      <c r="J186" s="8">
        <v>9.85</v>
      </c>
      <c r="K186" s="8">
        <v>11.15</v>
      </c>
      <c r="L186" s="8">
        <v>12.56</v>
      </c>
      <c r="M186" s="35" t="str">
        <f>INDEX(YahooDetails[], MATCH(ZACKS_Screener[Ticker], YahooDetails[Ticker],0), 3)</f>
        <v>Financial Services</v>
      </c>
      <c r="N186" s="6" t="str">
        <f>INDEX(YahooDetails[], MATCH(ZACKS_Screener[Ticker], YahooDetails[Ticker],0), 2)</f>
        <v>Credit Services</v>
      </c>
      <c r="O18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0.13197969543147217</v>
      </c>
      <c r="P18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0.12645739910313902</v>
      </c>
      <c r="Q186" s="17">
        <f>IFERROR(ZACKS_Screener[[#This Row],[Price]]/ZACKS_Screener[[#This Row],[EPS1]], "")</f>
        <v>15.193721973094169</v>
      </c>
      <c r="R186" s="17">
        <f>IFERROR(ZACKS_Screener[[#This Row],[Price]]/ZACKS_Screener[[#This Row],[EPS2]], "")</f>
        <v>13.488057324840764</v>
      </c>
      <c r="S186" s="17">
        <f>IFERROR(ZACKS_Screener[[#This Row],[PE1]]/(ZACKS_Screener[[#This Row],[EG1]]*100), "")</f>
        <v>1.1512166264229036</v>
      </c>
      <c r="T186" s="17">
        <f>IFERROR(ZACKS_Screener[[#This Row],[PE2]]/(ZACKS_Screener[[#This Row],[EG2]]*100), "")</f>
        <v>1.0666087884537199</v>
      </c>
      <c r="U186"/>
    </row>
    <row r="187" spans="1:21" x14ac:dyDescent="0.25">
      <c r="A187" s="20" t="s">
        <v>381</v>
      </c>
      <c r="B187" s="34">
        <v>4646.8</v>
      </c>
      <c r="C187" s="6" t="s">
        <v>380</v>
      </c>
      <c r="D187" s="6" t="s">
        <v>13</v>
      </c>
      <c r="E187" s="6" t="s">
        <v>37</v>
      </c>
      <c r="F187" s="6" t="s">
        <v>70</v>
      </c>
      <c r="G187">
        <v>12</v>
      </c>
      <c r="H187">
        <v>202212</v>
      </c>
      <c r="I187" s="8">
        <v>54.54</v>
      </c>
      <c r="J187" s="8">
        <v>5.81</v>
      </c>
      <c r="K187" s="8">
        <v>7.74</v>
      </c>
      <c r="L187" s="8">
        <v>8.6</v>
      </c>
      <c r="M187" s="35" t="str">
        <f>INDEX(YahooDetails[], MATCH(ZACKS_Screener[Ticker], YahooDetails[Ticker],0), 3)</f>
        <v>Financial Services</v>
      </c>
      <c r="N187" s="6" t="str">
        <f>INDEX(YahooDetails[], MATCH(ZACKS_Screener[Ticker], YahooDetails[Ticker],0), 2)</f>
        <v>Insurance—Specialty</v>
      </c>
      <c r="O18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0.33218588640275398</v>
      </c>
      <c r="P18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0.11111111111111104</v>
      </c>
      <c r="Q187" s="17">
        <f>IFERROR(ZACKS_Screener[[#This Row],[Price]]/ZACKS_Screener[[#This Row],[EPS1]], "")</f>
        <v>7.0465116279069768</v>
      </c>
      <c r="R187" s="17">
        <f>IFERROR(ZACKS_Screener[[#This Row],[Price]]/ZACKS_Screener[[#This Row],[EPS2]], "")</f>
        <v>6.3418604651162793</v>
      </c>
      <c r="S187" s="17">
        <f>IFERROR(ZACKS_Screener[[#This Row],[PE1]]/(ZACKS_Screener[[#This Row],[EG1]]*100), "")</f>
        <v>0.2121255572960597</v>
      </c>
      <c r="T187" s="17">
        <f>IFERROR(ZACKS_Screener[[#This Row],[PE2]]/(ZACKS_Screener[[#This Row],[EG2]]*100), "")</f>
        <v>0.57076744186046557</v>
      </c>
      <c r="U187"/>
    </row>
    <row r="188" spans="1:21" x14ac:dyDescent="0.25">
      <c r="A188" s="20" t="s">
        <v>383</v>
      </c>
      <c r="B188" s="34">
        <v>3751.65</v>
      </c>
      <c r="C188" s="6" t="s">
        <v>382</v>
      </c>
      <c r="D188" s="6" t="s">
        <v>22</v>
      </c>
      <c r="E188" s="6" t="s">
        <v>41</v>
      </c>
      <c r="F188" s="6" t="s">
        <v>67</v>
      </c>
      <c r="G188">
        <v>12</v>
      </c>
      <c r="H188">
        <v>202212</v>
      </c>
      <c r="I188" s="8">
        <v>86.1</v>
      </c>
      <c r="J188" s="8">
        <v>-4.42</v>
      </c>
      <c r="K188" s="8">
        <v>-4.0599999999999996</v>
      </c>
      <c r="L188" s="8">
        <v>-1.61</v>
      </c>
      <c r="M188" s="35" t="str">
        <f>INDEX(YahooDetails[], MATCH(ZACKS_Screener[Ticker], YahooDetails[Ticker],0), 3)</f>
        <v>Healthcare</v>
      </c>
      <c r="N188" s="6" t="str">
        <f>INDEX(YahooDetails[], MATCH(ZACKS_Screener[Ticker], YahooDetails[Ticker],0), 2)</f>
        <v>Biotechnology</v>
      </c>
      <c r="O18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8.1447963800905049E-2</v>
      </c>
      <c r="P18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0.60344827586206884</v>
      </c>
      <c r="Q188" s="17">
        <f>IFERROR(ZACKS_Screener[[#This Row],[Price]]/ZACKS_Screener[[#This Row],[EPS1]], "")</f>
        <v>-21.206896551724139</v>
      </c>
      <c r="R188" s="17">
        <f>IFERROR(ZACKS_Screener[[#This Row],[Price]]/ZACKS_Screener[[#This Row],[EPS2]], "")</f>
        <v>-53.478260869565212</v>
      </c>
      <c r="S188" s="17">
        <f>IFERROR(ZACKS_Screener[[#This Row],[PE1]]/(ZACKS_Screener[[#This Row],[EG1]]*100), "")</f>
        <v>-2.603735632183906</v>
      </c>
      <c r="T188" s="17">
        <f>IFERROR(ZACKS_Screener[[#This Row],[PE2]]/(ZACKS_Screener[[#This Row],[EG2]]*100), "")</f>
        <v>-0.88621118012422373</v>
      </c>
      <c r="U188"/>
    </row>
    <row r="189" spans="1:21" x14ac:dyDescent="0.25">
      <c r="A189" s="20" t="s">
        <v>385</v>
      </c>
      <c r="B189" s="34">
        <v>7111.2</v>
      </c>
      <c r="C189" s="6" t="s">
        <v>384</v>
      </c>
      <c r="D189" s="6" t="s">
        <v>13</v>
      </c>
      <c r="E189" s="6" t="s">
        <v>130</v>
      </c>
      <c r="F189" s="6" t="s">
        <v>323</v>
      </c>
      <c r="G189">
        <v>12</v>
      </c>
      <c r="H189">
        <v>202212</v>
      </c>
      <c r="I189" s="8">
        <v>32.1</v>
      </c>
      <c r="J189" s="8">
        <v>1.48</v>
      </c>
      <c r="K189" s="8">
        <v>1.53</v>
      </c>
      <c r="L189" s="8">
        <v>1.78</v>
      </c>
      <c r="M189" s="35" t="str">
        <f>INDEX(YahooDetails[], MATCH(ZACKS_Screener[Ticker], YahooDetails[Ticker],0), 3)</f>
        <v>Basic Materials</v>
      </c>
      <c r="N189" s="6" t="str">
        <f>INDEX(YahooDetails[], MATCH(ZACKS_Screener[Ticker], YahooDetails[Ticker],0), 2)</f>
        <v>Specialty Chemicals</v>
      </c>
      <c r="O18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3.3783783783783813E-2</v>
      </c>
      <c r="P18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0.16339869281045752</v>
      </c>
      <c r="Q189" s="17">
        <f>IFERROR(ZACKS_Screener[[#This Row],[Price]]/ZACKS_Screener[[#This Row],[EPS1]], "")</f>
        <v>20.980392156862745</v>
      </c>
      <c r="R189" s="17">
        <f>IFERROR(ZACKS_Screener[[#This Row],[Price]]/ZACKS_Screener[[#This Row],[EPS2]], "")</f>
        <v>18.033707865168541</v>
      </c>
      <c r="S189" s="17">
        <f>IFERROR(ZACKS_Screener[[#This Row],[PE1]]/(ZACKS_Screener[[#This Row],[EG1]]*100), "")</f>
        <v>6.210196078431367</v>
      </c>
      <c r="T189" s="17">
        <f>IFERROR(ZACKS_Screener[[#This Row],[PE2]]/(ZACKS_Screener[[#This Row],[EG2]]*100), "")</f>
        <v>1.1036629213483149</v>
      </c>
      <c r="U189"/>
    </row>
    <row r="190" spans="1:21" x14ac:dyDescent="0.25">
      <c r="A190" s="20" t="s">
        <v>3391</v>
      </c>
      <c r="B190" s="34">
        <v>2680.81</v>
      </c>
      <c r="C190" s="6" t="s">
        <v>3390</v>
      </c>
      <c r="D190" s="6" t="s">
        <v>22</v>
      </c>
      <c r="E190" s="6" t="s">
        <v>223</v>
      </c>
      <c r="F190" s="6" t="s">
        <v>465</v>
      </c>
      <c r="G190">
        <v>12</v>
      </c>
      <c r="H190">
        <v>202212</v>
      </c>
      <c r="I190" s="8">
        <v>23.85</v>
      </c>
      <c r="J190" s="8">
        <v>-0.05</v>
      </c>
      <c r="K190" s="8">
        <v>0.12</v>
      </c>
      <c r="L190" s="8">
        <v>0.26</v>
      </c>
      <c r="M190" s="35" t="str">
        <f>INDEX(YahooDetails[], MATCH(ZACKS_Screener[Ticker], YahooDetails[Ticker],0), 3)</f>
        <v>Utilities</v>
      </c>
      <c r="N190" s="6" t="str">
        <f>INDEX(YahooDetails[], MATCH(ZACKS_Screener[Ticker], YahooDetails[Ticker],0), 2)</f>
        <v>Utilities—Renewable</v>
      </c>
      <c r="O19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9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1.1666666666666667</v>
      </c>
      <c r="Q190" s="17">
        <f>IFERROR(ZACKS_Screener[[#This Row],[Price]]/ZACKS_Screener[[#This Row],[EPS1]], "")</f>
        <v>198.75000000000003</v>
      </c>
      <c r="R190" s="17">
        <f>IFERROR(ZACKS_Screener[[#This Row],[Price]]/ZACKS_Screener[[#This Row],[EPS2]], "")</f>
        <v>91.730769230769226</v>
      </c>
      <c r="S190" s="17">
        <f>IFERROR(ZACKS_Screener[[#This Row],[PE1]]/(ZACKS_Screener[[#This Row],[EG1]]*100), "")</f>
        <v>1.9875000000000003</v>
      </c>
      <c r="T190" s="17">
        <f>IFERROR(ZACKS_Screener[[#This Row],[PE2]]/(ZACKS_Screener[[#This Row],[EG2]]*100), "")</f>
        <v>0.78626373626373625</v>
      </c>
      <c r="U190"/>
    </row>
    <row r="191" spans="1:21" x14ac:dyDescent="0.25">
      <c r="A191" s="20" t="s">
        <v>387</v>
      </c>
      <c r="B191" s="34">
        <v>5240.37</v>
      </c>
      <c r="C191" s="6" t="s">
        <v>386</v>
      </c>
      <c r="D191" s="6" t="s">
        <v>13</v>
      </c>
      <c r="E191" s="6" t="s">
        <v>26</v>
      </c>
      <c r="F191" s="6" t="s">
        <v>388</v>
      </c>
      <c r="G191">
        <v>8</v>
      </c>
      <c r="H191">
        <v>202208</v>
      </c>
      <c r="I191" s="8">
        <v>164.8</v>
      </c>
      <c r="J191" s="8">
        <v>12.83</v>
      </c>
      <c r="K191" s="8">
        <v>13.73</v>
      </c>
      <c r="L191" s="8">
        <v>12.74</v>
      </c>
      <c r="M191" s="35" t="str">
        <f>INDEX(YahooDetails[], MATCH(ZACKS_Screener[Ticker], YahooDetails[Ticker],0), 3)</f>
        <v>Industrials</v>
      </c>
      <c r="N191" s="6" t="str">
        <f>INDEX(YahooDetails[], MATCH(ZACKS_Screener[Ticker], YahooDetails[Ticker],0), 2)</f>
        <v>Electrical Equipment &amp; Parts</v>
      </c>
      <c r="O19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7.0148090413094333E-2</v>
      </c>
      <c r="P19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-7.2104879825200308E-2</v>
      </c>
      <c r="Q191" s="17">
        <f>IFERROR(ZACKS_Screener[[#This Row],[Price]]/ZACKS_Screener[[#This Row],[EPS1]], "")</f>
        <v>12.002913328477787</v>
      </c>
      <c r="R191" s="17">
        <f>IFERROR(ZACKS_Screener[[#This Row],[Price]]/ZACKS_Screener[[#This Row],[EPS2]], "")</f>
        <v>12.935635792778651</v>
      </c>
      <c r="S191" s="17">
        <f>IFERROR(ZACKS_Screener[[#This Row],[PE1]]/(ZACKS_Screener[[#This Row],[EG1]]*100), "")</f>
        <v>1.7110819778263326</v>
      </c>
      <c r="T191" s="17">
        <f>IFERROR(ZACKS_Screener[[#This Row],[PE2]]/(ZACKS_Screener[[#This Row],[EG2]]*100), "")</f>
        <v>-1.794002822574251</v>
      </c>
      <c r="U191"/>
    </row>
    <row r="192" spans="1:21" x14ac:dyDescent="0.25">
      <c r="A192" s="20" t="s">
        <v>3393</v>
      </c>
      <c r="B192" s="34">
        <v>3194.89</v>
      </c>
      <c r="C192" s="6" t="s">
        <v>3392</v>
      </c>
      <c r="D192" s="6" t="s">
        <v>13</v>
      </c>
      <c r="E192" s="6" t="s">
        <v>14</v>
      </c>
      <c r="F192" s="6" t="s">
        <v>201</v>
      </c>
      <c r="G192">
        <v>12</v>
      </c>
      <c r="H192">
        <v>202212</v>
      </c>
      <c r="I192" s="8">
        <v>45.35</v>
      </c>
      <c r="J192" s="8">
        <v>0</v>
      </c>
      <c r="K192" s="8">
        <v>0.68</v>
      </c>
      <c r="L192" s="8">
        <v>1.1100000000000001</v>
      </c>
      <c r="M192" s="35" t="str">
        <f>INDEX(YahooDetails[], MATCH(ZACKS_Screener[Ticker], YahooDetails[Ticker],0), 3)</f>
        <v>Technology</v>
      </c>
      <c r="N192" s="6" t="str">
        <f>INDEX(YahooDetails[], MATCH(ZACKS_Screener[Ticker], YahooDetails[Ticker],0), 2)</f>
        <v>Software—Application</v>
      </c>
      <c r="O192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9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0.63235294117647056</v>
      </c>
      <c r="Q192" s="17">
        <f>IFERROR(ZACKS_Screener[[#This Row],[Price]]/ZACKS_Screener[[#This Row],[EPS1]], "")</f>
        <v>66.691176470588232</v>
      </c>
      <c r="R192" s="17">
        <f>IFERROR(ZACKS_Screener[[#This Row],[Price]]/ZACKS_Screener[[#This Row],[EPS2]], "")</f>
        <v>40.85585585585585</v>
      </c>
      <c r="S192" s="17" t="str">
        <f>IFERROR(ZACKS_Screener[[#This Row],[PE1]]/(ZACKS_Screener[[#This Row],[EG1]]*100), "")</f>
        <v/>
      </c>
      <c r="T192" s="17">
        <f>IFERROR(ZACKS_Screener[[#This Row],[PE2]]/(ZACKS_Screener[[#This Row],[EG2]]*100), "")</f>
        <v>0.64609260423213899</v>
      </c>
      <c r="U192"/>
    </row>
    <row r="193" spans="1:21" x14ac:dyDescent="0.25">
      <c r="A193" s="20" t="s">
        <v>389</v>
      </c>
      <c r="B193" s="34">
        <v>4111.3999999999996</v>
      </c>
      <c r="C193" s="6" t="s">
        <v>389</v>
      </c>
      <c r="D193" s="6" t="s">
        <v>13</v>
      </c>
      <c r="E193" s="6" t="s">
        <v>26</v>
      </c>
      <c r="F193" s="6" t="s">
        <v>27</v>
      </c>
      <c r="G193">
        <v>9</v>
      </c>
      <c r="H193">
        <v>202209</v>
      </c>
      <c r="I193" s="8">
        <v>27.24</v>
      </c>
      <c r="J193" s="8">
        <v>0.97</v>
      </c>
      <c r="K193" s="8">
        <v>0.6</v>
      </c>
      <c r="L193" s="8">
        <v>0.9</v>
      </c>
      <c r="M193" s="35" t="str">
        <f>INDEX(YahooDetails[], MATCH(ZACKS_Screener[Ticker], YahooDetails[Ticker],0), 3)</f>
        <v>Industrials</v>
      </c>
      <c r="N193" s="6" t="str">
        <f>INDEX(YahooDetails[], MATCH(ZACKS_Screener[Ticker], YahooDetails[Ticker],0), 2)</f>
        <v>Building Products &amp; Equipment</v>
      </c>
      <c r="O19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-0.3814432989690722</v>
      </c>
      <c r="P19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0.50000000000000011</v>
      </c>
      <c r="Q193" s="17">
        <f>IFERROR(ZACKS_Screener[[#This Row],[Price]]/ZACKS_Screener[[#This Row],[EPS1]], "")</f>
        <v>45.4</v>
      </c>
      <c r="R193" s="17">
        <f>IFERROR(ZACKS_Screener[[#This Row],[Price]]/ZACKS_Screener[[#This Row],[EPS2]], "")</f>
        <v>30.266666666666666</v>
      </c>
      <c r="S193" s="17">
        <f>IFERROR(ZACKS_Screener[[#This Row],[PE1]]/(ZACKS_Screener[[#This Row],[EG1]]*100), "")</f>
        <v>-1.190216216216216</v>
      </c>
      <c r="T193" s="17">
        <f>IFERROR(ZACKS_Screener[[#This Row],[PE2]]/(ZACKS_Screener[[#This Row],[EG2]]*100), "")</f>
        <v>0.60533333333333317</v>
      </c>
      <c r="U193"/>
    </row>
    <row r="194" spans="1:21" x14ac:dyDescent="0.25">
      <c r="A194" s="20" t="s">
        <v>391</v>
      </c>
      <c r="B194" s="34">
        <v>229225.77</v>
      </c>
      <c r="C194" s="6" t="s">
        <v>390</v>
      </c>
      <c r="D194" s="6" t="s">
        <v>22</v>
      </c>
      <c r="E194" s="6" t="s">
        <v>41</v>
      </c>
      <c r="F194" s="6" t="s">
        <v>42</v>
      </c>
      <c r="G194">
        <v>12</v>
      </c>
      <c r="H194">
        <v>202212</v>
      </c>
      <c r="I194" s="8">
        <v>73.95</v>
      </c>
      <c r="J194" s="8">
        <v>3.33</v>
      </c>
      <c r="K194" s="8">
        <v>3.69</v>
      </c>
      <c r="L194" s="8">
        <v>4.0999999999999996</v>
      </c>
      <c r="M194" s="35" t="str">
        <f>INDEX(YahooDetails[], MATCH(ZACKS_Screener[Ticker], YahooDetails[Ticker],0), 3)</f>
        <v>Healthcare</v>
      </c>
      <c r="N194" s="6" t="str">
        <f>INDEX(YahooDetails[], MATCH(ZACKS_Screener[Ticker], YahooDetails[Ticker],0), 2)</f>
        <v>Drug Manufacturers—General</v>
      </c>
      <c r="O19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0.10810810810810807</v>
      </c>
      <c r="P19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0.11111111111111104</v>
      </c>
      <c r="Q194" s="17">
        <f>IFERROR(ZACKS_Screener[[#This Row],[Price]]/ZACKS_Screener[[#This Row],[EPS1]], "")</f>
        <v>20.040650406504067</v>
      </c>
      <c r="R194" s="17">
        <f>IFERROR(ZACKS_Screener[[#This Row],[Price]]/ZACKS_Screener[[#This Row],[EPS2]], "")</f>
        <v>18.036585365853661</v>
      </c>
      <c r="S194" s="17">
        <f>IFERROR(ZACKS_Screener[[#This Row],[PE1]]/(ZACKS_Screener[[#This Row],[EG1]]*100), "")</f>
        <v>1.8537601626016269</v>
      </c>
      <c r="T194" s="17">
        <f>IFERROR(ZACKS_Screener[[#This Row],[PE2]]/(ZACKS_Screener[[#This Row],[EG2]]*100), "")</f>
        <v>1.6232926829268306</v>
      </c>
      <c r="U194"/>
    </row>
    <row r="195" spans="1:21" x14ac:dyDescent="0.25">
      <c r="A195" s="20" t="s">
        <v>393</v>
      </c>
      <c r="B195" s="34">
        <v>44537.87</v>
      </c>
      <c r="C195" s="6" t="s">
        <v>392</v>
      </c>
      <c r="D195" s="6" t="s">
        <v>13</v>
      </c>
      <c r="E195" s="6" t="s">
        <v>30</v>
      </c>
      <c r="F195" s="6" t="s">
        <v>31</v>
      </c>
      <c r="G195">
        <v>8</v>
      </c>
      <c r="H195">
        <v>202208</v>
      </c>
      <c r="I195" s="8">
        <v>2453.0700999999999</v>
      </c>
      <c r="J195" s="8">
        <v>117.19</v>
      </c>
      <c r="K195" s="8">
        <v>130.27000000000001</v>
      </c>
      <c r="L195" s="8">
        <v>142.97999999999999</v>
      </c>
      <c r="M195" s="35" t="str">
        <f>INDEX(YahooDetails[], MATCH(ZACKS_Screener[Ticker], YahooDetails[Ticker],0), 3)</f>
        <v>Consumer Cyclical</v>
      </c>
      <c r="N195" s="6" t="str">
        <f>INDEX(YahooDetails[], MATCH(ZACKS_Screener[Ticker], YahooDetails[Ticker],0), 2)</f>
        <v>Specialty Retail</v>
      </c>
      <c r="O19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0.11161361890946338</v>
      </c>
      <c r="P19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9.7566592461809917E-2</v>
      </c>
      <c r="Q195" s="17">
        <f>IFERROR(ZACKS_Screener[[#This Row],[Price]]/ZACKS_Screener[[#This Row],[EPS1]], "")</f>
        <v>18.830660167344742</v>
      </c>
      <c r="R195" s="17">
        <f>IFERROR(ZACKS_Screener[[#This Row],[Price]]/ZACKS_Screener[[#This Row],[EPS2]], "")</f>
        <v>17.156735907119877</v>
      </c>
      <c r="S195" s="17">
        <f>IFERROR(ZACKS_Screener[[#This Row],[PE1]]/(ZACKS_Screener[[#This Row],[EG1]]*100), "")</f>
        <v>1.6871292545956635</v>
      </c>
      <c r="T195" s="17">
        <f>IFERROR(ZACKS_Screener[[#This Row],[PE2]]/(ZACKS_Screener[[#This Row],[EG2]]*100), "")</f>
        <v>1.7584641908894654</v>
      </c>
      <c r="U195"/>
    </row>
    <row r="196" spans="1:21" x14ac:dyDescent="0.25">
      <c r="A196" s="20" t="s">
        <v>395</v>
      </c>
      <c r="B196" s="34">
        <v>10791.04</v>
      </c>
      <c r="C196" s="6" t="s">
        <v>394</v>
      </c>
      <c r="D196" s="6" t="s">
        <v>22</v>
      </c>
      <c r="E196" s="6" t="s">
        <v>14</v>
      </c>
      <c r="F196" s="6" t="s">
        <v>201</v>
      </c>
      <c r="G196">
        <v>6</v>
      </c>
      <c r="H196">
        <v>202206</v>
      </c>
      <c r="I196" s="8">
        <v>166.35</v>
      </c>
      <c r="J196" s="8">
        <v>5.2</v>
      </c>
      <c r="K196" s="8">
        <v>5.84</v>
      </c>
      <c r="L196" s="8">
        <v>6.22</v>
      </c>
      <c r="M196" s="35" t="str">
        <f>INDEX(YahooDetails[], MATCH(ZACKS_Screener[Ticker], YahooDetails[Ticker],0), 3)</f>
        <v>Technology</v>
      </c>
      <c r="N196" s="6" t="str">
        <f>INDEX(YahooDetails[], MATCH(ZACKS_Screener[Ticker], YahooDetails[Ticker],0), 2)</f>
        <v>Software—Application</v>
      </c>
      <c r="O19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0.12307692307692301</v>
      </c>
      <c r="P19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6.5068493150684914E-2</v>
      </c>
      <c r="Q196" s="17">
        <f>IFERROR(ZACKS_Screener[[#This Row],[Price]]/ZACKS_Screener[[#This Row],[EPS1]], "")</f>
        <v>28.484589041095891</v>
      </c>
      <c r="R196" s="17">
        <f>IFERROR(ZACKS_Screener[[#This Row],[Price]]/ZACKS_Screener[[#This Row],[EPS2]], "")</f>
        <v>26.744372990353696</v>
      </c>
      <c r="S196" s="17">
        <f>IFERROR(ZACKS_Screener[[#This Row],[PE1]]/(ZACKS_Screener[[#This Row],[EG1]]*100), "")</f>
        <v>2.3143728595890423</v>
      </c>
      <c r="T196" s="17">
        <f>IFERROR(ZACKS_Screener[[#This Row],[PE2]]/(ZACKS_Screener[[#This Row],[EG2]]*100), "")</f>
        <v>4.1101878490438324</v>
      </c>
      <c r="U196"/>
    </row>
    <row r="197" spans="1:21" x14ac:dyDescent="0.25">
      <c r="A197" s="20" t="s">
        <v>3395</v>
      </c>
      <c r="B197" s="34">
        <v>3017.86</v>
      </c>
      <c r="C197" s="6" t="s">
        <v>3394</v>
      </c>
      <c r="D197" s="6" t="s">
        <v>22</v>
      </c>
      <c r="E197" s="6" t="s">
        <v>41</v>
      </c>
      <c r="F197" s="6" t="s">
        <v>1348</v>
      </c>
      <c r="G197">
        <v>9</v>
      </c>
      <c r="H197">
        <v>202209</v>
      </c>
      <c r="I197" s="8">
        <v>46.31</v>
      </c>
      <c r="J197" s="8">
        <v>0.51</v>
      </c>
      <c r="K197" s="8">
        <v>0.09</v>
      </c>
      <c r="L197" s="8">
        <v>0.53</v>
      </c>
      <c r="M197" s="35" t="str">
        <f>INDEX(YahooDetails[], MATCH(ZACKS_Screener[Ticker], YahooDetails[Ticker],0), 3)</f>
        <v>Healthcare</v>
      </c>
      <c r="N197" s="6" t="str">
        <f>INDEX(YahooDetails[], MATCH(ZACKS_Screener[Ticker], YahooDetails[Ticker],0), 2)</f>
        <v>Medical Instruments &amp; Supplies</v>
      </c>
      <c r="O19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-0.82352941176470595</v>
      </c>
      <c r="P19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4.8888888888888893</v>
      </c>
      <c r="Q197" s="17">
        <f>IFERROR(ZACKS_Screener[[#This Row],[Price]]/ZACKS_Screener[[#This Row],[EPS1]], "")</f>
        <v>514.55555555555566</v>
      </c>
      <c r="R197" s="17">
        <f>IFERROR(ZACKS_Screener[[#This Row],[Price]]/ZACKS_Screener[[#This Row],[EPS2]], "")</f>
        <v>87.377358490566039</v>
      </c>
      <c r="S197" s="17">
        <f>IFERROR(ZACKS_Screener[[#This Row],[PE1]]/(ZACKS_Screener[[#This Row],[EG1]]*100), "")</f>
        <v>-6.2481746031746042</v>
      </c>
      <c r="T197" s="17">
        <f>IFERROR(ZACKS_Screener[[#This Row],[PE2]]/(ZACKS_Screener[[#This Row],[EG2]]*100), "")</f>
        <v>0.17872641509433962</v>
      </c>
      <c r="U197"/>
    </row>
    <row r="198" spans="1:21" x14ac:dyDescent="0.25">
      <c r="A198" s="20" t="s">
        <v>396</v>
      </c>
      <c r="B198" s="34">
        <v>5652.44</v>
      </c>
      <c r="C198" s="6" t="s">
        <v>396</v>
      </c>
      <c r="D198" s="6" t="s">
        <v>13</v>
      </c>
      <c r="E198" s="6" t="s">
        <v>23</v>
      </c>
      <c r="F198" s="6" t="s">
        <v>24</v>
      </c>
      <c r="G198">
        <v>12</v>
      </c>
      <c r="H198">
        <v>202212</v>
      </c>
      <c r="I198" s="8">
        <v>13.43</v>
      </c>
      <c r="J198" s="8">
        <v>-3.71</v>
      </c>
      <c r="K198" s="8">
        <v>-1.49</v>
      </c>
      <c r="L198" s="8">
        <v>0.62</v>
      </c>
      <c r="M198" s="35" t="str">
        <f>INDEX(YahooDetails[], MATCH(ZACKS_Screener[Ticker], YahooDetails[Ticker],0), 3)</f>
        <v>Industrials</v>
      </c>
      <c r="N198" s="6" t="str">
        <f>INDEX(YahooDetails[], MATCH(ZACKS_Screener[Ticker], YahooDetails[Ticker],0), 2)</f>
        <v>Airlines</v>
      </c>
      <c r="O19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0.59838274932614555</v>
      </c>
      <c r="P19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198" s="17">
        <f>IFERROR(ZACKS_Screener[[#This Row],[Price]]/ZACKS_Screener[[#This Row],[EPS1]], "")</f>
        <v>-9.0134228187919465</v>
      </c>
      <c r="R198" s="17">
        <f>IFERROR(ZACKS_Screener[[#This Row],[Price]]/ZACKS_Screener[[#This Row],[EPS2]], "")</f>
        <v>21.661290322580644</v>
      </c>
      <c r="S198" s="17">
        <f>IFERROR(ZACKS_Screener[[#This Row],[PE1]]/(ZACKS_Screener[[#This Row],[EG1]]*100), "")</f>
        <v>-0.15062972368341496</v>
      </c>
      <c r="T198" s="17">
        <f>IFERROR(ZACKS_Screener[[#This Row],[PE2]]/(ZACKS_Screener[[#This Row],[EG2]]*100), "")</f>
        <v>0.21661290322580645</v>
      </c>
      <c r="U198"/>
    </row>
    <row r="199" spans="1:21" x14ac:dyDescent="0.25">
      <c r="A199" s="20" t="s">
        <v>3397</v>
      </c>
      <c r="B199" s="34">
        <v>2063.89</v>
      </c>
      <c r="C199" s="6" t="s">
        <v>3396</v>
      </c>
      <c r="D199" s="6" t="s">
        <v>13</v>
      </c>
      <c r="E199" s="6" t="s">
        <v>18</v>
      </c>
      <c r="F199" s="6" t="s">
        <v>171</v>
      </c>
      <c r="G199">
        <v>12</v>
      </c>
      <c r="H199">
        <v>202212</v>
      </c>
      <c r="I199" s="8">
        <v>40.78</v>
      </c>
      <c r="J199" s="8">
        <v>1.98</v>
      </c>
      <c r="K199" s="8">
        <v>2.2000000000000002</v>
      </c>
      <c r="L199" s="8">
        <v>2.5299999999999998</v>
      </c>
      <c r="M199" s="35" t="str">
        <f>INDEX(YahooDetails[], MATCH(ZACKS_Screener[Ticker], YahooDetails[Ticker],0), 3)</f>
        <v>Industrials</v>
      </c>
      <c r="N199" s="6" t="str">
        <f>INDEX(YahooDetails[], MATCH(ZACKS_Screener[Ticker], YahooDetails[Ticker],0), 2)</f>
        <v>Specialty Industrial Machinery</v>
      </c>
      <c r="O19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0.11111111111111122</v>
      </c>
      <c r="P19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0.14999999999999983</v>
      </c>
      <c r="Q199" s="17">
        <f>IFERROR(ZACKS_Screener[[#This Row],[Price]]/ZACKS_Screener[[#This Row],[EPS1]], "")</f>
        <v>18.536363636363635</v>
      </c>
      <c r="R199" s="17">
        <f>IFERROR(ZACKS_Screener[[#This Row],[Price]]/ZACKS_Screener[[#This Row],[EPS2]], "")</f>
        <v>16.118577075098816</v>
      </c>
      <c r="S199" s="17">
        <f>IFERROR(ZACKS_Screener[[#This Row],[PE1]]/(ZACKS_Screener[[#This Row],[EG1]]*100), "")</f>
        <v>1.6682727272727256</v>
      </c>
      <c r="T199" s="17">
        <f>IFERROR(ZACKS_Screener[[#This Row],[PE2]]/(ZACKS_Screener[[#This Row],[EG2]]*100), "")</f>
        <v>1.0745718050065891</v>
      </c>
      <c r="U199"/>
    </row>
    <row r="200" spans="1:21" x14ac:dyDescent="0.25">
      <c r="A200" s="20" t="s">
        <v>398</v>
      </c>
      <c r="B200" s="34">
        <v>127760.41</v>
      </c>
      <c r="C200" s="6" t="s">
        <v>397</v>
      </c>
      <c r="D200" s="6" t="s">
        <v>13</v>
      </c>
      <c r="E200" s="6" t="s">
        <v>179</v>
      </c>
      <c r="F200" s="6" t="s">
        <v>399</v>
      </c>
      <c r="G200">
        <v>12</v>
      </c>
      <c r="H200">
        <v>202212</v>
      </c>
      <c r="I200" s="8">
        <v>212.37</v>
      </c>
      <c r="J200" s="8">
        <v>-11.06</v>
      </c>
      <c r="K200" s="8">
        <v>-1.03</v>
      </c>
      <c r="L200" s="8">
        <v>5.41</v>
      </c>
      <c r="M200" s="35" t="str">
        <f>INDEX(YahooDetails[], MATCH(ZACKS_Screener[Ticker], YahooDetails[Ticker],0), 3)</f>
        <v>Industrials</v>
      </c>
      <c r="N200" s="6" t="str">
        <f>INDEX(YahooDetails[], MATCH(ZACKS_Screener[Ticker], YahooDetails[Ticker],0), 2)</f>
        <v>Aerospace &amp; Defense</v>
      </c>
      <c r="O20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0.90687160940325506</v>
      </c>
      <c r="P20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200" s="17">
        <f>IFERROR(ZACKS_Screener[[#This Row],[Price]]/ZACKS_Screener[[#This Row],[EPS1]], "")</f>
        <v>-206.18446601941747</v>
      </c>
      <c r="R200" s="17">
        <f>IFERROR(ZACKS_Screener[[#This Row],[Price]]/ZACKS_Screener[[#This Row],[EPS2]], "")</f>
        <v>39.2550831792976</v>
      </c>
      <c r="S200" s="17">
        <f>IFERROR(ZACKS_Screener[[#This Row],[PE1]]/(ZACKS_Screener[[#This Row],[EG1]]*100), "")</f>
        <v>-2.2735794558073348</v>
      </c>
      <c r="T200" s="17">
        <f>IFERROR(ZACKS_Screener[[#This Row],[PE2]]/(ZACKS_Screener[[#This Row],[EG2]]*100), "")</f>
        <v>0.39255083179297601</v>
      </c>
      <c r="U200"/>
    </row>
    <row r="201" spans="1:21" x14ac:dyDescent="0.25">
      <c r="A201" s="20" t="s">
        <v>401</v>
      </c>
      <c r="B201" s="34">
        <v>232850.81</v>
      </c>
      <c r="C201" s="6" t="s">
        <v>400</v>
      </c>
      <c r="D201" s="6" t="s">
        <v>13</v>
      </c>
      <c r="E201" s="6" t="s">
        <v>30</v>
      </c>
      <c r="F201" s="6" t="s">
        <v>256</v>
      </c>
      <c r="G201">
        <v>3</v>
      </c>
      <c r="H201">
        <v>202303</v>
      </c>
      <c r="I201" s="8">
        <v>87.93</v>
      </c>
      <c r="J201" s="8">
        <v>7.94</v>
      </c>
      <c r="K201" s="8">
        <v>7.99</v>
      </c>
      <c r="L201" s="8">
        <v>9.35</v>
      </c>
      <c r="M201" s="35" t="str">
        <f>INDEX(YahooDetails[], MATCH(ZACKS_Screener[Ticker], YahooDetails[Ticker],0), 3)</f>
        <v>Consumer Cyclical</v>
      </c>
      <c r="N201" s="6" t="str">
        <f>INDEX(YahooDetails[], MATCH(ZACKS_Screener[Ticker], YahooDetails[Ticker],0), 2)</f>
        <v>Internet Retail</v>
      </c>
      <c r="O20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6.2972292191435545E-3</v>
      </c>
      <c r="P20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0.17021276595744672</v>
      </c>
      <c r="Q201" s="17">
        <f>IFERROR(ZACKS_Screener[[#This Row],[Price]]/ZACKS_Screener[[#This Row],[EPS1]], "")</f>
        <v>11.005006257822279</v>
      </c>
      <c r="R201" s="17">
        <f>IFERROR(ZACKS_Screener[[#This Row],[Price]]/ZACKS_Screener[[#This Row],[EPS2]], "")</f>
        <v>9.404278074866312</v>
      </c>
      <c r="S201" s="17">
        <f>IFERROR(ZACKS_Screener[[#This Row],[PE1]]/(ZACKS_Screener[[#This Row],[EG1]]*100), "")</f>
        <v>17.475949937421841</v>
      </c>
      <c r="T201" s="17">
        <f>IFERROR(ZACKS_Screener[[#This Row],[PE2]]/(ZACKS_Screener[[#This Row],[EG2]]*100), "")</f>
        <v>0.55250133689839609</v>
      </c>
      <c r="U201"/>
    </row>
    <row r="202" spans="1:21" x14ac:dyDescent="0.25">
      <c r="A202" s="20" t="s">
        <v>403</v>
      </c>
      <c r="B202" s="34">
        <v>230069.45</v>
      </c>
      <c r="C202" s="6" t="s">
        <v>402</v>
      </c>
      <c r="D202" s="6" t="s">
        <v>13</v>
      </c>
      <c r="E202" s="6" t="s">
        <v>37</v>
      </c>
      <c r="F202" s="6" t="s">
        <v>404</v>
      </c>
      <c r="G202">
        <v>12</v>
      </c>
      <c r="H202">
        <v>202212</v>
      </c>
      <c r="I202" s="8">
        <v>28.87</v>
      </c>
      <c r="J202" s="8">
        <v>3.19</v>
      </c>
      <c r="K202" s="8">
        <v>3.42</v>
      </c>
      <c r="L202" s="8">
        <v>3.3</v>
      </c>
      <c r="M202" s="35" t="str">
        <f>INDEX(YahooDetails[], MATCH(ZACKS_Screener[Ticker], YahooDetails[Ticker],0), 3)</f>
        <v>Financial Services</v>
      </c>
      <c r="N202" s="6" t="str">
        <f>INDEX(YahooDetails[], MATCH(ZACKS_Screener[Ticker], YahooDetails[Ticker],0), 2)</f>
        <v>Banks—Diversified</v>
      </c>
      <c r="O20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7.2100313479623826E-2</v>
      </c>
      <c r="P20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-3.5087719298245647E-2</v>
      </c>
      <c r="Q202" s="17">
        <f>IFERROR(ZACKS_Screener[[#This Row],[Price]]/ZACKS_Screener[[#This Row],[EPS1]], "")</f>
        <v>8.4415204678362574</v>
      </c>
      <c r="R202" s="17">
        <f>IFERROR(ZACKS_Screener[[#This Row],[Price]]/ZACKS_Screener[[#This Row],[EPS2]], "")</f>
        <v>8.7484848484848499</v>
      </c>
      <c r="S202" s="17">
        <f>IFERROR(ZACKS_Screener[[#This Row],[PE1]]/(ZACKS_Screener[[#This Row],[EG1]]*100), "")</f>
        <v>1.1708021866259852</v>
      </c>
      <c r="T202" s="17">
        <f>IFERROR(ZACKS_Screener[[#This Row],[PE2]]/(ZACKS_Screener[[#This Row],[EG2]]*100), "")</f>
        <v>-2.49331818181818</v>
      </c>
      <c r="U202"/>
    </row>
    <row r="203" spans="1:21" x14ac:dyDescent="0.25">
      <c r="A203" s="20" t="s">
        <v>406</v>
      </c>
      <c r="B203" s="34">
        <v>14331.83</v>
      </c>
      <c r="C203" s="6" t="s">
        <v>405</v>
      </c>
      <c r="D203" s="6" t="s">
        <v>13</v>
      </c>
      <c r="E203" s="6" t="s">
        <v>85</v>
      </c>
      <c r="F203" s="6" t="s">
        <v>407</v>
      </c>
      <c r="G203">
        <v>3</v>
      </c>
      <c r="H203">
        <v>202303</v>
      </c>
      <c r="I203" s="8">
        <v>109.55</v>
      </c>
      <c r="J203" s="8">
        <v>4.5599999999999996</v>
      </c>
      <c r="K203" s="8">
        <v>4.93</v>
      </c>
      <c r="L203" s="8">
        <v>5.44</v>
      </c>
      <c r="M203" s="35" t="str">
        <f>INDEX(YahooDetails[], MATCH(ZACKS_Screener[Ticker], YahooDetails[Ticker],0), 3)</f>
        <v>Industrials</v>
      </c>
      <c r="N203" s="6" t="str">
        <f>INDEX(YahooDetails[], MATCH(ZACKS_Screener[Ticker], YahooDetails[Ticker],0), 2)</f>
        <v>Consulting Services</v>
      </c>
      <c r="O20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8.1140350877193013E-2</v>
      </c>
      <c r="P20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0.1034482758620691</v>
      </c>
      <c r="Q203" s="17">
        <f>IFERROR(ZACKS_Screener[[#This Row],[Price]]/ZACKS_Screener[[#This Row],[EPS1]], "")</f>
        <v>22.2210953346856</v>
      </c>
      <c r="R203" s="17">
        <f>IFERROR(ZACKS_Screener[[#This Row],[Price]]/ZACKS_Screener[[#This Row],[EPS2]], "")</f>
        <v>20.137867647058822</v>
      </c>
      <c r="S203" s="17">
        <f>IFERROR(ZACKS_Screener[[#This Row],[PE1]]/(ZACKS_Screener[[#This Row],[EG1]]*100), "")</f>
        <v>2.7385998574639538</v>
      </c>
      <c r="T203" s="17">
        <f>IFERROR(ZACKS_Screener[[#This Row],[PE2]]/(ZACKS_Screener[[#This Row],[EG2]]*100), "")</f>
        <v>1.9466605392156835</v>
      </c>
      <c r="U203"/>
    </row>
    <row r="204" spans="1:21" x14ac:dyDescent="0.25">
      <c r="A204" s="20" t="s">
        <v>409</v>
      </c>
      <c r="B204" s="34">
        <v>5663.92</v>
      </c>
      <c r="C204" s="6" t="s">
        <v>408</v>
      </c>
      <c r="D204" s="6" t="s">
        <v>13</v>
      </c>
      <c r="E204" s="6" t="s">
        <v>223</v>
      </c>
      <c r="F204" s="6" t="s">
        <v>410</v>
      </c>
      <c r="G204">
        <v>12</v>
      </c>
      <c r="H204">
        <v>202212</v>
      </c>
      <c r="I204" s="8">
        <v>12.54</v>
      </c>
      <c r="J204" s="8">
        <v>-0.16</v>
      </c>
      <c r="K204" s="8">
        <v>-0.2</v>
      </c>
      <c r="L204" s="8">
        <v>0.64</v>
      </c>
      <c r="M204" s="35" t="str">
        <f>INDEX(YahooDetails[], MATCH(ZACKS_Screener[Ticker], YahooDetails[Ticker],0), 3)</f>
        <v>Basic Materials</v>
      </c>
      <c r="N204" s="6" t="str">
        <f>INDEX(YahooDetails[], MATCH(ZACKS_Screener[Ticker], YahooDetails[Ticker],0), 2)</f>
        <v>Chemicals</v>
      </c>
      <c r="O20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-0.25000000000000006</v>
      </c>
      <c r="P20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204" s="17">
        <f>IFERROR(ZACKS_Screener[[#This Row],[Price]]/ZACKS_Screener[[#This Row],[EPS1]], "")</f>
        <v>-62.699999999999996</v>
      </c>
      <c r="R204" s="17">
        <f>IFERROR(ZACKS_Screener[[#This Row],[Price]]/ZACKS_Screener[[#This Row],[EPS2]], "")</f>
        <v>19.59375</v>
      </c>
      <c r="S204" s="17">
        <f>IFERROR(ZACKS_Screener[[#This Row],[PE1]]/(ZACKS_Screener[[#This Row],[EG1]]*100), "")</f>
        <v>2.5079999999999991</v>
      </c>
      <c r="T204" s="17">
        <f>IFERROR(ZACKS_Screener[[#This Row],[PE2]]/(ZACKS_Screener[[#This Row],[EG2]]*100), "")</f>
        <v>0.19593749999999999</v>
      </c>
      <c r="U204"/>
    </row>
    <row r="205" spans="1:21" x14ac:dyDescent="0.25">
      <c r="A205" s="20" t="s">
        <v>412</v>
      </c>
      <c r="B205" s="34">
        <v>17614.669999999998</v>
      </c>
      <c r="C205" s="6" t="s">
        <v>411</v>
      </c>
      <c r="D205" s="6" t="s">
        <v>13</v>
      </c>
      <c r="E205" s="6" t="s">
        <v>18</v>
      </c>
      <c r="F205" s="6" t="s">
        <v>413</v>
      </c>
      <c r="G205">
        <v>12</v>
      </c>
      <c r="H205">
        <v>202212</v>
      </c>
      <c r="I205" s="8">
        <v>56</v>
      </c>
      <c r="J205" s="8">
        <v>2.78</v>
      </c>
      <c r="K205" s="8">
        <v>3.05</v>
      </c>
      <c r="L205" s="8">
        <v>3.45</v>
      </c>
      <c r="M205" s="35" t="str">
        <f>INDEX(YahooDetails[], MATCH(ZACKS_Screener[Ticker], YahooDetails[Ticker],0), 3)</f>
        <v>Consumer Cyclical</v>
      </c>
      <c r="N205" s="6" t="str">
        <f>INDEX(YahooDetails[], MATCH(ZACKS_Screener[Ticker], YahooDetails[Ticker],0), 2)</f>
        <v>Packaging &amp; Containers</v>
      </c>
      <c r="O20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9.7122302158273388E-2</v>
      </c>
      <c r="P20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0.13114754098360668</v>
      </c>
      <c r="Q205" s="17">
        <f>IFERROR(ZACKS_Screener[[#This Row],[Price]]/ZACKS_Screener[[#This Row],[EPS1]], "")</f>
        <v>18.360655737704921</v>
      </c>
      <c r="R205" s="17">
        <f>IFERROR(ZACKS_Screener[[#This Row],[Price]]/ZACKS_Screener[[#This Row],[EPS2]], "")</f>
        <v>16.231884057971012</v>
      </c>
      <c r="S205" s="17">
        <f>IFERROR(ZACKS_Screener[[#This Row],[PE1]]/(ZACKS_Screener[[#This Row],[EG1]]*100), "")</f>
        <v>1.8904675166970251</v>
      </c>
      <c r="T205" s="17">
        <f>IFERROR(ZACKS_Screener[[#This Row],[PE2]]/(ZACKS_Screener[[#This Row],[EG2]]*100), "")</f>
        <v>1.2376811594202886</v>
      </c>
      <c r="U205"/>
    </row>
    <row r="206" spans="1:21" x14ac:dyDescent="0.25">
      <c r="A206" s="20" t="s">
        <v>415</v>
      </c>
      <c r="B206" s="34">
        <v>13490.57</v>
      </c>
      <c r="C206" s="6" t="s">
        <v>414</v>
      </c>
      <c r="D206" s="6" t="s">
        <v>13</v>
      </c>
      <c r="E206" s="6" t="s">
        <v>37</v>
      </c>
      <c r="F206" s="6" t="s">
        <v>379</v>
      </c>
      <c r="G206">
        <v>12</v>
      </c>
      <c r="H206">
        <v>202212</v>
      </c>
      <c r="I206" s="8">
        <v>32.71</v>
      </c>
      <c r="J206" s="8">
        <v>1.17</v>
      </c>
      <c r="K206" s="8">
        <v>1.35</v>
      </c>
      <c r="L206" s="8">
        <v>1.59</v>
      </c>
      <c r="M206" s="35" t="str">
        <f>INDEX(YahooDetails[], MATCH(ZACKS_Screener[Ticker], YahooDetails[Ticker],0), 3)</f>
        <v>Financial Services</v>
      </c>
      <c r="N206" s="6" t="str">
        <f>INDEX(YahooDetails[], MATCH(ZACKS_Screener[Ticker], YahooDetails[Ticker],0), 2)</f>
        <v>Asset Management</v>
      </c>
      <c r="O20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0.15384615384615399</v>
      </c>
      <c r="P20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0.17777777777777776</v>
      </c>
      <c r="Q206" s="17">
        <f>IFERROR(ZACKS_Screener[[#This Row],[Price]]/ZACKS_Screener[[#This Row],[EPS1]], "")</f>
        <v>24.229629629629628</v>
      </c>
      <c r="R206" s="17">
        <f>IFERROR(ZACKS_Screener[[#This Row],[Price]]/ZACKS_Screener[[#This Row],[EPS2]], "")</f>
        <v>20.572327044025158</v>
      </c>
      <c r="S206" s="17">
        <f>IFERROR(ZACKS_Screener[[#This Row],[PE1]]/(ZACKS_Screener[[#This Row],[EG1]]*100), "")</f>
        <v>1.5749259259259243</v>
      </c>
      <c r="T206" s="17">
        <f>IFERROR(ZACKS_Screener[[#This Row],[PE2]]/(ZACKS_Screener[[#This Row],[EG2]]*100), "")</f>
        <v>1.1571933962264154</v>
      </c>
      <c r="U206"/>
    </row>
    <row r="207" spans="1:21" x14ac:dyDescent="0.25">
      <c r="A207" s="20" t="s">
        <v>3403</v>
      </c>
      <c r="B207" s="34">
        <v>3077.46</v>
      </c>
      <c r="C207" s="6" t="s">
        <v>3402</v>
      </c>
      <c r="D207" s="6" t="s">
        <v>22</v>
      </c>
      <c r="E207" s="6" t="s">
        <v>37</v>
      </c>
      <c r="F207" s="6" t="s">
        <v>542</v>
      </c>
      <c r="G207">
        <v>12</v>
      </c>
      <c r="H207">
        <v>202212</v>
      </c>
      <c r="I207" s="8">
        <v>93.54</v>
      </c>
      <c r="J207" s="8">
        <v>5.77</v>
      </c>
      <c r="K207" s="8">
        <v>6.27</v>
      </c>
      <c r="L207" s="8">
        <v>5.53</v>
      </c>
      <c r="M207" s="35" t="str">
        <f>INDEX(YahooDetails[], MATCH(ZACKS_Screener[Ticker], YahooDetails[Ticker],0), 3)</f>
        <v>Financial Services</v>
      </c>
      <c r="N207" s="6" t="str">
        <f>INDEX(YahooDetails[], MATCH(ZACKS_Screener[Ticker], YahooDetails[Ticker],0), 2)</f>
        <v>Banks—Regional</v>
      </c>
      <c r="O20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8.6655112651646451E-2</v>
      </c>
      <c r="P20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-0.11802232854864424</v>
      </c>
      <c r="Q207" s="17">
        <f>IFERROR(ZACKS_Screener[[#This Row],[Price]]/ZACKS_Screener[[#This Row],[EPS1]], "")</f>
        <v>14.918660287081341</v>
      </c>
      <c r="R207" s="17">
        <f>IFERROR(ZACKS_Screener[[#This Row],[Price]]/ZACKS_Screener[[#This Row],[EPS2]], "")</f>
        <v>16.915009041591322</v>
      </c>
      <c r="S207" s="17">
        <f>IFERROR(ZACKS_Screener[[#This Row],[PE1]]/(ZACKS_Screener[[#This Row],[EG1]]*100), "")</f>
        <v>1.7216133971291867</v>
      </c>
      <c r="T207" s="17">
        <f>IFERROR(ZACKS_Screener[[#This Row],[PE2]]/(ZACKS_Screener[[#This Row],[EG2]]*100), "")</f>
        <v>-1.4332041444699688</v>
      </c>
      <c r="U207"/>
    </row>
    <row r="208" spans="1:21" x14ac:dyDescent="0.25">
      <c r="A208" s="20" t="s">
        <v>417</v>
      </c>
      <c r="B208" s="34">
        <v>11854.39</v>
      </c>
      <c r="C208" s="6" t="s">
        <v>416</v>
      </c>
      <c r="D208" s="6" t="s">
        <v>13</v>
      </c>
      <c r="E208" s="6" t="s">
        <v>37</v>
      </c>
      <c r="F208" s="6" t="s">
        <v>418</v>
      </c>
      <c r="G208">
        <v>12</v>
      </c>
      <c r="H208">
        <v>202212</v>
      </c>
      <c r="I208" s="8">
        <v>149.05000000000001</v>
      </c>
      <c r="J208" s="8">
        <v>14.99</v>
      </c>
      <c r="K208" s="8">
        <v>17.66</v>
      </c>
      <c r="L208" s="8">
        <v>19.079999999999998</v>
      </c>
      <c r="M208" s="35" t="str">
        <f>INDEX(YahooDetails[], MATCH(ZACKS_Screener[Ticker], YahooDetails[Ticker],0), 3)</f>
        <v>Financial Services</v>
      </c>
      <c r="N208" s="6" t="str">
        <f>INDEX(YahooDetails[], MATCH(ZACKS_Screener[Ticker], YahooDetails[Ticker],0), 2)</f>
        <v>Banks—Regional</v>
      </c>
      <c r="O20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0.1781187458305537</v>
      </c>
      <c r="P20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8.0407701019252445E-2</v>
      </c>
      <c r="Q208" s="17">
        <f>IFERROR(ZACKS_Screener[[#This Row],[Price]]/ZACKS_Screener[[#This Row],[EPS1]], "")</f>
        <v>8.4399773499433746</v>
      </c>
      <c r="R208" s="17">
        <f>IFERROR(ZACKS_Screener[[#This Row],[Price]]/ZACKS_Screener[[#This Row],[EPS2]], "")</f>
        <v>7.8118448637316575</v>
      </c>
      <c r="S208" s="17">
        <f>IFERROR(ZACKS_Screener[[#This Row],[PE1]]/(ZACKS_Screener[[#This Row],[EG1]]*100), "")</f>
        <v>0.47383992687509807</v>
      </c>
      <c r="T208" s="17">
        <f>IFERROR(ZACKS_Screener[[#This Row],[PE2]]/(ZACKS_Screener[[#This Row],[EG2]]*100), "")</f>
        <v>0.97152943868662844</v>
      </c>
      <c r="U208"/>
    </row>
    <row r="209" spans="1:21" x14ac:dyDescent="0.25">
      <c r="A209" s="20" t="s">
        <v>6867</v>
      </c>
      <c r="B209" s="34">
        <v>2154.66</v>
      </c>
      <c r="C209" s="6" t="s">
        <v>1323</v>
      </c>
      <c r="D209" s="6" t="s">
        <v>22</v>
      </c>
      <c r="E209" s="6" t="s">
        <v>37</v>
      </c>
      <c r="F209" s="6" t="s">
        <v>458</v>
      </c>
      <c r="G209">
        <v>12</v>
      </c>
      <c r="H209">
        <v>202212</v>
      </c>
      <c r="I209" s="8">
        <v>40.61</v>
      </c>
      <c r="J209" s="8">
        <v>-0.66</v>
      </c>
      <c r="K209" s="8">
        <v>-0.26</v>
      </c>
      <c r="L209" s="8">
        <v>0.12</v>
      </c>
      <c r="M209" s="35" t="str">
        <f>INDEX(YahooDetails[], MATCH(ZACKS_Screener[Ticker], YahooDetails[Ticker],0), 3)</f>
        <v>Communication Services</v>
      </c>
      <c r="N209" s="6" t="str">
        <f>INDEX(YahooDetails[], MATCH(ZACKS_Screener[Ticker], YahooDetails[Ticker],0), 2)</f>
        <v>Entertainment</v>
      </c>
      <c r="O20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0.60606060606060608</v>
      </c>
      <c r="P20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209" s="17">
        <f>IFERROR(ZACKS_Screener[[#This Row],[Price]]/ZACKS_Screener[[#This Row],[EPS1]], "")</f>
        <v>-156.19230769230768</v>
      </c>
      <c r="R209" s="17">
        <f>IFERROR(ZACKS_Screener[[#This Row],[Price]]/ZACKS_Screener[[#This Row],[EPS2]], "")</f>
        <v>338.41666666666669</v>
      </c>
      <c r="S209" s="17">
        <f>IFERROR(ZACKS_Screener[[#This Row],[PE1]]/(ZACKS_Screener[[#This Row],[EG1]]*100), "")</f>
        <v>-2.5771730769230765</v>
      </c>
      <c r="T209" s="17">
        <f>IFERROR(ZACKS_Screener[[#This Row],[PE2]]/(ZACKS_Screener[[#This Row],[EG2]]*100), "")</f>
        <v>3.3841666666666668</v>
      </c>
      <c r="U209"/>
    </row>
    <row r="210" spans="1:21" x14ac:dyDescent="0.25">
      <c r="A210" s="20" t="s">
        <v>420</v>
      </c>
      <c r="B210" s="34">
        <v>22732.9</v>
      </c>
      <c r="C210" s="6" t="s">
        <v>419</v>
      </c>
      <c r="D210" s="6" t="s">
        <v>13</v>
      </c>
      <c r="E210" s="6" t="s">
        <v>41</v>
      </c>
      <c r="F210" s="6" t="s">
        <v>61</v>
      </c>
      <c r="G210">
        <v>12</v>
      </c>
      <c r="H210">
        <v>202212</v>
      </c>
      <c r="I210" s="8">
        <v>44.94</v>
      </c>
      <c r="J210" s="8">
        <v>3.5</v>
      </c>
      <c r="K210" s="8">
        <v>2.91</v>
      </c>
      <c r="L210" s="8">
        <v>3.3</v>
      </c>
      <c r="M210" s="35" t="str">
        <f>INDEX(YahooDetails[], MATCH(ZACKS_Screener[Ticker], YahooDetails[Ticker],0), 3)</f>
        <v>Healthcare</v>
      </c>
      <c r="N210" s="6" t="str">
        <f>INDEX(YahooDetails[], MATCH(ZACKS_Screener[Ticker], YahooDetails[Ticker],0), 2)</f>
        <v>Medical Instruments &amp; Supplies</v>
      </c>
      <c r="O21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-0.16857142857142854</v>
      </c>
      <c r="P21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0.13402061855670092</v>
      </c>
      <c r="Q210" s="17">
        <f>IFERROR(ZACKS_Screener[[#This Row],[Price]]/ZACKS_Screener[[#This Row],[EPS1]], "")</f>
        <v>15.443298969072163</v>
      </c>
      <c r="R210" s="17">
        <f>IFERROR(ZACKS_Screener[[#This Row],[Price]]/ZACKS_Screener[[#This Row],[EPS2]], "")</f>
        <v>13.618181818181819</v>
      </c>
      <c r="S210" s="17">
        <f>IFERROR(ZACKS_Screener[[#This Row],[PE1]]/(ZACKS_Screener[[#This Row],[EG1]]*100), "")</f>
        <v>-0.91612790494495899</v>
      </c>
      <c r="T210" s="17">
        <f>IFERROR(ZACKS_Screener[[#This Row],[PE2]]/(ZACKS_Screener[[#This Row],[EG2]]*100), "")</f>
        <v>1.0161258741258752</v>
      </c>
      <c r="U210"/>
    </row>
    <row r="211" spans="1:21" x14ac:dyDescent="0.25">
      <c r="A211" s="20" t="s">
        <v>422</v>
      </c>
      <c r="B211" s="34">
        <v>2886.97</v>
      </c>
      <c r="C211" s="6" t="s">
        <v>421</v>
      </c>
      <c r="D211" s="6" t="s">
        <v>13</v>
      </c>
      <c r="E211" s="6" t="s">
        <v>14</v>
      </c>
      <c r="F211" s="6" t="s">
        <v>95</v>
      </c>
      <c r="G211">
        <v>2</v>
      </c>
      <c r="H211">
        <v>202302</v>
      </c>
      <c r="I211" s="8">
        <v>4.95</v>
      </c>
      <c r="J211" s="8">
        <v>-0.18</v>
      </c>
      <c r="K211" s="8">
        <v>-0.13</v>
      </c>
      <c r="L211" s="8">
        <v>-0.1</v>
      </c>
      <c r="M211" s="35" t="str">
        <f>INDEX(YahooDetails[], MATCH(ZACKS_Screener[Ticker], YahooDetails[Ticker],0), 3)</f>
        <v/>
      </c>
      <c r="N211" s="6" t="str">
        <f>INDEX(YahooDetails[], MATCH(ZACKS_Screener[Ticker], YahooDetails[Ticker],0), 2)</f>
        <v/>
      </c>
      <c r="O21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0.27777777777777773</v>
      </c>
      <c r="P21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0.23076923076923075</v>
      </c>
      <c r="Q211" s="17">
        <f>IFERROR(ZACKS_Screener[[#This Row],[Price]]/ZACKS_Screener[[#This Row],[EPS1]], "")</f>
        <v>-38.07692307692308</v>
      </c>
      <c r="R211" s="17">
        <f>IFERROR(ZACKS_Screener[[#This Row],[Price]]/ZACKS_Screener[[#This Row],[EPS2]], "")</f>
        <v>-49.5</v>
      </c>
      <c r="S211" s="17">
        <f>IFERROR(ZACKS_Screener[[#This Row],[PE1]]/(ZACKS_Screener[[#This Row],[EG1]]*100), "")</f>
        <v>-1.370769230769231</v>
      </c>
      <c r="T211" s="17">
        <f>IFERROR(ZACKS_Screener[[#This Row],[PE2]]/(ZACKS_Screener[[#This Row],[EG2]]*100), "")</f>
        <v>-2.145</v>
      </c>
      <c r="U211"/>
    </row>
    <row r="212" spans="1:21" x14ac:dyDescent="0.25">
      <c r="A212" s="20" t="s">
        <v>424</v>
      </c>
      <c r="B212" s="34">
        <v>38583.730000000003</v>
      </c>
      <c r="C212" s="6" t="s">
        <v>423</v>
      </c>
      <c r="D212" s="6" t="s">
        <v>13</v>
      </c>
      <c r="E212" s="6" t="s">
        <v>37</v>
      </c>
      <c r="F212" s="6" t="s">
        <v>418</v>
      </c>
      <c r="G212">
        <v>12</v>
      </c>
      <c r="H212">
        <v>202212</v>
      </c>
      <c r="I212" s="8">
        <v>3.62</v>
      </c>
      <c r="J212" s="8">
        <v>0.35</v>
      </c>
      <c r="K212" s="8">
        <v>0.37</v>
      </c>
      <c r="L212" s="8">
        <v>0.51</v>
      </c>
      <c r="M212" s="35" t="str">
        <f>INDEX(YahooDetails[], MATCH(ZACKS_Screener[Ticker], YahooDetails[Ticker],0), 3)</f>
        <v>Financial Services</v>
      </c>
      <c r="N212" s="6" t="str">
        <f>INDEX(YahooDetails[], MATCH(ZACKS_Screener[Ticker], YahooDetails[Ticker],0), 2)</f>
        <v>Banks—Regional</v>
      </c>
      <c r="O21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5.7142857142857197E-2</v>
      </c>
      <c r="P21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0.3783783783783784</v>
      </c>
      <c r="Q212" s="17">
        <f>IFERROR(ZACKS_Screener[[#This Row],[Price]]/ZACKS_Screener[[#This Row],[EPS1]], "")</f>
        <v>9.7837837837837842</v>
      </c>
      <c r="R212" s="17">
        <f>IFERROR(ZACKS_Screener[[#This Row],[Price]]/ZACKS_Screener[[#This Row],[EPS2]], "")</f>
        <v>7.0980392156862742</v>
      </c>
      <c r="S212" s="17">
        <f>IFERROR(ZACKS_Screener[[#This Row],[PE1]]/(ZACKS_Screener[[#This Row],[EG1]]*100), "")</f>
        <v>1.7121621621621606</v>
      </c>
      <c r="T212" s="17">
        <f>IFERROR(ZACKS_Screener[[#This Row],[PE2]]/(ZACKS_Screener[[#This Row],[EG2]]*100), "")</f>
        <v>0.18759103641456581</v>
      </c>
      <c r="U212"/>
    </row>
    <row r="213" spans="1:21" x14ac:dyDescent="0.25">
      <c r="A213" s="20" t="s">
        <v>425</v>
      </c>
      <c r="B213" s="34">
        <v>31975.46</v>
      </c>
      <c r="C213" s="6" t="s">
        <v>423</v>
      </c>
      <c r="D213" s="6" t="s">
        <v>13</v>
      </c>
      <c r="E213" s="6" t="s">
        <v>37</v>
      </c>
      <c r="F213" s="6" t="s">
        <v>418</v>
      </c>
      <c r="G213">
        <v>12</v>
      </c>
      <c r="H213">
        <v>202212</v>
      </c>
      <c r="I213" s="8">
        <v>3</v>
      </c>
      <c r="J213" s="8">
        <v>0.35</v>
      </c>
      <c r="M213" s="35" t="str">
        <f>INDEX(YahooDetails[], MATCH(ZACKS_Screener[Ticker], YahooDetails[Ticker],0), 3)</f>
        <v>Financial Services</v>
      </c>
      <c r="N213" s="6" t="str">
        <f>INDEX(YahooDetails[], MATCH(ZACKS_Screener[Ticker], YahooDetails[Ticker],0), 2)</f>
        <v>Banks—Regional</v>
      </c>
      <c r="O21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213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213" s="17" t="str">
        <f>IFERROR(ZACKS_Screener[[#This Row],[Price]]/ZACKS_Screener[[#This Row],[EPS1]], "")</f>
        <v/>
      </c>
      <c r="R213" s="17" t="str">
        <f>IFERROR(ZACKS_Screener[[#This Row],[Price]]/ZACKS_Screener[[#This Row],[EPS2]], "")</f>
        <v/>
      </c>
      <c r="S213" s="17" t="str">
        <f>IFERROR(ZACKS_Screener[[#This Row],[PE1]]/(ZACKS_Screener[[#This Row],[EG1]]*100), "")</f>
        <v/>
      </c>
      <c r="T213" s="17" t="str">
        <f>IFERROR(ZACKS_Screener[[#This Row],[PE2]]/(ZACKS_Screener[[#This Row],[EG2]]*100), "")</f>
        <v/>
      </c>
      <c r="U213"/>
    </row>
    <row r="214" spans="1:21" x14ac:dyDescent="0.25">
      <c r="A214" s="20" t="s">
        <v>3407</v>
      </c>
      <c r="B214" s="34">
        <v>2651.48</v>
      </c>
      <c r="C214" s="6" t="s">
        <v>3406</v>
      </c>
      <c r="D214" s="6" t="s">
        <v>22</v>
      </c>
      <c r="E214" s="6" t="s">
        <v>41</v>
      </c>
      <c r="F214" s="6" t="s">
        <v>2477</v>
      </c>
      <c r="G214">
        <v>12</v>
      </c>
      <c r="H214">
        <v>202212</v>
      </c>
      <c r="I214" s="8">
        <v>16.52</v>
      </c>
      <c r="J214" s="8">
        <v>-3.79</v>
      </c>
      <c r="K214" s="8">
        <v>-3.39</v>
      </c>
      <c r="L214" s="8">
        <v>-2.68</v>
      </c>
      <c r="M214" s="35" t="str">
        <f>INDEX(YahooDetails[], MATCH(ZACKS_Screener[Ticker], YahooDetails[Ticker],0), 3)</f>
        <v>Healthcare</v>
      </c>
      <c r="N214" s="6" t="str">
        <f>INDEX(YahooDetails[], MATCH(ZACKS_Screener[Ticker], YahooDetails[Ticker],0), 2)</f>
        <v>Biotechnology</v>
      </c>
      <c r="O21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0.10554089709762531</v>
      </c>
      <c r="P21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0.2094395280235988</v>
      </c>
      <c r="Q214" s="17">
        <f>IFERROR(ZACKS_Screener[[#This Row],[Price]]/ZACKS_Screener[[#This Row],[EPS1]], "")</f>
        <v>-4.8731563421828907</v>
      </c>
      <c r="R214" s="17">
        <f>IFERROR(ZACKS_Screener[[#This Row],[Price]]/ZACKS_Screener[[#This Row],[EPS2]], "")</f>
        <v>-6.1641791044776113</v>
      </c>
      <c r="S214" s="17">
        <f>IFERROR(ZACKS_Screener[[#This Row],[PE1]]/(ZACKS_Screener[[#This Row],[EG1]]*100), "")</f>
        <v>-0.46173156342182897</v>
      </c>
      <c r="T214" s="17">
        <f>IFERROR(ZACKS_Screener[[#This Row],[PE2]]/(ZACKS_Screener[[#This Row],[EG2]]*100), "")</f>
        <v>-0.29431784738280425</v>
      </c>
      <c r="U214"/>
    </row>
    <row r="215" spans="1:21" x14ac:dyDescent="0.25">
      <c r="A215" s="20" t="s">
        <v>427</v>
      </c>
      <c r="B215" s="34">
        <v>47005.88</v>
      </c>
      <c r="C215" s="6" t="s">
        <v>426</v>
      </c>
      <c r="D215" s="6" t="s">
        <v>13</v>
      </c>
      <c r="E215" s="6" t="s">
        <v>37</v>
      </c>
      <c r="F215" s="6" t="s">
        <v>418</v>
      </c>
      <c r="G215">
        <v>12</v>
      </c>
      <c r="H215">
        <v>202212</v>
      </c>
      <c r="I215" s="8">
        <v>7.36</v>
      </c>
      <c r="J215" s="8">
        <v>1.1100000000000001</v>
      </c>
      <c r="K215" s="8">
        <v>1.3</v>
      </c>
      <c r="L215" s="8">
        <v>1.1299999999999999</v>
      </c>
      <c r="M215" s="35" t="str">
        <f>INDEX(YahooDetails[], MATCH(ZACKS_Screener[Ticker], YahooDetails[Ticker],0), 3)</f>
        <v>Financial Services</v>
      </c>
      <c r="N215" s="6" t="str">
        <f>INDEX(YahooDetails[], MATCH(ZACKS_Screener[Ticker], YahooDetails[Ticker],0), 2)</f>
        <v>Banks—Diversified</v>
      </c>
      <c r="O21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0.17117117117117112</v>
      </c>
      <c r="P21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-0.13076923076923089</v>
      </c>
      <c r="Q215" s="17">
        <f>IFERROR(ZACKS_Screener[[#This Row],[Price]]/ZACKS_Screener[[#This Row],[EPS1]], "")</f>
        <v>5.6615384615384619</v>
      </c>
      <c r="R215" s="17">
        <f>IFERROR(ZACKS_Screener[[#This Row],[Price]]/ZACKS_Screener[[#This Row],[EPS2]], "")</f>
        <v>6.5132743362831871</v>
      </c>
      <c r="S215" s="17">
        <f>IFERROR(ZACKS_Screener[[#This Row],[PE1]]/(ZACKS_Screener[[#This Row],[EG1]]*100), "")</f>
        <v>0.33075303643724707</v>
      </c>
      <c r="T215" s="17">
        <f>IFERROR(ZACKS_Screener[[#This Row],[PE2]]/(ZACKS_Screener[[#This Row],[EG2]]*100), "")</f>
        <v>-0.4980739198334197</v>
      </c>
      <c r="U215"/>
    </row>
    <row r="216" spans="1:21" x14ac:dyDescent="0.25">
      <c r="A216" s="20" t="s">
        <v>429</v>
      </c>
      <c r="B216" s="34">
        <v>8881.77</v>
      </c>
      <c r="C216" s="6" t="s">
        <v>428</v>
      </c>
      <c r="D216" s="6" t="s">
        <v>13</v>
      </c>
      <c r="E216" s="6" t="s">
        <v>30</v>
      </c>
      <c r="F216" s="6" t="s">
        <v>430</v>
      </c>
      <c r="G216">
        <v>1</v>
      </c>
      <c r="H216">
        <v>202301</v>
      </c>
      <c r="I216" s="8">
        <v>38.799999999999997</v>
      </c>
      <c r="J216" s="8">
        <v>3.4</v>
      </c>
      <c r="K216" s="8">
        <v>2.99</v>
      </c>
      <c r="L216" s="8">
        <v>3.7</v>
      </c>
      <c r="M216" s="35" t="str">
        <f>INDEX(YahooDetails[], MATCH(ZACKS_Screener[Ticker], YahooDetails[Ticker],0), 3)</f>
        <v>Consumer Cyclical</v>
      </c>
      <c r="N216" s="6" t="str">
        <f>INDEX(YahooDetails[], MATCH(ZACKS_Screener[Ticker], YahooDetails[Ticker],0), 2)</f>
        <v>Specialty Retail</v>
      </c>
      <c r="O21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-0.12058823529411757</v>
      </c>
      <c r="P21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0.23745819397993309</v>
      </c>
      <c r="Q216" s="17">
        <f>IFERROR(ZACKS_Screener[[#This Row],[Price]]/ZACKS_Screener[[#This Row],[EPS1]], "")</f>
        <v>12.97658862876254</v>
      </c>
      <c r="R216" s="17">
        <f>IFERROR(ZACKS_Screener[[#This Row],[Price]]/ZACKS_Screener[[#This Row],[EPS2]], "")</f>
        <v>10.486486486486486</v>
      </c>
      <c r="S216" s="17">
        <f>IFERROR(ZACKS_Screener[[#This Row],[PE1]]/(ZACKS_Screener[[#This Row],[EG1]]*100), "")</f>
        <v>-1.0761073497022602</v>
      </c>
      <c r="T216" s="17">
        <f>IFERROR(ZACKS_Screener[[#This Row],[PE2]]/(ZACKS_Screener[[#This Row],[EG2]]*100), "")</f>
        <v>0.44161400837457176</v>
      </c>
      <c r="U216"/>
    </row>
    <row r="217" spans="1:21" x14ac:dyDescent="0.25">
      <c r="A217" s="20" t="s">
        <v>432</v>
      </c>
      <c r="B217" s="34">
        <v>17199.349999999999</v>
      </c>
      <c r="C217" s="6" t="s">
        <v>431</v>
      </c>
      <c r="D217" s="6" t="s">
        <v>13</v>
      </c>
      <c r="E217" s="6" t="s">
        <v>30</v>
      </c>
      <c r="F217" s="6" t="s">
        <v>433</v>
      </c>
      <c r="G217">
        <v>1</v>
      </c>
      <c r="H217">
        <v>202301</v>
      </c>
      <c r="I217" s="8">
        <v>78.819999999999993</v>
      </c>
      <c r="J217" s="8">
        <v>7.08</v>
      </c>
      <c r="K217" s="8">
        <v>6.01</v>
      </c>
      <c r="L217" s="8">
        <v>6.86</v>
      </c>
      <c r="M217" s="35" t="str">
        <f>INDEX(YahooDetails[], MATCH(ZACKS_Screener[Ticker], YahooDetails[Ticker],0), 3)</f>
        <v>Consumer Cyclical</v>
      </c>
      <c r="N217" s="6" t="str">
        <f>INDEX(YahooDetails[], MATCH(ZACKS_Screener[Ticker], YahooDetails[Ticker],0), 2)</f>
        <v>Specialty Retail</v>
      </c>
      <c r="O21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-0.15112994350282491</v>
      </c>
      <c r="P21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0.14143094841930126</v>
      </c>
      <c r="Q217" s="17">
        <f>IFERROR(ZACKS_Screener[[#This Row],[Price]]/ZACKS_Screener[[#This Row],[EPS1]], "")</f>
        <v>13.114808652246255</v>
      </c>
      <c r="R217" s="17">
        <f>IFERROR(ZACKS_Screener[[#This Row],[Price]]/ZACKS_Screener[[#This Row],[EPS2]], "")</f>
        <v>11.489795918367346</v>
      </c>
      <c r="S217" s="17">
        <f>IFERROR(ZACKS_Screener[[#This Row],[PE1]]/(ZACKS_Screener[[#This Row],[EG1]]*100), "")</f>
        <v>-0.86778360054115378</v>
      </c>
      <c r="T217" s="17">
        <f>IFERROR(ZACKS_Screener[[#This Row],[PE2]]/(ZACKS_Screener[[#This Row],[EG2]]*100), "")</f>
        <v>0.81239615846338475</v>
      </c>
      <c r="U217"/>
    </row>
    <row r="218" spans="1:21" x14ac:dyDescent="0.25">
      <c r="A218" s="20" t="s">
        <v>435</v>
      </c>
      <c r="B218" s="34">
        <v>5928.9</v>
      </c>
      <c r="C218" s="6" t="s">
        <v>434</v>
      </c>
      <c r="D218" s="6" t="s">
        <v>13</v>
      </c>
      <c r="E218" s="6" t="s">
        <v>330</v>
      </c>
      <c r="F218" s="6" t="s">
        <v>331</v>
      </c>
      <c r="G218">
        <v>12</v>
      </c>
      <c r="H218">
        <v>202212</v>
      </c>
      <c r="I218" s="8">
        <v>83.86</v>
      </c>
      <c r="J218" s="8">
        <v>10.029999999999999</v>
      </c>
      <c r="K218" s="8">
        <v>10.41</v>
      </c>
      <c r="L218" s="8">
        <v>11.32</v>
      </c>
      <c r="M218" s="35" t="str">
        <f>INDEX(YahooDetails[], MATCH(ZACKS_Screener[Ticker], YahooDetails[Ticker],0), 3)</f>
        <v>Consumer Cyclical</v>
      </c>
      <c r="N218" s="6" t="str">
        <f>INDEX(YahooDetails[], MATCH(ZACKS_Screener[Ticker], YahooDetails[Ticker],0), 2)</f>
        <v>Recreational Vehicles</v>
      </c>
      <c r="O21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3.7886340977068875E-2</v>
      </c>
      <c r="P21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8.7415946205571582E-2</v>
      </c>
      <c r="Q218" s="17">
        <f>IFERROR(ZACKS_Screener[[#This Row],[Price]]/ZACKS_Screener[[#This Row],[EPS1]], "")</f>
        <v>8.0557156580211338</v>
      </c>
      <c r="R218" s="17">
        <f>IFERROR(ZACKS_Screener[[#This Row],[Price]]/ZACKS_Screener[[#This Row],[EPS2]], "")</f>
        <v>7.4081272084805647</v>
      </c>
      <c r="S218" s="17">
        <f>IFERROR(ZACKS_Screener[[#This Row],[PE1]]/(ZACKS_Screener[[#This Row],[EG1]]*100), "")</f>
        <v>2.126284948682942</v>
      </c>
      <c r="T218" s="17">
        <f>IFERROR(ZACKS_Screener[[#This Row],[PE2]]/(ZACKS_Screener[[#This Row],[EG2]]*100), "")</f>
        <v>0.84745718945365556</v>
      </c>
      <c r="U218"/>
    </row>
    <row r="219" spans="1:21" x14ac:dyDescent="0.25">
      <c r="A219" s="20" t="s">
        <v>437</v>
      </c>
      <c r="B219" s="34">
        <v>3153.33</v>
      </c>
      <c r="C219" s="6" t="s">
        <v>436</v>
      </c>
      <c r="D219" s="6" t="s">
        <v>13</v>
      </c>
      <c r="E219" s="6" t="s">
        <v>26</v>
      </c>
      <c r="F219" s="6" t="s">
        <v>438</v>
      </c>
      <c r="G219">
        <v>12</v>
      </c>
      <c r="H219">
        <v>202212</v>
      </c>
      <c r="I219" s="8">
        <v>79.650000000000006</v>
      </c>
      <c r="J219" s="8">
        <v>21.56</v>
      </c>
      <c r="K219" s="8">
        <v>8.66</v>
      </c>
      <c r="L219" s="8">
        <v>7.37</v>
      </c>
      <c r="M219" s="35" t="str">
        <f>INDEX(YahooDetails[], MATCH(ZACKS_Screener[Ticker], YahooDetails[Ticker],0), 3)</f>
        <v>Basic Materials</v>
      </c>
      <c r="N219" s="6" t="str">
        <f>INDEX(YahooDetails[], MATCH(ZACKS_Screener[Ticker], YahooDetails[Ticker],0), 2)</f>
        <v>Building Materials</v>
      </c>
      <c r="O21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-0.59833024118738398</v>
      </c>
      <c r="P21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-0.1489607390300231</v>
      </c>
      <c r="Q219" s="17">
        <f>IFERROR(ZACKS_Screener[[#This Row],[Price]]/ZACKS_Screener[[#This Row],[EPS1]], "")</f>
        <v>9.1974595842956131</v>
      </c>
      <c r="R219" s="17">
        <f>IFERROR(ZACKS_Screener[[#This Row],[Price]]/ZACKS_Screener[[#This Row],[EPS2]], "")</f>
        <v>10.807327001356853</v>
      </c>
      <c r="S219" s="17">
        <f>IFERROR(ZACKS_Screener[[#This Row],[PE1]]/(ZACKS_Screener[[#This Row],[EG1]]*100), "")</f>
        <v>-0.15371878188946778</v>
      </c>
      <c r="T219" s="17">
        <f>IFERROR(ZACKS_Screener[[#This Row],[PE2]]/(ZACKS_Screener[[#This Row],[EG2]]*100), "")</f>
        <v>-0.72551513047868477</v>
      </c>
      <c r="U219"/>
    </row>
    <row r="220" spans="1:21" x14ac:dyDescent="0.25">
      <c r="A220" s="20" t="s">
        <v>439</v>
      </c>
      <c r="B220" s="34">
        <v>41171.61</v>
      </c>
      <c r="C220" s="6" t="s">
        <v>439</v>
      </c>
      <c r="D220" s="6" t="s">
        <v>13</v>
      </c>
      <c r="E220" s="6" t="s">
        <v>118</v>
      </c>
      <c r="F220" s="6" t="s">
        <v>440</v>
      </c>
      <c r="G220">
        <v>12</v>
      </c>
      <c r="H220">
        <v>202212</v>
      </c>
      <c r="I220" s="8">
        <v>45.13</v>
      </c>
      <c r="J220" s="8">
        <v>2.58</v>
      </c>
      <c r="K220" s="8">
        <v>2.36</v>
      </c>
      <c r="L220" s="8">
        <v>2.4300000000000002</v>
      </c>
      <c r="M220" s="35" t="str">
        <f>INDEX(YahooDetails[], MATCH(ZACKS_Screener[Ticker], YahooDetails[Ticker],0), 3)</f>
        <v>Communication Services</v>
      </c>
      <c r="N220" s="6" t="str">
        <f>INDEX(YahooDetails[], MATCH(ZACKS_Screener[Ticker], YahooDetails[Ticker],0), 2)</f>
        <v>Telecom Services</v>
      </c>
      <c r="O22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-8.5271317829457433E-2</v>
      </c>
      <c r="P22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2.9661016949152665E-2</v>
      </c>
      <c r="Q220" s="17">
        <f>IFERROR(ZACKS_Screener[[#This Row],[Price]]/ZACKS_Screener[[#This Row],[EPS1]], "")</f>
        <v>19.122881355932204</v>
      </c>
      <c r="R220" s="17">
        <f>IFERROR(ZACKS_Screener[[#This Row],[Price]]/ZACKS_Screener[[#This Row],[EPS2]], "")</f>
        <v>18.572016460905349</v>
      </c>
      <c r="S220" s="17">
        <f>IFERROR(ZACKS_Screener[[#This Row],[PE1]]/(ZACKS_Screener[[#This Row],[EG1]]*100), "")</f>
        <v>-2.2425924499229568</v>
      </c>
      <c r="T220" s="17">
        <f>IFERROR(ZACKS_Screener[[#This Row],[PE2]]/(ZACKS_Screener[[#This Row],[EG2]]*100), "")</f>
        <v>6.2614226925337775</v>
      </c>
      <c r="U220"/>
    </row>
    <row r="221" spans="1:21" x14ac:dyDescent="0.25">
      <c r="A221" s="20" t="s">
        <v>442</v>
      </c>
      <c r="B221" s="34">
        <v>10450.219999999999</v>
      </c>
      <c r="C221" s="6" t="s">
        <v>441</v>
      </c>
      <c r="D221" s="6" t="s">
        <v>13</v>
      </c>
      <c r="E221" s="6" t="s">
        <v>37</v>
      </c>
      <c r="F221" s="6" t="s">
        <v>418</v>
      </c>
      <c r="G221">
        <v>12</v>
      </c>
      <c r="H221">
        <v>202212</v>
      </c>
      <c r="I221" s="8">
        <v>20.69</v>
      </c>
      <c r="J221" s="8">
        <v>3.28</v>
      </c>
      <c r="K221" s="8">
        <v>2.4500000000000002</v>
      </c>
      <c r="L221" s="8">
        <v>2.4</v>
      </c>
      <c r="M221" s="35" t="str">
        <f>INDEX(YahooDetails[], MATCH(ZACKS_Screener[Ticker], YahooDetails[Ticker],0), 3)</f>
        <v>Financial Services</v>
      </c>
      <c r="N221" s="6" t="str">
        <f>INDEX(YahooDetails[], MATCH(ZACKS_Screener[Ticker], YahooDetails[Ticker],0), 2)</f>
        <v>Banks—Regional</v>
      </c>
      <c r="O22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-0.25304878048780477</v>
      </c>
      <c r="P22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-2.0408163265306228E-2</v>
      </c>
      <c r="Q221" s="17">
        <f>IFERROR(ZACKS_Screener[[#This Row],[Price]]/ZACKS_Screener[[#This Row],[EPS1]], "")</f>
        <v>8.4448979591836739</v>
      </c>
      <c r="R221" s="17">
        <f>IFERROR(ZACKS_Screener[[#This Row],[Price]]/ZACKS_Screener[[#This Row],[EPS2]], "")</f>
        <v>8.6208333333333336</v>
      </c>
      <c r="S221" s="17">
        <f>IFERROR(ZACKS_Screener[[#This Row],[PE1]]/(ZACKS_Screener[[#This Row],[EG1]]*100), "")</f>
        <v>-0.33372608802557185</v>
      </c>
      <c r="T221" s="17">
        <f>IFERROR(ZACKS_Screener[[#This Row],[PE2]]/(ZACKS_Screener[[#This Row],[EG2]]*100), "")</f>
        <v>-4.2242083333333111</v>
      </c>
      <c r="U221"/>
    </row>
    <row r="222" spans="1:21" x14ac:dyDescent="0.25">
      <c r="A222" s="20" t="s">
        <v>444</v>
      </c>
      <c r="B222" s="34">
        <v>3337.05</v>
      </c>
      <c r="C222" s="6" t="s">
        <v>443</v>
      </c>
      <c r="D222" s="6" t="s">
        <v>13</v>
      </c>
      <c r="E222" s="6" t="s">
        <v>85</v>
      </c>
      <c r="F222" s="6" t="s">
        <v>111</v>
      </c>
      <c r="G222">
        <v>12</v>
      </c>
      <c r="H222">
        <v>202212</v>
      </c>
      <c r="I222" s="8">
        <v>71.88</v>
      </c>
      <c r="J222" s="8">
        <v>5.99</v>
      </c>
      <c r="K222" s="8">
        <v>6.8</v>
      </c>
      <c r="L222" s="8">
        <v>7.78</v>
      </c>
      <c r="M222" s="35" t="str">
        <f>INDEX(YahooDetails[], MATCH(ZACKS_Screener[Ticker], YahooDetails[Ticker],0), 3)</f>
        <v>Industrials</v>
      </c>
      <c r="N222" s="6" t="str">
        <f>INDEX(YahooDetails[], MATCH(ZACKS_Screener[Ticker], YahooDetails[Ticker],0), 2)</f>
        <v>Security &amp; Protection Services</v>
      </c>
      <c r="O22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0.13522537562604334</v>
      </c>
      <c r="P22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0.1441176470588236</v>
      </c>
      <c r="Q222" s="17">
        <f>IFERROR(ZACKS_Screener[[#This Row],[Price]]/ZACKS_Screener[[#This Row],[EPS1]], "")</f>
        <v>10.570588235294117</v>
      </c>
      <c r="R222" s="17">
        <f>IFERROR(ZACKS_Screener[[#This Row],[Price]]/ZACKS_Screener[[#This Row],[EPS2]], "")</f>
        <v>9.2390745501285334</v>
      </c>
      <c r="S222" s="17">
        <f>IFERROR(ZACKS_Screener[[#This Row],[PE1]]/(ZACKS_Screener[[#This Row],[EG1]]*100), "")</f>
        <v>0.78170152505446655</v>
      </c>
      <c r="T222" s="17">
        <f>IFERROR(ZACKS_Screener[[#This Row],[PE2]]/(ZACKS_Screener[[#This Row],[EG2]]*100), "")</f>
        <v>0.64107864225381628</v>
      </c>
      <c r="U222"/>
    </row>
    <row r="223" spans="1:21" x14ac:dyDescent="0.25">
      <c r="A223" s="20" t="s">
        <v>446</v>
      </c>
      <c r="B223" s="34">
        <v>4377.17</v>
      </c>
      <c r="C223" s="6" t="s">
        <v>445</v>
      </c>
      <c r="D223" s="6" t="s">
        <v>22</v>
      </c>
      <c r="E223" s="6" t="s">
        <v>130</v>
      </c>
      <c r="F223" s="6" t="s">
        <v>323</v>
      </c>
      <c r="G223">
        <v>12</v>
      </c>
      <c r="H223">
        <v>202212</v>
      </c>
      <c r="I223" s="8">
        <v>135.82</v>
      </c>
      <c r="J223" s="8">
        <v>3.25</v>
      </c>
      <c r="K223" s="8">
        <v>3.41</v>
      </c>
      <c r="L223" s="8">
        <v>4.25</v>
      </c>
      <c r="M223" s="35" t="str">
        <f>INDEX(YahooDetails[], MATCH(ZACKS_Screener[Ticker], YahooDetails[Ticker],0), 3)</f>
        <v>Basic Materials</v>
      </c>
      <c r="N223" s="6" t="str">
        <f>INDEX(YahooDetails[], MATCH(ZACKS_Screener[Ticker], YahooDetails[Ticker],0), 2)</f>
        <v>Specialty Chemicals</v>
      </c>
      <c r="O22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4.9230769230769272E-2</v>
      </c>
      <c r="P22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0.24633431085043983</v>
      </c>
      <c r="Q223" s="17">
        <f>IFERROR(ZACKS_Screener[[#This Row],[Price]]/ZACKS_Screener[[#This Row],[EPS1]], "")</f>
        <v>39.829912023460409</v>
      </c>
      <c r="R223" s="17">
        <f>IFERROR(ZACKS_Screener[[#This Row],[Price]]/ZACKS_Screener[[#This Row],[EPS2]], "")</f>
        <v>31.957647058823529</v>
      </c>
      <c r="S223" s="17">
        <f>IFERROR(ZACKS_Screener[[#This Row],[PE1]]/(ZACKS_Screener[[#This Row],[EG1]]*100), "")</f>
        <v>8.09045087976539</v>
      </c>
      <c r="T223" s="17">
        <f>IFERROR(ZACKS_Screener[[#This Row],[PE2]]/(ZACKS_Screener[[#This Row],[EG2]]*100), "")</f>
        <v>1.2973282913165267</v>
      </c>
      <c r="U223"/>
    </row>
    <row r="224" spans="1:21" x14ac:dyDescent="0.25">
      <c r="A224" s="20" t="s">
        <v>448</v>
      </c>
      <c r="B224" s="34">
        <v>30827.25</v>
      </c>
      <c r="C224" s="6" t="s">
        <v>447</v>
      </c>
      <c r="D224" s="6" t="s">
        <v>13</v>
      </c>
      <c r="E224" s="6" t="s">
        <v>37</v>
      </c>
      <c r="F224" s="6" t="s">
        <v>418</v>
      </c>
      <c r="G224">
        <v>12</v>
      </c>
      <c r="H224">
        <v>202212</v>
      </c>
      <c r="I224" s="8">
        <v>7.93</v>
      </c>
      <c r="J224" s="8">
        <v>1.52</v>
      </c>
      <c r="K224" s="8">
        <v>1.72</v>
      </c>
      <c r="L224" s="8">
        <v>1.89</v>
      </c>
      <c r="M224" s="35" t="str">
        <f>INDEX(YahooDetails[], MATCH(ZACKS_Screener[Ticker], YahooDetails[Ticker],0), 3)</f>
        <v>Financial Services</v>
      </c>
      <c r="N224" s="6" t="str">
        <f>INDEX(YahooDetails[], MATCH(ZACKS_Screener[Ticker], YahooDetails[Ticker],0), 2)</f>
        <v>Banks—Diversified</v>
      </c>
      <c r="O22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0.13157894736842102</v>
      </c>
      <c r="P22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9.8837209302325535E-2</v>
      </c>
      <c r="Q224" s="17">
        <f>IFERROR(ZACKS_Screener[[#This Row],[Price]]/ZACKS_Screener[[#This Row],[EPS1]], "")</f>
        <v>4.6104651162790695</v>
      </c>
      <c r="R224" s="17">
        <f>IFERROR(ZACKS_Screener[[#This Row],[Price]]/ZACKS_Screener[[#This Row],[EPS2]], "")</f>
        <v>4.1957671957671963</v>
      </c>
      <c r="S224" s="17">
        <f>IFERROR(ZACKS_Screener[[#This Row],[PE1]]/(ZACKS_Screener[[#This Row],[EG1]]*100), "")</f>
        <v>0.35039534883720935</v>
      </c>
      <c r="T224" s="17">
        <f>IFERROR(ZACKS_Screener[[#This Row],[PE2]]/(ZACKS_Screener[[#This Row],[EG2]]*100), "")</f>
        <v>0.42451291627762244</v>
      </c>
      <c r="U224"/>
    </row>
    <row r="225" spans="1:21" x14ac:dyDescent="0.25">
      <c r="A225" s="20" t="s">
        <v>450</v>
      </c>
      <c r="B225" s="34">
        <v>4036.72</v>
      </c>
      <c r="C225" s="6" t="s">
        <v>449</v>
      </c>
      <c r="D225" s="6" t="s">
        <v>13</v>
      </c>
      <c r="E225" s="6" t="s">
        <v>18</v>
      </c>
      <c r="F225" s="6" t="s">
        <v>344</v>
      </c>
      <c r="G225">
        <v>12</v>
      </c>
      <c r="H225">
        <v>202212</v>
      </c>
      <c r="I225" s="8">
        <v>94.87</v>
      </c>
      <c r="J225" s="8">
        <v>6.41</v>
      </c>
      <c r="K225" s="8">
        <v>7.11</v>
      </c>
      <c r="L225" s="8">
        <v>7.66</v>
      </c>
      <c r="M225" s="35" t="str">
        <f>INDEX(YahooDetails[], MATCH(ZACKS_Screener[Ticker], YahooDetails[Ticker],0), 3)</f>
        <v>Technology</v>
      </c>
      <c r="N225" s="6" t="str">
        <f>INDEX(YahooDetails[], MATCH(ZACKS_Screener[Ticker], YahooDetails[Ticker],0), 2)</f>
        <v>Communication Equipment</v>
      </c>
      <c r="O22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0.10920436817472702</v>
      </c>
      <c r="P22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7.7355836849507711E-2</v>
      </c>
      <c r="Q225" s="17">
        <f>IFERROR(ZACKS_Screener[[#This Row],[Price]]/ZACKS_Screener[[#This Row],[EPS1]], "")</f>
        <v>13.343178621659634</v>
      </c>
      <c r="R225" s="17">
        <f>IFERROR(ZACKS_Screener[[#This Row],[Price]]/ZACKS_Screener[[#This Row],[EPS2]], "")</f>
        <v>12.385117493472585</v>
      </c>
      <c r="S225" s="17">
        <f>IFERROR(ZACKS_Screener[[#This Row],[PE1]]/(ZACKS_Screener[[#This Row],[EG1]]*100), "")</f>
        <v>1.2218539280691176</v>
      </c>
      <c r="T225" s="17">
        <f>IFERROR(ZACKS_Screener[[#This Row],[PE2]]/(ZACKS_Screener[[#This Row],[EG2]]*100), "")</f>
        <v>1.6010579159743656</v>
      </c>
      <c r="U225"/>
    </row>
    <row r="226" spans="1:21" x14ac:dyDescent="0.25">
      <c r="A226" s="20" t="s">
        <v>452</v>
      </c>
      <c r="B226" s="34">
        <v>72841.3</v>
      </c>
      <c r="C226" s="6" t="s">
        <v>451</v>
      </c>
      <c r="D226" s="6" t="s">
        <v>13</v>
      </c>
      <c r="E226" s="6" t="s">
        <v>41</v>
      </c>
      <c r="F226" s="6" t="s">
        <v>45</v>
      </c>
      <c r="G226">
        <v>9</v>
      </c>
      <c r="H226">
        <v>202209</v>
      </c>
      <c r="I226" s="8">
        <v>256.47000000000003</v>
      </c>
      <c r="J226" s="8">
        <v>11.35</v>
      </c>
      <c r="K226" s="8">
        <v>12.19</v>
      </c>
      <c r="L226" s="8">
        <v>13.63</v>
      </c>
      <c r="M226" s="35" t="str">
        <f>INDEX(YahooDetails[], MATCH(ZACKS_Screener[Ticker], YahooDetails[Ticker],0), 3)</f>
        <v>Healthcare</v>
      </c>
      <c r="N226" s="6" t="str">
        <f>INDEX(YahooDetails[], MATCH(ZACKS_Screener[Ticker], YahooDetails[Ticker],0), 2)</f>
        <v>Medical Instruments &amp; Supplies</v>
      </c>
      <c r="O22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7.4008810572687211E-2</v>
      </c>
      <c r="P22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0.11812961443806409</v>
      </c>
      <c r="Q226" s="17">
        <f>IFERROR(ZACKS_Screener[[#This Row],[Price]]/ZACKS_Screener[[#This Row],[EPS1]], "")</f>
        <v>21.039376538146023</v>
      </c>
      <c r="R226" s="17">
        <f>IFERROR(ZACKS_Screener[[#This Row],[Price]]/ZACKS_Screener[[#This Row],[EPS2]], "")</f>
        <v>18.816581071166546</v>
      </c>
      <c r="S226" s="17">
        <f>IFERROR(ZACKS_Screener[[#This Row],[PE1]]/(ZACKS_Screener[[#This Row],[EG1]]*100), "")</f>
        <v>2.8428205203328263</v>
      </c>
      <c r="T226" s="17">
        <f>IFERROR(ZACKS_Screener[[#This Row],[PE2]]/(ZACKS_Screener[[#This Row],[EG2]]*100), "")</f>
        <v>1.5928758559549998</v>
      </c>
      <c r="U226"/>
    </row>
    <row r="227" spans="1:21" x14ac:dyDescent="0.25">
      <c r="A227" s="20" t="s">
        <v>3412</v>
      </c>
      <c r="B227" s="34">
        <v>3518.07</v>
      </c>
      <c r="C227" s="6" t="s">
        <v>3411</v>
      </c>
      <c r="D227" s="6" t="s">
        <v>13</v>
      </c>
      <c r="E227" s="6" t="s">
        <v>223</v>
      </c>
      <c r="F227" s="6" t="s">
        <v>465</v>
      </c>
      <c r="G227">
        <v>12</v>
      </c>
      <c r="H227">
        <v>202212</v>
      </c>
      <c r="I227" s="8">
        <v>16.87</v>
      </c>
      <c r="J227" s="8">
        <v>-0.41</v>
      </c>
      <c r="K227" s="8">
        <v>-0.24</v>
      </c>
      <c r="L227" s="8">
        <v>0.32</v>
      </c>
      <c r="M227" s="35" t="str">
        <f>INDEX(YahooDetails[], MATCH(ZACKS_Screener[Ticker], YahooDetails[Ticker],0), 3)</f>
        <v>Industrials</v>
      </c>
      <c r="N227" s="6" t="str">
        <f>INDEX(YahooDetails[], MATCH(ZACKS_Screener[Ticker], YahooDetails[Ticker],0), 2)</f>
        <v>Electrical Equipment &amp; Parts</v>
      </c>
      <c r="O22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0.41463414634146339</v>
      </c>
      <c r="P22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227" s="17">
        <f>IFERROR(ZACKS_Screener[[#This Row],[Price]]/ZACKS_Screener[[#This Row],[EPS1]], "")</f>
        <v>-70.291666666666671</v>
      </c>
      <c r="R227" s="17">
        <f>IFERROR(ZACKS_Screener[[#This Row],[Price]]/ZACKS_Screener[[#This Row],[EPS2]], "")</f>
        <v>52.71875</v>
      </c>
      <c r="S227" s="17">
        <f>IFERROR(ZACKS_Screener[[#This Row],[PE1]]/(ZACKS_Screener[[#This Row],[EG1]]*100), "")</f>
        <v>-1.6952696078431375</v>
      </c>
      <c r="T227" s="17">
        <f>IFERROR(ZACKS_Screener[[#This Row],[PE2]]/(ZACKS_Screener[[#This Row],[EG2]]*100), "")</f>
        <v>0.52718750000000003</v>
      </c>
      <c r="U227"/>
    </row>
    <row r="228" spans="1:21" x14ac:dyDescent="0.25">
      <c r="A228" s="20" t="s">
        <v>3414</v>
      </c>
      <c r="B228" s="34">
        <v>2540.33</v>
      </c>
      <c r="C228" s="6" t="s">
        <v>3413</v>
      </c>
      <c r="D228" s="6" t="s">
        <v>22</v>
      </c>
      <c r="E228" s="6" t="s">
        <v>41</v>
      </c>
      <c r="F228" s="6" t="s">
        <v>67</v>
      </c>
      <c r="G228">
        <v>12</v>
      </c>
      <c r="H228">
        <v>202212</v>
      </c>
      <c r="I228" s="8">
        <v>33.33</v>
      </c>
      <c r="J228" s="8">
        <v>-4.13</v>
      </c>
      <c r="K228" s="8">
        <v>-5.5</v>
      </c>
      <c r="L228" s="8">
        <v>-6</v>
      </c>
      <c r="M228" s="35" t="str">
        <f>INDEX(YahooDetails[], MATCH(ZACKS_Screener[Ticker], YahooDetails[Ticker],0), 3)</f>
        <v>Healthcare</v>
      </c>
      <c r="N228" s="6" t="str">
        <f>INDEX(YahooDetails[], MATCH(ZACKS_Screener[Ticker], YahooDetails[Ticker],0), 2)</f>
        <v>Biotechnology</v>
      </c>
      <c r="O22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-0.33171912832929784</v>
      </c>
      <c r="P22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-9.0909090909090912E-2</v>
      </c>
      <c r="Q228" s="17">
        <f>IFERROR(ZACKS_Screener[[#This Row],[Price]]/ZACKS_Screener[[#This Row],[EPS1]], "")</f>
        <v>-6.06</v>
      </c>
      <c r="R228" s="17">
        <f>IFERROR(ZACKS_Screener[[#This Row],[Price]]/ZACKS_Screener[[#This Row],[EPS2]], "")</f>
        <v>-5.5549999999999997</v>
      </c>
      <c r="S228" s="17">
        <f>IFERROR(ZACKS_Screener[[#This Row],[PE1]]/(ZACKS_Screener[[#This Row],[EG1]]*100), "")</f>
        <v>0.18268467153284668</v>
      </c>
      <c r="T228" s="17">
        <f>IFERROR(ZACKS_Screener[[#This Row],[PE2]]/(ZACKS_Screener[[#This Row],[EG2]]*100), "")</f>
        <v>0.61104999999999987</v>
      </c>
      <c r="U228"/>
    </row>
    <row r="229" spans="1:21" x14ac:dyDescent="0.25">
      <c r="A229" s="20" t="s">
        <v>454</v>
      </c>
      <c r="B229" s="34">
        <v>5133.0200000000004</v>
      </c>
      <c r="C229" s="6" t="s">
        <v>453</v>
      </c>
      <c r="D229" s="6" t="s">
        <v>22</v>
      </c>
      <c r="E229" s="6" t="s">
        <v>30</v>
      </c>
      <c r="F229" s="6" t="s">
        <v>455</v>
      </c>
      <c r="G229">
        <v>12</v>
      </c>
      <c r="H229">
        <v>202212</v>
      </c>
      <c r="I229" s="8">
        <v>80.52</v>
      </c>
      <c r="J229" s="8">
        <v>6.87</v>
      </c>
      <c r="K229" s="8">
        <v>6.43</v>
      </c>
      <c r="L229" s="8">
        <v>6.86</v>
      </c>
      <c r="M229" s="35" t="str">
        <f>INDEX(YahooDetails[], MATCH(ZACKS_Screener[Ticker], YahooDetails[Ticker],0), 3)</f>
        <v>Industrials</v>
      </c>
      <c r="N229" s="6" t="str">
        <f>INDEX(YahooDetails[], MATCH(ZACKS_Screener[Ticker], YahooDetails[Ticker],0), 2)</f>
        <v>Industrial Distribution</v>
      </c>
      <c r="O22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-6.4046579330422182E-2</v>
      </c>
      <c r="P22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6.6874027993779256E-2</v>
      </c>
      <c r="Q229" s="17">
        <f>IFERROR(ZACKS_Screener[[#This Row],[Price]]/ZACKS_Screener[[#This Row],[EPS1]], "")</f>
        <v>12.522550544323483</v>
      </c>
      <c r="R229" s="17">
        <f>IFERROR(ZACKS_Screener[[#This Row],[Price]]/ZACKS_Screener[[#This Row],[EPS2]], "")</f>
        <v>11.737609329446062</v>
      </c>
      <c r="S229" s="17">
        <f>IFERROR(ZACKS_Screener[[#This Row],[PE1]]/(ZACKS_Screener[[#This Row],[EG1]]*100), "")</f>
        <v>-1.955225505443233</v>
      </c>
      <c r="T229" s="17">
        <f>IFERROR(ZACKS_Screener[[#This Row],[PE2]]/(ZACKS_Screener[[#This Row],[EG2]]*100), "")</f>
        <v>1.7551820462404204</v>
      </c>
      <c r="U229"/>
    </row>
    <row r="230" spans="1:21" x14ac:dyDescent="0.25">
      <c r="A230" s="20" t="s">
        <v>457</v>
      </c>
      <c r="B230" s="34">
        <v>19185.7</v>
      </c>
      <c r="C230" s="6" t="s">
        <v>456</v>
      </c>
      <c r="D230" s="6" t="s">
        <v>13</v>
      </c>
      <c r="E230" s="6" t="s">
        <v>37</v>
      </c>
      <c r="F230" s="6" t="s">
        <v>458</v>
      </c>
      <c r="G230">
        <v>12</v>
      </c>
      <c r="H230">
        <v>202212</v>
      </c>
      <c r="I230" s="8">
        <v>15.45</v>
      </c>
      <c r="J230" s="8">
        <v>0.34</v>
      </c>
      <c r="K230" s="8">
        <v>0.88</v>
      </c>
      <c r="L230" s="8">
        <v>1.03</v>
      </c>
      <c r="M230" s="35" t="str">
        <f>INDEX(YahooDetails[], MATCH(ZACKS_Screener[Ticker], YahooDetails[Ticker],0), 3)</f>
        <v>Real Estate</v>
      </c>
      <c r="N230" s="6" t="str">
        <f>INDEX(YahooDetails[], MATCH(ZACKS_Screener[Ticker], YahooDetails[Ticker],0), 2)</f>
        <v>Real Estate Services</v>
      </c>
      <c r="O23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1.588235294117647</v>
      </c>
      <c r="P23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0.17045454545454547</v>
      </c>
      <c r="Q230" s="17">
        <f>IFERROR(ZACKS_Screener[[#This Row],[Price]]/ZACKS_Screener[[#This Row],[EPS1]], "")</f>
        <v>17.55681818181818</v>
      </c>
      <c r="R230" s="17">
        <f>IFERROR(ZACKS_Screener[[#This Row],[Price]]/ZACKS_Screener[[#This Row],[EPS2]], "")</f>
        <v>14.999999999999998</v>
      </c>
      <c r="S230" s="17">
        <f>IFERROR(ZACKS_Screener[[#This Row],[PE1]]/(ZACKS_Screener[[#This Row],[EG1]]*100), "")</f>
        <v>0.11054292929292929</v>
      </c>
      <c r="T230" s="17">
        <f>IFERROR(ZACKS_Screener[[#This Row],[PE2]]/(ZACKS_Screener[[#This Row],[EG2]]*100), "")</f>
        <v>0.87999999999999978</v>
      </c>
      <c r="U230"/>
    </row>
    <row r="231" spans="1:21" x14ac:dyDescent="0.25">
      <c r="A231" s="20" t="s">
        <v>460</v>
      </c>
      <c r="B231" s="34">
        <v>13222.79</v>
      </c>
      <c r="C231" s="6" t="s">
        <v>459</v>
      </c>
      <c r="D231" s="6" t="s">
        <v>13</v>
      </c>
      <c r="E231" s="6" t="s">
        <v>37</v>
      </c>
      <c r="F231" s="6" t="s">
        <v>38</v>
      </c>
      <c r="G231">
        <v>9</v>
      </c>
      <c r="H231">
        <v>202209</v>
      </c>
      <c r="I231" s="8">
        <v>26.4</v>
      </c>
      <c r="J231" s="8">
        <v>3.63</v>
      </c>
      <c r="K231" s="8">
        <v>2.34</v>
      </c>
      <c r="L231" s="8">
        <v>2.59</v>
      </c>
      <c r="M231" s="35" t="str">
        <f>INDEX(YahooDetails[], MATCH(ZACKS_Screener[Ticker], YahooDetails[Ticker],0), 3)</f>
        <v>Financial Services</v>
      </c>
      <c r="N231" s="6" t="str">
        <f>INDEX(YahooDetails[], MATCH(ZACKS_Screener[Ticker], YahooDetails[Ticker],0), 2)</f>
        <v>Asset Management</v>
      </c>
      <c r="O23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-0.35537190082644632</v>
      </c>
      <c r="P23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0.10683760683760685</v>
      </c>
      <c r="Q231" s="17">
        <f>IFERROR(ZACKS_Screener[[#This Row],[Price]]/ZACKS_Screener[[#This Row],[EPS1]], "")</f>
        <v>11.282051282051283</v>
      </c>
      <c r="R231" s="17">
        <f>IFERROR(ZACKS_Screener[[#This Row],[Price]]/ZACKS_Screener[[#This Row],[EPS2]], "")</f>
        <v>10.193050193050192</v>
      </c>
      <c r="S231" s="17">
        <f>IFERROR(ZACKS_Screener[[#This Row],[PE1]]/(ZACKS_Screener[[#This Row],[EG1]]*100), "")</f>
        <v>-0.31747167561121048</v>
      </c>
      <c r="T231" s="17">
        <f>IFERROR(ZACKS_Screener[[#This Row],[PE2]]/(ZACKS_Screener[[#This Row],[EG2]]*100), "")</f>
        <v>0.95406949806949792</v>
      </c>
      <c r="U231"/>
    </row>
    <row r="232" spans="1:21" x14ac:dyDescent="0.25">
      <c r="A232" s="20" t="s">
        <v>462</v>
      </c>
      <c r="B232" s="34">
        <v>8296.27</v>
      </c>
      <c r="C232" s="6" t="s">
        <v>461</v>
      </c>
      <c r="D232" s="6" t="s">
        <v>13</v>
      </c>
      <c r="E232" s="6" t="s">
        <v>118</v>
      </c>
      <c r="F232" s="6" t="s">
        <v>119</v>
      </c>
      <c r="G232">
        <v>12</v>
      </c>
      <c r="H232">
        <v>202212</v>
      </c>
      <c r="I232" s="8">
        <v>29.25</v>
      </c>
      <c r="J232" s="8">
        <v>-0.6</v>
      </c>
      <c r="K232" s="8">
        <v>-0.12</v>
      </c>
      <c r="L232" s="8">
        <v>0.21</v>
      </c>
      <c r="M232" s="35" t="str">
        <f>INDEX(YahooDetails[], MATCH(ZACKS_Screener[Ticker], YahooDetails[Ticker],0), 3)</f>
        <v>Utilities</v>
      </c>
      <c r="N232" s="6" t="str">
        <f>INDEX(YahooDetails[], MATCH(ZACKS_Screener[Ticker], YahooDetails[Ticker],0), 2)</f>
        <v>Utilities—Renewable</v>
      </c>
      <c r="O23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0.8</v>
      </c>
      <c r="P23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232" s="17">
        <f>IFERROR(ZACKS_Screener[[#This Row],[Price]]/ZACKS_Screener[[#This Row],[EPS1]], "")</f>
        <v>-243.75</v>
      </c>
      <c r="R232" s="17">
        <f>IFERROR(ZACKS_Screener[[#This Row],[Price]]/ZACKS_Screener[[#This Row],[EPS2]], "")</f>
        <v>139.28571428571428</v>
      </c>
      <c r="S232" s="17">
        <f>IFERROR(ZACKS_Screener[[#This Row],[PE1]]/(ZACKS_Screener[[#This Row],[EG1]]*100), "")</f>
        <v>-3.046875</v>
      </c>
      <c r="T232" s="17">
        <f>IFERROR(ZACKS_Screener[[#This Row],[PE2]]/(ZACKS_Screener[[#This Row],[EG2]]*100), "")</f>
        <v>1.3928571428571428</v>
      </c>
      <c r="U232"/>
    </row>
    <row r="233" spans="1:21" x14ac:dyDescent="0.25">
      <c r="A233" s="20" t="s">
        <v>464</v>
      </c>
      <c r="B233" s="34">
        <v>5853.07</v>
      </c>
      <c r="C233" s="6" t="s">
        <v>463</v>
      </c>
      <c r="D233" s="6" t="s">
        <v>13</v>
      </c>
      <c r="E233" s="6" t="s">
        <v>223</v>
      </c>
      <c r="F233" s="6" t="s">
        <v>465</v>
      </c>
      <c r="G233">
        <v>12</v>
      </c>
      <c r="H233">
        <v>202212</v>
      </c>
      <c r="I233" s="8">
        <v>32.44</v>
      </c>
      <c r="J233" s="8">
        <v>-0.6</v>
      </c>
      <c r="K233" s="8">
        <v>-0.36</v>
      </c>
      <c r="L233" s="8">
        <v>-0.16</v>
      </c>
      <c r="M233" s="35" t="str">
        <f>INDEX(YahooDetails[], MATCH(ZACKS_Screener[Ticker], YahooDetails[Ticker],0), 3)</f>
        <v>Utilities</v>
      </c>
      <c r="N233" s="6" t="str">
        <f>INDEX(YahooDetails[], MATCH(ZACKS_Screener[Ticker], YahooDetails[Ticker],0), 2)</f>
        <v>Utilities—Renewable</v>
      </c>
      <c r="O23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</v>
      </c>
      <c r="P23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0.55555555555555558</v>
      </c>
      <c r="Q233" s="17">
        <f>IFERROR(ZACKS_Screener[[#This Row],[Price]]/ZACKS_Screener[[#This Row],[EPS1]], "")</f>
        <v>-90.111111111111114</v>
      </c>
      <c r="R233" s="17">
        <f>IFERROR(ZACKS_Screener[[#This Row],[Price]]/ZACKS_Screener[[#This Row],[EPS2]], "")</f>
        <v>-202.74999999999997</v>
      </c>
      <c r="S233" s="17">
        <f>IFERROR(ZACKS_Screener[[#This Row],[PE1]]/(ZACKS_Screener[[#This Row],[EG1]]*100), "")</f>
        <v>-2.2527777777777778</v>
      </c>
      <c r="T233" s="17">
        <f>IFERROR(ZACKS_Screener[[#This Row],[PE2]]/(ZACKS_Screener[[#This Row],[EG2]]*100), "")</f>
        <v>-3.6494999999999993</v>
      </c>
      <c r="U233"/>
    </row>
    <row r="234" spans="1:21" x14ac:dyDescent="0.25">
      <c r="A234" s="20" t="s">
        <v>467</v>
      </c>
      <c r="B234" s="34">
        <v>7482.18</v>
      </c>
      <c r="C234" s="6" t="s">
        <v>466</v>
      </c>
      <c r="D234" s="6" t="s">
        <v>13</v>
      </c>
      <c r="E234" s="6" t="s">
        <v>18</v>
      </c>
      <c r="F234" s="6" t="s">
        <v>231</v>
      </c>
      <c r="G234">
        <v>9</v>
      </c>
      <c r="H234">
        <v>202209</v>
      </c>
      <c r="I234" s="8">
        <v>62.77</v>
      </c>
      <c r="J234" s="8">
        <v>7.4</v>
      </c>
      <c r="K234" s="8">
        <v>7.42</v>
      </c>
      <c r="L234" s="8">
        <v>8.1199999999999992</v>
      </c>
      <c r="M234" s="35" t="str">
        <f>INDEX(YahooDetails[], MATCH(ZACKS_Screener[Ticker], YahooDetails[Ticker],0), 3)</f>
        <v>Consumer Cyclical</v>
      </c>
      <c r="N234" s="6" t="str">
        <f>INDEX(YahooDetails[], MATCH(ZACKS_Screener[Ticker], YahooDetails[Ticker],0), 2)</f>
        <v>Packaging &amp; Containers</v>
      </c>
      <c r="O23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2.7027027027026452E-3</v>
      </c>
      <c r="P23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9.4339622641509344E-2</v>
      </c>
      <c r="Q234" s="17">
        <f>IFERROR(ZACKS_Screener[[#This Row],[Price]]/ZACKS_Screener[[#This Row],[EPS1]], "")</f>
        <v>8.45956873315364</v>
      </c>
      <c r="R234" s="17">
        <f>IFERROR(ZACKS_Screener[[#This Row],[Price]]/ZACKS_Screener[[#This Row],[EPS2]], "")</f>
        <v>7.7302955665024644</v>
      </c>
      <c r="S234" s="17">
        <f>IFERROR(ZACKS_Screener[[#This Row],[PE1]]/(ZACKS_Screener[[#This Row],[EG1]]*100), "")</f>
        <v>31.300404312669134</v>
      </c>
      <c r="T234" s="17">
        <f>IFERROR(ZACKS_Screener[[#This Row],[PE2]]/(ZACKS_Screener[[#This Row],[EG2]]*100), "")</f>
        <v>0.81941133004926192</v>
      </c>
      <c r="U234"/>
    </row>
    <row r="235" spans="1:21" x14ac:dyDescent="0.25">
      <c r="A235" s="20" t="s">
        <v>469</v>
      </c>
      <c r="B235" s="34">
        <v>31855.13</v>
      </c>
      <c r="C235" s="6" t="s">
        <v>468</v>
      </c>
      <c r="D235" s="6" t="s">
        <v>13</v>
      </c>
      <c r="E235" s="6" t="s">
        <v>51</v>
      </c>
      <c r="F235" s="6" t="s">
        <v>52</v>
      </c>
      <c r="G235">
        <v>4</v>
      </c>
      <c r="H235">
        <v>202304</v>
      </c>
      <c r="I235" s="8">
        <v>66.47</v>
      </c>
      <c r="J235" s="8">
        <v>1.89</v>
      </c>
      <c r="M235" s="35" t="str">
        <f>INDEX(YahooDetails[], MATCH(ZACKS_Screener[Ticker], YahooDetails[Ticker],0), 3)</f>
        <v>Consumer Defensive</v>
      </c>
      <c r="N235" s="6" t="str">
        <f>INDEX(YahooDetails[], MATCH(ZACKS_Screener[Ticker], YahooDetails[Ticker],0), 2)</f>
        <v>Beverages—Wineries &amp; Distilleries</v>
      </c>
      <c r="O23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235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235" s="17" t="str">
        <f>IFERROR(ZACKS_Screener[[#This Row],[Price]]/ZACKS_Screener[[#This Row],[EPS1]], "")</f>
        <v/>
      </c>
      <c r="R235" s="17" t="str">
        <f>IFERROR(ZACKS_Screener[[#This Row],[Price]]/ZACKS_Screener[[#This Row],[EPS2]], "")</f>
        <v/>
      </c>
      <c r="S235" s="17" t="str">
        <f>IFERROR(ZACKS_Screener[[#This Row],[PE1]]/(ZACKS_Screener[[#This Row],[EG1]]*100), "")</f>
        <v/>
      </c>
      <c r="T235" s="17" t="str">
        <f>IFERROR(ZACKS_Screener[[#This Row],[PE2]]/(ZACKS_Screener[[#This Row],[EG2]]*100), "")</f>
        <v/>
      </c>
      <c r="U235"/>
    </row>
    <row r="236" spans="1:21" x14ac:dyDescent="0.25">
      <c r="A236" s="20" t="s">
        <v>471</v>
      </c>
      <c r="B236" s="34">
        <v>31069.18</v>
      </c>
      <c r="C236" s="6" t="s">
        <v>470</v>
      </c>
      <c r="D236" s="6" t="s">
        <v>13</v>
      </c>
      <c r="E236" s="6" t="s">
        <v>51</v>
      </c>
      <c r="F236" s="6" t="s">
        <v>52</v>
      </c>
      <c r="G236">
        <v>4</v>
      </c>
      <c r="H236">
        <v>202304</v>
      </c>
      <c r="I236" s="8">
        <v>64.83</v>
      </c>
      <c r="J236" s="8">
        <v>1.89</v>
      </c>
      <c r="K236" s="8">
        <v>2.0499999999999998</v>
      </c>
      <c r="L236" s="8">
        <v>2.2400000000000002</v>
      </c>
      <c r="M236" s="35" t="str">
        <f>INDEX(YahooDetails[], MATCH(ZACKS_Screener[Ticker], YahooDetails[Ticker],0), 3)</f>
        <v>Consumer Defensive</v>
      </c>
      <c r="N236" s="6" t="str">
        <f>INDEX(YahooDetails[], MATCH(ZACKS_Screener[Ticker], YahooDetails[Ticker],0), 2)</f>
        <v>Beverages—Wineries &amp; Distilleries</v>
      </c>
      <c r="O23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8.4656084656084624E-2</v>
      </c>
      <c r="P23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9.2682926829268486E-2</v>
      </c>
      <c r="Q236" s="17">
        <f>IFERROR(ZACKS_Screener[[#This Row],[Price]]/ZACKS_Screener[[#This Row],[EPS1]], "")</f>
        <v>31.62439024390244</v>
      </c>
      <c r="R236" s="17">
        <f>IFERROR(ZACKS_Screener[[#This Row],[Price]]/ZACKS_Screener[[#This Row],[EPS2]], "")</f>
        <v>28.941964285714281</v>
      </c>
      <c r="S236" s="17">
        <f>IFERROR(ZACKS_Screener[[#This Row],[PE1]]/(ZACKS_Screener[[#This Row],[EG1]]*100), "")</f>
        <v>3.7356310975609777</v>
      </c>
      <c r="T236" s="17">
        <f>IFERROR(ZACKS_Screener[[#This Row],[PE2]]/(ZACKS_Screener[[#This Row],[EG2]]*100), "")</f>
        <v>3.1226856203007451</v>
      </c>
      <c r="U236"/>
    </row>
    <row r="237" spans="1:21" x14ac:dyDescent="0.25">
      <c r="A237" s="20" t="s">
        <v>473</v>
      </c>
      <c r="B237" s="34">
        <v>5341.67</v>
      </c>
      <c r="C237" s="6" t="s">
        <v>472</v>
      </c>
      <c r="D237" s="6" t="s">
        <v>13</v>
      </c>
      <c r="E237" s="6" t="s">
        <v>330</v>
      </c>
      <c r="F237" s="6" t="s">
        <v>474</v>
      </c>
      <c r="G237">
        <v>12</v>
      </c>
      <c r="H237">
        <v>202212</v>
      </c>
      <c r="I237" s="8">
        <v>92.4</v>
      </c>
      <c r="J237" s="8">
        <v>2.6</v>
      </c>
      <c r="K237" s="8">
        <v>2.79</v>
      </c>
      <c r="L237" s="8">
        <v>3.82</v>
      </c>
      <c r="M237" s="35" t="str">
        <f>INDEX(YahooDetails[], MATCH(ZACKS_Screener[Ticker], YahooDetails[Ticker],0), 3)</f>
        <v>Consumer Cyclical</v>
      </c>
      <c r="N237" s="6" t="str">
        <f>INDEX(YahooDetails[], MATCH(ZACKS_Screener[Ticker], YahooDetails[Ticker],0), 2)</f>
        <v>Personal Services</v>
      </c>
      <c r="O23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7.3076923076923053E-2</v>
      </c>
      <c r="P23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0.3691756272401433</v>
      </c>
      <c r="Q237" s="17">
        <f>IFERROR(ZACKS_Screener[[#This Row],[Price]]/ZACKS_Screener[[#This Row],[EPS1]], "")</f>
        <v>33.118279569892472</v>
      </c>
      <c r="R237" s="17">
        <f>IFERROR(ZACKS_Screener[[#This Row],[Price]]/ZACKS_Screener[[#This Row],[EPS2]], "")</f>
        <v>24.188481675392673</v>
      </c>
      <c r="S237" s="17">
        <f>IFERROR(ZACKS_Screener[[#This Row],[PE1]]/(ZACKS_Screener[[#This Row],[EG1]]*100), "")</f>
        <v>4.5319750990379184</v>
      </c>
      <c r="T237" s="17">
        <f>IFERROR(ZACKS_Screener[[#This Row],[PE2]]/(ZACKS_Screener[[#This Row],[EG2]]*100), "")</f>
        <v>0.65520256188685022</v>
      </c>
      <c r="U237"/>
    </row>
    <row r="238" spans="1:21" x14ac:dyDescent="0.25">
      <c r="A238" s="20" t="s">
        <v>476</v>
      </c>
      <c r="B238" s="34">
        <v>14082.25</v>
      </c>
      <c r="C238" s="6" t="s">
        <v>475</v>
      </c>
      <c r="D238" s="6" t="s">
        <v>13</v>
      </c>
      <c r="E238" s="6" t="s">
        <v>130</v>
      </c>
      <c r="F238" s="6" t="s">
        <v>477</v>
      </c>
      <c r="G238">
        <v>12</v>
      </c>
      <c r="H238">
        <v>202212</v>
      </c>
      <c r="I238" s="8">
        <v>93.51</v>
      </c>
      <c r="J238" s="8">
        <v>13.91</v>
      </c>
      <c r="K238" s="8">
        <v>11.67</v>
      </c>
      <c r="L238" s="8">
        <v>10.64</v>
      </c>
      <c r="M238" s="35" t="str">
        <f>INDEX(YahooDetails[], MATCH(ZACKS_Screener[Ticker], YahooDetails[Ticker],0), 3)</f>
        <v>Consumer Defensive</v>
      </c>
      <c r="N238" s="6" t="str">
        <f>INDEX(YahooDetails[], MATCH(ZACKS_Screener[Ticker], YahooDetails[Ticker],0), 2)</f>
        <v>Farm Products</v>
      </c>
      <c r="O23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-0.16103522645578722</v>
      </c>
      <c r="P23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-8.826049700085685E-2</v>
      </c>
      <c r="Q238" s="17">
        <f>IFERROR(ZACKS_Screener[[#This Row],[Price]]/ZACKS_Screener[[#This Row],[EPS1]], "")</f>
        <v>8.0128534704370189</v>
      </c>
      <c r="R238" s="17">
        <f>IFERROR(ZACKS_Screener[[#This Row],[Price]]/ZACKS_Screener[[#This Row],[EPS2]], "")</f>
        <v>8.7885338345864668</v>
      </c>
      <c r="S238" s="17">
        <f>IFERROR(ZACKS_Screener[[#This Row],[PE1]]/(ZACKS_Screener[[#This Row],[EG1]]*100), "")</f>
        <v>-0.49758389184722734</v>
      </c>
      <c r="T238" s="17">
        <f>IFERROR(ZACKS_Screener[[#This Row],[PE2]]/(ZACKS_Screener[[#This Row],[EG2]]*100), "")</f>
        <v>-0.99574941601576816</v>
      </c>
      <c r="U238"/>
    </row>
    <row r="239" spans="1:21" x14ac:dyDescent="0.25">
      <c r="A239" s="20" t="s">
        <v>479</v>
      </c>
      <c r="B239" s="34">
        <v>18364.88</v>
      </c>
      <c r="C239" s="6" t="s">
        <v>478</v>
      </c>
      <c r="D239" s="6" t="s">
        <v>22</v>
      </c>
      <c r="E239" s="6" t="s">
        <v>41</v>
      </c>
      <c r="F239" s="6" t="s">
        <v>67</v>
      </c>
      <c r="G239">
        <v>12</v>
      </c>
      <c r="H239">
        <v>202212</v>
      </c>
      <c r="I239" s="8">
        <v>191.57</v>
      </c>
      <c r="J239" s="8">
        <v>-19.43</v>
      </c>
      <c r="K239" s="8">
        <v>-12.56</v>
      </c>
      <c r="L239" s="8">
        <v>-8.7899999999999991</v>
      </c>
      <c r="M239" s="35" t="str">
        <f>INDEX(YahooDetails[], MATCH(ZACKS_Screener[Ticker], YahooDetails[Ticker],0), 3)</f>
        <v>Healthcare</v>
      </c>
      <c r="N239" s="6" t="str">
        <f>INDEX(YahooDetails[], MATCH(ZACKS_Screener[Ticker], YahooDetails[Ticker],0), 2)</f>
        <v>Biotechnology</v>
      </c>
      <c r="O23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0.3535769428718476</v>
      </c>
      <c r="P23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0.30015923566878988</v>
      </c>
      <c r="Q239" s="17">
        <f>IFERROR(ZACKS_Screener[[#This Row],[Price]]/ZACKS_Screener[[#This Row],[EPS1]], "")</f>
        <v>-15.252388535031846</v>
      </c>
      <c r="R239" s="17">
        <f>IFERROR(ZACKS_Screener[[#This Row],[Price]]/ZACKS_Screener[[#This Row],[EPS2]], "")</f>
        <v>-21.794084186575656</v>
      </c>
      <c r="S239" s="17">
        <f>IFERROR(ZACKS_Screener[[#This Row],[PE1]]/(ZACKS_Screener[[#This Row],[EG1]]*100), "")</f>
        <v>-0.43137395813052237</v>
      </c>
      <c r="T239" s="17">
        <f>IFERROR(ZACKS_Screener[[#This Row],[PE2]]/(ZACKS_Screener[[#This Row],[EG2]]*100), "")</f>
        <v>-0.72608407794002694</v>
      </c>
      <c r="U239"/>
    </row>
    <row r="240" spans="1:21" x14ac:dyDescent="0.25">
      <c r="A240" s="20" t="s">
        <v>3417</v>
      </c>
      <c r="B240" s="34">
        <v>2146.92</v>
      </c>
      <c r="C240" s="6" t="s">
        <v>3416</v>
      </c>
      <c r="D240" s="6" t="s">
        <v>13</v>
      </c>
      <c r="E240" s="6" t="s">
        <v>30</v>
      </c>
      <c r="F240" s="6" t="s">
        <v>763</v>
      </c>
      <c r="G240">
        <v>12</v>
      </c>
      <c r="H240">
        <v>202212</v>
      </c>
      <c r="I240" s="8">
        <v>943.49</v>
      </c>
      <c r="J240" s="8">
        <v>-107.43</v>
      </c>
      <c r="M240" s="35" t="str">
        <f>INDEX(YahooDetails[], MATCH(ZACKS_Screener[Ticker], YahooDetails[Ticker],0), 3)</f>
        <v>Consumer Cyclical</v>
      </c>
      <c r="N240" s="6" t="str">
        <f>INDEX(YahooDetails[], MATCH(ZACKS_Screener[Ticker], YahooDetails[Ticker],0), 2)</f>
        <v>Restaurants</v>
      </c>
      <c r="O24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240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240" s="17" t="str">
        <f>IFERROR(ZACKS_Screener[[#This Row],[Price]]/ZACKS_Screener[[#This Row],[EPS1]], "")</f>
        <v/>
      </c>
      <c r="R240" s="17" t="str">
        <f>IFERROR(ZACKS_Screener[[#This Row],[Price]]/ZACKS_Screener[[#This Row],[EPS2]], "")</f>
        <v/>
      </c>
      <c r="S240" s="17" t="str">
        <f>IFERROR(ZACKS_Screener[[#This Row],[PE1]]/(ZACKS_Screener[[#This Row],[EG1]]*100), "")</f>
        <v/>
      </c>
      <c r="T240" s="17" t="str">
        <f>IFERROR(ZACKS_Screener[[#This Row],[PE2]]/(ZACKS_Screener[[#This Row],[EG2]]*100), "")</f>
        <v/>
      </c>
      <c r="U240"/>
    </row>
    <row r="241" spans="1:21" x14ac:dyDescent="0.25">
      <c r="A241" s="20" t="s">
        <v>3419</v>
      </c>
      <c r="B241" s="34">
        <v>2679.07</v>
      </c>
      <c r="C241" s="6" t="s">
        <v>3418</v>
      </c>
      <c r="D241" s="6" t="s">
        <v>13</v>
      </c>
      <c r="E241" s="6" t="s">
        <v>41</v>
      </c>
      <c r="F241" s="6" t="s">
        <v>2477</v>
      </c>
      <c r="G241">
        <v>12</v>
      </c>
      <c r="H241">
        <v>202212</v>
      </c>
      <c r="I241" s="8">
        <v>7.4</v>
      </c>
      <c r="J241" s="8">
        <v>3.06</v>
      </c>
      <c r="K241" s="8">
        <v>3.1</v>
      </c>
      <c r="L241" s="8">
        <v>3.48</v>
      </c>
      <c r="M241" s="35" t="str">
        <f>INDEX(YahooDetails[], MATCH(ZACKS_Screener[Ticker], YahooDetails[Ticker],0), 3)</f>
        <v>Healthcare</v>
      </c>
      <c r="N241" s="6" t="str">
        <f>INDEX(YahooDetails[], MATCH(ZACKS_Screener[Ticker], YahooDetails[Ticker],0), 2)</f>
        <v>Drug Manufacturers—Specialty &amp; Generic</v>
      </c>
      <c r="O24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1.3071895424836612E-2</v>
      </c>
      <c r="P24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0.12258064516129029</v>
      </c>
      <c r="Q241" s="17">
        <f>IFERROR(ZACKS_Screener[[#This Row],[Price]]/ZACKS_Screener[[#This Row],[EPS1]], "")</f>
        <v>2.3870967741935485</v>
      </c>
      <c r="R241" s="17">
        <f>IFERROR(ZACKS_Screener[[#This Row],[Price]]/ZACKS_Screener[[#This Row],[EPS2]], "")</f>
        <v>2.1264367816091956</v>
      </c>
      <c r="S241" s="17">
        <f>IFERROR(ZACKS_Screener[[#This Row],[PE1]]/(ZACKS_Screener[[#This Row],[EG1]]*100), "")</f>
        <v>1.826129032258063</v>
      </c>
      <c r="T241" s="17">
        <f>IFERROR(ZACKS_Screener[[#This Row],[PE2]]/(ZACKS_Screener[[#This Row],[EG2]]*100), "")</f>
        <v>0.17347247428917129</v>
      </c>
      <c r="U241"/>
    </row>
    <row r="242" spans="1:21" x14ac:dyDescent="0.25">
      <c r="A242" s="20" t="s">
        <v>3421</v>
      </c>
      <c r="B242" s="34">
        <v>3003.38</v>
      </c>
      <c r="C242" s="6" t="s">
        <v>3420</v>
      </c>
      <c r="D242" s="6" t="s">
        <v>22</v>
      </c>
      <c r="E242" s="6" t="s">
        <v>37</v>
      </c>
      <c r="F242" s="6" t="s">
        <v>127</v>
      </c>
      <c r="G242">
        <v>12</v>
      </c>
      <c r="H242">
        <v>202212</v>
      </c>
      <c r="I242" s="8">
        <v>44.92</v>
      </c>
      <c r="J242" s="8">
        <v>10.93</v>
      </c>
      <c r="K242" s="8">
        <v>14.03</v>
      </c>
      <c r="L242" s="8">
        <v>16.649999999999999</v>
      </c>
      <c r="M242" s="35" t="str">
        <f>INDEX(YahooDetails[], MATCH(ZACKS_Screener[Ticker], YahooDetails[Ticker],0), 3)</f>
        <v>Financial Services</v>
      </c>
      <c r="N242" s="6" t="str">
        <f>INDEX(YahooDetails[], MATCH(ZACKS_Screener[Ticker], YahooDetails[Ticker],0), 2)</f>
        <v>Insurance—Life</v>
      </c>
      <c r="O24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0.28362305580969804</v>
      </c>
      <c r="P24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0.18674269422665712</v>
      </c>
      <c r="Q242" s="17">
        <f>IFERROR(ZACKS_Screener[[#This Row],[Price]]/ZACKS_Screener[[#This Row],[EPS1]], "")</f>
        <v>3.2017106200997865</v>
      </c>
      <c r="R242" s="17">
        <f>IFERROR(ZACKS_Screener[[#This Row],[Price]]/ZACKS_Screener[[#This Row],[EPS2]], "")</f>
        <v>2.697897897897898</v>
      </c>
      <c r="S242" s="17">
        <f>IFERROR(ZACKS_Screener[[#This Row],[PE1]]/(ZACKS_Screener[[#This Row],[EG1]]*100), "")</f>
        <v>0.11288611960545378</v>
      </c>
      <c r="T242" s="17">
        <f>IFERROR(ZACKS_Screener[[#This Row],[PE2]]/(ZACKS_Screener[[#This Row],[EG2]]*100), "")</f>
        <v>0.14447140270041037</v>
      </c>
      <c r="U242"/>
    </row>
    <row r="243" spans="1:21" x14ac:dyDescent="0.25">
      <c r="A243" s="20" t="s">
        <v>481</v>
      </c>
      <c r="B243" s="34">
        <v>91988.84</v>
      </c>
      <c r="C243" s="6" t="s">
        <v>480</v>
      </c>
      <c r="D243" s="6" t="s">
        <v>13</v>
      </c>
      <c r="E243" s="6" t="s">
        <v>130</v>
      </c>
      <c r="F243" s="6" t="s">
        <v>482</v>
      </c>
      <c r="G243">
        <v>6</v>
      </c>
      <c r="H243">
        <v>202206</v>
      </c>
      <c r="I243" s="8">
        <v>62.36</v>
      </c>
      <c r="J243" s="8">
        <v>8.4</v>
      </c>
      <c r="K243" s="8">
        <v>5.78</v>
      </c>
      <c r="L243" s="8">
        <v>5.15</v>
      </c>
      <c r="M243" s="35" t="str">
        <f>INDEX(YahooDetails[], MATCH(ZACKS_Screener[Ticker], YahooDetails[Ticker],0), 3)</f>
        <v>Basic Materials</v>
      </c>
      <c r="N243" s="6" t="str">
        <f>INDEX(YahooDetails[], MATCH(ZACKS_Screener[Ticker], YahooDetails[Ticker],0), 2)</f>
        <v>Other Industrial Metals &amp; Mining</v>
      </c>
      <c r="O24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-0.31190476190476191</v>
      </c>
      <c r="P24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-0.10899653979238752</v>
      </c>
      <c r="Q243" s="17">
        <f>IFERROR(ZACKS_Screener[[#This Row],[Price]]/ZACKS_Screener[[#This Row],[EPS1]], "")</f>
        <v>10.788927335640137</v>
      </c>
      <c r="R243" s="17">
        <f>IFERROR(ZACKS_Screener[[#This Row],[Price]]/ZACKS_Screener[[#This Row],[EPS2]], "")</f>
        <v>12.108737864077669</v>
      </c>
      <c r="S243" s="17">
        <f>IFERROR(ZACKS_Screener[[#This Row],[PE1]]/(ZACKS_Screener[[#This Row],[EG1]]*100), "")</f>
        <v>-0.34590454053197389</v>
      </c>
      <c r="T243" s="17">
        <f>IFERROR(ZACKS_Screener[[#This Row],[PE2]]/(ZACKS_Screener[[#This Row],[EG2]]*100), "")</f>
        <v>-1.1109286484820469</v>
      </c>
      <c r="U243"/>
    </row>
    <row r="244" spans="1:21" x14ac:dyDescent="0.25">
      <c r="A244" s="20" t="s">
        <v>484</v>
      </c>
      <c r="B244" s="34">
        <v>49592.13</v>
      </c>
      <c r="C244" s="6" t="s">
        <v>483</v>
      </c>
      <c r="D244" s="6" t="s">
        <v>22</v>
      </c>
      <c r="E244" s="6" t="s">
        <v>14</v>
      </c>
      <c r="F244" s="6" t="s">
        <v>183</v>
      </c>
      <c r="G244">
        <v>12</v>
      </c>
      <c r="H244">
        <v>202212</v>
      </c>
      <c r="I244" s="8">
        <v>143.52000000000001</v>
      </c>
      <c r="J244" s="8">
        <v>8.5399999999999991</v>
      </c>
      <c r="K244" s="8">
        <v>10.81</v>
      </c>
      <c r="L244" s="8">
        <v>14.02</v>
      </c>
      <c r="M244" s="35" t="str">
        <f>INDEX(YahooDetails[], MATCH(ZACKS_Screener[Ticker], YahooDetails[Ticker],0), 3)</f>
        <v>Communication Services</v>
      </c>
      <c r="N244" s="6" t="str">
        <f>INDEX(YahooDetails[], MATCH(ZACKS_Screener[Ticker], YahooDetails[Ticker],0), 2)</f>
        <v>Internet Content &amp; Information</v>
      </c>
      <c r="O24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0.26580796252927419</v>
      </c>
      <c r="P24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0.29694727104532831</v>
      </c>
      <c r="Q244" s="17">
        <f>IFERROR(ZACKS_Screener[[#This Row],[Price]]/ZACKS_Screener[[#This Row],[EPS1]], "")</f>
        <v>13.276595744680851</v>
      </c>
      <c r="R244" s="17">
        <f>IFERROR(ZACKS_Screener[[#This Row],[Price]]/ZACKS_Screener[[#This Row],[EPS2]], "")</f>
        <v>10.236804564907276</v>
      </c>
      <c r="S244" s="17">
        <f>IFERROR(ZACKS_Screener[[#This Row],[PE1]]/(ZACKS_Screener[[#This Row],[EG1]]*100), "")</f>
        <v>0.49948073858843339</v>
      </c>
      <c r="T244" s="17">
        <f>IFERROR(ZACKS_Screener[[#This Row],[PE2]]/(ZACKS_Screener[[#This Row],[EG2]]*100), "")</f>
        <v>0.34473475808924514</v>
      </c>
      <c r="U244"/>
    </row>
    <row r="245" spans="1:21" x14ac:dyDescent="0.25">
      <c r="A245" s="20" t="s">
        <v>486</v>
      </c>
      <c r="B245" s="34">
        <v>42523.839999999997</v>
      </c>
      <c r="C245" s="6" t="s">
        <v>485</v>
      </c>
      <c r="D245" s="6" t="s">
        <v>22</v>
      </c>
      <c r="E245" s="6" t="s">
        <v>41</v>
      </c>
      <c r="F245" s="6" t="s">
        <v>67</v>
      </c>
      <c r="G245">
        <v>12</v>
      </c>
      <c r="H245">
        <v>202212</v>
      </c>
      <c r="I245" s="8">
        <v>293.79000000000002</v>
      </c>
      <c r="J245" s="8">
        <v>17.670000000000002</v>
      </c>
      <c r="K245" s="8">
        <v>15.35</v>
      </c>
      <c r="L245" s="8">
        <v>16.36</v>
      </c>
      <c r="M245" s="35" t="str">
        <f>INDEX(YahooDetails[], MATCH(ZACKS_Screener[Ticker], YahooDetails[Ticker],0), 3)</f>
        <v>Healthcare</v>
      </c>
      <c r="N245" s="6" t="str">
        <f>INDEX(YahooDetails[], MATCH(ZACKS_Screener[Ticker], YahooDetails[Ticker],0), 2)</f>
        <v>Drug Manufacturers—General</v>
      </c>
      <c r="O24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-0.1312959818902095</v>
      </c>
      <c r="P24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6.5798045602605854E-2</v>
      </c>
      <c r="Q245" s="17">
        <f>IFERROR(ZACKS_Screener[[#This Row],[Price]]/ZACKS_Screener[[#This Row],[EPS1]], "")</f>
        <v>19.139413680781761</v>
      </c>
      <c r="R245" s="17">
        <f>IFERROR(ZACKS_Screener[[#This Row],[Price]]/ZACKS_Screener[[#This Row],[EPS2]], "")</f>
        <v>17.957823960880198</v>
      </c>
      <c r="S245" s="17">
        <f>IFERROR(ZACKS_Screener[[#This Row],[PE1]]/(ZACKS_Screener[[#This Row],[EG1]]*100), "")</f>
        <v>-1.4577303437043683</v>
      </c>
      <c r="T245" s="17">
        <f>IFERROR(ZACKS_Screener[[#This Row],[PE2]]/(ZACKS_Screener[[#This Row],[EG2]]*100), "")</f>
        <v>2.7292336415793175</v>
      </c>
      <c r="U245"/>
    </row>
    <row r="246" spans="1:21" x14ac:dyDescent="0.25">
      <c r="A246" s="20" t="s">
        <v>488</v>
      </c>
      <c r="B246" s="34">
        <v>6237.96</v>
      </c>
      <c r="C246" s="6" t="s">
        <v>487</v>
      </c>
      <c r="D246" s="6" t="s">
        <v>22</v>
      </c>
      <c r="E246" s="6" t="s">
        <v>14</v>
      </c>
      <c r="F246" s="6" t="s">
        <v>183</v>
      </c>
      <c r="G246">
        <v>12</v>
      </c>
      <c r="H246">
        <v>202212</v>
      </c>
      <c r="I246" s="8">
        <v>15.97</v>
      </c>
      <c r="J246" s="8">
        <v>-2.4500000000000002</v>
      </c>
      <c r="K246" s="8">
        <v>-1.19</v>
      </c>
      <c r="L246" s="8">
        <v>-0.24</v>
      </c>
      <c r="M246" s="35" t="str">
        <f>INDEX(YahooDetails[], MATCH(ZACKS_Screener[Ticker], YahooDetails[Ticker],0), 3)</f>
        <v>Communication Services</v>
      </c>
      <c r="N246" s="6" t="str">
        <f>INDEX(YahooDetails[], MATCH(ZACKS_Screener[Ticker], YahooDetails[Ticker],0), 2)</f>
        <v>Electronic Gaming &amp; Multimedia</v>
      </c>
      <c r="O24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0.51428571428571435</v>
      </c>
      <c r="P24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0.79831932773109249</v>
      </c>
      <c r="Q246" s="17">
        <f>IFERROR(ZACKS_Screener[[#This Row],[Price]]/ZACKS_Screener[[#This Row],[EPS1]], "")</f>
        <v>-13.420168067226891</v>
      </c>
      <c r="R246" s="17">
        <f>IFERROR(ZACKS_Screener[[#This Row],[Price]]/ZACKS_Screener[[#This Row],[EPS2]], "")</f>
        <v>-66.541666666666671</v>
      </c>
      <c r="S246" s="17">
        <f>IFERROR(ZACKS_Screener[[#This Row],[PE1]]/(ZACKS_Screener[[#This Row],[EG1]]*100), "")</f>
        <v>-0.26094771241830061</v>
      </c>
      <c r="T246" s="17">
        <f>IFERROR(ZACKS_Screener[[#This Row],[PE2]]/(ZACKS_Screener[[#This Row],[EG2]]*100), "")</f>
        <v>-0.83352192982456141</v>
      </c>
      <c r="U246"/>
    </row>
    <row r="247" spans="1:21" x14ac:dyDescent="0.25">
      <c r="A247" s="20" t="s">
        <v>490</v>
      </c>
      <c r="B247" s="34">
        <v>11894.97</v>
      </c>
      <c r="C247" s="6" t="s">
        <v>489</v>
      </c>
      <c r="D247" s="6" t="s">
        <v>13</v>
      </c>
      <c r="E247" s="6" t="s">
        <v>14</v>
      </c>
      <c r="F247" s="6" t="s">
        <v>201</v>
      </c>
      <c r="G247">
        <v>6</v>
      </c>
      <c r="H247">
        <v>202206</v>
      </c>
      <c r="I247" s="8">
        <v>111.81</v>
      </c>
      <c r="J247" s="8">
        <v>-0.24</v>
      </c>
      <c r="K247" s="8">
        <v>1.47</v>
      </c>
      <c r="L247" s="8">
        <v>1.64</v>
      </c>
      <c r="M247" s="35" t="str">
        <f>INDEX(YahooDetails[], MATCH(ZACKS_Screener[Ticker], YahooDetails[Ticker],0), 3)</f>
        <v>Technology</v>
      </c>
      <c r="N247" s="6" t="str">
        <f>INDEX(YahooDetails[], MATCH(ZACKS_Screener[Ticker], YahooDetails[Ticker],0), 2)</f>
        <v>Software—Application</v>
      </c>
      <c r="O24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24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0.11564625850340131</v>
      </c>
      <c r="Q247" s="17">
        <f>IFERROR(ZACKS_Screener[[#This Row],[Price]]/ZACKS_Screener[[#This Row],[EPS1]], "")</f>
        <v>76.061224489795919</v>
      </c>
      <c r="R247" s="17">
        <f>IFERROR(ZACKS_Screener[[#This Row],[Price]]/ZACKS_Screener[[#This Row],[EPS2]], "")</f>
        <v>68.176829268292693</v>
      </c>
      <c r="S247" s="17">
        <f>IFERROR(ZACKS_Screener[[#This Row],[PE1]]/(ZACKS_Screener[[#This Row],[EG1]]*100), "")</f>
        <v>0.7606122448979592</v>
      </c>
      <c r="T247" s="17">
        <f>IFERROR(ZACKS_Screener[[#This Row],[PE2]]/(ZACKS_Screener[[#This Row],[EG2]]*100), "")</f>
        <v>5.8952905308464887</v>
      </c>
      <c r="U247"/>
    </row>
    <row r="248" spans="1:21" x14ac:dyDescent="0.25">
      <c r="A248" s="20" t="s">
        <v>492</v>
      </c>
      <c r="B248" s="34">
        <v>10977.62</v>
      </c>
      <c r="C248" s="6" t="s">
        <v>491</v>
      </c>
      <c r="D248" s="6" t="s">
        <v>13</v>
      </c>
      <c r="E248" s="6" t="s">
        <v>41</v>
      </c>
      <c r="F248" s="6" t="s">
        <v>61</v>
      </c>
      <c r="G248">
        <v>12</v>
      </c>
      <c r="H248">
        <v>202212</v>
      </c>
      <c r="I248" s="8">
        <v>370.75</v>
      </c>
      <c r="J248" s="8">
        <v>14.42</v>
      </c>
      <c r="K248" s="8">
        <v>14.12</v>
      </c>
      <c r="L248" s="8">
        <v>16.38</v>
      </c>
      <c r="M248" s="35" t="str">
        <f>INDEX(YahooDetails[], MATCH(ZACKS_Screener[Ticker], YahooDetails[Ticker],0), 3)</f>
        <v>Healthcare</v>
      </c>
      <c r="N248" s="6" t="str">
        <f>INDEX(YahooDetails[], MATCH(ZACKS_Screener[Ticker], YahooDetails[Ticker],0), 2)</f>
        <v>Medical Devices</v>
      </c>
      <c r="O24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-2.0804438280166485E-2</v>
      </c>
      <c r="P24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0.16005665722379603</v>
      </c>
      <c r="Q248" s="17">
        <f>IFERROR(ZACKS_Screener[[#This Row],[Price]]/ZACKS_Screener[[#This Row],[EPS1]], "")</f>
        <v>26.257082152974505</v>
      </c>
      <c r="R248" s="17">
        <f>IFERROR(ZACKS_Screener[[#This Row],[Price]]/ZACKS_Screener[[#This Row],[EPS2]], "")</f>
        <v>22.634310134310137</v>
      </c>
      <c r="S248" s="17">
        <f>IFERROR(ZACKS_Screener[[#This Row],[PE1]]/(ZACKS_Screener[[#This Row],[EG1]]*100), "")</f>
        <v>-12.62090415486305</v>
      </c>
      <c r="T248" s="17">
        <f>IFERROR(ZACKS_Screener[[#This Row],[PE2]]/(ZACKS_Screener[[#This Row],[EG2]]*100), "")</f>
        <v>1.4141436243206156</v>
      </c>
      <c r="U248"/>
    </row>
    <row r="249" spans="1:21" x14ac:dyDescent="0.25">
      <c r="A249" s="20" t="s">
        <v>493</v>
      </c>
      <c r="B249" s="34">
        <v>10987.99</v>
      </c>
      <c r="C249" s="6" t="s">
        <v>491</v>
      </c>
      <c r="D249" s="6" t="s">
        <v>13</v>
      </c>
      <c r="E249" s="6" t="s">
        <v>41</v>
      </c>
      <c r="F249" s="6" t="s">
        <v>67</v>
      </c>
      <c r="G249">
        <v>12</v>
      </c>
      <c r="H249">
        <v>202212</v>
      </c>
      <c r="I249" s="8">
        <v>371.1</v>
      </c>
      <c r="J249" s="8">
        <v>14.42</v>
      </c>
      <c r="M249" s="35" t="str">
        <f>INDEX(YahooDetails[], MATCH(ZACKS_Screener[Ticker], YahooDetails[Ticker],0), 3)</f>
        <v>Healthcare</v>
      </c>
      <c r="N249" s="6" t="str">
        <f>INDEX(YahooDetails[], MATCH(ZACKS_Screener[Ticker], YahooDetails[Ticker],0), 2)</f>
        <v>Medical Devices</v>
      </c>
      <c r="O24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249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249" s="17" t="str">
        <f>IFERROR(ZACKS_Screener[[#This Row],[Price]]/ZACKS_Screener[[#This Row],[EPS1]], "")</f>
        <v/>
      </c>
      <c r="R249" s="17" t="str">
        <f>IFERROR(ZACKS_Screener[[#This Row],[Price]]/ZACKS_Screener[[#This Row],[EPS2]], "")</f>
        <v/>
      </c>
      <c r="S249" s="17" t="str">
        <f>IFERROR(ZACKS_Screener[[#This Row],[PE1]]/(ZACKS_Screener[[#This Row],[EG1]]*100), "")</f>
        <v/>
      </c>
      <c r="T249" s="17" t="str">
        <f>IFERROR(ZACKS_Screener[[#This Row],[PE2]]/(ZACKS_Screener[[#This Row],[EG2]]*100), "")</f>
        <v/>
      </c>
      <c r="U249"/>
    </row>
    <row r="250" spans="1:21" x14ac:dyDescent="0.25">
      <c r="A250" s="20" t="s">
        <v>495</v>
      </c>
      <c r="B250" s="34">
        <v>16153.42</v>
      </c>
      <c r="C250" s="6" t="s">
        <v>494</v>
      </c>
      <c r="D250" s="6" t="s">
        <v>13</v>
      </c>
      <c r="E250" s="6" t="s">
        <v>37</v>
      </c>
      <c r="F250" s="6" t="s">
        <v>250</v>
      </c>
      <c r="G250">
        <v>12</v>
      </c>
      <c r="H250">
        <v>202212</v>
      </c>
      <c r="I250" s="8">
        <v>35.24</v>
      </c>
      <c r="J250" s="8">
        <v>2.71</v>
      </c>
      <c r="K250" s="8">
        <v>3.07</v>
      </c>
      <c r="L250" s="8">
        <v>3.35</v>
      </c>
      <c r="M250" s="35" t="str">
        <f>INDEX(YahooDetails[], MATCH(ZACKS_Screener[Ticker], YahooDetails[Ticker],0), 3)</f>
        <v>Utilities</v>
      </c>
      <c r="N250" s="6" t="str">
        <f>INDEX(YahooDetails[], MATCH(ZACKS_Screener[Ticker], YahooDetails[Ticker],0), 2)</f>
        <v>Utilities—Diversified</v>
      </c>
      <c r="O25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0.13284132841328408</v>
      </c>
      <c r="P25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9.1205211726384447E-2</v>
      </c>
      <c r="Q250" s="17">
        <f>IFERROR(ZACKS_Screener[[#This Row],[Price]]/ZACKS_Screener[[#This Row],[EPS1]], "")</f>
        <v>11.478827361563519</v>
      </c>
      <c r="R250" s="17">
        <f>IFERROR(ZACKS_Screener[[#This Row],[Price]]/ZACKS_Screener[[#This Row],[EPS2]], "")</f>
        <v>10.519402985074628</v>
      </c>
      <c r="S250" s="17">
        <f>IFERROR(ZACKS_Screener[[#This Row],[PE1]]/(ZACKS_Screener[[#This Row],[EG1]]*100), "")</f>
        <v>0.86410061527325421</v>
      </c>
      <c r="T250" s="17">
        <f>IFERROR(ZACKS_Screener[[#This Row],[PE2]]/(ZACKS_Screener[[#This Row],[EG2]]*100), "")</f>
        <v>1.1533773987206815</v>
      </c>
      <c r="U250"/>
    </row>
    <row r="251" spans="1:21" x14ac:dyDescent="0.25">
      <c r="A251" s="20" t="s">
        <v>497</v>
      </c>
      <c r="B251" s="34">
        <v>5020.87</v>
      </c>
      <c r="C251" s="6" t="s">
        <v>496</v>
      </c>
      <c r="D251" s="6" t="s">
        <v>13</v>
      </c>
      <c r="E251" s="6" t="s">
        <v>118</v>
      </c>
      <c r="F251" s="6" t="s">
        <v>347</v>
      </c>
      <c r="G251">
        <v>12</v>
      </c>
      <c r="H251">
        <v>202212</v>
      </c>
      <c r="I251" s="8">
        <v>45.39</v>
      </c>
      <c r="J251" s="8"/>
      <c r="M251" s="35" t="str">
        <f>INDEX(YahooDetails[], MATCH(ZACKS_Screener[Ticker], YahooDetails[Ticker],0), 3)</f>
        <v>Utilities</v>
      </c>
      <c r="N251" s="6" t="str">
        <f>INDEX(YahooDetails[], MATCH(ZACKS_Screener[Ticker], YahooDetails[Ticker],0), 2)</f>
        <v>Utilities—Regulated Gas</v>
      </c>
      <c r="O251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251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251" s="17" t="str">
        <f>IFERROR(ZACKS_Screener[[#This Row],[Price]]/ZACKS_Screener[[#This Row],[EPS1]], "")</f>
        <v/>
      </c>
      <c r="R251" s="17" t="str">
        <f>IFERROR(ZACKS_Screener[[#This Row],[Price]]/ZACKS_Screener[[#This Row],[EPS2]], "")</f>
        <v/>
      </c>
      <c r="S251" s="17" t="str">
        <f>IFERROR(ZACKS_Screener[[#This Row],[PE1]]/(ZACKS_Screener[[#This Row],[EG1]]*100), "")</f>
        <v/>
      </c>
      <c r="T251" s="17" t="str">
        <f>IFERROR(ZACKS_Screener[[#This Row],[PE2]]/(ZACKS_Screener[[#This Row],[EG2]]*100), "")</f>
        <v/>
      </c>
      <c r="U251"/>
    </row>
    <row r="252" spans="1:21" x14ac:dyDescent="0.25">
      <c r="A252" s="20" t="s">
        <v>499</v>
      </c>
      <c r="B252" s="34">
        <v>8228.7800000000007</v>
      </c>
      <c r="C252" s="6" t="s">
        <v>498</v>
      </c>
      <c r="D252" s="6" t="s">
        <v>13</v>
      </c>
      <c r="E252" s="6" t="s">
        <v>330</v>
      </c>
      <c r="F252" s="6" t="s">
        <v>500</v>
      </c>
      <c r="G252">
        <v>1</v>
      </c>
      <c r="H252">
        <v>202301</v>
      </c>
      <c r="I252" s="8">
        <v>61.24</v>
      </c>
      <c r="J252" s="8">
        <v>3.92</v>
      </c>
      <c r="K252" s="8">
        <v>3.9</v>
      </c>
      <c r="L252" s="8">
        <v>4.1900000000000004</v>
      </c>
      <c r="M252" s="35" t="str">
        <f>INDEX(YahooDetails[], MATCH(ZACKS_Screener[Ticker], YahooDetails[Ticker],0), 3)</f>
        <v>Consumer Defensive</v>
      </c>
      <c r="N252" s="6" t="str">
        <f>INDEX(YahooDetails[], MATCH(ZACKS_Screener[Ticker], YahooDetails[Ticker],0), 2)</f>
        <v>Discount Stores</v>
      </c>
      <c r="O25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-5.1020408163265354E-3</v>
      </c>
      <c r="P25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7.4358974358974483E-2</v>
      </c>
      <c r="Q252" s="17">
        <f>IFERROR(ZACKS_Screener[[#This Row],[Price]]/ZACKS_Screener[[#This Row],[EPS1]], "")</f>
        <v>15.702564102564104</v>
      </c>
      <c r="R252" s="17">
        <f>IFERROR(ZACKS_Screener[[#This Row],[Price]]/ZACKS_Screener[[#This Row],[EPS2]], "")</f>
        <v>14.615751789976132</v>
      </c>
      <c r="S252" s="17">
        <f>IFERROR(ZACKS_Screener[[#This Row],[PE1]]/(ZACKS_Screener[[#This Row],[EG1]]*100), "")</f>
        <v>-30.777025641025617</v>
      </c>
      <c r="T252" s="17">
        <f>IFERROR(ZACKS_Screener[[#This Row],[PE2]]/(ZACKS_Screener[[#This Row],[EG2]]*100), "")</f>
        <v>1.9655666200312696</v>
      </c>
      <c r="U252"/>
    </row>
    <row r="253" spans="1:21" x14ac:dyDescent="0.25">
      <c r="A253" s="20" t="s">
        <v>502</v>
      </c>
      <c r="B253" s="34">
        <v>35005.980000000003</v>
      </c>
      <c r="C253" s="6" t="s">
        <v>501</v>
      </c>
      <c r="D253" s="6" t="s">
        <v>13</v>
      </c>
      <c r="E253" s="6" t="s">
        <v>37</v>
      </c>
      <c r="F253" s="6" t="s">
        <v>404</v>
      </c>
      <c r="G253">
        <v>12</v>
      </c>
      <c r="H253">
        <v>202212</v>
      </c>
      <c r="I253" s="8">
        <v>44.36</v>
      </c>
      <c r="J253" s="8">
        <v>4.59</v>
      </c>
      <c r="K253" s="8">
        <v>4.74</v>
      </c>
      <c r="L253" s="8">
        <v>4.99</v>
      </c>
      <c r="M253" s="35" t="str">
        <f>INDEX(YahooDetails[], MATCH(ZACKS_Screener[Ticker], YahooDetails[Ticker],0), 3)</f>
        <v>Financial Services</v>
      </c>
      <c r="N253" s="6" t="str">
        <f>INDEX(YahooDetails[], MATCH(ZACKS_Screener[Ticker], YahooDetails[Ticker],0), 2)</f>
        <v>Asset Management</v>
      </c>
      <c r="O25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3.2679738562091581E-2</v>
      </c>
      <c r="P25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5.2742616033755269E-2</v>
      </c>
      <c r="Q253" s="17">
        <f>IFERROR(ZACKS_Screener[[#This Row],[Price]]/ZACKS_Screener[[#This Row],[EPS1]], "")</f>
        <v>9.3586497890295348</v>
      </c>
      <c r="R253" s="17">
        <f>IFERROR(ZACKS_Screener[[#This Row],[Price]]/ZACKS_Screener[[#This Row],[EPS2]], "")</f>
        <v>8.8897795591182351</v>
      </c>
      <c r="S253" s="17">
        <f>IFERROR(ZACKS_Screener[[#This Row],[PE1]]/(ZACKS_Screener[[#This Row],[EG1]]*100), "")</f>
        <v>2.8637468354430307</v>
      </c>
      <c r="T253" s="17">
        <f>IFERROR(ZACKS_Screener[[#This Row],[PE2]]/(ZACKS_Screener[[#This Row],[EG2]]*100), "")</f>
        <v>1.6855022044088177</v>
      </c>
      <c r="U253"/>
    </row>
    <row r="254" spans="1:21" x14ac:dyDescent="0.25">
      <c r="A254" s="20" t="s">
        <v>504</v>
      </c>
      <c r="B254" s="34">
        <v>4094.33</v>
      </c>
      <c r="C254" s="6" t="s">
        <v>503</v>
      </c>
      <c r="D254" s="6" t="s">
        <v>13</v>
      </c>
      <c r="E254" s="6" t="s">
        <v>118</v>
      </c>
      <c r="F254" s="6" t="s">
        <v>119</v>
      </c>
      <c r="G254">
        <v>12</v>
      </c>
      <c r="H254">
        <v>202212</v>
      </c>
      <c r="I254" s="8">
        <v>61.17</v>
      </c>
      <c r="J254" s="8">
        <v>3.97</v>
      </c>
      <c r="K254" s="8">
        <v>3.73</v>
      </c>
      <c r="M254" s="35" t="str">
        <f>INDEX(YahooDetails[], MATCH(ZACKS_Screener[Ticker], YahooDetails[Ticker],0), 3)</f>
        <v>Utilities</v>
      </c>
      <c r="N254" s="6" t="str">
        <f>INDEX(YahooDetails[], MATCH(ZACKS_Screener[Ticker], YahooDetails[Ticker],0), 2)</f>
        <v>Utilities—Diversified</v>
      </c>
      <c r="O25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-6.0453400503778391E-2</v>
      </c>
      <c r="P25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</v>
      </c>
      <c r="Q254" s="17">
        <f>IFERROR(ZACKS_Screener[[#This Row],[Price]]/ZACKS_Screener[[#This Row],[EPS1]], "")</f>
        <v>16.399463806970509</v>
      </c>
      <c r="R254" s="17" t="str">
        <f>IFERROR(ZACKS_Screener[[#This Row],[Price]]/ZACKS_Screener[[#This Row],[EPS2]], "")</f>
        <v/>
      </c>
      <c r="S254" s="17">
        <f>IFERROR(ZACKS_Screener[[#This Row],[PE1]]/(ZACKS_Screener[[#This Row],[EG1]]*100), "")</f>
        <v>-2.7127446380697027</v>
      </c>
      <c r="T254" s="17" t="str">
        <f>IFERROR(ZACKS_Screener[[#This Row],[PE2]]/(ZACKS_Screener[[#This Row],[EG2]]*100), "")</f>
        <v/>
      </c>
      <c r="U254"/>
    </row>
    <row r="255" spans="1:21" x14ac:dyDescent="0.25">
      <c r="A255" s="20" t="s">
        <v>506</v>
      </c>
      <c r="B255" s="34">
        <v>9145.99</v>
      </c>
      <c r="C255" s="6" t="s">
        <v>505</v>
      </c>
      <c r="D255" s="6" t="s">
        <v>13</v>
      </c>
      <c r="E255" s="6" t="s">
        <v>85</v>
      </c>
      <c r="F255" s="6" t="s">
        <v>507</v>
      </c>
      <c r="G255">
        <v>12</v>
      </c>
      <c r="H255">
        <v>202212</v>
      </c>
      <c r="I255" s="8">
        <v>58.34</v>
      </c>
      <c r="J255" s="8">
        <v>2.35</v>
      </c>
      <c r="K255" s="8">
        <v>2.08</v>
      </c>
      <c r="L255" s="8">
        <v>2.5299999999999998</v>
      </c>
      <c r="M255" s="35" t="str">
        <f>INDEX(YahooDetails[], MATCH(ZACKS_Screener[Ticker], YahooDetails[Ticker],0), 3)</f>
        <v>Technology</v>
      </c>
      <c r="N255" s="6" t="str">
        <f>INDEX(YahooDetails[], MATCH(ZACKS_Screener[Ticker], YahooDetails[Ticker],0), 2)</f>
        <v>Software—Application</v>
      </c>
      <c r="O25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-0.1148936170212766</v>
      </c>
      <c r="P25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0.21634615384615372</v>
      </c>
      <c r="Q255" s="17">
        <f>IFERROR(ZACKS_Screener[[#This Row],[Price]]/ZACKS_Screener[[#This Row],[EPS1]], "")</f>
        <v>28.048076923076923</v>
      </c>
      <c r="R255" s="17">
        <f>IFERROR(ZACKS_Screener[[#This Row],[Price]]/ZACKS_Screener[[#This Row],[EPS2]], "")</f>
        <v>23.05928853754941</v>
      </c>
      <c r="S255" s="17">
        <f>IFERROR(ZACKS_Screener[[#This Row],[PE1]]/(ZACKS_Screener[[#This Row],[EG1]]*100), "")</f>
        <v>-2.44122150997151</v>
      </c>
      <c r="T255" s="17">
        <f>IFERROR(ZACKS_Screener[[#This Row],[PE2]]/(ZACKS_Screener[[#This Row],[EG2]]*100), "")</f>
        <v>1.065851559068951</v>
      </c>
      <c r="U255"/>
    </row>
    <row r="256" spans="1:21" x14ac:dyDescent="0.25">
      <c r="A256" s="20" t="s">
        <v>509</v>
      </c>
      <c r="B256" s="34">
        <v>97381.11</v>
      </c>
      <c r="C256" s="6" t="s">
        <v>508</v>
      </c>
      <c r="D256" s="6" t="s">
        <v>22</v>
      </c>
      <c r="E256" s="6" t="s">
        <v>30</v>
      </c>
      <c r="F256" s="6" t="s">
        <v>256</v>
      </c>
      <c r="G256">
        <v>12</v>
      </c>
      <c r="H256">
        <v>202212</v>
      </c>
      <c r="I256" s="8">
        <v>2636.6498999999999</v>
      </c>
      <c r="J256" s="8">
        <v>99.83</v>
      </c>
      <c r="K256" s="8">
        <v>136.88</v>
      </c>
      <c r="L256" s="8">
        <v>165.64</v>
      </c>
      <c r="M256" s="35" t="str">
        <f>INDEX(YahooDetails[], MATCH(ZACKS_Screener[Ticker], YahooDetails[Ticker],0), 3)</f>
        <v>Consumer Cyclical</v>
      </c>
      <c r="N256" s="6" t="str">
        <f>INDEX(YahooDetails[], MATCH(ZACKS_Screener[Ticker], YahooDetails[Ticker],0), 2)</f>
        <v>Travel Services</v>
      </c>
      <c r="O25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0.37113092256836622</v>
      </c>
      <c r="P25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0.21011104617182927</v>
      </c>
      <c r="Q256" s="17">
        <f>IFERROR(ZACKS_Screener[[#This Row],[Price]]/ZACKS_Screener[[#This Row],[EPS1]], "")</f>
        <v>19.262491963763882</v>
      </c>
      <c r="R256" s="17">
        <f>IFERROR(ZACKS_Screener[[#This Row],[Price]]/ZACKS_Screener[[#This Row],[EPS2]], "")</f>
        <v>15.917953996619175</v>
      </c>
      <c r="S256" s="17">
        <f>IFERROR(ZACKS_Screener[[#This Row],[PE1]]/(ZACKS_Screener[[#This Row],[EG1]]*100), "")</f>
        <v>0.51902147712349478</v>
      </c>
      <c r="T256" s="17">
        <f>IFERROR(ZACKS_Screener[[#This Row],[PE2]]/(ZACKS_Screener[[#This Row],[EG2]]*100), "")</f>
        <v>0.75759719855953878</v>
      </c>
      <c r="U256"/>
    </row>
    <row r="257" spans="1:21" x14ac:dyDescent="0.25">
      <c r="A257" s="20" t="s">
        <v>511</v>
      </c>
      <c r="B257" s="34">
        <v>30168.39</v>
      </c>
      <c r="C257" s="6" t="s">
        <v>510</v>
      </c>
      <c r="D257" s="6" t="s">
        <v>22</v>
      </c>
      <c r="E257" s="6" t="s">
        <v>223</v>
      </c>
      <c r="F257" s="6" t="s">
        <v>512</v>
      </c>
      <c r="G257">
        <v>12</v>
      </c>
      <c r="H257">
        <v>202212</v>
      </c>
      <c r="I257" s="8">
        <v>29.8</v>
      </c>
      <c r="J257" s="8">
        <v>0.89</v>
      </c>
      <c r="K257" s="8">
        <v>1.5</v>
      </c>
      <c r="L257" s="8">
        <v>1.97</v>
      </c>
      <c r="M257" s="35" t="str">
        <f>INDEX(YahooDetails[], MATCH(ZACKS_Screener[Ticker], YahooDetails[Ticker],0), 3)</f>
        <v>Energy</v>
      </c>
      <c r="N257" s="6" t="str">
        <f>INDEX(YahooDetails[], MATCH(ZACKS_Screener[Ticker], YahooDetails[Ticker],0), 2)</f>
        <v>Oil &amp; Gas Equipment &amp; Services</v>
      </c>
      <c r="O25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0.6853932584269663</v>
      </c>
      <c r="P25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0.3133333333333333</v>
      </c>
      <c r="Q257" s="17">
        <f>IFERROR(ZACKS_Screener[[#This Row],[Price]]/ZACKS_Screener[[#This Row],[EPS1]], "")</f>
        <v>19.866666666666667</v>
      </c>
      <c r="R257" s="17">
        <f>IFERROR(ZACKS_Screener[[#This Row],[Price]]/ZACKS_Screener[[#This Row],[EPS2]], "")</f>
        <v>15.126903553299494</v>
      </c>
      <c r="S257" s="17">
        <f>IFERROR(ZACKS_Screener[[#This Row],[PE1]]/(ZACKS_Screener[[#This Row],[EG1]]*100), "")</f>
        <v>0.2898579234972678</v>
      </c>
      <c r="T257" s="17">
        <f>IFERROR(ZACKS_Screener[[#This Row],[PE2]]/(ZACKS_Screener[[#This Row],[EG2]]*100), "")</f>
        <v>0.48277351765849458</v>
      </c>
      <c r="U257"/>
    </row>
    <row r="258" spans="1:21" x14ac:dyDescent="0.25">
      <c r="A258" s="20" t="s">
        <v>514</v>
      </c>
      <c r="B258" s="34">
        <v>3250.62</v>
      </c>
      <c r="C258" s="6" t="s">
        <v>513</v>
      </c>
      <c r="D258" s="6" t="s">
        <v>22</v>
      </c>
      <c r="E258" s="6" t="s">
        <v>14</v>
      </c>
      <c r="F258" s="6" t="s">
        <v>201</v>
      </c>
      <c r="G258">
        <v>12</v>
      </c>
      <c r="H258">
        <v>202212</v>
      </c>
      <c r="I258" s="8">
        <v>53.74</v>
      </c>
      <c r="J258" s="8">
        <v>0.64</v>
      </c>
      <c r="K258" s="8">
        <v>1.26</v>
      </c>
      <c r="L258" s="8">
        <v>1.39</v>
      </c>
      <c r="M258" s="35" t="str">
        <f>INDEX(YahooDetails[], MATCH(ZACKS_Screener[Ticker], YahooDetails[Ticker],0), 3)</f>
        <v>Technology</v>
      </c>
      <c r="N258" s="6" t="str">
        <f>INDEX(YahooDetails[], MATCH(ZACKS_Screener[Ticker], YahooDetails[Ticker],0), 2)</f>
        <v>Software—Application</v>
      </c>
      <c r="O25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0.96875</v>
      </c>
      <c r="P25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0.10317460317460309</v>
      </c>
      <c r="Q258" s="17">
        <f>IFERROR(ZACKS_Screener[[#This Row],[Price]]/ZACKS_Screener[[#This Row],[EPS1]], "")</f>
        <v>42.650793650793652</v>
      </c>
      <c r="R258" s="17">
        <f>IFERROR(ZACKS_Screener[[#This Row],[Price]]/ZACKS_Screener[[#This Row],[EPS2]], "")</f>
        <v>38.661870503597129</v>
      </c>
      <c r="S258" s="17">
        <f>IFERROR(ZACKS_Screener[[#This Row],[PE1]]/(ZACKS_Screener[[#This Row],[EG1]]*100), "")</f>
        <v>0.44026625704045058</v>
      </c>
      <c r="T258" s="17">
        <f>IFERROR(ZACKS_Screener[[#This Row],[PE2]]/(ZACKS_Screener[[#This Row],[EG2]]*100), "")</f>
        <v>3.7472274488101864</v>
      </c>
      <c r="U258"/>
    </row>
    <row r="259" spans="1:21" x14ac:dyDescent="0.25">
      <c r="A259" s="20" t="s">
        <v>516</v>
      </c>
      <c r="B259" s="34">
        <v>6827.92</v>
      </c>
      <c r="C259" s="6" t="s">
        <v>515</v>
      </c>
      <c r="D259" s="6" t="s">
        <v>13</v>
      </c>
      <c r="E259" s="6" t="s">
        <v>41</v>
      </c>
      <c r="F259" s="6" t="s">
        <v>153</v>
      </c>
      <c r="G259">
        <v>12</v>
      </c>
      <c r="H259">
        <v>202212</v>
      </c>
      <c r="I259" s="8">
        <v>19.48</v>
      </c>
      <c r="J259" s="8">
        <v>1.07</v>
      </c>
      <c r="K259" s="8">
        <v>0.77</v>
      </c>
      <c r="L259" s="8">
        <v>1.04</v>
      </c>
      <c r="M259" s="35" t="str">
        <f>INDEX(YahooDetails[], MATCH(ZACKS_Screener[Ticker], YahooDetails[Ticker],0), 3)</f>
        <v>Healthcare</v>
      </c>
      <c r="N259" s="6" t="str">
        <f>INDEX(YahooDetails[], MATCH(ZACKS_Screener[Ticker], YahooDetails[Ticker],0), 2)</f>
        <v>Medical Instruments &amp; Supplies</v>
      </c>
      <c r="O25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-0.28037383177570097</v>
      </c>
      <c r="P25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0.35064935064935066</v>
      </c>
      <c r="Q259" s="17">
        <f>IFERROR(ZACKS_Screener[[#This Row],[Price]]/ZACKS_Screener[[#This Row],[EPS1]], "")</f>
        <v>25.2987012987013</v>
      </c>
      <c r="R259" s="17">
        <f>IFERROR(ZACKS_Screener[[#This Row],[Price]]/ZACKS_Screener[[#This Row],[EPS2]], "")</f>
        <v>18.73076923076923</v>
      </c>
      <c r="S259" s="17">
        <f>IFERROR(ZACKS_Screener[[#This Row],[PE1]]/(ZACKS_Screener[[#This Row],[EG1]]*100), "")</f>
        <v>-0.9023203463203463</v>
      </c>
      <c r="T259" s="17">
        <f>IFERROR(ZACKS_Screener[[#This Row],[PE2]]/(ZACKS_Screener[[#This Row],[EG2]]*100), "")</f>
        <v>0.53417378917378922</v>
      </c>
      <c r="U259"/>
    </row>
    <row r="260" spans="1:21" x14ac:dyDescent="0.25">
      <c r="A260" s="20" t="s">
        <v>518</v>
      </c>
      <c r="B260" s="34">
        <v>7841.77</v>
      </c>
      <c r="C260" s="6" t="s">
        <v>517</v>
      </c>
      <c r="D260" s="6" t="s">
        <v>13</v>
      </c>
      <c r="E260" s="6" t="s">
        <v>26</v>
      </c>
      <c r="F260" s="6" t="s">
        <v>64</v>
      </c>
      <c r="G260">
        <v>12</v>
      </c>
      <c r="H260">
        <v>202212</v>
      </c>
      <c r="I260" s="8">
        <v>246.99</v>
      </c>
      <c r="J260" s="8">
        <v>17.11</v>
      </c>
      <c r="K260" s="8">
        <v>16.12</v>
      </c>
      <c r="L260" s="8">
        <v>16.600000000000001</v>
      </c>
      <c r="M260" s="35" t="str">
        <f>INDEX(YahooDetails[], MATCH(ZACKS_Screener[Ticker], YahooDetails[Ticker],0), 3)</f>
        <v>Industrials</v>
      </c>
      <c r="N260" s="6" t="str">
        <f>INDEX(YahooDetails[], MATCH(ZACKS_Screener[Ticker], YahooDetails[Ticker],0), 2)</f>
        <v>Engineering &amp; Construction</v>
      </c>
      <c r="O26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-5.7860900058445262E-2</v>
      </c>
      <c r="P26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2.9776674937965285E-2</v>
      </c>
      <c r="Q260" s="17">
        <f>IFERROR(ZACKS_Screener[[#This Row],[Price]]/ZACKS_Screener[[#This Row],[EPS1]], "")</f>
        <v>15.321960297766749</v>
      </c>
      <c r="R260" s="17">
        <f>IFERROR(ZACKS_Screener[[#This Row],[Price]]/ZACKS_Screener[[#This Row],[EPS2]], "")</f>
        <v>14.878915662650602</v>
      </c>
      <c r="S260" s="17">
        <f>IFERROR(ZACKS_Screener[[#This Row],[PE1]]/(ZACKS_Screener[[#This Row],[EG1]]*100), "")</f>
        <v>-2.6480680878261564</v>
      </c>
      <c r="T260" s="17">
        <f>IFERROR(ZACKS_Screener[[#This Row],[PE2]]/(ZACKS_Screener[[#This Row],[EG2]]*100), "")</f>
        <v>4.9968358433734901</v>
      </c>
      <c r="U260"/>
    </row>
    <row r="261" spans="1:21" x14ac:dyDescent="0.25">
      <c r="A261" s="20" t="s">
        <v>520</v>
      </c>
      <c r="B261" s="34">
        <v>16246.69</v>
      </c>
      <c r="C261" s="6" t="s">
        <v>519</v>
      </c>
      <c r="D261" s="6" t="s">
        <v>13</v>
      </c>
      <c r="E261" s="6" t="s">
        <v>30</v>
      </c>
      <c r="F261" s="6" t="s">
        <v>455</v>
      </c>
      <c r="G261">
        <v>12</v>
      </c>
      <c r="H261">
        <v>202212</v>
      </c>
      <c r="I261" s="8">
        <v>126.76</v>
      </c>
      <c r="J261" s="8">
        <v>18.71</v>
      </c>
      <c r="K261" s="8">
        <v>10.11</v>
      </c>
      <c r="L261" s="8">
        <v>9.9700000000000006</v>
      </c>
      <c r="M261" s="35" t="str">
        <f>INDEX(YahooDetails[], MATCH(ZACKS_Screener[Ticker], YahooDetails[Ticker],0), 3)</f>
        <v>Industrials</v>
      </c>
      <c r="N261" s="6" t="str">
        <f>INDEX(YahooDetails[], MATCH(ZACKS_Screener[Ticker], YahooDetails[Ticker],0), 2)</f>
        <v>Building Products &amp; Equipment</v>
      </c>
      <c r="O26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-0.45964724746125074</v>
      </c>
      <c r="P26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-1.38476755687437E-2</v>
      </c>
      <c r="Q261" s="17">
        <f>IFERROR(ZACKS_Screener[[#This Row],[Price]]/ZACKS_Screener[[#This Row],[EPS1]], "")</f>
        <v>12.538081107814047</v>
      </c>
      <c r="R261" s="17">
        <f>IFERROR(ZACKS_Screener[[#This Row],[Price]]/ZACKS_Screener[[#This Row],[EPS2]], "")</f>
        <v>12.714142427281844</v>
      </c>
      <c r="S261" s="17">
        <f>IFERROR(ZACKS_Screener[[#This Row],[PE1]]/(ZACKS_Screener[[#This Row],[EG1]]*100), "")</f>
        <v>-0.27277615991534976</v>
      </c>
      <c r="T261" s="17">
        <f>IFERROR(ZACKS_Screener[[#This Row],[PE2]]/(ZACKS_Screener[[#This Row],[EG2]]*100), "")</f>
        <v>-9.1814271385586093</v>
      </c>
      <c r="U261"/>
    </row>
    <row r="262" spans="1:21" x14ac:dyDescent="0.25">
      <c r="A262" s="20" t="s">
        <v>522</v>
      </c>
      <c r="B262" s="34">
        <v>103478.51</v>
      </c>
      <c r="C262" s="6" t="s">
        <v>521</v>
      </c>
      <c r="D262" s="6" t="s">
        <v>13</v>
      </c>
      <c r="E262" s="6" t="s">
        <v>37</v>
      </c>
      <c r="F262" s="6" t="s">
        <v>38</v>
      </c>
      <c r="G262">
        <v>12</v>
      </c>
      <c r="H262">
        <v>202212</v>
      </c>
      <c r="I262" s="8">
        <v>690.95</v>
      </c>
      <c r="J262" s="8">
        <v>35.36</v>
      </c>
      <c r="K262" s="8">
        <v>34.28</v>
      </c>
      <c r="L262" s="8">
        <v>40.14</v>
      </c>
      <c r="M262" s="35" t="str">
        <f>INDEX(YahooDetails[], MATCH(ZACKS_Screener[Ticker], YahooDetails[Ticker],0), 3)</f>
        <v>Financial Services</v>
      </c>
      <c r="N262" s="6" t="str">
        <f>INDEX(YahooDetails[], MATCH(ZACKS_Screener[Ticker], YahooDetails[Ticker],0), 2)</f>
        <v>Asset Management</v>
      </c>
      <c r="O26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-3.054298642533932E-2</v>
      </c>
      <c r="P26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0.17094515752625436</v>
      </c>
      <c r="Q262" s="17">
        <f>IFERROR(ZACKS_Screener[[#This Row],[Price]]/ZACKS_Screener[[#This Row],[EPS1]], "")</f>
        <v>20.156067677946325</v>
      </c>
      <c r="R262" s="17">
        <f>IFERROR(ZACKS_Screener[[#This Row],[Price]]/ZACKS_Screener[[#This Row],[EPS2]], "")</f>
        <v>17.213502740408572</v>
      </c>
      <c r="S262" s="17">
        <f>IFERROR(ZACKS_Screener[[#This Row],[PE1]]/(ZACKS_Screener[[#This Row],[EG1]]*100), "")</f>
        <v>-6.5992458619646586</v>
      </c>
      <c r="T262" s="17">
        <f>IFERROR(ZACKS_Screener[[#This Row],[PE2]]/(ZACKS_Screener[[#This Row],[EG2]]*100), "")</f>
        <v>1.0069605357358462</v>
      </c>
      <c r="U262"/>
    </row>
    <row r="263" spans="1:21" x14ac:dyDescent="0.25">
      <c r="A263" s="20" t="s">
        <v>524</v>
      </c>
      <c r="B263" s="34">
        <v>3830.71</v>
      </c>
      <c r="C263" s="6" t="s">
        <v>523</v>
      </c>
      <c r="D263" s="6" t="s">
        <v>22</v>
      </c>
      <c r="E263" s="6" t="s">
        <v>14</v>
      </c>
      <c r="F263" s="6" t="s">
        <v>95</v>
      </c>
      <c r="G263">
        <v>12</v>
      </c>
      <c r="H263">
        <v>202212</v>
      </c>
      <c r="I263" s="8">
        <v>71.12</v>
      </c>
      <c r="J263" s="8">
        <v>2.69</v>
      </c>
      <c r="K263" s="8">
        <v>3.75</v>
      </c>
      <c r="L263" s="8">
        <v>4.41</v>
      </c>
      <c r="M263" s="35" t="str">
        <f>INDEX(YahooDetails[], MATCH(ZACKS_Screener[Ticker], YahooDetails[Ticker],0), 3)</f>
        <v>Technology</v>
      </c>
      <c r="N263" s="6" t="str">
        <f>INDEX(YahooDetails[], MATCH(ZACKS_Screener[Ticker], YahooDetails[Ticker],0), 2)</f>
        <v>Software—Application</v>
      </c>
      <c r="O26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0.39405204460966547</v>
      </c>
      <c r="P26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0.17600000000000005</v>
      </c>
      <c r="Q263" s="17">
        <f>IFERROR(ZACKS_Screener[[#This Row],[Price]]/ZACKS_Screener[[#This Row],[EPS1]], "")</f>
        <v>18.965333333333334</v>
      </c>
      <c r="R263" s="17">
        <f>IFERROR(ZACKS_Screener[[#This Row],[Price]]/ZACKS_Screener[[#This Row],[EPS2]], "")</f>
        <v>16.126984126984127</v>
      </c>
      <c r="S263" s="17">
        <f>IFERROR(ZACKS_Screener[[#This Row],[PE1]]/(ZACKS_Screener[[#This Row],[EG1]]*100), "")</f>
        <v>0.48129006289308174</v>
      </c>
      <c r="T263" s="17">
        <f>IFERROR(ZACKS_Screener[[#This Row],[PE2]]/(ZACKS_Screener[[#This Row],[EG2]]*100), "")</f>
        <v>0.91630591630591607</v>
      </c>
      <c r="U263"/>
    </row>
    <row r="264" spans="1:21" x14ac:dyDescent="0.25">
      <c r="A264" s="20" t="s">
        <v>3427</v>
      </c>
      <c r="B264" s="34">
        <v>2322.89</v>
      </c>
      <c r="C264" s="6" t="s">
        <v>3426</v>
      </c>
      <c r="D264" s="6" t="s">
        <v>22</v>
      </c>
      <c r="E264" s="6" t="s">
        <v>30</v>
      </c>
      <c r="F264" s="6" t="s">
        <v>763</v>
      </c>
      <c r="G264">
        <v>12</v>
      </c>
      <c r="H264">
        <v>202212</v>
      </c>
      <c r="I264" s="8">
        <v>26.61</v>
      </c>
      <c r="J264" s="8">
        <v>2.52</v>
      </c>
      <c r="K264" s="8">
        <v>2.93</v>
      </c>
      <c r="L264" s="8">
        <v>3.09</v>
      </c>
      <c r="M264" s="35" t="str">
        <f>INDEX(YahooDetails[], MATCH(ZACKS_Screener[Ticker], YahooDetails[Ticker],0), 3)</f>
        <v>Consumer Cyclical</v>
      </c>
      <c r="N264" s="6" t="str">
        <f>INDEX(YahooDetails[], MATCH(ZACKS_Screener[Ticker], YahooDetails[Ticker],0), 2)</f>
        <v>Restaurants</v>
      </c>
      <c r="O26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0.16269841269841276</v>
      </c>
      <c r="P26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5.4607508532423105E-2</v>
      </c>
      <c r="Q264" s="17">
        <f>IFERROR(ZACKS_Screener[[#This Row],[Price]]/ZACKS_Screener[[#This Row],[EPS1]], "")</f>
        <v>9.0819112627986343</v>
      </c>
      <c r="R264" s="17">
        <f>IFERROR(ZACKS_Screener[[#This Row],[Price]]/ZACKS_Screener[[#This Row],[EPS2]], "")</f>
        <v>8.6116504854368934</v>
      </c>
      <c r="S264" s="17">
        <f>IFERROR(ZACKS_Screener[[#This Row],[PE1]]/(ZACKS_Screener[[#This Row],[EG1]]*100), "")</f>
        <v>0.55820527761591587</v>
      </c>
      <c r="T264" s="17">
        <f>IFERROR(ZACKS_Screener[[#This Row],[PE2]]/(ZACKS_Screener[[#This Row],[EG2]]*100), "")</f>
        <v>1.577008495145634</v>
      </c>
      <c r="U264"/>
    </row>
    <row r="265" spans="1:21" x14ac:dyDescent="0.25">
      <c r="A265" s="20" t="s">
        <v>3430</v>
      </c>
      <c r="B265" s="34">
        <v>2461.1999999999998</v>
      </c>
      <c r="C265" s="6" t="s">
        <v>3429</v>
      </c>
      <c r="D265" s="6" t="s">
        <v>22</v>
      </c>
      <c r="E265" s="6" t="s">
        <v>14</v>
      </c>
      <c r="F265" s="6" t="s">
        <v>201</v>
      </c>
      <c r="G265">
        <v>12</v>
      </c>
      <c r="H265">
        <v>202212</v>
      </c>
      <c r="I265" s="8">
        <v>17.89</v>
      </c>
      <c r="J265" s="8">
        <v>0.35</v>
      </c>
      <c r="K265" s="8">
        <v>0.23</v>
      </c>
      <c r="L265" s="8">
        <v>0.48</v>
      </c>
      <c r="M265" s="35" t="str">
        <f>INDEX(YahooDetails[], MATCH(ZACKS_Screener[Ticker], YahooDetails[Ticker],0), 3)</f>
        <v>Technology</v>
      </c>
      <c r="N265" s="6" t="str">
        <f>INDEX(YahooDetails[], MATCH(ZACKS_Screener[Ticker], YahooDetails[Ticker],0), 2)</f>
        <v>Software—Application</v>
      </c>
      <c r="O26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-0.3428571428571428</v>
      </c>
      <c r="P26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1.0869565217391304</v>
      </c>
      <c r="Q265" s="17">
        <f>IFERROR(ZACKS_Screener[[#This Row],[Price]]/ZACKS_Screener[[#This Row],[EPS1]], "")</f>
        <v>77.782608695652172</v>
      </c>
      <c r="R265" s="17">
        <f>IFERROR(ZACKS_Screener[[#This Row],[Price]]/ZACKS_Screener[[#This Row],[EPS2]], "")</f>
        <v>37.270833333333336</v>
      </c>
      <c r="S265" s="17">
        <f>IFERROR(ZACKS_Screener[[#This Row],[PE1]]/(ZACKS_Screener[[#This Row],[EG1]]*100), "")</f>
        <v>-2.2686594202898553</v>
      </c>
      <c r="T265" s="17">
        <f>IFERROR(ZACKS_Screener[[#This Row],[PE2]]/(ZACKS_Screener[[#This Row],[EG2]]*100), "")</f>
        <v>0.34289166666666671</v>
      </c>
      <c r="U265"/>
    </row>
    <row r="266" spans="1:21" x14ac:dyDescent="0.25">
      <c r="A266" s="20" t="s">
        <v>526</v>
      </c>
      <c r="B266" s="34">
        <v>4378.17</v>
      </c>
      <c r="C266" s="6" t="s">
        <v>525</v>
      </c>
      <c r="D266" s="6" t="s">
        <v>13</v>
      </c>
      <c r="E266" s="6" t="s">
        <v>14</v>
      </c>
      <c r="F266" s="6" t="s">
        <v>527</v>
      </c>
      <c r="G266">
        <v>12</v>
      </c>
      <c r="H266">
        <v>202212</v>
      </c>
      <c r="I266" s="8">
        <v>149.35</v>
      </c>
      <c r="J266" s="8">
        <v>2.2599999999999998</v>
      </c>
      <c r="K266" s="8">
        <v>2.69</v>
      </c>
      <c r="L266" s="8">
        <v>2.91</v>
      </c>
      <c r="M266" s="35" t="str">
        <f>INDEX(YahooDetails[], MATCH(ZACKS_Screener[Ticker], YahooDetails[Ticker],0), 3)</f>
        <v>Technology</v>
      </c>
      <c r="N266" s="6" t="str">
        <f>INDEX(YahooDetails[], MATCH(ZACKS_Screener[Ticker], YahooDetails[Ticker],0), 2)</f>
        <v>Scientific &amp; Technical Instruments</v>
      </c>
      <c r="O26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0.19026548672566382</v>
      </c>
      <c r="P26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8.1784386617100441E-2</v>
      </c>
      <c r="Q266" s="17">
        <f>IFERROR(ZACKS_Screener[[#This Row],[Price]]/ZACKS_Screener[[#This Row],[EPS1]], "")</f>
        <v>55.520446096654275</v>
      </c>
      <c r="R266" s="17">
        <f>IFERROR(ZACKS_Screener[[#This Row],[Price]]/ZACKS_Screener[[#This Row],[EPS2]], "")</f>
        <v>51.323024054982817</v>
      </c>
      <c r="S266" s="17">
        <f>IFERROR(ZACKS_Screener[[#This Row],[PE1]]/(ZACKS_Screener[[#This Row],[EG1]]*100), "")</f>
        <v>2.9180513529869443</v>
      </c>
      <c r="T266" s="17">
        <f>IFERROR(ZACKS_Screener[[#This Row],[PE2]]/(ZACKS_Screener[[#This Row],[EG2]]*100), "")</f>
        <v>6.2754061230865297</v>
      </c>
      <c r="U266"/>
    </row>
    <row r="267" spans="1:21" x14ac:dyDescent="0.25">
      <c r="A267" s="20" t="s">
        <v>529</v>
      </c>
      <c r="B267" s="34">
        <v>63624.09</v>
      </c>
      <c r="C267" s="6" t="s">
        <v>528</v>
      </c>
      <c r="D267" s="6" t="s">
        <v>13</v>
      </c>
      <c r="E267" s="6" t="s">
        <v>37</v>
      </c>
      <c r="F267" s="6" t="s">
        <v>418</v>
      </c>
      <c r="G267">
        <v>10</v>
      </c>
      <c r="H267">
        <v>202210</v>
      </c>
      <c r="I267" s="8">
        <v>89.21</v>
      </c>
      <c r="J267" s="8">
        <v>10.28</v>
      </c>
      <c r="K267" s="8">
        <v>9.1</v>
      </c>
      <c r="L267" s="8">
        <v>9.85</v>
      </c>
      <c r="M267" s="35" t="str">
        <f>INDEX(YahooDetails[], MATCH(ZACKS_Screener[Ticker], YahooDetails[Ticker],0), 3)</f>
        <v>Financial Services</v>
      </c>
      <c r="N267" s="6" t="str">
        <f>INDEX(YahooDetails[], MATCH(ZACKS_Screener[Ticker], YahooDetails[Ticker],0), 2)</f>
        <v>Banks—Diversified</v>
      </c>
      <c r="O26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-0.11478599221789881</v>
      </c>
      <c r="P26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8.2417582417582416E-2</v>
      </c>
      <c r="Q267" s="17">
        <f>IFERROR(ZACKS_Screener[[#This Row],[Price]]/ZACKS_Screener[[#This Row],[EPS1]], "")</f>
        <v>9.8032967032967022</v>
      </c>
      <c r="R267" s="17">
        <f>IFERROR(ZACKS_Screener[[#This Row],[Price]]/ZACKS_Screener[[#This Row],[EPS2]], "")</f>
        <v>9.0568527918781729</v>
      </c>
      <c r="S267" s="17">
        <f>IFERROR(ZACKS_Screener[[#This Row],[PE1]]/(ZACKS_Screener[[#This Row],[EG1]]*100), "")</f>
        <v>-0.85404991618550941</v>
      </c>
      <c r="T267" s="17">
        <f>IFERROR(ZACKS_Screener[[#This Row],[PE2]]/(ZACKS_Screener[[#This Row],[EG2]]*100), "")</f>
        <v>1.0988981387478851</v>
      </c>
      <c r="U267"/>
    </row>
    <row r="268" spans="1:21" x14ac:dyDescent="0.25">
      <c r="A268" s="20" t="s">
        <v>531</v>
      </c>
      <c r="B268" s="34">
        <v>17871.009999999998</v>
      </c>
      <c r="C268" s="6" t="s">
        <v>530</v>
      </c>
      <c r="D268" s="6" t="s">
        <v>22</v>
      </c>
      <c r="E268" s="6" t="s">
        <v>41</v>
      </c>
      <c r="F268" s="6" t="s">
        <v>67</v>
      </c>
      <c r="G268">
        <v>12</v>
      </c>
      <c r="H268">
        <v>202212</v>
      </c>
      <c r="I268" s="8">
        <v>95.21</v>
      </c>
      <c r="J268" s="8">
        <v>1.93</v>
      </c>
      <c r="K268" s="8">
        <v>1.98</v>
      </c>
      <c r="L268" s="8">
        <v>3.48</v>
      </c>
      <c r="M268" s="35" t="str">
        <f>INDEX(YahooDetails[], MATCH(ZACKS_Screener[Ticker], YahooDetails[Ticker],0), 3)</f>
        <v>Healthcare</v>
      </c>
      <c r="N268" s="6" t="str">
        <f>INDEX(YahooDetails[], MATCH(ZACKS_Screener[Ticker], YahooDetails[Ticker],0), 2)</f>
        <v>Biotechnology</v>
      </c>
      <c r="O26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2.5906735751295359E-2</v>
      </c>
      <c r="P26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0.75757575757575757</v>
      </c>
      <c r="Q268" s="17">
        <f>IFERROR(ZACKS_Screener[[#This Row],[Price]]/ZACKS_Screener[[#This Row],[EPS1]], "")</f>
        <v>48.085858585858581</v>
      </c>
      <c r="R268" s="17">
        <f>IFERROR(ZACKS_Screener[[#This Row],[Price]]/ZACKS_Screener[[#This Row],[EPS2]], "")</f>
        <v>27.359195402298848</v>
      </c>
      <c r="S268" s="17">
        <f>IFERROR(ZACKS_Screener[[#This Row],[PE1]]/(ZACKS_Screener[[#This Row],[EG1]]*100), "")</f>
        <v>18.561141414141396</v>
      </c>
      <c r="T268" s="17">
        <f>IFERROR(ZACKS_Screener[[#This Row],[PE2]]/(ZACKS_Screener[[#This Row],[EG2]]*100), "")</f>
        <v>0.36114137931034485</v>
      </c>
      <c r="U268"/>
    </row>
    <row r="269" spans="1:21" x14ac:dyDescent="0.25">
      <c r="A269" s="20" t="s">
        <v>533</v>
      </c>
      <c r="B269" s="34">
        <v>138718.94</v>
      </c>
      <c r="C269" s="6" t="s">
        <v>532</v>
      </c>
      <c r="D269" s="6" t="s">
        <v>13</v>
      </c>
      <c r="E269" s="6" t="s">
        <v>41</v>
      </c>
      <c r="F269" s="6" t="s">
        <v>67</v>
      </c>
      <c r="G269">
        <v>12</v>
      </c>
      <c r="H269">
        <v>202212</v>
      </c>
      <c r="I269" s="8">
        <v>66.03</v>
      </c>
      <c r="J269" s="8">
        <v>7.7</v>
      </c>
      <c r="K269" s="8">
        <v>8.07</v>
      </c>
      <c r="L269" s="8">
        <v>8.02</v>
      </c>
      <c r="M269" s="35" t="str">
        <f>INDEX(YahooDetails[], MATCH(ZACKS_Screener[Ticker], YahooDetails[Ticker],0), 3)</f>
        <v>Healthcare</v>
      </c>
      <c r="N269" s="6" t="str">
        <f>INDEX(YahooDetails[], MATCH(ZACKS_Screener[Ticker], YahooDetails[Ticker],0), 2)</f>
        <v>Drug Manufacturers—General</v>
      </c>
      <c r="O26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4.8051948051948068E-2</v>
      </c>
      <c r="P26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-6.1957868649319342E-3</v>
      </c>
      <c r="Q269" s="17">
        <f>IFERROR(ZACKS_Screener[[#This Row],[Price]]/ZACKS_Screener[[#This Row],[EPS1]], "")</f>
        <v>8.1821561338289968</v>
      </c>
      <c r="R269" s="17">
        <f>IFERROR(ZACKS_Screener[[#This Row],[Price]]/ZACKS_Screener[[#This Row],[EPS2]], "")</f>
        <v>8.2331670822942655</v>
      </c>
      <c r="S269" s="17">
        <f>IFERROR(ZACKS_Screener[[#This Row],[PE1]]/(ZACKS_Screener[[#This Row],[EG1]]*100), "")</f>
        <v>1.702773033256304</v>
      </c>
      <c r="T269" s="17">
        <f>IFERROR(ZACKS_Screener[[#This Row],[PE2]]/(ZACKS_Screener[[#This Row],[EG2]]*100), "")</f>
        <v>-13.288331670822755</v>
      </c>
      <c r="U269"/>
    </row>
    <row r="270" spans="1:21" x14ac:dyDescent="0.25">
      <c r="A270" s="20" t="s">
        <v>535</v>
      </c>
      <c r="B270" s="34">
        <v>53688.94</v>
      </c>
      <c r="C270" s="6" t="s">
        <v>534</v>
      </c>
      <c r="D270" s="6" t="s">
        <v>13</v>
      </c>
      <c r="E270" s="6" t="s">
        <v>37</v>
      </c>
      <c r="F270" s="6" t="s">
        <v>458</v>
      </c>
      <c r="G270">
        <v>12</v>
      </c>
      <c r="H270">
        <v>202212</v>
      </c>
      <c r="I270" s="8">
        <v>32.78</v>
      </c>
      <c r="J270" s="8">
        <v>1.19</v>
      </c>
      <c r="M270" s="35" t="str">
        <f>INDEX(YahooDetails[], MATCH(ZACKS_Screener[Ticker], YahooDetails[Ticker],0), 3)</f>
        <v>Financial Services</v>
      </c>
      <c r="N270" s="6" t="str">
        <f>INDEX(YahooDetails[], MATCH(ZACKS_Screener[Ticker], YahooDetails[Ticker],0), 2)</f>
        <v>Asset Management</v>
      </c>
      <c r="O27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270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270" s="17" t="str">
        <f>IFERROR(ZACKS_Screener[[#This Row],[Price]]/ZACKS_Screener[[#This Row],[EPS1]], "")</f>
        <v/>
      </c>
      <c r="R270" s="17" t="str">
        <f>IFERROR(ZACKS_Screener[[#This Row],[Price]]/ZACKS_Screener[[#This Row],[EPS2]], "")</f>
        <v/>
      </c>
      <c r="S270" s="17" t="str">
        <f>IFERROR(ZACKS_Screener[[#This Row],[PE1]]/(ZACKS_Screener[[#This Row],[EG1]]*100), "")</f>
        <v/>
      </c>
      <c r="T270" s="17" t="str">
        <f>IFERROR(ZACKS_Screener[[#This Row],[PE2]]/(ZACKS_Screener[[#This Row],[EG2]]*100), "")</f>
        <v/>
      </c>
      <c r="U270"/>
    </row>
    <row r="271" spans="1:21" x14ac:dyDescent="0.25">
      <c r="A271" s="20" t="s">
        <v>3435</v>
      </c>
      <c r="B271" s="34">
        <v>3010.24</v>
      </c>
      <c r="C271" s="6" t="s">
        <v>3434</v>
      </c>
      <c r="D271" s="6" t="s">
        <v>13</v>
      </c>
      <c r="E271" s="6" t="s">
        <v>37</v>
      </c>
      <c r="F271" s="6" t="s">
        <v>168</v>
      </c>
      <c r="G271">
        <v>12</v>
      </c>
      <c r="H271">
        <v>202212</v>
      </c>
      <c r="I271" s="8">
        <v>16.079999999999998</v>
      </c>
      <c r="J271" s="8">
        <v>1.4</v>
      </c>
      <c r="K271" s="8">
        <v>1.53</v>
      </c>
      <c r="L271" s="8">
        <v>1.55</v>
      </c>
      <c r="M271" s="35" t="str">
        <f>INDEX(YahooDetails[], MATCH(ZACKS_Screener[Ticker], YahooDetails[Ticker],0), 3)</f>
        <v>Real Estate</v>
      </c>
      <c r="N271" s="6" t="str">
        <f>INDEX(YahooDetails[], MATCH(ZACKS_Screener[Ticker], YahooDetails[Ticker],0), 2)</f>
        <v>REIT—Diversified</v>
      </c>
      <c r="O27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9.2857142857142944E-2</v>
      </c>
      <c r="P27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1.3071895424836612E-2</v>
      </c>
      <c r="Q271" s="17">
        <f>IFERROR(ZACKS_Screener[[#This Row],[Price]]/ZACKS_Screener[[#This Row],[EPS1]], "")</f>
        <v>10.509803921568626</v>
      </c>
      <c r="R271" s="17">
        <f>IFERROR(ZACKS_Screener[[#This Row],[Price]]/ZACKS_Screener[[#This Row],[EPS2]], "")</f>
        <v>10.374193548387096</v>
      </c>
      <c r="S271" s="17">
        <f>IFERROR(ZACKS_Screener[[#This Row],[PE1]]/(ZACKS_Screener[[#This Row],[EG1]]*100), "")</f>
        <v>1.1318250377073895</v>
      </c>
      <c r="T271" s="17">
        <f>IFERROR(ZACKS_Screener[[#This Row],[PE2]]/(ZACKS_Screener[[#This Row],[EG2]]*100), "")</f>
        <v>7.9362580645161218</v>
      </c>
      <c r="U271"/>
    </row>
    <row r="272" spans="1:21" x14ac:dyDescent="0.25">
      <c r="A272" s="20" t="s">
        <v>537</v>
      </c>
      <c r="B272" s="34">
        <v>59129.91</v>
      </c>
      <c r="C272" s="6" t="s">
        <v>536</v>
      </c>
      <c r="D272" s="6" t="s">
        <v>13</v>
      </c>
      <c r="E272" s="6" t="s">
        <v>37</v>
      </c>
      <c r="F272" s="6" t="s">
        <v>418</v>
      </c>
      <c r="G272">
        <v>10</v>
      </c>
      <c r="H272">
        <v>202210</v>
      </c>
      <c r="I272" s="8">
        <v>49.35</v>
      </c>
      <c r="J272" s="8">
        <v>6.6</v>
      </c>
      <c r="K272" s="8">
        <v>5.28</v>
      </c>
      <c r="L272" s="8">
        <v>5.67</v>
      </c>
      <c r="M272" s="35" t="str">
        <f>INDEX(YahooDetails[], MATCH(ZACKS_Screener[Ticker], YahooDetails[Ticker],0), 3)</f>
        <v>Financial Services</v>
      </c>
      <c r="N272" s="6" t="str">
        <f>INDEX(YahooDetails[], MATCH(ZACKS_Screener[Ticker], YahooDetails[Ticker],0), 2)</f>
        <v>Banks—Diversified</v>
      </c>
      <c r="O27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-0.19999999999999993</v>
      </c>
      <c r="P27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7.3863636363636298E-2</v>
      </c>
      <c r="Q272" s="17">
        <f>IFERROR(ZACKS_Screener[[#This Row],[Price]]/ZACKS_Screener[[#This Row],[EPS1]], "")</f>
        <v>9.3465909090909083</v>
      </c>
      <c r="R272" s="17">
        <f>IFERROR(ZACKS_Screener[[#This Row],[Price]]/ZACKS_Screener[[#This Row],[EPS2]], "")</f>
        <v>8.7037037037037042</v>
      </c>
      <c r="S272" s="17">
        <f>IFERROR(ZACKS_Screener[[#This Row],[PE1]]/(ZACKS_Screener[[#This Row],[EG1]]*100), "")</f>
        <v>-0.46732954545454558</v>
      </c>
      <c r="T272" s="17">
        <f>IFERROR(ZACKS_Screener[[#This Row],[PE2]]/(ZACKS_Screener[[#This Row],[EG2]]*100), "")</f>
        <v>1.1783475783475794</v>
      </c>
      <c r="U272"/>
    </row>
    <row r="273" spans="1:21" x14ac:dyDescent="0.25">
      <c r="A273" s="20" t="s">
        <v>539</v>
      </c>
      <c r="B273" s="34">
        <v>26739.08</v>
      </c>
      <c r="C273" s="6" t="s">
        <v>538</v>
      </c>
      <c r="D273" s="6" t="s">
        <v>22</v>
      </c>
      <c r="E273" s="6" t="s">
        <v>41</v>
      </c>
      <c r="F273" s="6" t="s">
        <v>67</v>
      </c>
      <c r="G273">
        <v>12</v>
      </c>
      <c r="H273">
        <v>202212</v>
      </c>
      <c r="I273" s="8">
        <v>109.94</v>
      </c>
      <c r="J273" s="8">
        <v>39.799999999999997</v>
      </c>
      <c r="K273" s="8">
        <v>5.64</v>
      </c>
      <c r="L273" s="8">
        <v>3.48</v>
      </c>
      <c r="M273" s="35" t="str">
        <f>INDEX(YahooDetails[], MATCH(ZACKS_Screener[Ticker], YahooDetails[Ticker],0), 3)</f>
        <v>Healthcare</v>
      </c>
      <c r="N273" s="6" t="str">
        <f>INDEX(YahooDetails[], MATCH(ZACKS_Screener[Ticker], YahooDetails[Ticker],0), 2)</f>
        <v>Biotechnology</v>
      </c>
      <c r="O27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-0.85829145728643219</v>
      </c>
      <c r="P27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-0.38297872340425526</v>
      </c>
      <c r="Q273" s="17">
        <f>IFERROR(ZACKS_Screener[[#This Row],[Price]]/ZACKS_Screener[[#This Row],[EPS1]], "")</f>
        <v>19.49290780141844</v>
      </c>
      <c r="R273" s="17">
        <f>IFERROR(ZACKS_Screener[[#This Row],[Price]]/ZACKS_Screener[[#This Row],[EPS2]], "")</f>
        <v>31.591954022988507</v>
      </c>
      <c r="S273" s="17">
        <f>IFERROR(ZACKS_Screener[[#This Row],[PE1]]/(ZACKS_Screener[[#This Row],[EG1]]*100), "")</f>
        <v>-0.2271129187635989</v>
      </c>
      <c r="T273" s="17">
        <f>IFERROR(ZACKS_Screener[[#This Row],[PE2]]/(ZACKS_Screener[[#This Row],[EG2]]*100), "")</f>
        <v>-0.8249010217113667</v>
      </c>
      <c r="U273"/>
    </row>
    <row r="274" spans="1:21" x14ac:dyDescent="0.25">
      <c r="A274" s="20" t="s">
        <v>541</v>
      </c>
      <c r="B274" s="34">
        <v>5752.98</v>
      </c>
      <c r="C274" s="6" t="s">
        <v>540</v>
      </c>
      <c r="D274" s="6" t="s">
        <v>22</v>
      </c>
      <c r="E274" s="6" t="s">
        <v>37</v>
      </c>
      <c r="F274" s="6" t="s">
        <v>542</v>
      </c>
      <c r="G274">
        <v>12</v>
      </c>
      <c r="H274">
        <v>202212</v>
      </c>
      <c r="I274" s="8">
        <v>86.38</v>
      </c>
      <c r="J274" s="8">
        <v>7.68</v>
      </c>
      <c r="K274" s="8">
        <v>9.3000000000000007</v>
      </c>
      <c r="L274" s="8">
        <v>8.93</v>
      </c>
      <c r="M274" s="35" t="str">
        <f>INDEX(YahooDetails[], MATCH(ZACKS_Screener[Ticker], YahooDetails[Ticker],0), 3)</f>
        <v>Financial Services</v>
      </c>
      <c r="N274" s="6" t="str">
        <f>INDEX(YahooDetails[], MATCH(ZACKS_Screener[Ticker], YahooDetails[Ticker],0), 2)</f>
        <v>Banks—Regional</v>
      </c>
      <c r="O27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0.21093750000000014</v>
      </c>
      <c r="P27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-3.9784946236559246E-2</v>
      </c>
      <c r="Q274" s="17">
        <f>IFERROR(ZACKS_Screener[[#This Row],[Price]]/ZACKS_Screener[[#This Row],[EPS1]], "")</f>
        <v>9.2881720430107517</v>
      </c>
      <c r="R274" s="17">
        <f>IFERROR(ZACKS_Screener[[#This Row],[Price]]/ZACKS_Screener[[#This Row],[EPS2]], "")</f>
        <v>9.6730123180291159</v>
      </c>
      <c r="S274" s="17">
        <f>IFERROR(ZACKS_Screener[[#This Row],[PE1]]/(ZACKS_Screener[[#This Row],[EG1]]*100), "")</f>
        <v>0.440328156113102</v>
      </c>
      <c r="T274" s="17">
        <f>IFERROR(ZACKS_Screener[[#This Row],[PE2]]/(ZACKS_Screener[[#This Row],[EG2]]*100), "")</f>
        <v>-2.4313247177748796</v>
      </c>
      <c r="U274"/>
    </row>
    <row r="275" spans="1:21" x14ac:dyDescent="0.25">
      <c r="A275" s="20" t="s">
        <v>3439</v>
      </c>
      <c r="B275" s="34">
        <v>2366.44</v>
      </c>
      <c r="C275" s="6" t="s">
        <v>3438</v>
      </c>
      <c r="D275" s="6" t="s">
        <v>13</v>
      </c>
      <c r="E275" s="6" t="s">
        <v>30</v>
      </c>
      <c r="F275" s="6" t="s">
        <v>830</v>
      </c>
      <c r="G275">
        <v>3</v>
      </c>
      <c r="H275">
        <v>202303</v>
      </c>
      <c r="I275" s="8">
        <v>79.12</v>
      </c>
      <c r="J275" s="8">
        <v>5.62</v>
      </c>
      <c r="K275" s="8">
        <v>4.91</v>
      </c>
      <c r="L275" s="8">
        <v>5.96</v>
      </c>
      <c r="M275" s="35" t="str">
        <f>INDEX(YahooDetails[], MATCH(ZACKS_Screener[Ticker], YahooDetails[Ticker],0), 3)</f>
        <v>Consumer Cyclical</v>
      </c>
      <c r="N275" s="6" t="str">
        <f>INDEX(YahooDetails[], MATCH(ZACKS_Screener[Ticker], YahooDetails[Ticker],0), 2)</f>
        <v>Apparel Retail</v>
      </c>
      <c r="O27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-0.12633451957295372</v>
      </c>
      <c r="P27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0.21384928716904272</v>
      </c>
      <c r="Q275" s="17">
        <f>IFERROR(ZACKS_Screener[[#This Row],[Price]]/ZACKS_Screener[[#This Row],[EPS1]], "")</f>
        <v>16.114052953156822</v>
      </c>
      <c r="R275" s="17">
        <f>IFERROR(ZACKS_Screener[[#This Row],[Price]]/ZACKS_Screener[[#This Row],[EPS2]], "")</f>
        <v>13.275167785234901</v>
      </c>
      <c r="S275" s="17">
        <f>IFERROR(ZACKS_Screener[[#This Row],[PE1]]/(ZACKS_Screener[[#This Row],[EG1]]*100), "")</f>
        <v>-1.2755067267146669</v>
      </c>
      <c r="T275" s="17">
        <f>IFERROR(ZACKS_Screener[[#This Row],[PE2]]/(ZACKS_Screener[[#This Row],[EG2]]*100), "")</f>
        <v>0.62077213167146073</v>
      </c>
      <c r="U275"/>
    </row>
    <row r="276" spans="1:21" x14ac:dyDescent="0.25">
      <c r="A276" s="20" t="s">
        <v>544</v>
      </c>
      <c r="B276" s="34">
        <v>4227.53</v>
      </c>
      <c r="C276" s="6" t="s">
        <v>543</v>
      </c>
      <c r="D276" s="6" t="s">
        <v>13</v>
      </c>
      <c r="E276" s="6" t="s">
        <v>14</v>
      </c>
      <c r="F276" s="6" t="s">
        <v>201</v>
      </c>
      <c r="G276">
        <v>1</v>
      </c>
      <c r="H276">
        <v>202301</v>
      </c>
      <c r="I276" s="8">
        <v>29.19</v>
      </c>
      <c r="J276" s="8">
        <v>1.2</v>
      </c>
      <c r="K276" s="8">
        <v>1.48</v>
      </c>
      <c r="L276" s="8">
        <v>1.81</v>
      </c>
      <c r="M276" s="35" t="str">
        <f>INDEX(YahooDetails[], MATCH(ZACKS_Screener[Ticker], YahooDetails[Ticker],0), 3)</f>
        <v>Technology</v>
      </c>
      <c r="N276" s="6" t="str">
        <f>INDEX(YahooDetails[], MATCH(ZACKS_Screener[Ticker], YahooDetails[Ticker],0), 2)</f>
        <v>Software—Infrastructure</v>
      </c>
      <c r="O27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0.23333333333333336</v>
      </c>
      <c r="P27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0.22297297297297303</v>
      </c>
      <c r="Q276" s="17">
        <f>IFERROR(ZACKS_Screener[[#This Row],[Price]]/ZACKS_Screener[[#This Row],[EPS1]], "")</f>
        <v>19.722972972972975</v>
      </c>
      <c r="R276" s="17">
        <f>IFERROR(ZACKS_Screener[[#This Row],[Price]]/ZACKS_Screener[[#This Row],[EPS2]], "")</f>
        <v>16.127071823204421</v>
      </c>
      <c r="S276" s="17">
        <f>IFERROR(ZACKS_Screener[[#This Row],[PE1]]/(ZACKS_Screener[[#This Row],[EG1]]*100), "")</f>
        <v>0.84527027027027024</v>
      </c>
      <c r="T276" s="17">
        <f>IFERROR(ZACKS_Screener[[#This Row],[PE2]]/(ZACKS_Screener[[#This Row],[EG2]]*100), "")</f>
        <v>0.72327473631341022</v>
      </c>
      <c r="U276"/>
    </row>
    <row r="277" spans="1:21" x14ac:dyDescent="0.25">
      <c r="A277" s="20" t="s">
        <v>545</v>
      </c>
      <c r="B277" s="34">
        <v>97150.77</v>
      </c>
      <c r="C277" s="6" t="s">
        <v>545</v>
      </c>
      <c r="D277" s="6" t="s">
        <v>13</v>
      </c>
      <c r="E277" s="6" t="s">
        <v>223</v>
      </c>
      <c r="F277" s="6" t="s">
        <v>410</v>
      </c>
      <c r="G277">
        <v>12</v>
      </c>
      <c r="H277">
        <v>202212</v>
      </c>
      <c r="I277" s="8">
        <v>35.07</v>
      </c>
      <c r="J277" s="8">
        <v>8.74</v>
      </c>
      <c r="K277" s="8">
        <v>6.05</v>
      </c>
      <c r="L277" s="8">
        <v>6.08</v>
      </c>
      <c r="M277" s="35" t="str">
        <f>INDEX(YahooDetails[], MATCH(ZACKS_Screener[Ticker], YahooDetails[Ticker],0), 3)</f>
        <v>Energy</v>
      </c>
      <c r="N277" s="6" t="str">
        <f>INDEX(YahooDetails[], MATCH(ZACKS_Screener[Ticker], YahooDetails[Ticker],0), 2)</f>
        <v>Oil &amp; Gas Integrated</v>
      </c>
      <c r="O27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-0.30778032036613279</v>
      </c>
      <c r="P27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4.9586776859504543E-3</v>
      </c>
      <c r="Q277" s="17">
        <f>IFERROR(ZACKS_Screener[[#This Row],[Price]]/ZACKS_Screener[[#This Row],[EPS1]], "")</f>
        <v>5.796694214876033</v>
      </c>
      <c r="R277" s="17">
        <f>IFERROR(ZACKS_Screener[[#This Row],[Price]]/ZACKS_Screener[[#This Row],[EPS2]], "")</f>
        <v>5.7680921052631575</v>
      </c>
      <c r="S277" s="17">
        <f>IFERROR(ZACKS_Screener[[#This Row],[PE1]]/(ZACKS_Screener[[#This Row],[EG1]]*100), "")</f>
        <v>-0.1883386893606562</v>
      </c>
      <c r="T277" s="17">
        <f>IFERROR(ZACKS_Screener[[#This Row],[PE2]]/(ZACKS_Screener[[#This Row],[EG2]]*100), "")</f>
        <v>11.632319078947271</v>
      </c>
      <c r="U277"/>
    </row>
    <row r="278" spans="1:21" x14ac:dyDescent="0.25">
      <c r="A278" s="20" t="s">
        <v>547</v>
      </c>
      <c r="B278" s="34">
        <v>3869.91</v>
      </c>
      <c r="C278" s="6" t="s">
        <v>546</v>
      </c>
      <c r="D278" s="6" t="s">
        <v>22</v>
      </c>
      <c r="E278" s="6" t="s">
        <v>41</v>
      </c>
      <c r="F278" s="6" t="s">
        <v>67</v>
      </c>
      <c r="G278">
        <v>12</v>
      </c>
      <c r="H278">
        <v>202212</v>
      </c>
      <c r="I278" s="8">
        <v>64</v>
      </c>
      <c r="J278" s="8">
        <v>-9.35</v>
      </c>
      <c r="K278" s="8">
        <v>-9.5500000000000007</v>
      </c>
      <c r="L278" s="8">
        <v>-7.76</v>
      </c>
      <c r="M278" s="35" t="str">
        <f>INDEX(YahooDetails[], MATCH(ZACKS_Screener[Ticker], YahooDetails[Ticker],0), 3)</f>
        <v>Healthcare</v>
      </c>
      <c r="N278" s="6" t="str">
        <f>INDEX(YahooDetails[], MATCH(ZACKS_Screener[Ticker], YahooDetails[Ticker],0), 2)</f>
        <v>Biotechnology</v>
      </c>
      <c r="O27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-2.1390374331550915E-2</v>
      </c>
      <c r="P27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0.18743455497382208</v>
      </c>
      <c r="Q278" s="17">
        <f>IFERROR(ZACKS_Screener[[#This Row],[Price]]/ZACKS_Screener[[#This Row],[EPS1]], "")</f>
        <v>-6.7015706806282713</v>
      </c>
      <c r="R278" s="17">
        <f>IFERROR(ZACKS_Screener[[#This Row],[Price]]/ZACKS_Screener[[#This Row],[EPS2]], "")</f>
        <v>-8.247422680412372</v>
      </c>
      <c r="S278" s="17">
        <f>IFERROR(ZACKS_Screener[[#This Row],[PE1]]/(ZACKS_Screener[[#This Row],[EG1]]*100), "")</f>
        <v>3.1329842931937004</v>
      </c>
      <c r="T278" s="17">
        <f>IFERROR(ZACKS_Screener[[#This Row],[PE2]]/(ZACKS_Screener[[#This Row],[EG2]]*100), "")</f>
        <v>-0.44001612624546432</v>
      </c>
      <c r="U278"/>
    </row>
    <row r="279" spans="1:21" x14ac:dyDescent="0.25">
      <c r="A279" s="20" t="s">
        <v>549</v>
      </c>
      <c r="B279" s="34">
        <v>4415.62</v>
      </c>
      <c r="C279" s="6" t="s">
        <v>548</v>
      </c>
      <c r="D279" s="6" t="s">
        <v>22</v>
      </c>
      <c r="E279" s="6" t="s">
        <v>37</v>
      </c>
      <c r="F279" s="6" t="s">
        <v>550</v>
      </c>
      <c r="G279">
        <v>12</v>
      </c>
      <c r="H279">
        <v>202212</v>
      </c>
      <c r="I279" s="8">
        <v>61.35</v>
      </c>
      <c r="J279" s="8">
        <v>14.63</v>
      </c>
      <c r="K279" s="8">
        <v>7.16</v>
      </c>
      <c r="L279" s="8">
        <v>9.2200000000000006</v>
      </c>
      <c r="M279" s="35" t="str">
        <f>INDEX(YahooDetails[], MATCH(ZACKS_Screener[Ticker], YahooDetails[Ticker],0), 3)</f>
        <v>Financial Services</v>
      </c>
      <c r="N279" s="6" t="str">
        <f>INDEX(YahooDetails[], MATCH(ZACKS_Screener[Ticker], YahooDetails[Ticker],0), 2)</f>
        <v>Banks—Regional</v>
      </c>
      <c r="O27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-0.51059466848940538</v>
      </c>
      <c r="P27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0.28770949720670397</v>
      </c>
      <c r="Q279" s="17">
        <f>IFERROR(ZACKS_Screener[[#This Row],[Price]]/ZACKS_Screener[[#This Row],[EPS1]], "")</f>
        <v>8.5684357541899434</v>
      </c>
      <c r="R279" s="17">
        <f>IFERROR(ZACKS_Screener[[#This Row],[Price]]/ZACKS_Screener[[#This Row],[EPS2]], "")</f>
        <v>6.6540130151843817</v>
      </c>
      <c r="S279" s="17">
        <f>IFERROR(ZACKS_Screener[[#This Row],[PE1]]/(ZACKS_Screener[[#This Row],[EG1]]*100), "")</f>
        <v>-0.1678128715981243</v>
      </c>
      <c r="T279" s="17">
        <f>IFERROR(ZACKS_Screener[[#This Row],[PE2]]/(ZACKS_Screener[[#This Row],[EG2]]*100), "")</f>
        <v>0.23127540382873865</v>
      </c>
      <c r="U279"/>
    </row>
    <row r="280" spans="1:21" x14ac:dyDescent="0.25">
      <c r="A280" s="20" t="s">
        <v>552</v>
      </c>
      <c r="B280" s="34">
        <v>18732.95</v>
      </c>
      <c r="C280" s="6" t="s">
        <v>551</v>
      </c>
      <c r="D280" s="6" t="s">
        <v>13</v>
      </c>
      <c r="E280" s="6" t="s">
        <v>85</v>
      </c>
      <c r="F280" s="6" t="s">
        <v>111</v>
      </c>
      <c r="G280">
        <v>6</v>
      </c>
      <c r="H280">
        <v>202206</v>
      </c>
      <c r="I280" s="8">
        <v>158.78</v>
      </c>
      <c r="J280" s="8">
        <v>6.46</v>
      </c>
      <c r="K280" s="8">
        <v>6.9</v>
      </c>
      <c r="L280" s="8">
        <v>7.51</v>
      </c>
      <c r="M280" s="35" t="str">
        <f>INDEX(YahooDetails[], MATCH(ZACKS_Screener[Ticker], YahooDetails[Ticker],0), 3)</f>
        <v>Technology</v>
      </c>
      <c r="N280" s="6" t="str">
        <f>INDEX(YahooDetails[], MATCH(ZACKS_Screener[Ticker], YahooDetails[Ticker],0), 2)</f>
        <v>Information Technology Services</v>
      </c>
      <c r="O28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6.8111455108359198E-2</v>
      </c>
      <c r="P28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8.8405797101449191E-2</v>
      </c>
      <c r="Q280" s="17">
        <f>IFERROR(ZACKS_Screener[[#This Row],[Price]]/ZACKS_Screener[[#This Row],[EPS1]], "")</f>
        <v>23.01159420289855</v>
      </c>
      <c r="R280" s="17">
        <f>IFERROR(ZACKS_Screener[[#This Row],[Price]]/ZACKS_Screener[[#This Row],[EPS2]], "")</f>
        <v>21.142476697736353</v>
      </c>
      <c r="S280" s="17">
        <f>IFERROR(ZACKS_Screener[[#This Row],[PE1]]/(ZACKS_Screener[[#This Row],[EG1]]*100), "")</f>
        <v>3.3785204216073748</v>
      </c>
      <c r="T280" s="17">
        <f>IFERROR(ZACKS_Screener[[#This Row],[PE2]]/(ZACKS_Screener[[#This Row],[EG2]]*100), "")</f>
        <v>2.3915260526947701</v>
      </c>
      <c r="U280"/>
    </row>
    <row r="281" spans="1:21" x14ac:dyDescent="0.25">
      <c r="A281" s="20" t="s">
        <v>554</v>
      </c>
      <c r="B281" s="34">
        <v>4767.62</v>
      </c>
      <c r="C281" s="6" t="s">
        <v>553</v>
      </c>
      <c r="D281" s="6" t="s">
        <v>13</v>
      </c>
      <c r="E281" s="6" t="s">
        <v>41</v>
      </c>
      <c r="F281" s="6" t="s">
        <v>61</v>
      </c>
      <c r="G281">
        <v>9</v>
      </c>
      <c r="H281">
        <v>202209</v>
      </c>
      <c r="I281" s="8">
        <v>35.9</v>
      </c>
      <c r="J281" s="8">
        <v>1.1599999999999999</v>
      </c>
      <c r="K281" s="8">
        <v>1.27</v>
      </c>
      <c r="L281" s="8">
        <v>1.53</v>
      </c>
      <c r="M281" s="35" t="str">
        <f>INDEX(YahooDetails[], MATCH(ZACKS_Screener[Ticker], YahooDetails[Ticker],0), 3)</f>
        <v>Consumer Defensive</v>
      </c>
      <c r="N281" s="6" t="str">
        <f>INDEX(YahooDetails[], MATCH(ZACKS_Screener[Ticker], YahooDetails[Ticker],0), 2)</f>
        <v>Packaged Foods</v>
      </c>
      <c r="O28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9.4827586206896644E-2</v>
      </c>
      <c r="P28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0.20472440944881889</v>
      </c>
      <c r="Q281" s="17">
        <f>IFERROR(ZACKS_Screener[[#This Row],[Price]]/ZACKS_Screener[[#This Row],[EPS1]], "")</f>
        <v>28.26771653543307</v>
      </c>
      <c r="R281" s="17">
        <f>IFERROR(ZACKS_Screener[[#This Row],[Price]]/ZACKS_Screener[[#This Row],[EPS2]], "")</f>
        <v>23.464052287581698</v>
      </c>
      <c r="S281" s="17">
        <f>IFERROR(ZACKS_Screener[[#This Row],[PE1]]/(ZACKS_Screener[[#This Row],[EG1]]*100), "")</f>
        <v>2.9809591982820303</v>
      </c>
      <c r="T281" s="17">
        <f>IFERROR(ZACKS_Screener[[#This Row],[PE2]]/(ZACKS_Screener[[#This Row],[EG2]]*100), "")</f>
        <v>1.1461287078934137</v>
      </c>
      <c r="U281"/>
    </row>
    <row r="282" spans="1:21" x14ac:dyDescent="0.25">
      <c r="A282" s="20" t="s">
        <v>3444</v>
      </c>
      <c r="B282" s="34">
        <v>2439.88</v>
      </c>
      <c r="C282" s="6" t="s">
        <v>3443</v>
      </c>
      <c r="D282" s="6" t="s">
        <v>13</v>
      </c>
      <c r="E282" s="6" t="s">
        <v>18</v>
      </c>
      <c r="F282" s="6" t="s">
        <v>115</v>
      </c>
      <c r="G282">
        <v>7</v>
      </c>
      <c r="H282">
        <v>202207</v>
      </c>
      <c r="I282" s="8">
        <v>49.34</v>
      </c>
      <c r="J282" s="8">
        <v>3.15</v>
      </c>
      <c r="K282" s="8">
        <v>3.5</v>
      </c>
      <c r="L282" s="8">
        <v>3.55</v>
      </c>
      <c r="M282" s="35" t="str">
        <f>INDEX(YahooDetails[], MATCH(ZACKS_Screener[Ticker], YahooDetails[Ticker],0), 3)</f>
        <v>Industrials</v>
      </c>
      <c r="N282" s="6" t="str">
        <f>INDEX(YahooDetails[], MATCH(ZACKS_Screener[Ticker], YahooDetails[Ticker],0), 2)</f>
        <v>Security &amp; Protection Services</v>
      </c>
      <c r="O28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0.11111111111111115</v>
      </c>
      <c r="P28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1.4285714285714235E-2</v>
      </c>
      <c r="Q282" s="17">
        <f>IFERROR(ZACKS_Screener[[#This Row],[Price]]/ZACKS_Screener[[#This Row],[EPS1]], "")</f>
        <v>14.097142857142858</v>
      </c>
      <c r="R282" s="17">
        <f>IFERROR(ZACKS_Screener[[#This Row],[Price]]/ZACKS_Screener[[#This Row],[EPS2]], "")</f>
        <v>13.898591549295777</v>
      </c>
      <c r="S282" s="17">
        <f>IFERROR(ZACKS_Screener[[#This Row],[PE1]]/(ZACKS_Screener[[#This Row],[EG1]]*100), "")</f>
        <v>1.268742857142857</v>
      </c>
      <c r="T282" s="17">
        <f>IFERROR(ZACKS_Screener[[#This Row],[PE2]]/(ZACKS_Screener[[#This Row],[EG2]]*100), "")</f>
        <v>9.7290140845070781</v>
      </c>
      <c r="U282"/>
    </row>
    <row r="283" spans="1:21" x14ac:dyDescent="0.25">
      <c r="A283" s="20" t="s">
        <v>556</v>
      </c>
      <c r="B283" s="34">
        <v>746661.94</v>
      </c>
      <c r="C283" s="6" t="s">
        <v>555</v>
      </c>
      <c r="D283" s="6" t="s">
        <v>13</v>
      </c>
      <c r="E283" s="6" t="s">
        <v>37</v>
      </c>
      <c r="F283" s="6" t="s">
        <v>70</v>
      </c>
      <c r="G283">
        <v>12</v>
      </c>
      <c r="H283">
        <v>202212</v>
      </c>
      <c r="I283" s="8">
        <v>515000</v>
      </c>
      <c r="J283" s="8">
        <v>20963.66</v>
      </c>
      <c r="M283" s="35" t="str">
        <f>INDEX(YahooDetails[], MATCH(ZACKS_Screener[Ticker], YahooDetails[Ticker],0), 3)</f>
        <v>Financial Services</v>
      </c>
      <c r="N283" s="6" t="str">
        <f>INDEX(YahooDetails[], MATCH(ZACKS_Screener[Ticker], YahooDetails[Ticker],0), 2)</f>
        <v>Insurance—Diversified</v>
      </c>
      <c r="O28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283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283" s="17" t="str">
        <f>IFERROR(ZACKS_Screener[[#This Row],[Price]]/ZACKS_Screener[[#This Row],[EPS1]], "")</f>
        <v/>
      </c>
      <c r="R283" s="17" t="str">
        <f>IFERROR(ZACKS_Screener[[#This Row],[Price]]/ZACKS_Screener[[#This Row],[EPS2]], "")</f>
        <v/>
      </c>
      <c r="S283" s="17" t="str">
        <f>IFERROR(ZACKS_Screener[[#This Row],[PE1]]/(ZACKS_Screener[[#This Row],[EG1]]*100), "")</f>
        <v/>
      </c>
      <c r="T283" s="17" t="str">
        <f>IFERROR(ZACKS_Screener[[#This Row],[PE2]]/(ZACKS_Screener[[#This Row],[EG2]]*100), "")</f>
        <v/>
      </c>
      <c r="U283"/>
    </row>
    <row r="284" spans="1:21" x14ac:dyDescent="0.25">
      <c r="A284" s="20" t="s">
        <v>557</v>
      </c>
      <c r="B284" s="34">
        <v>736520.13</v>
      </c>
      <c r="C284" s="6" t="s">
        <v>555</v>
      </c>
      <c r="D284" s="6" t="s">
        <v>13</v>
      </c>
      <c r="E284" s="6" t="s">
        <v>37</v>
      </c>
      <c r="F284" s="6" t="s">
        <v>70</v>
      </c>
      <c r="G284">
        <v>12</v>
      </c>
      <c r="H284">
        <v>202212</v>
      </c>
      <c r="I284" s="8">
        <v>338.67</v>
      </c>
      <c r="J284" s="8">
        <v>13.97</v>
      </c>
      <c r="K284" s="8">
        <v>16.309999999999999</v>
      </c>
      <c r="L284" s="8">
        <v>17.5</v>
      </c>
      <c r="M284" s="35" t="str">
        <f>INDEX(YahooDetails[], MATCH(ZACKS_Screener[Ticker], YahooDetails[Ticker],0), 3)</f>
        <v>Financial Services</v>
      </c>
      <c r="N284" s="6" t="str">
        <f>INDEX(YahooDetails[], MATCH(ZACKS_Screener[Ticker], YahooDetails[Ticker],0), 2)</f>
        <v>Insurance—Diversified</v>
      </c>
      <c r="O28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0.1675017895490335</v>
      </c>
      <c r="P28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7.2961373390558026E-2</v>
      </c>
      <c r="Q284" s="17">
        <f>IFERROR(ZACKS_Screener[[#This Row],[Price]]/ZACKS_Screener[[#This Row],[EPS1]], "")</f>
        <v>20.764561618638876</v>
      </c>
      <c r="R284" s="17">
        <f>IFERROR(ZACKS_Screener[[#This Row],[Price]]/ZACKS_Screener[[#This Row],[EPS2]], "")</f>
        <v>19.35257142857143</v>
      </c>
      <c r="S284" s="17">
        <f>IFERROR(ZACKS_Screener[[#This Row],[PE1]]/(ZACKS_Screener[[#This Row],[EG1]]*100), "")</f>
        <v>1.2396620761213049</v>
      </c>
      <c r="T284" s="17">
        <f>IFERROR(ZACKS_Screener[[#This Row],[PE2]]/(ZACKS_Screener[[#This Row],[EG2]]*100), "")</f>
        <v>2.6524406722689045</v>
      </c>
      <c r="U284"/>
    </row>
    <row r="285" spans="1:21" x14ac:dyDescent="0.25">
      <c r="A285" s="20" t="s">
        <v>559</v>
      </c>
      <c r="B285" s="34">
        <v>11059.71</v>
      </c>
      <c r="C285" s="6" t="s">
        <v>558</v>
      </c>
      <c r="D285" s="6" t="s">
        <v>22</v>
      </c>
      <c r="E285" s="6" t="s">
        <v>14</v>
      </c>
      <c r="F285" s="6" t="s">
        <v>560</v>
      </c>
      <c r="G285">
        <v>12</v>
      </c>
      <c r="H285">
        <v>202212</v>
      </c>
      <c r="I285" s="8">
        <v>75.39</v>
      </c>
      <c r="J285" s="8">
        <v>2.34</v>
      </c>
      <c r="K285" s="8">
        <v>2.58</v>
      </c>
      <c r="L285" s="8">
        <v>2.91</v>
      </c>
      <c r="M285" s="35" t="str">
        <f>INDEX(YahooDetails[], MATCH(ZACKS_Screener[Ticker], YahooDetails[Ticker],0), 3)</f>
        <v>Healthcare</v>
      </c>
      <c r="N285" s="6" t="str">
        <f>INDEX(YahooDetails[], MATCH(ZACKS_Screener[Ticker], YahooDetails[Ticker],0), 2)</f>
        <v>Medical Devices</v>
      </c>
      <c r="O28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0.10256410256410266</v>
      </c>
      <c r="P28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0.12790697674418608</v>
      </c>
      <c r="Q285" s="17">
        <f>IFERROR(ZACKS_Screener[[#This Row],[Price]]/ZACKS_Screener[[#This Row],[EPS1]], "")</f>
        <v>29.220930232558139</v>
      </c>
      <c r="R285" s="17">
        <f>IFERROR(ZACKS_Screener[[#This Row],[Price]]/ZACKS_Screener[[#This Row],[EPS2]], "")</f>
        <v>25.907216494845361</v>
      </c>
      <c r="S285" s="17">
        <f>IFERROR(ZACKS_Screener[[#This Row],[PE1]]/(ZACKS_Screener[[#This Row],[EG1]]*100), "")</f>
        <v>2.849040697674416</v>
      </c>
      <c r="T285" s="17">
        <f>IFERROR(ZACKS_Screener[[#This Row],[PE2]]/(ZACKS_Screener[[#This Row],[EG2]]*100), "")</f>
        <v>2.0254732895970005</v>
      </c>
      <c r="U285"/>
    </row>
    <row r="286" spans="1:21" x14ac:dyDescent="0.25">
      <c r="A286" s="20" t="s">
        <v>562</v>
      </c>
      <c r="B286" s="34">
        <v>18734.7</v>
      </c>
      <c r="C286" s="6" t="s">
        <v>561</v>
      </c>
      <c r="D286" s="6" t="s">
        <v>13</v>
      </c>
      <c r="E286" s="6" t="s">
        <v>37</v>
      </c>
      <c r="F286" s="6" t="s">
        <v>176</v>
      </c>
      <c r="G286">
        <v>12</v>
      </c>
      <c r="H286">
        <v>202212</v>
      </c>
      <c r="I286" s="8">
        <v>66.05</v>
      </c>
      <c r="J286" s="8">
        <v>2.2799999999999998</v>
      </c>
      <c r="K286" s="8">
        <v>2.52</v>
      </c>
      <c r="L286" s="8">
        <v>2.75</v>
      </c>
      <c r="M286" s="35" t="str">
        <f>INDEX(YahooDetails[], MATCH(ZACKS_Screener[Ticker], YahooDetails[Ticker],0), 3)</f>
        <v>Financial Services</v>
      </c>
      <c r="N286" s="6" t="str">
        <f>INDEX(YahooDetails[], MATCH(ZACKS_Screener[Ticker], YahooDetails[Ticker],0), 2)</f>
        <v>Insurance Brokers</v>
      </c>
      <c r="O28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0.10526315789473695</v>
      </c>
      <c r="P28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9.1269841269841265E-2</v>
      </c>
      <c r="Q286" s="17">
        <f>IFERROR(ZACKS_Screener[[#This Row],[Price]]/ZACKS_Screener[[#This Row],[EPS1]], "")</f>
        <v>26.210317460317459</v>
      </c>
      <c r="R286" s="17">
        <f>IFERROR(ZACKS_Screener[[#This Row],[Price]]/ZACKS_Screener[[#This Row],[EPS2]], "")</f>
        <v>24.018181818181816</v>
      </c>
      <c r="S286" s="17">
        <f>IFERROR(ZACKS_Screener[[#This Row],[PE1]]/(ZACKS_Screener[[#This Row],[EG1]]*100), "")</f>
        <v>2.4899801587301558</v>
      </c>
      <c r="T286" s="17">
        <f>IFERROR(ZACKS_Screener[[#This Row],[PE2]]/(ZACKS_Screener[[#This Row],[EG2]]*100), "")</f>
        <v>2.6315573122529643</v>
      </c>
      <c r="U286"/>
    </row>
    <row r="287" spans="1:21" x14ac:dyDescent="0.25">
      <c r="A287" s="20" t="s">
        <v>1001</v>
      </c>
      <c r="B287" s="34">
        <v>2858.13</v>
      </c>
      <c r="C287" s="6" t="s">
        <v>3446</v>
      </c>
      <c r="D287" s="6" t="s">
        <v>22</v>
      </c>
      <c r="E287" s="6" t="s">
        <v>37</v>
      </c>
      <c r="F287" s="6" t="s">
        <v>127</v>
      </c>
      <c r="G287">
        <v>12</v>
      </c>
      <c r="H287">
        <v>202212</v>
      </c>
      <c r="I287" s="8">
        <v>24.47</v>
      </c>
      <c r="J287" s="8">
        <v>1.03</v>
      </c>
      <c r="K287" s="8">
        <v>1.18</v>
      </c>
      <c r="L287" s="8">
        <v>1.6</v>
      </c>
      <c r="M287" s="35" t="str">
        <f>INDEX(YahooDetails[], MATCH(ZACKS_Screener[Ticker], YahooDetails[Ticker],0), 3)</f>
        <v>Financial Services</v>
      </c>
      <c r="N287" s="6" t="str">
        <f>INDEX(YahooDetails[], MATCH(ZACKS_Screener[Ticker], YahooDetails[Ticker],0), 2)</f>
        <v>Insurance Brokers</v>
      </c>
      <c r="O28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0.14563106796116496</v>
      </c>
      <c r="P28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0.35593220338983067</v>
      </c>
      <c r="Q287" s="17">
        <f>IFERROR(ZACKS_Screener[[#This Row],[Price]]/ZACKS_Screener[[#This Row],[EPS1]], "")</f>
        <v>20.737288135593221</v>
      </c>
      <c r="R287" s="17">
        <f>IFERROR(ZACKS_Screener[[#This Row],[Price]]/ZACKS_Screener[[#This Row],[EPS2]], "")</f>
        <v>15.293749999999999</v>
      </c>
      <c r="S287" s="17">
        <f>IFERROR(ZACKS_Screener[[#This Row],[PE1]]/(ZACKS_Screener[[#This Row],[EG1]]*100), "")</f>
        <v>1.4239604519774023</v>
      </c>
      <c r="T287" s="17">
        <f>IFERROR(ZACKS_Screener[[#This Row],[PE2]]/(ZACKS_Screener[[#This Row],[EG2]]*100), "")</f>
        <v>0.42968154761904742</v>
      </c>
      <c r="U287"/>
    </row>
    <row r="288" spans="1:21" x14ac:dyDescent="0.25">
      <c r="A288" s="20" t="s">
        <v>564</v>
      </c>
      <c r="B288" s="34">
        <v>6452.76</v>
      </c>
      <c r="C288" s="6" t="s">
        <v>563</v>
      </c>
      <c r="D288" s="6" t="s">
        <v>13</v>
      </c>
      <c r="E288" s="6" t="s">
        <v>37</v>
      </c>
      <c r="F288" s="6" t="s">
        <v>98</v>
      </c>
      <c r="G288">
        <v>12</v>
      </c>
      <c r="H288">
        <v>202212</v>
      </c>
      <c r="I288" s="8">
        <v>21.47</v>
      </c>
      <c r="J288" s="8">
        <v>1.95</v>
      </c>
      <c r="K288" s="8">
        <v>2.0099999999999998</v>
      </c>
      <c r="L288" s="8">
        <v>2.09</v>
      </c>
      <c r="M288" s="35" t="str">
        <f>INDEX(YahooDetails[], MATCH(ZACKS_Screener[Ticker], YahooDetails[Ticker],0), 3)</f>
        <v>Real Estate</v>
      </c>
      <c r="N288" s="6" t="str">
        <f>INDEX(YahooDetails[], MATCH(ZACKS_Screener[Ticker], YahooDetails[Ticker],0), 2)</f>
        <v>REIT—Retail</v>
      </c>
      <c r="O28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3.0769230769230684E-2</v>
      </c>
      <c r="P28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3.9800995024875663E-2</v>
      </c>
      <c r="Q288" s="17">
        <f>IFERROR(ZACKS_Screener[[#This Row],[Price]]/ZACKS_Screener[[#This Row],[EPS1]], "")</f>
        <v>10.681592039800996</v>
      </c>
      <c r="R288" s="17">
        <f>IFERROR(ZACKS_Screener[[#This Row],[Price]]/ZACKS_Screener[[#This Row],[EPS2]], "")</f>
        <v>10.272727272727273</v>
      </c>
      <c r="S288" s="17">
        <f>IFERROR(ZACKS_Screener[[#This Row],[PE1]]/(ZACKS_Screener[[#This Row],[EG1]]*100), "")</f>
        <v>3.4715174129353339</v>
      </c>
      <c r="T288" s="17">
        <f>IFERROR(ZACKS_Screener[[#This Row],[PE2]]/(ZACKS_Screener[[#This Row],[EG2]]*100), "")</f>
        <v>2.5810227272727246</v>
      </c>
      <c r="U288"/>
    </row>
    <row r="289" spans="1:21" x14ac:dyDescent="0.25">
      <c r="A289" s="20" t="s">
        <v>566</v>
      </c>
      <c r="B289" s="34">
        <v>4089.87</v>
      </c>
      <c r="C289" s="6" t="s">
        <v>565</v>
      </c>
      <c r="D289" s="6" t="s">
        <v>22</v>
      </c>
      <c r="E289" s="6" t="s">
        <v>85</v>
      </c>
      <c r="F289" s="6" t="s">
        <v>286</v>
      </c>
      <c r="G289">
        <v>1</v>
      </c>
      <c r="H289">
        <v>202301</v>
      </c>
      <c r="I289" s="8">
        <v>41.91</v>
      </c>
      <c r="J289" s="8">
        <v>-0.64</v>
      </c>
      <c r="K289" s="8">
        <v>-0.52</v>
      </c>
      <c r="L289" s="8">
        <v>-0.13</v>
      </c>
      <c r="M289" s="35" t="str">
        <f>INDEX(YahooDetails[], MATCH(ZACKS_Screener[Ticker], YahooDetails[Ticker],0), 3)</f>
        <v>Technology</v>
      </c>
      <c r="N289" s="6" t="str">
        <f>INDEX(YahooDetails[], MATCH(ZACKS_Screener[Ticker], YahooDetails[Ticker],0), 2)</f>
        <v>Software—Application</v>
      </c>
      <c r="O28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0.1875</v>
      </c>
      <c r="P28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0.75</v>
      </c>
      <c r="Q289" s="17">
        <f>IFERROR(ZACKS_Screener[[#This Row],[Price]]/ZACKS_Screener[[#This Row],[EPS1]], "")</f>
        <v>-80.59615384615384</v>
      </c>
      <c r="R289" s="17">
        <f>IFERROR(ZACKS_Screener[[#This Row],[Price]]/ZACKS_Screener[[#This Row],[EPS2]], "")</f>
        <v>-322.38461538461536</v>
      </c>
      <c r="S289" s="17">
        <f>IFERROR(ZACKS_Screener[[#This Row],[PE1]]/(ZACKS_Screener[[#This Row],[EG1]]*100), "")</f>
        <v>-4.2984615384615381</v>
      </c>
      <c r="T289" s="17">
        <f>IFERROR(ZACKS_Screener[[#This Row],[PE2]]/(ZACKS_Screener[[#This Row],[EG2]]*100), "")</f>
        <v>-4.2984615384615381</v>
      </c>
      <c r="U289"/>
    </row>
    <row r="290" spans="1:21" x14ac:dyDescent="0.25">
      <c r="A290" s="20" t="s">
        <v>568</v>
      </c>
      <c r="B290" s="34">
        <v>8993.59</v>
      </c>
      <c r="C290" s="6" t="s">
        <v>567</v>
      </c>
      <c r="D290" s="6" t="s">
        <v>13</v>
      </c>
      <c r="E290" s="6" t="s">
        <v>37</v>
      </c>
      <c r="F290" s="6" t="s">
        <v>418</v>
      </c>
      <c r="G290">
        <v>12</v>
      </c>
      <c r="H290">
        <v>202212</v>
      </c>
      <c r="I290" s="8">
        <v>19.09</v>
      </c>
      <c r="J290" s="8">
        <v>1.96</v>
      </c>
      <c r="K290" s="8">
        <v>1.7</v>
      </c>
      <c r="L290" s="8">
        <v>2.14</v>
      </c>
      <c r="M290" s="35" t="str">
        <f>INDEX(YahooDetails[], MATCH(ZACKS_Screener[Ticker], YahooDetails[Ticker],0), 3)</f>
        <v>Financial Services</v>
      </c>
      <c r="N290" s="6" t="str">
        <f>INDEX(YahooDetails[], MATCH(ZACKS_Screener[Ticker], YahooDetails[Ticker],0), 2)</f>
        <v>Banks—Regional</v>
      </c>
      <c r="O29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-0.1326530612244898</v>
      </c>
      <c r="P29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0.25882352941176479</v>
      </c>
      <c r="Q290" s="17">
        <f>IFERROR(ZACKS_Screener[[#This Row],[Price]]/ZACKS_Screener[[#This Row],[EPS1]], "")</f>
        <v>11.229411764705883</v>
      </c>
      <c r="R290" s="17">
        <f>IFERROR(ZACKS_Screener[[#This Row],[Price]]/ZACKS_Screener[[#This Row],[EPS2]], "")</f>
        <v>8.9205607476635507</v>
      </c>
      <c r="S290" s="17">
        <f>IFERROR(ZACKS_Screener[[#This Row],[PE1]]/(ZACKS_Screener[[#This Row],[EG1]]*100), "")</f>
        <v>-0.84652488687782812</v>
      </c>
      <c r="T290" s="17">
        <f>IFERROR(ZACKS_Screener[[#This Row],[PE2]]/(ZACKS_Screener[[#This Row],[EG2]]*100), "")</f>
        <v>0.3446580288870007</v>
      </c>
      <c r="U290"/>
    </row>
    <row r="291" spans="1:21" x14ac:dyDescent="0.25">
      <c r="A291" s="20" t="s">
        <v>570</v>
      </c>
      <c r="B291" s="34">
        <v>24018.95</v>
      </c>
      <c r="C291" s="6" t="s">
        <v>569</v>
      </c>
      <c r="D291" s="6" t="s">
        <v>13</v>
      </c>
      <c r="E291" s="6" t="s">
        <v>37</v>
      </c>
      <c r="F291" s="6" t="s">
        <v>418</v>
      </c>
      <c r="G291">
        <v>12</v>
      </c>
      <c r="H291">
        <v>202212</v>
      </c>
      <c r="I291" s="8">
        <v>6.46</v>
      </c>
      <c r="J291" s="8">
        <v>0.74</v>
      </c>
      <c r="K291" s="8">
        <v>0.57999999999999996</v>
      </c>
      <c r="L291" s="8">
        <v>0.74</v>
      </c>
      <c r="M291" s="35" t="str">
        <f>INDEX(YahooDetails[], MATCH(ZACKS_Screener[Ticker], YahooDetails[Ticker],0), 3)</f>
        <v>Financial Services</v>
      </c>
      <c r="N291" s="6" t="str">
        <f>INDEX(YahooDetails[], MATCH(ZACKS_Screener[Ticker], YahooDetails[Ticker],0), 2)</f>
        <v>Banks—Regional</v>
      </c>
      <c r="O29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-0.21621621621621626</v>
      </c>
      <c r="P29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0.27586206896551729</v>
      </c>
      <c r="Q291" s="17">
        <f>IFERROR(ZACKS_Screener[[#This Row],[Price]]/ZACKS_Screener[[#This Row],[EPS1]], "")</f>
        <v>11.13793103448276</v>
      </c>
      <c r="R291" s="17">
        <f>IFERROR(ZACKS_Screener[[#This Row],[Price]]/ZACKS_Screener[[#This Row],[EPS2]], "")</f>
        <v>8.7297297297297298</v>
      </c>
      <c r="S291" s="17">
        <f>IFERROR(ZACKS_Screener[[#This Row],[PE1]]/(ZACKS_Screener[[#This Row],[EG1]]*100), "")</f>
        <v>-0.51512931034482756</v>
      </c>
      <c r="T291" s="17">
        <f>IFERROR(ZACKS_Screener[[#This Row],[PE2]]/(ZACKS_Screener[[#This Row],[EG2]]*100), "")</f>
        <v>0.31645270270270265</v>
      </c>
      <c r="U291"/>
    </row>
    <row r="292" spans="1:21" x14ac:dyDescent="0.25">
      <c r="A292" s="20" t="s">
        <v>572</v>
      </c>
      <c r="B292" s="34">
        <v>3342.67</v>
      </c>
      <c r="C292" s="6" t="s">
        <v>571</v>
      </c>
      <c r="D292" s="6" t="s">
        <v>13</v>
      </c>
      <c r="E292" s="6" t="s">
        <v>223</v>
      </c>
      <c r="F292" s="6" t="s">
        <v>573</v>
      </c>
      <c r="G292">
        <v>12</v>
      </c>
      <c r="H292">
        <v>202212</v>
      </c>
      <c r="I292" s="8">
        <v>15.92</v>
      </c>
      <c r="J292" s="8">
        <v>2.23</v>
      </c>
      <c r="K292" s="8">
        <v>1.78</v>
      </c>
      <c r="L292" s="8">
        <v>1.5</v>
      </c>
      <c r="M292" s="35" t="str">
        <f>INDEX(YahooDetails[], MATCH(ZACKS_Screener[Ticker], YahooDetails[Ticker],0), 3)</f>
        <v>Energy</v>
      </c>
      <c r="N292" s="6" t="str">
        <f>INDEX(YahooDetails[], MATCH(ZACKS_Screener[Ticker], YahooDetails[Ticker],0), 2)</f>
        <v>Oil &amp; Gas E&amp;P</v>
      </c>
      <c r="O29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-0.20179372197309414</v>
      </c>
      <c r="P29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-0.15730337078651688</v>
      </c>
      <c r="Q292" s="17">
        <f>IFERROR(ZACKS_Screener[[#This Row],[Price]]/ZACKS_Screener[[#This Row],[EPS1]], "")</f>
        <v>8.9438202247191008</v>
      </c>
      <c r="R292" s="17">
        <f>IFERROR(ZACKS_Screener[[#This Row],[Price]]/ZACKS_Screener[[#This Row],[EPS2]], "")</f>
        <v>10.613333333333333</v>
      </c>
      <c r="S292" s="17">
        <f>IFERROR(ZACKS_Screener[[#This Row],[PE1]]/(ZACKS_Screener[[#This Row],[EG1]]*100), "")</f>
        <v>-0.44321598002496881</v>
      </c>
      <c r="T292" s="17">
        <f>IFERROR(ZACKS_Screener[[#This Row],[PE2]]/(ZACKS_Screener[[#This Row],[EG2]]*100), "")</f>
        <v>-0.67470476190476181</v>
      </c>
      <c r="U292"/>
    </row>
    <row r="293" spans="1:21" x14ac:dyDescent="0.25">
      <c r="A293" s="20" t="s">
        <v>575</v>
      </c>
      <c r="B293" s="34">
        <v>7411.4</v>
      </c>
      <c r="C293" s="6" t="s">
        <v>574</v>
      </c>
      <c r="D293" s="6" t="s">
        <v>13</v>
      </c>
      <c r="E293" s="6" t="s">
        <v>37</v>
      </c>
      <c r="F293" s="6" t="s">
        <v>418</v>
      </c>
      <c r="G293">
        <v>12</v>
      </c>
      <c r="H293">
        <v>202212</v>
      </c>
      <c r="I293" s="8">
        <v>5.46</v>
      </c>
      <c r="J293" s="8">
        <v>0.97</v>
      </c>
      <c r="M293" s="35" t="str">
        <f>INDEX(YahooDetails[], MATCH(ZACKS_Screener[Ticker], YahooDetails[Ticker],0), 3)</f>
        <v>Financial Services</v>
      </c>
      <c r="N293" s="6" t="str">
        <f>INDEX(YahooDetails[], MATCH(ZACKS_Screener[Ticker], YahooDetails[Ticker],0), 2)</f>
        <v>Banks—Regional</v>
      </c>
      <c r="O29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293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293" s="17" t="str">
        <f>IFERROR(ZACKS_Screener[[#This Row],[Price]]/ZACKS_Screener[[#This Row],[EPS1]], "")</f>
        <v/>
      </c>
      <c r="R293" s="17" t="str">
        <f>IFERROR(ZACKS_Screener[[#This Row],[Price]]/ZACKS_Screener[[#This Row],[EPS2]], "")</f>
        <v/>
      </c>
      <c r="S293" s="17" t="str">
        <f>IFERROR(ZACKS_Screener[[#This Row],[PE1]]/(ZACKS_Screener[[#This Row],[EG1]]*100), "")</f>
        <v/>
      </c>
      <c r="T293" s="17" t="str">
        <f>IFERROR(ZACKS_Screener[[#This Row],[PE2]]/(ZACKS_Screener[[#This Row],[EG2]]*100), "")</f>
        <v/>
      </c>
      <c r="U293"/>
    </row>
    <row r="294" spans="1:21" x14ac:dyDescent="0.25">
      <c r="A294" s="20" t="s">
        <v>577</v>
      </c>
      <c r="B294" s="34">
        <v>75656</v>
      </c>
      <c r="C294" s="6" t="s">
        <v>576</v>
      </c>
      <c r="D294" s="6" t="s">
        <v>13</v>
      </c>
      <c r="E294" s="6" t="s">
        <v>41</v>
      </c>
      <c r="F294" s="6" t="s">
        <v>61</v>
      </c>
      <c r="G294">
        <v>12</v>
      </c>
      <c r="H294">
        <v>202212</v>
      </c>
      <c r="I294" s="8">
        <v>54.04</v>
      </c>
      <c r="J294" s="8">
        <v>1.71</v>
      </c>
      <c r="K294" s="8">
        <v>1.95</v>
      </c>
      <c r="L294" s="8">
        <v>2.2000000000000002</v>
      </c>
      <c r="M294" s="35" t="str">
        <f>INDEX(YahooDetails[], MATCH(ZACKS_Screener[Ticker], YahooDetails[Ticker],0), 3)</f>
        <v>Healthcare</v>
      </c>
      <c r="N294" s="6" t="str">
        <f>INDEX(YahooDetails[], MATCH(ZACKS_Screener[Ticker], YahooDetails[Ticker],0), 2)</f>
        <v>Medical Devices</v>
      </c>
      <c r="O29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0.14035087719298245</v>
      </c>
      <c r="P29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0.12820512820512833</v>
      </c>
      <c r="Q294" s="17">
        <f>IFERROR(ZACKS_Screener[[#This Row],[Price]]/ZACKS_Screener[[#This Row],[EPS1]], "")</f>
        <v>27.712820512820514</v>
      </c>
      <c r="R294" s="17">
        <f>IFERROR(ZACKS_Screener[[#This Row],[Price]]/ZACKS_Screener[[#This Row],[EPS2]], "")</f>
        <v>24.563636363636363</v>
      </c>
      <c r="S294" s="17">
        <f>IFERROR(ZACKS_Screener[[#This Row],[PE1]]/(ZACKS_Screener[[#This Row],[EG1]]*100), "")</f>
        <v>1.9745384615384618</v>
      </c>
      <c r="T294" s="17">
        <f>IFERROR(ZACKS_Screener[[#This Row],[PE2]]/(ZACKS_Screener[[#This Row],[EG2]]*100), "")</f>
        <v>1.9159636363636343</v>
      </c>
      <c r="U294"/>
    </row>
    <row r="295" spans="1:21" x14ac:dyDescent="0.25">
      <c r="A295" s="20" t="s">
        <v>579</v>
      </c>
      <c r="B295" s="34">
        <v>14933.81</v>
      </c>
      <c r="C295" s="6" t="s">
        <v>578</v>
      </c>
      <c r="D295" s="6" t="s">
        <v>22</v>
      </c>
      <c r="E295" s="6" t="s">
        <v>14</v>
      </c>
      <c r="F295" s="6" t="s">
        <v>201</v>
      </c>
      <c r="G295">
        <v>12</v>
      </c>
      <c r="H295">
        <v>202212</v>
      </c>
      <c r="I295" s="8">
        <v>53</v>
      </c>
      <c r="J295" s="8">
        <v>0.85</v>
      </c>
      <c r="K295" s="8">
        <v>0.85</v>
      </c>
      <c r="L295" s="8">
        <v>0.96</v>
      </c>
      <c r="M295" s="35" t="str">
        <f>INDEX(YahooDetails[], MATCH(ZACKS_Screener[Ticker], YahooDetails[Ticker],0), 3)</f>
        <v>Technology</v>
      </c>
      <c r="N295" s="6" t="str">
        <f>INDEX(YahooDetails[], MATCH(ZACKS_Screener[Ticker], YahooDetails[Ticker],0), 2)</f>
        <v>Software—Application</v>
      </c>
      <c r="O29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</v>
      </c>
      <c r="P29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0.12941176470588234</v>
      </c>
      <c r="Q295" s="17">
        <f>IFERROR(ZACKS_Screener[[#This Row],[Price]]/ZACKS_Screener[[#This Row],[EPS1]], "")</f>
        <v>62.352941176470587</v>
      </c>
      <c r="R295" s="17">
        <f>IFERROR(ZACKS_Screener[[#This Row],[Price]]/ZACKS_Screener[[#This Row],[EPS2]], "")</f>
        <v>55.208333333333336</v>
      </c>
      <c r="S295" s="17" t="str">
        <f>IFERROR(ZACKS_Screener[[#This Row],[PE1]]/(ZACKS_Screener[[#This Row],[EG1]]*100), "")</f>
        <v/>
      </c>
      <c r="T295" s="17">
        <f>IFERROR(ZACKS_Screener[[#This Row],[PE2]]/(ZACKS_Screener[[#This Row],[EG2]]*100), "")</f>
        <v>4.2660984848484853</v>
      </c>
      <c r="U295"/>
    </row>
    <row r="296" spans="1:21" x14ac:dyDescent="0.25">
      <c r="A296" s="20" t="s">
        <v>581</v>
      </c>
      <c r="B296" s="34">
        <v>4555.9799999999996</v>
      </c>
      <c r="C296" s="6" t="s">
        <v>580</v>
      </c>
      <c r="D296" s="6" t="s">
        <v>582</v>
      </c>
      <c r="E296" s="6" t="s">
        <v>130</v>
      </c>
      <c r="F296" s="6" t="s">
        <v>131</v>
      </c>
      <c r="G296">
        <v>12</v>
      </c>
      <c r="H296">
        <v>202212</v>
      </c>
      <c r="I296" s="8">
        <v>3.52</v>
      </c>
      <c r="J296" s="8">
        <v>0.25</v>
      </c>
      <c r="K296" s="8">
        <v>0.34</v>
      </c>
      <c r="L296" s="8">
        <v>0.33</v>
      </c>
      <c r="M296" s="35" t="str">
        <f>INDEX(YahooDetails[], MATCH(ZACKS_Screener[Ticker], YahooDetails[Ticker],0), 3)</f>
        <v>Basic Materials</v>
      </c>
      <c r="N296" s="6" t="str">
        <f>INDEX(YahooDetails[], MATCH(ZACKS_Screener[Ticker], YahooDetails[Ticker],0), 2)</f>
        <v>Gold</v>
      </c>
      <c r="O29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0.3600000000000001</v>
      </c>
      <c r="P29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-2.9411764705882377E-2</v>
      </c>
      <c r="Q296" s="17">
        <f>IFERROR(ZACKS_Screener[[#This Row],[Price]]/ZACKS_Screener[[#This Row],[EPS1]], "")</f>
        <v>10.352941176470587</v>
      </c>
      <c r="R296" s="17">
        <f>IFERROR(ZACKS_Screener[[#This Row],[Price]]/ZACKS_Screener[[#This Row],[EPS2]], "")</f>
        <v>10.666666666666666</v>
      </c>
      <c r="S296" s="17">
        <f>IFERROR(ZACKS_Screener[[#This Row],[PE1]]/(ZACKS_Screener[[#This Row],[EG1]]*100), "")</f>
        <v>0.28758169934640515</v>
      </c>
      <c r="T296" s="17">
        <f>IFERROR(ZACKS_Screener[[#This Row],[PE2]]/(ZACKS_Screener[[#This Row],[EG2]]*100), "")</f>
        <v>-3.6266666666666634</v>
      </c>
      <c r="U296"/>
    </row>
    <row r="297" spans="1:21" x14ac:dyDescent="0.25">
      <c r="A297" s="20" t="s">
        <v>584</v>
      </c>
      <c r="B297" s="34">
        <v>65855.899999999994</v>
      </c>
      <c r="C297" s="6" t="s">
        <v>583</v>
      </c>
      <c r="D297" s="6" t="s">
        <v>13</v>
      </c>
      <c r="E297" s="6" t="s">
        <v>51</v>
      </c>
      <c r="F297" s="6" t="s">
        <v>585</v>
      </c>
      <c r="G297">
        <v>12</v>
      </c>
      <c r="H297">
        <v>202212</v>
      </c>
      <c r="I297" s="8">
        <v>32.67</v>
      </c>
      <c r="J297" s="8">
        <v>4.59</v>
      </c>
      <c r="K297" s="8">
        <v>4.78</v>
      </c>
      <c r="L297" s="8">
        <v>5.05</v>
      </c>
      <c r="M297" s="35" t="str">
        <f>INDEX(YahooDetails[], MATCH(ZACKS_Screener[Ticker], YahooDetails[Ticker],0), 3)</f>
        <v>Consumer Defensive</v>
      </c>
      <c r="N297" s="6" t="str">
        <f>INDEX(YahooDetails[], MATCH(ZACKS_Screener[Ticker], YahooDetails[Ticker],0), 2)</f>
        <v>Tobacco</v>
      </c>
      <c r="O29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4.1394335511982655E-2</v>
      </c>
      <c r="P29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5.6485355648535469E-2</v>
      </c>
      <c r="Q297" s="17">
        <f>IFERROR(ZACKS_Screener[[#This Row],[Price]]/ZACKS_Screener[[#This Row],[EPS1]], "")</f>
        <v>6.8347280334728033</v>
      </c>
      <c r="R297" s="17">
        <f>IFERROR(ZACKS_Screener[[#This Row],[Price]]/ZACKS_Screener[[#This Row],[EPS2]], "")</f>
        <v>6.4693069306930697</v>
      </c>
      <c r="S297" s="17">
        <f>IFERROR(ZACKS_Screener[[#This Row],[PE1]]/(ZACKS_Screener[[#This Row],[EG1]]*100), "")</f>
        <v>1.6511264038757951</v>
      </c>
      <c r="T297" s="17">
        <f>IFERROR(ZACKS_Screener[[#This Row],[PE2]]/(ZACKS_Screener[[#This Row],[EG2]]*100), "")</f>
        <v>1.1453069306930712</v>
      </c>
      <c r="U297"/>
    </row>
    <row r="298" spans="1:21" x14ac:dyDescent="0.25">
      <c r="A298" s="20" t="s">
        <v>3451</v>
      </c>
      <c r="B298" s="34">
        <v>3070.53</v>
      </c>
      <c r="C298" s="6" t="s">
        <v>3450</v>
      </c>
      <c r="D298" s="6" t="s">
        <v>13</v>
      </c>
      <c r="E298" s="6" t="s">
        <v>223</v>
      </c>
      <c r="F298" s="6" t="s">
        <v>3346</v>
      </c>
      <c r="G298">
        <v>12</v>
      </c>
      <c r="H298">
        <v>202212</v>
      </c>
      <c r="I298" s="8">
        <v>21.22</v>
      </c>
      <c r="J298" s="8">
        <v>8.89</v>
      </c>
      <c r="K298" s="8">
        <v>5.63</v>
      </c>
      <c r="L298" s="8">
        <v>2.97</v>
      </c>
      <c r="M298" s="35" t="str">
        <f>INDEX(YahooDetails[], MATCH(ZACKS_Screener[Ticker], YahooDetails[Ticker],0), 3)</f>
        <v>Energy</v>
      </c>
      <c r="N298" s="6" t="str">
        <f>INDEX(YahooDetails[], MATCH(ZACKS_Screener[Ticker], YahooDetails[Ticker],0), 2)</f>
        <v>Thermal Coal</v>
      </c>
      <c r="O29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-0.36670416197975259</v>
      </c>
      <c r="P29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-0.47246891651865003</v>
      </c>
      <c r="Q298" s="17">
        <f>IFERROR(ZACKS_Screener[[#This Row],[Price]]/ZACKS_Screener[[#This Row],[EPS1]], "")</f>
        <v>3.7690941385435166</v>
      </c>
      <c r="R298" s="17">
        <f>IFERROR(ZACKS_Screener[[#This Row],[Price]]/ZACKS_Screener[[#This Row],[EPS2]], "")</f>
        <v>7.1447811447811436</v>
      </c>
      <c r="S298" s="17">
        <f>IFERROR(ZACKS_Screener[[#This Row],[PE1]]/(ZACKS_Screener[[#This Row],[EG1]]*100), "")</f>
        <v>-0.10278296592531246</v>
      </c>
      <c r="T298" s="17">
        <f>IFERROR(ZACKS_Screener[[#This Row],[PE2]]/(ZACKS_Screener[[#This Row],[EG2]]*100), "")</f>
        <v>-0.15122224753803701</v>
      </c>
      <c r="U298"/>
    </row>
    <row r="299" spans="1:21" x14ac:dyDescent="0.25">
      <c r="A299" s="20" t="s">
        <v>587</v>
      </c>
      <c r="B299" s="34">
        <v>98603.3</v>
      </c>
      <c r="C299" s="6" t="s">
        <v>586</v>
      </c>
      <c r="D299" s="6" t="s">
        <v>13</v>
      </c>
      <c r="E299" s="6" t="s">
        <v>51</v>
      </c>
      <c r="F299" s="6" t="s">
        <v>52</v>
      </c>
      <c r="G299">
        <v>12</v>
      </c>
      <c r="H299">
        <v>202212</v>
      </c>
      <c r="I299" s="8">
        <v>56.76</v>
      </c>
      <c r="J299" s="8">
        <v>3.21</v>
      </c>
      <c r="K299" s="8">
        <v>3.16</v>
      </c>
      <c r="L299" s="8">
        <v>3.67</v>
      </c>
      <c r="M299" s="35" t="str">
        <f>INDEX(YahooDetails[], MATCH(ZACKS_Screener[Ticker], YahooDetails[Ticker],0), 3)</f>
        <v>Consumer Defensive</v>
      </c>
      <c r="N299" s="6" t="str">
        <f>INDEX(YahooDetails[], MATCH(ZACKS_Screener[Ticker], YahooDetails[Ticker],0), 2)</f>
        <v>Beverages—Brewers</v>
      </c>
      <c r="O29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-1.5576323987538885E-2</v>
      </c>
      <c r="P29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0.16139240506329106</v>
      </c>
      <c r="Q299" s="17">
        <f>IFERROR(ZACKS_Screener[[#This Row],[Price]]/ZACKS_Screener[[#This Row],[EPS1]], "")</f>
        <v>17.962025316455694</v>
      </c>
      <c r="R299" s="17">
        <f>IFERROR(ZACKS_Screener[[#This Row],[Price]]/ZACKS_Screener[[#This Row],[EPS2]], "")</f>
        <v>15.465940054495913</v>
      </c>
      <c r="S299" s="17">
        <f>IFERROR(ZACKS_Screener[[#This Row],[PE1]]/(ZACKS_Screener[[#This Row],[EG1]]*100), "")</f>
        <v>-11.531620253164597</v>
      </c>
      <c r="T299" s="17">
        <f>IFERROR(ZACKS_Screener[[#This Row],[PE2]]/(ZACKS_Screener[[#This Row],[EG2]]*100), "")</f>
        <v>0.95828177592562958</v>
      </c>
      <c r="U299"/>
    </row>
    <row r="300" spans="1:21" x14ac:dyDescent="0.25">
      <c r="A300" s="20" t="s">
        <v>589</v>
      </c>
      <c r="B300" s="34">
        <v>9798.18</v>
      </c>
      <c r="C300" s="6" t="s">
        <v>588</v>
      </c>
      <c r="D300" s="6" t="s">
        <v>13</v>
      </c>
      <c r="E300" s="6" t="s">
        <v>30</v>
      </c>
      <c r="F300" s="6" t="s">
        <v>590</v>
      </c>
      <c r="G300">
        <v>1</v>
      </c>
      <c r="H300">
        <v>202301</v>
      </c>
      <c r="I300" s="8">
        <v>151.01</v>
      </c>
      <c r="J300" s="8">
        <v>4.26</v>
      </c>
      <c r="K300" s="8">
        <v>5.86</v>
      </c>
      <c r="L300" s="8">
        <v>7.74</v>
      </c>
      <c r="M300" s="35" t="str">
        <f>INDEX(YahooDetails[], MATCH(ZACKS_Screener[Ticker], YahooDetails[Ticker],0), 3)</f>
        <v>Consumer Cyclical</v>
      </c>
      <c r="N300" s="6" t="str">
        <f>INDEX(YahooDetails[], MATCH(ZACKS_Screener[Ticker], YahooDetails[Ticker],0), 2)</f>
        <v>Apparel Retail</v>
      </c>
      <c r="O30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0.37558685446009404</v>
      </c>
      <c r="P30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0.32081911262798629</v>
      </c>
      <c r="Q300" s="17">
        <f>IFERROR(ZACKS_Screener[[#This Row],[Price]]/ZACKS_Screener[[#This Row],[EPS1]], "")</f>
        <v>25.769624573378838</v>
      </c>
      <c r="R300" s="17">
        <f>IFERROR(ZACKS_Screener[[#This Row],[Price]]/ZACKS_Screener[[#This Row],[EPS2]], "")</f>
        <v>19.510335917312659</v>
      </c>
      <c r="S300" s="17">
        <f>IFERROR(ZACKS_Screener[[#This Row],[PE1]]/(ZACKS_Screener[[#This Row],[EG1]]*100), "")</f>
        <v>0.68611625426621126</v>
      </c>
      <c r="T300" s="17">
        <f>IFERROR(ZACKS_Screener[[#This Row],[PE2]]/(ZACKS_Screener[[#This Row],[EG2]]*100), "")</f>
        <v>0.60814132167793733</v>
      </c>
      <c r="U300"/>
    </row>
    <row r="301" spans="1:21" x14ac:dyDescent="0.25">
      <c r="A301" s="20" t="s">
        <v>592</v>
      </c>
      <c r="B301" s="34">
        <v>10872.58</v>
      </c>
      <c r="C301" s="6" t="s">
        <v>591</v>
      </c>
      <c r="D301" s="6" t="s">
        <v>13</v>
      </c>
      <c r="E301" s="6" t="s">
        <v>107</v>
      </c>
      <c r="F301" s="6" t="s">
        <v>108</v>
      </c>
      <c r="G301">
        <v>12</v>
      </c>
      <c r="H301">
        <v>202212</v>
      </c>
      <c r="I301" s="8">
        <v>46.39</v>
      </c>
      <c r="J301" s="8">
        <v>4.5999999999999996</v>
      </c>
      <c r="K301" s="8">
        <v>4.96</v>
      </c>
      <c r="L301" s="8">
        <v>5.67</v>
      </c>
      <c r="M301" s="35" t="str">
        <f>INDEX(YahooDetails[], MATCH(ZACKS_Screener[Ticker], YahooDetails[Ticker],0), 3)</f>
        <v>Consumer Cyclical</v>
      </c>
      <c r="N301" s="6" t="str">
        <f>INDEX(YahooDetails[], MATCH(ZACKS_Screener[Ticker], YahooDetails[Ticker],0), 2)</f>
        <v>Auto Parts</v>
      </c>
      <c r="O30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7.8260869565217467E-2</v>
      </c>
      <c r="P30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0.14314516129032256</v>
      </c>
      <c r="Q301" s="17">
        <f>IFERROR(ZACKS_Screener[[#This Row],[Price]]/ZACKS_Screener[[#This Row],[EPS1]], "")</f>
        <v>9.3528225806451619</v>
      </c>
      <c r="R301" s="17">
        <f>IFERROR(ZACKS_Screener[[#This Row],[Price]]/ZACKS_Screener[[#This Row],[EPS2]], "")</f>
        <v>8.1816578483245159</v>
      </c>
      <c r="S301" s="17">
        <f>IFERROR(ZACKS_Screener[[#This Row],[PE1]]/(ZACKS_Screener[[#This Row],[EG1]]*100), "")</f>
        <v>1.1950828853046584</v>
      </c>
      <c r="T301" s="17">
        <f>IFERROR(ZACKS_Screener[[#This Row],[PE2]]/(ZACKS_Screener[[#This Row],[EG2]]*100), "")</f>
        <v>0.57156370320689587</v>
      </c>
      <c r="U301"/>
    </row>
    <row r="302" spans="1:21" x14ac:dyDescent="0.25">
      <c r="A302" s="20" t="s">
        <v>594</v>
      </c>
      <c r="B302" s="34">
        <v>6291.6</v>
      </c>
      <c r="C302" s="6" t="s">
        <v>593</v>
      </c>
      <c r="D302" s="6" t="s">
        <v>13</v>
      </c>
      <c r="E302" s="6" t="s">
        <v>14</v>
      </c>
      <c r="F302" s="6" t="s">
        <v>595</v>
      </c>
      <c r="G302">
        <v>12</v>
      </c>
      <c r="H302">
        <v>202212</v>
      </c>
      <c r="I302" s="8">
        <v>68.8</v>
      </c>
      <c r="J302" s="8">
        <v>3.13</v>
      </c>
      <c r="K302" s="8">
        <v>2.92</v>
      </c>
      <c r="L302" s="8">
        <v>3.29</v>
      </c>
      <c r="M302" s="35" t="str">
        <f>INDEX(YahooDetails[], MATCH(ZACKS_Screener[Ticker], YahooDetails[Ticker],0), 3)</f>
        <v>Industrials</v>
      </c>
      <c r="N302" s="6" t="str">
        <f>INDEX(YahooDetails[], MATCH(ZACKS_Screener[Ticker], YahooDetails[Ticker],0), 2)</f>
        <v>Aerospace &amp; Defense</v>
      </c>
      <c r="O30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-6.7092651757188496E-2</v>
      </c>
      <c r="P30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0.12671232876712332</v>
      </c>
      <c r="Q302" s="17">
        <f>IFERROR(ZACKS_Screener[[#This Row],[Price]]/ZACKS_Screener[[#This Row],[EPS1]], "")</f>
        <v>23.561643835616437</v>
      </c>
      <c r="R302" s="17">
        <f>IFERROR(ZACKS_Screener[[#This Row],[Price]]/ZACKS_Screener[[#This Row],[EPS2]], "")</f>
        <v>20.911854103343465</v>
      </c>
      <c r="S302" s="17">
        <f>IFERROR(ZACKS_Screener[[#This Row],[PE1]]/(ZACKS_Screener[[#This Row],[EG1]]*100), "")</f>
        <v>-3.5118069145466406</v>
      </c>
      <c r="T302" s="17">
        <f>IFERROR(ZACKS_Screener[[#This Row],[PE2]]/(ZACKS_Screener[[#This Row],[EG2]]*100), "")</f>
        <v>1.6503409184260243</v>
      </c>
      <c r="U302"/>
    </row>
    <row r="303" spans="1:21" x14ac:dyDescent="0.25">
      <c r="A303" s="20" t="s">
        <v>597</v>
      </c>
      <c r="B303" s="34">
        <v>63985.41</v>
      </c>
      <c r="C303" s="6" t="s">
        <v>596</v>
      </c>
      <c r="D303" s="6" t="s">
        <v>13</v>
      </c>
      <c r="E303" s="6" t="s">
        <v>37</v>
      </c>
      <c r="F303" s="6" t="s">
        <v>379</v>
      </c>
      <c r="G303">
        <v>12</v>
      </c>
      <c r="H303">
        <v>202212</v>
      </c>
      <c r="I303" s="8">
        <v>90.62</v>
      </c>
      <c r="J303" s="8">
        <v>5.17</v>
      </c>
      <c r="K303" s="8">
        <v>4.3</v>
      </c>
      <c r="L303" s="8">
        <v>6.06</v>
      </c>
      <c r="M303" s="35" t="str">
        <f>INDEX(YahooDetails[], MATCH(ZACKS_Screener[Ticker], YahooDetails[Ticker],0), 3)</f>
        <v>Financial Services</v>
      </c>
      <c r="N303" s="6" t="str">
        <f>INDEX(YahooDetails[], MATCH(ZACKS_Screener[Ticker], YahooDetails[Ticker],0), 2)</f>
        <v>Asset Management</v>
      </c>
      <c r="O30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-0.16827852998065768</v>
      </c>
      <c r="P30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0.40930232558139534</v>
      </c>
      <c r="Q303" s="17">
        <f>IFERROR(ZACKS_Screener[[#This Row],[Price]]/ZACKS_Screener[[#This Row],[EPS1]], "")</f>
        <v>21.074418604651164</v>
      </c>
      <c r="R303" s="17">
        <f>IFERROR(ZACKS_Screener[[#This Row],[Price]]/ZACKS_Screener[[#This Row],[EPS2]], "")</f>
        <v>14.953795379537956</v>
      </c>
      <c r="S303" s="17">
        <f>IFERROR(ZACKS_Screener[[#This Row],[PE1]]/(ZACKS_Screener[[#This Row],[EG1]]*100), "")</f>
        <v>-1.2523533814488101</v>
      </c>
      <c r="T303" s="17">
        <f>IFERROR(ZACKS_Screener[[#This Row],[PE2]]/(ZACKS_Screener[[#This Row],[EG2]]*100), "")</f>
        <v>0.36534840984098416</v>
      </c>
      <c r="U303"/>
    </row>
    <row r="304" spans="1:21" x14ac:dyDescent="0.25">
      <c r="A304" s="20" t="s">
        <v>599</v>
      </c>
      <c r="B304" s="34">
        <v>3425.05</v>
      </c>
      <c r="C304" s="6" t="s">
        <v>598</v>
      </c>
      <c r="D304" s="6" t="s">
        <v>13</v>
      </c>
      <c r="E304" s="6" t="s">
        <v>37</v>
      </c>
      <c r="F304" s="6" t="s">
        <v>156</v>
      </c>
      <c r="G304">
        <v>12</v>
      </c>
      <c r="H304">
        <v>202212</v>
      </c>
      <c r="I304" s="8">
        <v>19.88</v>
      </c>
      <c r="J304" s="8">
        <v>2.87</v>
      </c>
      <c r="K304" s="8">
        <v>2.84</v>
      </c>
      <c r="L304" s="8">
        <v>2.8</v>
      </c>
      <c r="M304" s="35" t="str">
        <f>INDEX(YahooDetails[], MATCH(ZACKS_Screener[Ticker], YahooDetails[Ticker],0), 3)</f>
        <v>Real Estate</v>
      </c>
      <c r="N304" s="6" t="str">
        <f>INDEX(YahooDetails[], MATCH(ZACKS_Screener[Ticker], YahooDetails[Ticker],0), 2)</f>
        <v>REIT—Mortgage</v>
      </c>
      <c r="O30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-1.0452961672473953E-2</v>
      </c>
      <c r="P30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-1.4084507042253534E-2</v>
      </c>
      <c r="Q304" s="17">
        <f>IFERROR(ZACKS_Screener[[#This Row],[Price]]/ZACKS_Screener[[#This Row],[EPS1]], "")</f>
        <v>7</v>
      </c>
      <c r="R304" s="17">
        <f>IFERROR(ZACKS_Screener[[#This Row],[Price]]/ZACKS_Screener[[#This Row],[EPS2]], "")</f>
        <v>7.1000000000000005</v>
      </c>
      <c r="S304" s="17">
        <f>IFERROR(ZACKS_Screener[[#This Row],[PE1]]/(ZACKS_Screener[[#This Row],[EG1]]*100), "")</f>
        <v>-6.6966666666666121</v>
      </c>
      <c r="T304" s="17">
        <f>IFERROR(ZACKS_Screener[[#This Row],[PE2]]/(ZACKS_Screener[[#This Row],[EG2]]*100), "")</f>
        <v>-5.0409999999999959</v>
      </c>
      <c r="U304"/>
    </row>
    <row r="305" spans="1:21" x14ac:dyDescent="0.25">
      <c r="A305" s="20" t="s">
        <v>601</v>
      </c>
      <c r="B305" s="34">
        <v>8486.3700000000008</v>
      </c>
      <c r="C305" s="6" t="s">
        <v>600</v>
      </c>
      <c r="D305" s="6" t="s">
        <v>13</v>
      </c>
      <c r="E305" s="6" t="s">
        <v>37</v>
      </c>
      <c r="F305" s="6" t="s">
        <v>250</v>
      </c>
      <c r="G305">
        <v>12</v>
      </c>
      <c r="H305">
        <v>202212</v>
      </c>
      <c r="I305" s="8">
        <v>54.11</v>
      </c>
      <c r="J305" s="8">
        <v>7.53</v>
      </c>
      <c r="K305" s="8">
        <v>7.16</v>
      </c>
      <c r="L305" s="8">
        <v>7.29</v>
      </c>
      <c r="M305" s="35" t="str">
        <f>INDEX(YahooDetails[], MATCH(ZACKS_Screener[Ticker], YahooDetails[Ticker],0), 3)</f>
        <v>Real Estate</v>
      </c>
      <c r="N305" s="6" t="str">
        <f>INDEX(YahooDetails[], MATCH(ZACKS_Screener[Ticker], YahooDetails[Ticker],0), 2)</f>
        <v>REIT—Office</v>
      </c>
      <c r="O30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-4.9136786188579029E-2</v>
      </c>
      <c r="P30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1.8156424581005571E-2</v>
      </c>
      <c r="Q305" s="17">
        <f>IFERROR(ZACKS_Screener[[#This Row],[Price]]/ZACKS_Screener[[#This Row],[EPS1]], "")</f>
        <v>7.5572625698324023</v>
      </c>
      <c r="R305" s="17">
        <f>IFERROR(ZACKS_Screener[[#This Row],[Price]]/ZACKS_Screener[[#This Row],[EPS2]], "")</f>
        <v>7.4224965706447188</v>
      </c>
      <c r="S305" s="17">
        <f>IFERROR(ZACKS_Screener[[#This Row],[PE1]]/(ZACKS_Screener[[#This Row],[EG1]]*100), "")</f>
        <v>-1.5380050581307563</v>
      </c>
      <c r="T305" s="17">
        <f>IFERROR(ZACKS_Screener[[#This Row],[PE2]]/(ZACKS_Screener[[#This Row],[EG2]]*100), "")</f>
        <v>4.0880827266012485</v>
      </c>
      <c r="U305"/>
    </row>
    <row r="306" spans="1:21" x14ac:dyDescent="0.25">
      <c r="A306" s="20" t="s">
        <v>603</v>
      </c>
      <c r="B306" s="34">
        <v>4227.0200000000004</v>
      </c>
      <c r="C306" s="6" t="s">
        <v>602</v>
      </c>
      <c r="D306" s="6" t="s">
        <v>13</v>
      </c>
      <c r="E306" s="6" t="s">
        <v>37</v>
      </c>
      <c r="F306" s="6" t="s">
        <v>299</v>
      </c>
      <c r="G306">
        <v>12</v>
      </c>
      <c r="H306">
        <v>202212</v>
      </c>
      <c r="I306" s="8">
        <v>26.29</v>
      </c>
      <c r="J306" s="8">
        <v>2.91</v>
      </c>
      <c r="K306" s="8">
        <v>3.8</v>
      </c>
      <c r="L306" s="8">
        <v>3.41</v>
      </c>
      <c r="M306" s="35" t="str">
        <f>INDEX(YahooDetails[], MATCH(ZACKS_Screener[Ticker], YahooDetails[Ticker],0), 3)</f>
        <v>Financial Services</v>
      </c>
      <c r="N306" s="6" t="str">
        <f>INDEX(YahooDetails[], MATCH(ZACKS_Screener[Ticker], YahooDetails[Ticker],0), 2)</f>
        <v>Asset Management</v>
      </c>
      <c r="O30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0.30584192439862529</v>
      </c>
      <c r="P30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-0.10263157894736834</v>
      </c>
      <c r="Q306" s="17">
        <f>IFERROR(ZACKS_Screener[[#This Row],[Price]]/ZACKS_Screener[[#This Row],[EPS1]], "")</f>
        <v>6.9184210526315795</v>
      </c>
      <c r="R306" s="17">
        <f>IFERROR(ZACKS_Screener[[#This Row],[Price]]/ZACKS_Screener[[#This Row],[EPS2]], "")</f>
        <v>7.7096774193548381</v>
      </c>
      <c r="S306" s="17">
        <f>IFERROR(ZACKS_Screener[[#This Row],[PE1]]/(ZACKS_Screener[[#This Row],[EG1]]*100), "")</f>
        <v>0.22620904790065061</v>
      </c>
      <c r="T306" s="17">
        <f>IFERROR(ZACKS_Screener[[#This Row],[PE2]]/(ZACKS_Screener[[#This Row],[EG2]]*100), "")</f>
        <v>-0.75119933829611307</v>
      </c>
      <c r="U306"/>
    </row>
    <row r="307" spans="1:21" x14ac:dyDescent="0.25">
      <c r="A307" s="20" t="s">
        <v>605</v>
      </c>
      <c r="B307" s="34">
        <v>6906.31</v>
      </c>
      <c r="C307" s="6" t="s">
        <v>604</v>
      </c>
      <c r="D307" s="6" t="s">
        <v>13</v>
      </c>
      <c r="E307" s="6" t="s">
        <v>330</v>
      </c>
      <c r="F307" s="6" t="s">
        <v>606</v>
      </c>
      <c r="G307">
        <v>12</v>
      </c>
      <c r="H307">
        <v>202212</v>
      </c>
      <c r="I307" s="8">
        <v>68.36</v>
      </c>
      <c r="J307" s="8">
        <v>6.08</v>
      </c>
      <c r="K307" s="8">
        <v>6.3</v>
      </c>
      <c r="L307" s="8">
        <v>6.49</v>
      </c>
      <c r="M307" s="35" t="str">
        <f>INDEX(YahooDetails[], MATCH(ZACKS_Screener[Ticker], YahooDetails[Ticker],0), 3)</f>
        <v>Consumer Cyclical</v>
      </c>
      <c r="N307" s="6" t="str">
        <f>INDEX(YahooDetails[], MATCH(ZACKS_Screener[Ticker], YahooDetails[Ticker],0), 2)</f>
        <v>Resorts &amp; Casinos</v>
      </c>
      <c r="O30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3.6184210526315749E-2</v>
      </c>
      <c r="P30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3.0158730158730222E-2</v>
      </c>
      <c r="Q307" s="17">
        <f>IFERROR(ZACKS_Screener[[#This Row],[Price]]/ZACKS_Screener[[#This Row],[EPS1]], "")</f>
        <v>10.850793650793651</v>
      </c>
      <c r="R307" s="17">
        <f>IFERROR(ZACKS_Screener[[#This Row],[Price]]/ZACKS_Screener[[#This Row],[EPS2]], "")</f>
        <v>10.533127889060092</v>
      </c>
      <c r="S307" s="17">
        <f>IFERROR(ZACKS_Screener[[#This Row],[PE1]]/(ZACKS_Screener[[#This Row],[EG1]]*100), "")</f>
        <v>2.9987647907647945</v>
      </c>
      <c r="T307" s="17">
        <f>IFERROR(ZACKS_Screener[[#This Row],[PE2]]/(ZACKS_Screener[[#This Row],[EG2]]*100), "")</f>
        <v>3.4925634579514968</v>
      </c>
      <c r="U307"/>
    </row>
    <row r="308" spans="1:21" x14ac:dyDescent="0.25">
      <c r="A308" s="20" t="s">
        <v>608</v>
      </c>
      <c r="B308" s="34">
        <v>5840.97</v>
      </c>
      <c r="C308" s="6" t="s">
        <v>607</v>
      </c>
      <c r="D308" s="6" t="s">
        <v>22</v>
      </c>
      <c r="E308" s="6" t="s">
        <v>14</v>
      </c>
      <c r="F308" s="6" t="s">
        <v>201</v>
      </c>
      <c r="G308">
        <v>12</v>
      </c>
      <c r="H308">
        <v>202212</v>
      </c>
      <c r="I308" s="8">
        <v>15.59</v>
      </c>
      <c r="J308" s="8">
        <v>0.25</v>
      </c>
      <c r="K308" s="8">
        <v>0.46</v>
      </c>
      <c r="L308" s="8">
        <v>0.62</v>
      </c>
      <c r="M308" s="35" t="str">
        <f>INDEX(YahooDetails[], MATCH(ZACKS_Screener[Ticker], YahooDetails[Ticker],0), 3)</f>
        <v>Industrials</v>
      </c>
      <c r="N308" s="6" t="str">
        <f>INDEX(YahooDetails[], MATCH(ZACKS_Screener[Ticker], YahooDetails[Ticker],0), 2)</f>
        <v>Staffing &amp; Employment Services</v>
      </c>
      <c r="O30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0.84000000000000008</v>
      </c>
      <c r="P30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0.34782608695652167</v>
      </c>
      <c r="Q308" s="17">
        <f>IFERROR(ZACKS_Screener[[#This Row],[Price]]/ZACKS_Screener[[#This Row],[EPS1]], "")</f>
        <v>33.891304347826086</v>
      </c>
      <c r="R308" s="17">
        <f>IFERROR(ZACKS_Screener[[#This Row],[Price]]/ZACKS_Screener[[#This Row],[EPS2]], "")</f>
        <v>25.14516129032258</v>
      </c>
      <c r="S308" s="17">
        <f>IFERROR(ZACKS_Screener[[#This Row],[PE1]]/(ZACKS_Screener[[#This Row],[EG1]]*100), "")</f>
        <v>0.40346790890269141</v>
      </c>
      <c r="T308" s="17">
        <f>IFERROR(ZACKS_Screener[[#This Row],[PE2]]/(ZACKS_Screener[[#This Row],[EG2]]*100), "")</f>
        <v>0.72292338709677439</v>
      </c>
      <c r="U308"/>
    </row>
    <row r="309" spans="1:21" x14ac:dyDescent="0.25">
      <c r="A309" s="20" t="s">
        <v>610</v>
      </c>
      <c r="B309" s="34">
        <v>92684.86</v>
      </c>
      <c r="C309" s="6" t="s">
        <v>609</v>
      </c>
      <c r="D309" s="6" t="s">
        <v>13</v>
      </c>
      <c r="E309" s="6" t="s">
        <v>37</v>
      </c>
      <c r="F309" s="6" t="s">
        <v>404</v>
      </c>
      <c r="G309">
        <v>12</v>
      </c>
      <c r="H309">
        <v>202212</v>
      </c>
      <c r="I309" s="8">
        <v>47.61</v>
      </c>
      <c r="J309" s="8">
        <v>7.11</v>
      </c>
      <c r="K309" s="8">
        <v>6.06</v>
      </c>
      <c r="L309" s="8">
        <v>6.29</v>
      </c>
      <c r="M309" s="35" t="str">
        <f>INDEX(YahooDetails[], MATCH(ZACKS_Screener[Ticker], YahooDetails[Ticker],0), 3)</f>
        <v>Financial Services</v>
      </c>
      <c r="N309" s="6" t="str">
        <f>INDEX(YahooDetails[], MATCH(ZACKS_Screener[Ticker], YahooDetails[Ticker],0), 2)</f>
        <v>Banks—Diversified</v>
      </c>
      <c r="O30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-0.14767932489451485</v>
      </c>
      <c r="P30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3.7953795379538025E-2</v>
      </c>
      <c r="Q309" s="17">
        <f>IFERROR(ZACKS_Screener[[#This Row],[Price]]/ZACKS_Screener[[#This Row],[EPS1]], "")</f>
        <v>7.8564356435643568</v>
      </c>
      <c r="R309" s="17">
        <f>IFERROR(ZACKS_Screener[[#This Row],[Price]]/ZACKS_Screener[[#This Row],[EPS2]], "")</f>
        <v>7.5691573926868045</v>
      </c>
      <c r="S309" s="17">
        <f>IFERROR(ZACKS_Screener[[#This Row],[PE1]]/(ZACKS_Screener[[#This Row],[EG1]]*100), "")</f>
        <v>-0.5319929278642147</v>
      </c>
      <c r="T309" s="17">
        <f>IFERROR(ZACKS_Screener[[#This Row],[PE2]]/(ZACKS_Screener[[#This Row],[EG2]]*100), "")</f>
        <v>1.9943084260731283</v>
      </c>
      <c r="U309"/>
    </row>
    <row r="310" spans="1:21" x14ac:dyDescent="0.25">
      <c r="A310" s="20" t="s">
        <v>612</v>
      </c>
      <c r="B310" s="34">
        <v>3761.43</v>
      </c>
      <c r="C310" s="6" t="s">
        <v>611</v>
      </c>
      <c r="D310" s="6" t="s">
        <v>13</v>
      </c>
      <c r="E310" s="6" t="s">
        <v>330</v>
      </c>
      <c r="F310" s="6" t="s">
        <v>613</v>
      </c>
      <c r="G310">
        <v>12</v>
      </c>
      <c r="H310">
        <v>202212</v>
      </c>
      <c r="I310" s="8">
        <v>659.9</v>
      </c>
      <c r="J310" s="8">
        <v>59.49</v>
      </c>
      <c r="K310" s="8">
        <v>50.51</v>
      </c>
      <c r="L310" s="8">
        <v>57.69</v>
      </c>
      <c r="M310" s="35" t="str">
        <f>INDEX(YahooDetails[], MATCH(ZACKS_Screener[Ticker], YahooDetails[Ticker],0), 3)</f>
        <v>Communication Services</v>
      </c>
      <c r="N310" s="6" t="str">
        <f>INDEX(YahooDetails[], MATCH(ZACKS_Screener[Ticker], YahooDetails[Ticker],0), 2)</f>
        <v>Telecom Services</v>
      </c>
      <c r="O31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-0.15094973945200879</v>
      </c>
      <c r="P31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0.14215006929320925</v>
      </c>
      <c r="Q310" s="17">
        <f>IFERROR(ZACKS_Screener[[#This Row],[Price]]/ZACKS_Screener[[#This Row],[EPS1]], "")</f>
        <v>13.06473965551376</v>
      </c>
      <c r="R310" s="17">
        <f>IFERROR(ZACKS_Screener[[#This Row],[Price]]/ZACKS_Screener[[#This Row],[EPS2]], "")</f>
        <v>11.438724215635292</v>
      </c>
      <c r="S310" s="17">
        <f>IFERROR(ZACKS_Screener[[#This Row],[PE1]]/(ZACKS_Screener[[#This Row],[EG1]]*100), "")</f>
        <v>-0.86550263040814401</v>
      </c>
      <c r="T310" s="17">
        <f>IFERROR(ZACKS_Screener[[#This Row],[PE2]]/(ZACKS_Screener[[#This Row],[EG2]]*100), "")</f>
        <v>0.80469353778793684</v>
      </c>
      <c r="U310"/>
    </row>
    <row r="311" spans="1:21" x14ac:dyDescent="0.25">
      <c r="A311" s="20" t="s">
        <v>615</v>
      </c>
      <c r="B311" s="34">
        <v>6316.04</v>
      </c>
      <c r="C311" s="6" t="s">
        <v>614</v>
      </c>
      <c r="D311" s="6" t="s">
        <v>22</v>
      </c>
      <c r="E311" s="6" t="s">
        <v>37</v>
      </c>
      <c r="F311" s="6" t="s">
        <v>212</v>
      </c>
      <c r="G311">
        <v>12</v>
      </c>
      <c r="H311">
        <v>202212</v>
      </c>
      <c r="I311" s="8">
        <v>492</v>
      </c>
      <c r="J311" s="8">
        <v>39.32</v>
      </c>
      <c r="K311" s="8">
        <v>35.81</v>
      </c>
      <c r="L311" s="8">
        <v>41.39</v>
      </c>
      <c r="M311" s="35" t="str">
        <f>INDEX(YahooDetails[], MATCH(ZACKS_Screener[Ticker], YahooDetails[Ticker],0), 3)</f>
        <v>Financial Services</v>
      </c>
      <c r="N311" s="6" t="str">
        <f>INDEX(YahooDetails[], MATCH(ZACKS_Screener[Ticker], YahooDetails[Ticker],0), 2)</f>
        <v>Credit Services</v>
      </c>
      <c r="O31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-8.9267548321464857E-2</v>
      </c>
      <c r="P31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0.15582239597877681</v>
      </c>
      <c r="Q311" s="17">
        <f>IFERROR(ZACKS_Screener[[#This Row],[Price]]/ZACKS_Screener[[#This Row],[EPS1]], "")</f>
        <v>13.73917900027925</v>
      </c>
      <c r="R311" s="17">
        <f>IFERROR(ZACKS_Screener[[#This Row],[Price]]/ZACKS_Screener[[#This Row],[EPS2]], "")</f>
        <v>11.886929209954095</v>
      </c>
      <c r="S311" s="17">
        <f>IFERROR(ZACKS_Screener[[#This Row],[PE1]]/(ZACKS_Screener[[#This Row],[EG1]]*100), "")</f>
        <v>-1.5391011917121948</v>
      </c>
      <c r="T311" s="17">
        <f>IFERROR(ZACKS_Screener[[#This Row],[PE2]]/(ZACKS_Screener[[#This Row],[EG2]]*100), "")</f>
        <v>0.76285113800798632</v>
      </c>
      <c r="U311"/>
    </row>
    <row r="312" spans="1:21" x14ac:dyDescent="0.25">
      <c r="A312" s="20" t="s">
        <v>617</v>
      </c>
      <c r="B312" s="34">
        <v>7474.3</v>
      </c>
      <c r="C312" s="6" t="s">
        <v>616</v>
      </c>
      <c r="D312" s="6" t="s">
        <v>13</v>
      </c>
      <c r="E312" s="6" t="s">
        <v>14</v>
      </c>
      <c r="F312" s="6" t="s">
        <v>618</v>
      </c>
      <c r="G312">
        <v>6</v>
      </c>
      <c r="H312">
        <v>202206</v>
      </c>
      <c r="I312" s="8">
        <v>327.92</v>
      </c>
      <c r="J312" s="8">
        <v>17.809999999999999</v>
      </c>
      <c r="K312" s="8">
        <v>18.399999999999999</v>
      </c>
      <c r="L312" s="8">
        <v>19.87</v>
      </c>
      <c r="M312" s="35" t="str">
        <f>INDEX(YahooDetails[], MATCH(ZACKS_Screener[Ticker], YahooDetails[Ticker],0), 3)</f>
        <v>Technology</v>
      </c>
      <c r="N312" s="6" t="str">
        <f>INDEX(YahooDetails[], MATCH(ZACKS_Screener[Ticker], YahooDetails[Ticker],0), 2)</f>
        <v>Information Technology Services</v>
      </c>
      <c r="O31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3.3127456485120714E-2</v>
      </c>
      <c r="P31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7.9891304347826222E-2</v>
      </c>
      <c r="Q312" s="17">
        <f>IFERROR(ZACKS_Screener[[#This Row],[Price]]/ZACKS_Screener[[#This Row],[EPS1]], "")</f>
        <v>17.821739130434786</v>
      </c>
      <c r="R312" s="17">
        <f>IFERROR(ZACKS_Screener[[#This Row],[Price]]/ZACKS_Screener[[#This Row],[EPS2]], "")</f>
        <v>16.50327126321087</v>
      </c>
      <c r="S312" s="17">
        <f>IFERROR(ZACKS_Screener[[#This Row],[PE1]]/(ZACKS_Screener[[#This Row],[EG1]]*100), "")</f>
        <v>5.3797487103905697</v>
      </c>
      <c r="T312" s="17">
        <f>IFERROR(ZACKS_Screener[[#This Row],[PE2]]/(ZACKS_Screener[[#This Row],[EG2]]*100), "")</f>
        <v>2.0657155866876153</v>
      </c>
      <c r="U312"/>
    </row>
    <row r="313" spans="1:21" x14ac:dyDescent="0.25">
      <c r="A313" s="20" t="s">
        <v>3462</v>
      </c>
      <c r="B313" s="34">
        <v>2246.15</v>
      </c>
      <c r="C313" s="6" t="s">
        <v>3461</v>
      </c>
      <c r="D313" s="6" t="s">
        <v>13</v>
      </c>
      <c r="E313" s="6" t="s">
        <v>37</v>
      </c>
      <c r="F313" s="6" t="s">
        <v>550</v>
      </c>
      <c r="G313">
        <v>12</v>
      </c>
      <c r="H313">
        <v>202212</v>
      </c>
      <c r="I313" s="8">
        <v>20.68</v>
      </c>
      <c r="J313" s="8">
        <v>2.94</v>
      </c>
      <c r="K313" s="8">
        <v>2.7</v>
      </c>
      <c r="L313" s="8">
        <v>2.68</v>
      </c>
      <c r="M313" s="35" t="str">
        <f>INDEX(YahooDetails[], MATCH(ZACKS_Screener[Ticker], YahooDetails[Ticker],0), 3)</f>
        <v>Financial Services</v>
      </c>
      <c r="N313" s="6" t="str">
        <f>INDEX(YahooDetails[], MATCH(ZACKS_Screener[Ticker], YahooDetails[Ticker],0), 2)</f>
        <v>Banks—Regional</v>
      </c>
      <c r="O31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-8.1632653061224414E-2</v>
      </c>
      <c r="P31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-7.4074074074074138E-3</v>
      </c>
      <c r="Q313" s="17">
        <f>IFERROR(ZACKS_Screener[[#This Row],[Price]]/ZACKS_Screener[[#This Row],[EPS1]], "")</f>
        <v>7.659259259259259</v>
      </c>
      <c r="R313" s="17">
        <f>IFERROR(ZACKS_Screener[[#This Row],[Price]]/ZACKS_Screener[[#This Row],[EPS2]], "")</f>
        <v>7.7164179104477606</v>
      </c>
      <c r="S313" s="17">
        <f>IFERROR(ZACKS_Screener[[#This Row],[PE1]]/(ZACKS_Screener[[#This Row],[EG1]]*100), "")</f>
        <v>-0.93825925925926001</v>
      </c>
      <c r="T313" s="17">
        <f>IFERROR(ZACKS_Screener[[#This Row],[PE2]]/(ZACKS_Screener[[#This Row],[EG2]]*100), "")</f>
        <v>-10.417164179104468</v>
      </c>
      <c r="U313"/>
    </row>
    <row r="314" spans="1:21" x14ac:dyDescent="0.25">
      <c r="A314" s="20" t="s">
        <v>619</v>
      </c>
      <c r="B314" s="34">
        <v>6917.57</v>
      </c>
      <c r="C314" s="6" t="s">
        <v>619</v>
      </c>
      <c r="D314" s="6" t="s">
        <v>13</v>
      </c>
      <c r="E314" s="6" t="s">
        <v>179</v>
      </c>
      <c r="F314" s="6" t="s">
        <v>180</v>
      </c>
      <c r="G314">
        <v>3</v>
      </c>
      <c r="H314">
        <v>202303</v>
      </c>
      <c r="I314" s="8">
        <v>21.75</v>
      </c>
      <c r="J314" s="8">
        <v>0.65</v>
      </c>
      <c r="K314" s="8">
        <v>0.87</v>
      </c>
      <c r="L314" s="8">
        <v>1.1299999999999999</v>
      </c>
      <c r="M314" s="35" t="str">
        <f>INDEX(YahooDetails[], MATCH(ZACKS_Screener[Ticker], YahooDetails[Ticker],0), 3)</f>
        <v>Industrials</v>
      </c>
      <c r="N314" s="6" t="str">
        <f>INDEX(YahooDetails[], MATCH(ZACKS_Screener[Ticker], YahooDetails[Ticker],0), 2)</f>
        <v>Aerospace &amp; Defense</v>
      </c>
      <c r="O31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0.33846153846153842</v>
      </c>
      <c r="P31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0.29885057471264354</v>
      </c>
      <c r="Q314" s="17">
        <f>IFERROR(ZACKS_Screener[[#This Row],[Price]]/ZACKS_Screener[[#This Row],[EPS1]], "")</f>
        <v>25</v>
      </c>
      <c r="R314" s="17">
        <f>IFERROR(ZACKS_Screener[[#This Row],[Price]]/ZACKS_Screener[[#This Row],[EPS2]], "")</f>
        <v>19.247787610619472</v>
      </c>
      <c r="S314" s="17">
        <f>IFERROR(ZACKS_Screener[[#This Row],[PE1]]/(ZACKS_Screener[[#This Row],[EG1]]*100), "")</f>
        <v>0.73863636363636376</v>
      </c>
      <c r="T314" s="17">
        <f>IFERROR(ZACKS_Screener[[#This Row],[PE2]]/(ZACKS_Screener[[#This Row],[EG2]]*100), "")</f>
        <v>0.6440605854322673</v>
      </c>
      <c r="U314"/>
    </row>
    <row r="315" spans="1:21" x14ac:dyDescent="0.25">
      <c r="A315" s="20" t="s">
        <v>621</v>
      </c>
      <c r="B315" s="34">
        <v>16329.29</v>
      </c>
      <c r="C315" s="6" t="s">
        <v>620</v>
      </c>
      <c r="D315" s="6" t="s">
        <v>13</v>
      </c>
      <c r="E315" s="6" t="s">
        <v>51</v>
      </c>
      <c r="F315" s="6" t="s">
        <v>308</v>
      </c>
      <c r="G315">
        <v>5</v>
      </c>
      <c r="H315">
        <v>202305</v>
      </c>
      <c r="I315" s="8">
        <v>34.24</v>
      </c>
      <c r="J315" s="8">
        <v>2.36</v>
      </c>
      <c r="K315" s="8">
        <v>2.84</v>
      </c>
      <c r="L315" s="8">
        <v>2.95</v>
      </c>
      <c r="M315" s="35" t="str">
        <f>INDEX(YahooDetails[], MATCH(ZACKS_Screener[Ticker], YahooDetails[Ticker],0), 3)</f>
        <v>Consumer Defensive</v>
      </c>
      <c r="N315" s="6" t="str">
        <f>INDEX(YahooDetails[], MATCH(ZACKS_Screener[Ticker], YahooDetails[Ticker],0), 2)</f>
        <v>Packaged Foods</v>
      </c>
      <c r="O31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0.20338983050847459</v>
      </c>
      <c r="P31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3.8732394366197298E-2</v>
      </c>
      <c r="Q315" s="17">
        <f>IFERROR(ZACKS_Screener[[#This Row],[Price]]/ZACKS_Screener[[#This Row],[EPS1]], "")</f>
        <v>12.056338028169016</v>
      </c>
      <c r="R315" s="17">
        <f>IFERROR(ZACKS_Screener[[#This Row],[Price]]/ZACKS_Screener[[#This Row],[EPS2]], "")</f>
        <v>11.606779661016949</v>
      </c>
      <c r="S315" s="17">
        <f>IFERROR(ZACKS_Screener[[#This Row],[PE1]]/(ZACKS_Screener[[#This Row],[EG1]]*100), "")</f>
        <v>0.59276995305164315</v>
      </c>
      <c r="T315" s="17">
        <f>IFERROR(ZACKS_Screener[[#This Row],[PE2]]/(ZACKS_Screener[[#This Row],[EG2]]*100), "")</f>
        <v>2.9966594761170944</v>
      </c>
      <c r="U315"/>
    </row>
    <row r="316" spans="1:21" x14ac:dyDescent="0.25">
      <c r="A316" s="20" t="s">
        <v>623</v>
      </c>
      <c r="B316" s="34">
        <v>23229.72</v>
      </c>
      <c r="C316" s="6" t="s">
        <v>622</v>
      </c>
      <c r="D316" s="6" t="s">
        <v>13</v>
      </c>
      <c r="E316" s="6" t="s">
        <v>41</v>
      </c>
      <c r="F316" s="6" t="s">
        <v>45</v>
      </c>
      <c r="G316">
        <v>6</v>
      </c>
      <c r="H316">
        <v>202206</v>
      </c>
      <c r="I316" s="8">
        <v>91.24</v>
      </c>
      <c r="J316" s="8">
        <v>5.0599999999999996</v>
      </c>
      <c r="K316" s="8">
        <v>5.73</v>
      </c>
      <c r="L316" s="8">
        <v>6.53</v>
      </c>
      <c r="M316" s="35" t="str">
        <f>INDEX(YahooDetails[], MATCH(ZACKS_Screener[Ticker], YahooDetails[Ticker],0), 3)</f>
        <v>Healthcare</v>
      </c>
      <c r="N316" s="6" t="str">
        <f>INDEX(YahooDetails[], MATCH(ZACKS_Screener[Ticker], YahooDetails[Ticker],0), 2)</f>
        <v>Medical Distribution</v>
      </c>
      <c r="O31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0.13241106719367607</v>
      </c>
      <c r="P31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0.13961605584642231</v>
      </c>
      <c r="Q316" s="17">
        <f>IFERROR(ZACKS_Screener[[#This Row],[Price]]/ZACKS_Screener[[#This Row],[EPS1]], "")</f>
        <v>15.923211169284466</v>
      </c>
      <c r="R316" s="17">
        <f>IFERROR(ZACKS_Screener[[#This Row],[Price]]/ZACKS_Screener[[#This Row],[EPS2]], "")</f>
        <v>13.972434915773352</v>
      </c>
      <c r="S316" s="17">
        <f>IFERROR(ZACKS_Screener[[#This Row],[PE1]]/(ZACKS_Screener[[#This Row],[EG1]]*100), "")</f>
        <v>1.2025589330832729</v>
      </c>
      <c r="T316" s="17">
        <f>IFERROR(ZACKS_Screener[[#This Row],[PE2]]/(ZACKS_Screener[[#This Row],[EG2]]*100), "")</f>
        <v>1.0007756508422665</v>
      </c>
      <c r="U316"/>
    </row>
    <row r="317" spans="1:21" x14ac:dyDescent="0.25">
      <c r="A317" s="20" t="s">
        <v>3466</v>
      </c>
      <c r="B317" s="34">
        <v>2257.2600000000002</v>
      </c>
      <c r="C317" s="6" t="s">
        <v>3465</v>
      </c>
      <c r="D317" s="6" t="s">
        <v>22</v>
      </c>
      <c r="E317" s="6" t="s">
        <v>130</v>
      </c>
      <c r="F317" s="6" t="s">
        <v>477</v>
      </c>
      <c r="G317">
        <v>5</v>
      </c>
      <c r="H317">
        <v>202305</v>
      </c>
      <c r="I317" s="8">
        <v>46.08</v>
      </c>
      <c r="J317" s="8">
        <v>2.72</v>
      </c>
      <c r="K317" s="8">
        <v>4.95</v>
      </c>
      <c r="M317" s="35" t="str">
        <f>INDEX(YahooDetails[], MATCH(ZACKS_Screener[Ticker], YahooDetails[Ticker],0), 3)</f>
        <v>Consumer Defensive</v>
      </c>
      <c r="N317" s="6" t="str">
        <f>INDEX(YahooDetails[], MATCH(ZACKS_Screener[Ticker], YahooDetails[Ticker],0), 2)</f>
        <v>Farm Products</v>
      </c>
      <c r="O31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0.81985294117647056</v>
      </c>
      <c r="P31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</v>
      </c>
      <c r="Q317" s="17">
        <f>IFERROR(ZACKS_Screener[[#This Row],[Price]]/ZACKS_Screener[[#This Row],[EPS1]], "")</f>
        <v>9.3090909090909086</v>
      </c>
      <c r="R317" s="17" t="str">
        <f>IFERROR(ZACKS_Screener[[#This Row],[Price]]/ZACKS_Screener[[#This Row],[EPS2]], "")</f>
        <v/>
      </c>
      <c r="S317" s="17">
        <f>IFERROR(ZACKS_Screener[[#This Row],[PE1]]/(ZACKS_Screener[[#This Row],[EG1]]*100), "")</f>
        <v>0.11354586220953934</v>
      </c>
      <c r="T317" s="17" t="str">
        <f>IFERROR(ZACKS_Screener[[#This Row],[PE2]]/(ZACKS_Screener[[#This Row],[EG2]]*100), "")</f>
        <v/>
      </c>
      <c r="U317"/>
    </row>
    <row r="318" spans="1:21" x14ac:dyDescent="0.25">
      <c r="A318" s="20" t="s">
        <v>625</v>
      </c>
      <c r="B318" s="34">
        <v>3335.16</v>
      </c>
      <c r="C318" s="6" t="s">
        <v>624</v>
      </c>
      <c r="D318" s="6" t="s">
        <v>13</v>
      </c>
      <c r="E318" s="6" t="s">
        <v>14</v>
      </c>
      <c r="F318" s="6" t="s">
        <v>201</v>
      </c>
      <c r="G318">
        <v>12</v>
      </c>
      <c r="H318">
        <v>202212</v>
      </c>
      <c r="I318" s="8">
        <v>50.38</v>
      </c>
      <c r="J318" s="8">
        <v>1.1200000000000001</v>
      </c>
      <c r="K318" s="8">
        <v>1.27</v>
      </c>
      <c r="L318" s="8">
        <v>1.59</v>
      </c>
      <c r="M318" s="35" t="str">
        <f>INDEX(YahooDetails[], MATCH(ZACKS_Screener[Ticker], YahooDetails[Ticker],0), 3)</f>
        <v>Technology</v>
      </c>
      <c r="N318" s="6" t="str">
        <f>INDEX(YahooDetails[], MATCH(ZACKS_Screener[Ticker], YahooDetails[Ticker],0), 2)</f>
        <v>Software—Application</v>
      </c>
      <c r="O31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0.13392857142857134</v>
      </c>
      <c r="P31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0.25196850393700793</v>
      </c>
      <c r="Q318" s="17">
        <f>IFERROR(ZACKS_Screener[[#This Row],[Price]]/ZACKS_Screener[[#This Row],[EPS1]], "")</f>
        <v>39.669291338582681</v>
      </c>
      <c r="R318" s="17">
        <f>IFERROR(ZACKS_Screener[[#This Row],[Price]]/ZACKS_Screener[[#This Row],[EPS2]], "")</f>
        <v>31.685534591194969</v>
      </c>
      <c r="S318" s="17">
        <f>IFERROR(ZACKS_Screener[[#This Row],[PE1]]/(ZACKS_Screener[[#This Row],[EG1]]*100), "")</f>
        <v>2.9619737532808421</v>
      </c>
      <c r="T318" s="17">
        <f>IFERROR(ZACKS_Screener[[#This Row],[PE2]]/(ZACKS_Screener[[#This Row],[EG2]]*100), "")</f>
        <v>1.25751965408805</v>
      </c>
      <c r="U318"/>
    </row>
    <row r="319" spans="1:21" x14ac:dyDescent="0.25">
      <c r="A319" s="20" t="s">
        <v>627</v>
      </c>
      <c r="B319" s="34">
        <v>8912.33</v>
      </c>
      <c r="C319" s="6" t="s">
        <v>626</v>
      </c>
      <c r="D319" s="6" t="s">
        <v>22</v>
      </c>
      <c r="E319" s="6" t="s">
        <v>85</v>
      </c>
      <c r="F319" s="6" t="s">
        <v>145</v>
      </c>
      <c r="G319">
        <v>12</v>
      </c>
      <c r="H319">
        <v>202212</v>
      </c>
      <c r="I319" s="8">
        <v>224.14</v>
      </c>
      <c r="J319" s="8">
        <v>58.05</v>
      </c>
      <c r="K319" s="8">
        <v>34.21</v>
      </c>
      <c r="L319" s="8">
        <v>24.32</v>
      </c>
      <c r="M319" s="35" t="str">
        <f>INDEX(YahooDetails[], MATCH(ZACKS_Screener[Ticker], YahooDetails[Ticker],0), 3)</f>
        <v>Industrials</v>
      </c>
      <c r="N319" s="6" t="str">
        <f>INDEX(YahooDetails[], MATCH(ZACKS_Screener[Ticker], YahooDetails[Ticker],0), 2)</f>
        <v>Rental &amp; Leasing Services</v>
      </c>
      <c r="O31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-0.41068044788975017</v>
      </c>
      <c r="P31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-0.28909675533469747</v>
      </c>
      <c r="Q319" s="17">
        <f>IFERROR(ZACKS_Screener[[#This Row],[Price]]/ZACKS_Screener[[#This Row],[EPS1]], "")</f>
        <v>6.551885413621747</v>
      </c>
      <c r="R319" s="17">
        <f>IFERROR(ZACKS_Screener[[#This Row],[Price]]/ZACKS_Screener[[#This Row],[EPS2]], "")</f>
        <v>9.2162828947368407</v>
      </c>
      <c r="S319" s="17">
        <f>IFERROR(ZACKS_Screener[[#This Row],[PE1]]/(ZACKS_Screener[[#This Row],[EG1]]*100), "")</f>
        <v>-0.15953731051205641</v>
      </c>
      <c r="T319" s="17">
        <f>IFERROR(ZACKS_Screener[[#This Row],[PE2]]/(ZACKS_Screener[[#This Row],[EG2]]*100), "")</f>
        <v>-0.31879579153584153</v>
      </c>
      <c r="U319"/>
    </row>
    <row r="320" spans="1:21" x14ac:dyDescent="0.25">
      <c r="A320" s="20" t="s">
        <v>3469</v>
      </c>
      <c r="B320" s="34">
        <v>2502.0700000000002</v>
      </c>
      <c r="C320" s="6" t="s">
        <v>3468</v>
      </c>
      <c r="D320" s="6" t="s">
        <v>22</v>
      </c>
      <c r="E320" s="6" t="s">
        <v>107</v>
      </c>
      <c r="F320" s="6" t="s">
        <v>1403</v>
      </c>
      <c r="G320">
        <v>12</v>
      </c>
      <c r="H320">
        <v>202212</v>
      </c>
      <c r="I320" s="8">
        <v>22.08</v>
      </c>
      <c r="J320" s="8">
        <v>1.02</v>
      </c>
      <c r="K320" s="8">
        <v>0.98</v>
      </c>
      <c r="L320" s="8">
        <v>1.0900000000000001</v>
      </c>
      <c r="M320" s="35" t="str">
        <f>INDEX(YahooDetails[], MATCH(ZACKS_Screener[Ticker], YahooDetails[Ticker],0), 3)</f>
        <v>Consumer Cyclical</v>
      </c>
      <c r="N320" s="6" t="str">
        <f>INDEX(YahooDetails[], MATCH(ZACKS_Screener[Ticker], YahooDetails[Ticker],0), 2)</f>
        <v>Auto &amp; Truck Dealerships</v>
      </c>
      <c r="O32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-3.9215686274509838E-2</v>
      </c>
      <c r="P32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0.11224489795918377</v>
      </c>
      <c r="Q320" s="17">
        <f>IFERROR(ZACKS_Screener[[#This Row],[Price]]/ZACKS_Screener[[#This Row],[EPS1]], "")</f>
        <v>22.530612244897959</v>
      </c>
      <c r="R320" s="17">
        <f>IFERROR(ZACKS_Screener[[#This Row],[Price]]/ZACKS_Screener[[#This Row],[EPS2]], "")</f>
        <v>20.25688073394495</v>
      </c>
      <c r="S320" s="17">
        <f>IFERROR(ZACKS_Screener[[#This Row],[PE1]]/(ZACKS_Screener[[#This Row],[EG1]]*100), "")</f>
        <v>-5.7453061224489748</v>
      </c>
      <c r="T320" s="17">
        <f>IFERROR(ZACKS_Screener[[#This Row],[PE2]]/(ZACKS_Screener[[#This Row],[EG2]]*100), "")</f>
        <v>1.8047039199332759</v>
      </c>
      <c r="U320"/>
    </row>
    <row r="321" spans="1:21" x14ac:dyDescent="0.25">
      <c r="A321" s="20" t="s">
        <v>629</v>
      </c>
      <c r="B321" s="34">
        <v>39746.639999999999</v>
      </c>
      <c r="C321" s="6" t="s">
        <v>628</v>
      </c>
      <c r="D321" s="6" t="s">
        <v>13</v>
      </c>
      <c r="E321" s="6" t="s">
        <v>14</v>
      </c>
      <c r="F321" s="6" t="s">
        <v>630</v>
      </c>
      <c r="G321">
        <v>12</v>
      </c>
      <c r="H321">
        <v>202212</v>
      </c>
      <c r="I321" s="8">
        <v>47.61</v>
      </c>
      <c r="J321" s="8">
        <v>2.34</v>
      </c>
      <c r="K321" s="8">
        <v>2.57</v>
      </c>
      <c r="L321" s="8">
        <v>2.76</v>
      </c>
      <c r="M321" s="35" t="str">
        <f>INDEX(YahooDetails[], MATCH(ZACKS_Screener[Ticker], YahooDetails[Ticker],0), 3)</f>
        <v>Industrials</v>
      </c>
      <c r="N321" s="6" t="str">
        <f>INDEX(YahooDetails[], MATCH(ZACKS_Screener[Ticker], YahooDetails[Ticker],0), 2)</f>
        <v>Building Products &amp; Equipment</v>
      </c>
      <c r="O32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9.8290598290598288E-2</v>
      </c>
      <c r="P32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7.3929961089494151E-2</v>
      </c>
      <c r="Q321" s="17">
        <f>IFERROR(ZACKS_Screener[[#This Row],[Price]]/ZACKS_Screener[[#This Row],[EPS1]], "")</f>
        <v>18.525291828793776</v>
      </c>
      <c r="R321" s="17">
        <f>IFERROR(ZACKS_Screener[[#This Row],[Price]]/ZACKS_Screener[[#This Row],[EPS2]], "")</f>
        <v>17.25</v>
      </c>
      <c r="S321" s="17">
        <f>IFERROR(ZACKS_Screener[[#This Row],[PE1]]/(ZACKS_Screener[[#This Row],[EG1]]*100), "")</f>
        <v>1.8847470817120624</v>
      </c>
      <c r="T321" s="17">
        <f>IFERROR(ZACKS_Screener[[#This Row],[PE2]]/(ZACKS_Screener[[#This Row],[EG2]]*100), "")</f>
        <v>2.3332894736842111</v>
      </c>
      <c r="U321"/>
    </row>
    <row r="322" spans="1:21" x14ac:dyDescent="0.25">
      <c r="A322" s="20" t="s">
        <v>632</v>
      </c>
      <c r="B322" s="34">
        <v>8142.96</v>
      </c>
      <c r="C322" s="6" t="s">
        <v>631</v>
      </c>
      <c r="D322" s="6" t="s">
        <v>22</v>
      </c>
      <c r="E322" s="6" t="s">
        <v>30</v>
      </c>
      <c r="F322" s="6" t="s">
        <v>633</v>
      </c>
      <c r="G322">
        <v>4</v>
      </c>
      <c r="H322">
        <v>202304</v>
      </c>
      <c r="I322" s="8">
        <v>218.53</v>
      </c>
      <c r="J322" s="8">
        <v>11.6</v>
      </c>
      <c r="K322" s="8">
        <v>10.56</v>
      </c>
      <c r="L322" s="8">
        <v>10.83</v>
      </c>
      <c r="M322" s="35" t="str">
        <f>INDEX(YahooDetails[], MATCH(ZACKS_Screener[Ticker], YahooDetails[Ticker],0), 3)</f>
        <v>Consumer Cyclical</v>
      </c>
      <c r="N322" s="6" t="str">
        <f>INDEX(YahooDetails[], MATCH(ZACKS_Screener[Ticker], YahooDetails[Ticker],0), 2)</f>
        <v>Specialty Retail</v>
      </c>
      <c r="O32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-8.9655172413793033E-2</v>
      </c>
      <c r="P32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2.5568181818181778E-2</v>
      </c>
      <c r="Q322" s="17">
        <f>IFERROR(ZACKS_Screener[[#This Row],[Price]]/ZACKS_Screener[[#This Row],[EPS1]], "")</f>
        <v>20.694128787878785</v>
      </c>
      <c r="R322" s="17">
        <f>IFERROR(ZACKS_Screener[[#This Row],[Price]]/ZACKS_Screener[[#This Row],[EPS2]], "")</f>
        <v>20.17820867959372</v>
      </c>
      <c r="S322" s="17">
        <f>IFERROR(ZACKS_Screener[[#This Row],[PE1]]/(ZACKS_Screener[[#This Row],[EG1]]*100), "")</f>
        <v>-2.3081912878787896</v>
      </c>
      <c r="T322" s="17">
        <f>IFERROR(ZACKS_Screener[[#This Row],[PE2]]/(ZACKS_Screener[[#This Row],[EG2]]*100), "")</f>
        <v>7.891921616907779</v>
      </c>
      <c r="U322"/>
    </row>
    <row r="323" spans="1:21" x14ac:dyDescent="0.25">
      <c r="A323" s="20" t="s">
        <v>635</v>
      </c>
      <c r="B323" s="34">
        <v>124278.02</v>
      </c>
      <c r="C323" s="6" t="s">
        <v>634</v>
      </c>
      <c r="D323" s="6" t="s">
        <v>13</v>
      </c>
      <c r="E323" s="6" t="s">
        <v>18</v>
      </c>
      <c r="F323" s="6" t="s">
        <v>636</v>
      </c>
      <c r="G323">
        <v>12</v>
      </c>
      <c r="H323">
        <v>202212</v>
      </c>
      <c r="I323" s="8">
        <v>241.15</v>
      </c>
      <c r="J323" s="8">
        <v>13.84</v>
      </c>
      <c r="K323" s="8">
        <v>17.72</v>
      </c>
      <c r="L323" s="8">
        <v>18.25</v>
      </c>
      <c r="M323" s="35" t="str">
        <f>INDEX(YahooDetails[], MATCH(ZACKS_Screener[Ticker], YahooDetails[Ticker],0), 3)</f>
        <v/>
      </c>
      <c r="N323" s="6" t="str">
        <f>INDEX(YahooDetails[], MATCH(ZACKS_Screener[Ticker], YahooDetails[Ticker],0), 2)</f>
        <v/>
      </c>
      <c r="O32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0.2803468208092485</v>
      </c>
      <c r="P32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2.990970654627546E-2</v>
      </c>
      <c r="Q323" s="17">
        <f>IFERROR(ZACKS_Screener[[#This Row],[Price]]/ZACKS_Screener[[#This Row],[EPS1]], "")</f>
        <v>13.608916478555306</v>
      </c>
      <c r="R323" s="17">
        <f>IFERROR(ZACKS_Screener[[#This Row],[Price]]/ZACKS_Screener[[#This Row],[EPS2]], "")</f>
        <v>13.213698630136987</v>
      </c>
      <c r="S323" s="17">
        <f>IFERROR(ZACKS_Screener[[#This Row],[PE1]]/(ZACKS_Screener[[#This Row],[EG1]]*100), "")</f>
        <v>0.48543145377114816</v>
      </c>
      <c r="T323" s="17">
        <f>IFERROR(ZACKS_Screener[[#This Row],[PE2]]/(ZACKS_Screener[[#This Row],[EG2]]*100), "")</f>
        <v>4.4178630136986206</v>
      </c>
      <c r="U323"/>
    </row>
    <row r="324" spans="1:21" x14ac:dyDescent="0.25">
      <c r="A324" s="20" t="s">
        <v>3471</v>
      </c>
      <c r="B324" s="34">
        <v>2440.83</v>
      </c>
      <c r="C324" s="6" t="s">
        <v>3470</v>
      </c>
      <c r="D324" s="6" t="s">
        <v>22</v>
      </c>
      <c r="E324" s="6" t="s">
        <v>37</v>
      </c>
      <c r="F324" s="6" t="s">
        <v>801</v>
      </c>
      <c r="G324">
        <v>12</v>
      </c>
      <c r="H324">
        <v>202212</v>
      </c>
      <c r="I324" s="8">
        <v>33.65</v>
      </c>
      <c r="J324" s="8">
        <v>4.83</v>
      </c>
      <c r="K324" s="8">
        <v>4.8099999999999996</v>
      </c>
      <c r="L324" s="8">
        <v>4.71</v>
      </c>
      <c r="M324" s="35" t="str">
        <f>INDEX(YahooDetails[], MATCH(ZACKS_Screener[Ticker], YahooDetails[Ticker],0), 3)</f>
        <v>Financial Services</v>
      </c>
      <c r="N324" s="6" t="str">
        <f>INDEX(YahooDetails[], MATCH(ZACKS_Screener[Ticker], YahooDetails[Ticker],0), 2)</f>
        <v>Banks—Regional</v>
      </c>
      <c r="O32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-4.1407867494824974E-3</v>
      </c>
      <c r="P32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-2.0790020790020718E-2</v>
      </c>
      <c r="Q324" s="17">
        <f>IFERROR(ZACKS_Screener[[#This Row],[Price]]/ZACKS_Screener[[#This Row],[EPS1]], "")</f>
        <v>6.995841995841996</v>
      </c>
      <c r="R324" s="17">
        <f>IFERROR(ZACKS_Screener[[#This Row],[Price]]/ZACKS_Screener[[#This Row],[EPS2]], "")</f>
        <v>7.1443736730360934</v>
      </c>
      <c r="S324" s="17">
        <f>IFERROR(ZACKS_Screener[[#This Row],[PE1]]/(ZACKS_Screener[[#This Row],[EG1]]*100), "")</f>
        <v>-16.89495841995803</v>
      </c>
      <c r="T324" s="17">
        <f>IFERROR(ZACKS_Screener[[#This Row],[PE2]]/(ZACKS_Screener[[#This Row],[EG2]]*100), "")</f>
        <v>-3.4364437367303724</v>
      </c>
      <c r="U324"/>
    </row>
    <row r="325" spans="1:21" x14ac:dyDescent="0.25">
      <c r="A325" s="20" t="s">
        <v>638</v>
      </c>
      <c r="B325" s="34">
        <v>80047.509999999995</v>
      </c>
      <c r="C325" s="6" t="s">
        <v>637</v>
      </c>
      <c r="D325" s="6" t="s">
        <v>13</v>
      </c>
      <c r="E325" s="6" t="s">
        <v>37</v>
      </c>
      <c r="F325" s="6" t="s">
        <v>70</v>
      </c>
      <c r="G325">
        <v>12</v>
      </c>
      <c r="H325">
        <v>202212</v>
      </c>
      <c r="I325" s="8">
        <v>193.27</v>
      </c>
      <c r="J325" s="8">
        <v>15.24</v>
      </c>
      <c r="K325" s="8">
        <v>17.62</v>
      </c>
      <c r="L325" s="8">
        <v>19.399999999999999</v>
      </c>
      <c r="M325" s="35" t="str">
        <f>INDEX(YahooDetails[], MATCH(ZACKS_Screener[Ticker], YahooDetails[Ticker],0), 3)</f>
        <v>Financial Services</v>
      </c>
      <c r="N325" s="6" t="str">
        <f>INDEX(YahooDetails[], MATCH(ZACKS_Screener[Ticker], YahooDetails[Ticker],0), 2)</f>
        <v>Insurance—Property &amp; Casualty</v>
      </c>
      <c r="O32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0.15616797900262472</v>
      </c>
      <c r="P32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0.10102156640181598</v>
      </c>
      <c r="Q325" s="17">
        <f>IFERROR(ZACKS_Screener[[#This Row],[Price]]/ZACKS_Screener[[#This Row],[EPS1]], "")</f>
        <v>10.968785471055618</v>
      </c>
      <c r="R325" s="17">
        <f>IFERROR(ZACKS_Screener[[#This Row],[Price]]/ZACKS_Screener[[#This Row],[EPS2]], "")</f>
        <v>9.9623711340206196</v>
      </c>
      <c r="S325" s="17">
        <f>IFERROR(ZACKS_Screener[[#This Row],[PE1]]/(ZACKS_Screener[[#This Row],[EG1]]*100), "")</f>
        <v>0.7023709688188553</v>
      </c>
      <c r="T325" s="17">
        <f>IFERROR(ZACKS_Screener[[#This Row],[PE2]]/(ZACKS_Screener[[#This Row],[EG2]]*100), "")</f>
        <v>0.98616280551372792</v>
      </c>
      <c r="U325"/>
    </row>
    <row r="326" spans="1:21" x14ac:dyDescent="0.25">
      <c r="A326" s="20" t="s">
        <v>640</v>
      </c>
      <c r="B326" s="34">
        <v>14451.03</v>
      </c>
      <c r="C326" s="6" t="s">
        <v>639</v>
      </c>
      <c r="D326" s="6" t="s">
        <v>582</v>
      </c>
      <c r="E326" s="6" t="s">
        <v>37</v>
      </c>
      <c r="F326" s="6" t="s">
        <v>641</v>
      </c>
      <c r="G326">
        <v>12</v>
      </c>
      <c r="H326">
        <v>202212</v>
      </c>
      <c r="I326" s="8">
        <v>136.88</v>
      </c>
      <c r="J326" s="8">
        <v>6.93</v>
      </c>
      <c r="K326" s="8">
        <v>7.18</v>
      </c>
      <c r="L326" s="8">
        <v>7.43</v>
      </c>
      <c r="M326" s="35" t="str">
        <f>INDEX(YahooDetails[], MATCH(ZACKS_Screener[Ticker], YahooDetails[Ticker],0), 3)</f>
        <v>Financial Services</v>
      </c>
      <c r="N326" s="6" t="str">
        <f>INDEX(YahooDetails[], MATCH(ZACKS_Screener[Ticker], YahooDetails[Ticker],0), 2)</f>
        <v>Financial Data &amp; Stock Exchanges</v>
      </c>
      <c r="O32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3.6075036075036079E-2</v>
      </c>
      <c r="P32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3.4818941504178275E-2</v>
      </c>
      <c r="Q326" s="17">
        <f>IFERROR(ZACKS_Screener[[#This Row],[Price]]/ZACKS_Screener[[#This Row],[EPS1]], "")</f>
        <v>19.064066852367688</v>
      </c>
      <c r="R326" s="17">
        <f>IFERROR(ZACKS_Screener[[#This Row],[Price]]/ZACKS_Screener[[#This Row],[EPS2]], "")</f>
        <v>18.422611036339166</v>
      </c>
      <c r="S326" s="17">
        <f>IFERROR(ZACKS_Screener[[#This Row],[PE1]]/(ZACKS_Screener[[#This Row],[EG1]]*100), "")</f>
        <v>5.2845593314763226</v>
      </c>
      <c r="T326" s="17">
        <f>IFERROR(ZACKS_Screener[[#This Row],[PE2]]/(ZACKS_Screener[[#This Row],[EG2]]*100), "")</f>
        <v>5.2909738896366081</v>
      </c>
      <c r="U326"/>
    </row>
    <row r="327" spans="1:21" x14ac:dyDescent="0.25">
      <c r="A327" s="6" t="s">
        <v>643</v>
      </c>
      <c r="B327" s="34">
        <v>23915.439999999999</v>
      </c>
      <c r="C327" s="6" t="s">
        <v>642</v>
      </c>
      <c r="D327" s="6" t="s">
        <v>13</v>
      </c>
      <c r="E327" s="6" t="s">
        <v>37</v>
      </c>
      <c r="F327" s="6" t="s">
        <v>458</v>
      </c>
      <c r="G327">
        <v>12</v>
      </c>
      <c r="H327">
        <v>202212</v>
      </c>
      <c r="I327" s="8">
        <v>76.94</v>
      </c>
      <c r="J327" s="8">
        <v>5.69</v>
      </c>
      <c r="K327" s="8">
        <v>4.9400000000000004</v>
      </c>
      <c r="L327" s="8">
        <v>5.98</v>
      </c>
      <c r="M327" s="35" t="str">
        <f>INDEX(YahooDetails[], MATCH(ZACKS_Screener[Ticker], YahooDetails[Ticker],0), 3)</f>
        <v>Real Estate</v>
      </c>
      <c r="N327" s="6" t="str">
        <f>INDEX(YahooDetails[], MATCH(ZACKS_Screener[Ticker], YahooDetails[Ticker],0), 2)</f>
        <v>Real Estate Services</v>
      </c>
      <c r="O32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-0.13181019332161686</v>
      </c>
      <c r="P32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0.21052631578947367</v>
      </c>
      <c r="Q327" s="17">
        <f>IFERROR(ZACKS_Screener[[#This Row],[Price]]/ZACKS_Screener[[#This Row],[EPS1]], "")</f>
        <v>15.5748987854251</v>
      </c>
      <c r="R327" s="17">
        <f>IFERROR(ZACKS_Screener[[#This Row],[Price]]/ZACKS_Screener[[#This Row],[EPS2]], "")</f>
        <v>12.866220735785951</v>
      </c>
      <c r="S327" s="17">
        <f>IFERROR(ZACKS_Screener[[#This Row],[PE1]]/(ZACKS_Screener[[#This Row],[EG1]]*100), "")</f>
        <v>-1.1816156545209178</v>
      </c>
      <c r="T327" s="17">
        <f>IFERROR(ZACKS_Screener[[#This Row],[PE2]]/(ZACKS_Screener[[#This Row],[EG2]]*100), "")</f>
        <v>0.61114548494983278</v>
      </c>
      <c r="U327"/>
    </row>
    <row r="328" spans="1:21" x14ac:dyDescent="0.25">
      <c r="A328" s="20" t="s">
        <v>3473</v>
      </c>
      <c r="B328" s="34">
        <v>2069.92</v>
      </c>
      <c r="C328" s="6" t="s">
        <v>3472</v>
      </c>
      <c r="D328" s="6" t="s">
        <v>22</v>
      </c>
      <c r="E328" s="6" t="s">
        <v>30</v>
      </c>
      <c r="F328" s="6" t="s">
        <v>763</v>
      </c>
      <c r="G328">
        <v>7</v>
      </c>
      <c r="H328">
        <v>202207</v>
      </c>
      <c r="I328" s="8">
        <v>93.44</v>
      </c>
      <c r="J328" s="8">
        <v>6.09</v>
      </c>
      <c r="K328" s="8">
        <v>5.5</v>
      </c>
      <c r="L328" s="8">
        <v>6.51</v>
      </c>
      <c r="M328" s="35" t="str">
        <f>INDEX(YahooDetails[], MATCH(ZACKS_Screener[Ticker], YahooDetails[Ticker],0), 3)</f>
        <v>Consumer Cyclical</v>
      </c>
      <c r="N328" s="6" t="str">
        <f>INDEX(YahooDetails[], MATCH(ZACKS_Screener[Ticker], YahooDetails[Ticker],0), 2)</f>
        <v>Restaurants</v>
      </c>
      <c r="O32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-9.6880131362889962E-2</v>
      </c>
      <c r="P32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0.1836363636363636</v>
      </c>
      <c r="Q328" s="17">
        <f>IFERROR(ZACKS_Screener[[#This Row],[Price]]/ZACKS_Screener[[#This Row],[EPS1]], "")</f>
        <v>16.989090909090908</v>
      </c>
      <c r="R328" s="17">
        <f>IFERROR(ZACKS_Screener[[#This Row],[Price]]/ZACKS_Screener[[#This Row],[EPS2]], "")</f>
        <v>14.353302611367127</v>
      </c>
      <c r="S328" s="17">
        <f>IFERROR(ZACKS_Screener[[#This Row],[PE1]]/(ZACKS_Screener[[#This Row],[EG1]]*100), "")</f>
        <v>-1.7536197226502315</v>
      </c>
      <c r="T328" s="17">
        <f>IFERROR(ZACKS_Screener[[#This Row],[PE2]]/(ZACKS_Screener[[#This Row],[EG2]]*100), "")</f>
        <v>0.78161548873781406</v>
      </c>
      <c r="U328"/>
    </row>
    <row r="329" spans="1:21" x14ac:dyDescent="0.25">
      <c r="A329" s="20" t="s">
        <v>645</v>
      </c>
      <c r="B329" s="34">
        <v>6038.83</v>
      </c>
      <c r="C329" s="6" t="s">
        <v>644</v>
      </c>
      <c r="D329" s="6" t="s">
        <v>22</v>
      </c>
      <c r="E329" s="6" t="s">
        <v>37</v>
      </c>
      <c r="F329" s="6" t="s">
        <v>646</v>
      </c>
      <c r="G329">
        <v>12</v>
      </c>
      <c r="H329">
        <v>202212</v>
      </c>
      <c r="I329" s="8">
        <v>48.42</v>
      </c>
      <c r="J329" s="8">
        <v>3.85</v>
      </c>
      <c r="K329" s="8">
        <v>3.69</v>
      </c>
      <c r="L329" s="8">
        <v>3.56</v>
      </c>
      <c r="M329" s="35" t="str">
        <f>INDEX(YahooDetails[], MATCH(ZACKS_Screener[Ticker], YahooDetails[Ticker],0), 3)</f>
        <v>Financial Services</v>
      </c>
      <c r="N329" s="6" t="str">
        <f>INDEX(YahooDetails[], MATCH(ZACKS_Screener[Ticker], YahooDetails[Ticker],0), 2)</f>
        <v>Banks—Regional</v>
      </c>
      <c r="O32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-4.1558441558441593E-2</v>
      </c>
      <c r="P32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-3.5230352303523005E-2</v>
      </c>
      <c r="Q329" s="17">
        <f>IFERROR(ZACKS_Screener[[#This Row],[Price]]/ZACKS_Screener[[#This Row],[EPS1]], "")</f>
        <v>13.121951219512196</v>
      </c>
      <c r="R329" s="17">
        <f>IFERROR(ZACKS_Screener[[#This Row],[Price]]/ZACKS_Screener[[#This Row],[EPS2]], "")</f>
        <v>13.601123595505618</v>
      </c>
      <c r="S329" s="17">
        <f>IFERROR(ZACKS_Screener[[#This Row],[PE1]]/(ZACKS_Screener[[#This Row],[EG1]]*100), "")</f>
        <v>-3.15746951219512</v>
      </c>
      <c r="T329" s="17">
        <f>IFERROR(ZACKS_Screener[[#This Row],[PE2]]/(ZACKS_Screener[[#This Row],[EG2]]*100), "")</f>
        <v>-3.8606266205704438</v>
      </c>
      <c r="U329"/>
    </row>
    <row r="330" spans="1:21" x14ac:dyDescent="0.25">
      <c r="A330" s="20" t="s">
        <v>648</v>
      </c>
      <c r="B330" s="34">
        <v>3750.02</v>
      </c>
      <c r="C330" s="6" t="s">
        <v>647</v>
      </c>
      <c r="D330" s="6" t="s">
        <v>13</v>
      </c>
      <c r="E330" s="6" t="s">
        <v>130</v>
      </c>
      <c r="F330" s="6" t="s">
        <v>189</v>
      </c>
      <c r="G330">
        <v>9</v>
      </c>
      <c r="H330">
        <v>202209</v>
      </c>
      <c r="I330" s="8">
        <v>66.790000000000006</v>
      </c>
      <c r="J330" s="8">
        <v>6.28</v>
      </c>
      <c r="K330" s="8">
        <v>6.05</v>
      </c>
      <c r="L330" s="8">
        <v>6.79</v>
      </c>
      <c r="M330" s="35" t="str">
        <f>INDEX(YahooDetails[], MATCH(ZACKS_Screener[Ticker], YahooDetails[Ticker],0), 3)</f>
        <v>Basic Materials</v>
      </c>
      <c r="N330" s="6" t="str">
        <f>INDEX(YahooDetails[], MATCH(ZACKS_Screener[Ticker], YahooDetails[Ticker],0), 2)</f>
        <v>Specialty Chemicals</v>
      </c>
      <c r="O33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-3.6624203821656119E-2</v>
      </c>
      <c r="P33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0.1223140495867769</v>
      </c>
      <c r="Q330" s="17">
        <f>IFERROR(ZACKS_Screener[[#This Row],[Price]]/ZACKS_Screener[[#This Row],[EPS1]], "")</f>
        <v>11.039669421487604</v>
      </c>
      <c r="R330" s="17">
        <f>IFERROR(ZACKS_Screener[[#This Row],[Price]]/ZACKS_Screener[[#This Row],[EPS2]], "")</f>
        <v>9.8365243004418268</v>
      </c>
      <c r="S330" s="17">
        <f>IFERROR(ZACKS_Screener[[#This Row],[PE1]]/(ZACKS_Screener[[#This Row],[EG1]]*100), "")</f>
        <v>-3.0143097376931314</v>
      </c>
      <c r="T330" s="17">
        <f>IFERROR(ZACKS_Screener[[#This Row],[PE2]]/(ZACKS_Screener[[#This Row],[EG2]]*100), "")</f>
        <v>0.80420232456314911</v>
      </c>
      <c r="U330"/>
    </row>
    <row r="331" spans="1:21" x14ac:dyDescent="0.25">
      <c r="A331" s="20" t="s">
        <v>3475</v>
      </c>
      <c r="B331" s="34">
        <v>2713.3</v>
      </c>
      <c r="C331" s="6" t="s">
        <v>3474</v>
      </c>
      <c r="D331" s="6" t="s">
        <v>13</v>
      </c>
      <c r="E331" s="6" t="s">
        <v>37</v>
      </c>
      <c r="F331" s="6" t="s">
        <v>2270</v>
      </c>
      <c r="G331">
        <v>12</v>
      </c>
      <c r="H331">
        <v>202212</v>
      </c>
      <c r="I331" s="8">
        <v>50.5</v>
      </c>
      <c r="J331" s="8">
        <v>3.58</v>
      </c>
      <c r="K331" s="8">
        <v>3.42</v>
      </c>
      <c r="L331" s="8">
        <v>3.37</v>
      </c>
      <c r="M331" s="35" t="str">
        <f>INDEX(YahooDetails[], MATCH(ZACKS_Screener[Ticker], YahooDetails[Ticker],0), 3)</f>
        <v>Financial Services</v>
      </c>
      <c r="N331" s="6" t="str">
        <f>INDEX(YahooDetails[], MATCH(ZACKS_Screener[Ticker], YahooDetails[Ticker],0), 2)</f>
        <v>Banks—Regional</v>
      </c>
      <c r="O33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-4.4692737430167634E-2</v>
      </c>
      <c r="P33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-1.4619883040935621E-2</v>
      </c>
      <c r="Q331" s="17">
        <f>IFERROR(ZACKS_Screener[[#This Row],[Price]]/ZACKS_Screener[[#This Row],[EPS1]], "")</f>
        <v>14.76608187134503</v>
      </c>
      <c r="R331" s="17">
        <f>IFERROR(ZACKS_Screener[[#This Row],[Price]]/ZACKS_Screener[[#This Row],[EPS2]], "")</f>
        <v>14.985163204747774</v>
      </c>
      <c r="S331" s="17">
        <f>IFERROR(ZACKS_Screener[[#This Row],[PE1]]/(ZACKS_Screener[[#This Row],[EG1]]*100), "")</f>
        <v>-3.3039108187134478</v>
      </c>
      <c r="T331" s="17">
        <f>IFERROR(ZACKS_Screener[[#This Row],[PE2]]/(ZACKS_Screener[[#This Row],[EG2]]*100), "")</f>
        <v>-10.249851632047513</v>
      </c>
      <c r="U331"/>
    </row>
    <row r="332" spans="1:21" x14ac:dyDescent="0.25">
      <c r="A332" s="20" t="s">
        <v>3477</v>
      </c>
      <c r="B332" s="34">
        <v>2701.39</v>
      </c>
      <c r="C332" s="6" t="s">
        <v>3476</v>
      </c>
      <c r="D332" s="6" t="s">
        <v>13</v>
      </c>
      <c r="E332" s="6" t="s">
        <v>85</v>
      </c>
      <c r="F332" s="6" t="s">
        <v>86</v>
      </c>
      <c r="G332">
        <v>12</v>
      </c>
      <c r="H332">
        <v>202212</v>
      </c>
      <c r="I332" s="8">
        <v>53.62</v>
      </c>
      <c r="J332" s="8">
        <v>2.13</v>
      </c>
      <c r="K332" s="8">
        <v>2.41</v>
      </c>
      <c r="L332" s="8">
        <v>2.71</v>
      </c>
      <c r="M332" s="35" t="str">
        <f>INDEX(YahooDetails[], MATCH(ZACKS_Screener[Ticker], YahooDetails[Ticker],0), 3)</f>
        <v>Industrials</v>
      </c>
      <c r="N332" s="6" t="str">
        <f>INDEX(YahooDetails[], MATCH(ZACKS_Screener[Ticker], YahooDetails[Ticker],0), 2)</f>
        <v>Specialty Business Services</v>
      </c>
      <c r="O33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0.13145539906103298</v>
      </c>
      <c r="P33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0.12448132780082979</v>
      </c>
      <c r="Q332" s="17">
        <f>IFERROR(ZACKS_Screener[[#This Row],[Price]]/ZACKS_Screener[[#This Row],[EPS1]], "")</f>
        <v>22.248962655601659</v>
      </c>
      <c r="R332" s="17">
        <f>IFERROR(ZACKS_Screener[[#This Row],[Price]]/ZACKS_Screener[[#This Row],[EPS2]], "")</f>
        <v>19.785977859778598</v>
      </c>
      <c r="S332" s="17">
        <f>IFERROR(ZACKS_Screener[[#This Row],[PE1]]/(ZACKS_Screener[[#This Row],[EG1]]*100), "")</f>
        <v>1.6925103734439817</v>
      </c>
      <c r="T332" s="17">
        <f>IFERROR(ZACKS_Screener[[#This Row],[PE2]]/(ZACKS_Screener[[#This Row],[EG2]]*100), "")</f>
        <v>1.5894735547355485</v>
      </c>
      <c r="U332"/>
    </row>
    <row r="333" spans="1:21" x14ac:dyDescent="0.25">
      <c r="A333" s="20" t="s">
        <v>650</v>
      </c>
      <c r="B333" s="34">
        <v>5048.92</v>
      </c>
      <c r="C333" s="6" t="s">
        <v>649</v>
      </c>
      <c r="D333" s="6" t="s">
        <v>13</v>
      </c>
      <c r="E333" s="6" t="s">
        <v>130</v>
      </c>
      <c r="F333" s="6" t="s">
        <v>189</v>
      </c>
      <c r="G333">
        <v>12</v>
      </c>
      <c r="H333">
        <v>202212</v>
      </c>
      <c r="I333" s="8">
        <v>33.85</v>
      </c>
      <c r="J333" s="8">
        <v>4.66</v>
      </c>
      <c r="K333" s="8">
        <v>3.99</v>
      </c>
      <c r="L333" s="8">
        <v>4.82</v>
      </c>
      <c r="M333" s="35" t="str">
        <f>INDEX(YahooDetails[], MATCH(ZACKS_Screener[Ticker], YahooDetails[Ticker],0), 3)</f>
        <v>Basic Materials</v>
      </c>
      <c r="N333" s="6" t="str">
        <f>INDEX(YahooDetails[], MATCH(ZACKS_Screener[Ticker], YahooDetails[Ticker],0), 2)</f>
        <v>Specialty Chemicals</v>
      </c>
      <c r="O33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-0.14377682403433475</v>
      </c>
      <c r="P33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0.2080200501253133</v>
      </c>
      <c r="Q333" s="17">
        <f>IFERROR(ZACKS_Screener[[#This Row],[Price]]/ZACKS_Screener[[#This Row],[EPS1]], "")</f>
        <v>8.4837092731829564</v>
      </c>
      <c r="R333" s="17">
        <f>IFERROR(ZACKS_Screener[[#This Row],[Price]]/ZACKS_Screener[[#This Row],[EPS2]], "")</f>
        <v>7.0228215767634854</v>
      </c>
      <c r="S333" s="17">
        <f>IFERROR(ZACKS_Screener[[#This Row],[PE1]]/(ZACKS_Screener[[#This Row],[EG1]]*100), "")</f>
        <v>-0.59006097332884444</v>
      </c>
      <c r="T333" s="17">
        <f>IFERROR(ZACKS_Screener[[#This Row],[PE2]]/(ZACKS_Screener[[#This Row],[EG2]]*100), "")</f>
        <v>0.33760310953356998</v>
      </c>
      <c r="U333"/>
    </row>
    <row r="334" spans="1:21" x14ac:dyDescent="0.25">
      <c r="A334" s="20" t="s">
        <v>652</v>
      </c>
      <c r="B334" s="34">
        <v>6785.79</v>
      </c>
      <c r="C334" s="6" t="s">
        <v>651</v>
      </c>
      <c r="D334" s="6" t="s">
        <v>22</v>
      </c>
      <c r="E334" s="6" t="s">
        <v>37</v>
      </c>
      <c r="F334" s="6" t="s">
        <v>70</v>
      </c>
      <c r="G334">
        <v>12</v>
      </c>
      <c r="H334">
        <v>202212</v>
      </c>
      <c r="I334" s="8">
        <v>10.8</v>
      </c>
      <c r="J334" s="8">
        <v>0.27</v>
      </c>
      <c r="K334" s="8">
        <v>0.31</v>
      </c>
      <c r="L334" s="8">
        <v>0.35</v>
      </c>
      <c r="M334" s="35" t="str">
        <f>INDEX(YahooDetails[], MATCH(ZACKS_Screener[Ticker], YahooDetails[Ticker],0), 3)</f>
        <v>Technology</v>
      </c>
      <c r="N334" s="6" t="str">
        <f>INDEX(YahooDetails[], MATCH(ZACKS_Screener[Ticker], YahooDetails[Ticker],0), 2)</f>
        <v>Software—Infrastructure</v>
      </c>
      <c r="O33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0.14814814814814806</v>
      </c>
      <c r="P33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0.12903225806451607</v>
      </c>
      <c r="Q334" s="17">
        <f>IFERROR(ZACKS_Screener[[#This Row],[Price]]/ZACKS_Screener[[#This Row],[EPS1]], "")</f>
        <v>34.838709677419359</v>
      </c>
      <c r="R334" s="17">
        <f>IFERROR(ZACKS_Screener[[#This Row],[Price]]/ZACKS_Screener[[#This Row],[EPS2]], "")</f>
        <v>30.857142857142861</v>
      </c>
      <c r="S334" s="17">
        <f>IFERROR(ZACKS_Screener[[#This Row],[PE1]]/(ZACKS_Screener[[#This Row],[EG1]]*100), "")</f>
        <v>2.3516129032258082</v>
      </c>
      <c r="T334" s="17">
        <f>IFERROR(ZACKS_Screener[[#This Row],[PE2]]/(ZACKS_Screener[[#This Row],[EG2]]*100), "")</f>
        <v>2.3914285714285728</v>
      </c>
      <c r="U334"/>
    </row>
    <row r="335" spans="1:21" x14ac:dyDescent="0.25">
      <c r="A335" s="20" t="s">
        <v>654</v>
      </c>
      <c r="B335" s="34">
        <v>29768.94</v>
      </c>
      <c r="C335" s="6" t="s">
        <v>653</v>
      </c>
      <c r="D335" s="6" t="s">
        <v>22</v>
      </c>
      <c r="E335" s="6" t="s">
        <v>51</v>
      </c>
      <c r="F335" s="6" t="s">
        <v>655</v>
      </c>
      <c r="G335">
        <v>12</v>
      </c>
      <c r="H335">
        <v>202212</v>
      </c>
      <c r="I335" s="8">
        <v>65.17</v>
      </c>
      <c r="J335" s="8">
        <v>3.57</v>
      </c>
      <c r="K335" s="8">
        <v>3.87</v>
      </c>
      <c r="L335" s="8">
        <v>4.2</v>
      </c>
      <c r="M335" s="35" t="str">
        <f>INDEX(YahooDetails[], MATCH(ZACKS_Screener[Ticker], YahooDetails[Ticker],0), 3)</f>
        <v>Consumer Defensive</v>
      </c>
      <c r="N335" s="6" t="str">
        <f>INDEX(YahooDetails[], MATCH(ZACKS_Screener[Ticker], YahooDetails[Ticker],0), 2)</f>
        <v>Beverages—Non-Alcoholic</v>
      </c>
      <c r="O33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8.4033613445378227E-2</v>
      </c>
      <c r="P33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8.5271317829457377E-2</v>
      </c>
      <c r="Q335" s="17">
        <f>IFERROR(ZACKS_Screener[[#This Row],[Price]]/ZACKS_Screener[[#This Row],[EPS1]], "")</f>
        <v>16.839793281653748</v>
      </c>
      <c r="R335" s="17">
        <f>IFERROR(ZACKS_Screener[[#This Row],[Price]]/ZACKS_Screener[[#This Row],[EPS2]], "")</f>
        <v>15.516666666666666</v>
      </c>
      <c r="S335" s="17">
        <f>IFERROR(ZACKS_Screener[[#This Row],[PE1]]/(ZACKS_Screener[[#This Row],[EG1]]*100), "")</f>
        <v>2.0039354005167942</v>
      </c>
      <c r="T335" s="17">
        <f>IFERROR(ZACKS_Screener[[#This Row],[PE2]]/(ZACKS_Screener[[#This Row],[EG2]]*100), "")</f>
        <v>1.819681818181818</v>
      </c>
      <c r="U335"/>
    </row>
    <row r="336" spans="1:21" x14ac:dyDescent="0.25">
      <c r="A336" s="20" t="s">
        <v>657</v>
      </c>
      <c r="B336" s="34">
        <v>48766.34</v>
      </c>
      <c r="C336" s="6" t="s">
        <v>656</v>
      </c>
      <c r="D336" s="6" t="s">
        <v>13</v>
      </c>
      <c r="E336" s="6" t="s">
        <v>37</v>
      </c>
      <c r="F336" s="6" t="s">
        <v>250</v>
      </c>
      <c r="G336">
        <v>12</v>
      </c>
      <c r="H336">
        <v>202212</v>
      </c>
      <c r="I336" s="8">
        <v>112.45</v>
      </c>
      <c r="J336" s="8">
        <v>7.38</v>
      </c>
      <c r="K336" s="8">
        <v>7.63</v>
      </c>
      <c r="L336" s="8">
        <v>7.47</v>
      </c>
      <c r="M336" s="35" t="str">
        <f>INDEX(YahooDetails[], MATCH(ZACKS_Screener[Ticker], YahooDetails[Ticker],0), 3)</f>
        <v>Real Estate</v>
      </c>
      <c r="N336" s="6" t="str">
        <f>INDEX(YahooDetails[], MATCH(ZACKS_Screener[Ticker], YahooDetails[Ticker],0), 2)</f>
        <v>REIT—Specialty</v>
      </c>
      <c r="O33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3.3875338753387538E-2</v>
      </c>
      <c r="P33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-2.0969855832241171E-2</v>
      </c>
      <c r="Q336" s="17">
        <f>IFERROR(ZACKS_Screener[[#This Row],[Price]]/ZACKS_Screener[[#This Row],[EPS1]], "")</f>
        <v>14.737876802096986</v>
      </c>
      <c r="R336" s="17">
        <f>IFERROR(ZACKS_Screener[[#This Row],[Price]]/ZACKS_Screener[[#This Row],[EPS2]], "")</f>
        <v>15.053547523427042</v>
      </c>
      <c r="S336" s="17">
        <f>IFERROR(ZACKS_Screener[[#This Row],[PE1]]/(ZACKS_Screener[[#This Row],[EG1]]*100), "")</f>
        <v>4.3506212319790301</v>
      </c>
      <c r="T336" s="17">
        <f>IFERROR(ZACKS_Screener[[#This Row],[PE2]]/(ZACKS_Screener[[#This Row],[EG2]]*100), "")</f>
        <v>-7.1786604752342651</v>
      </c>
      <c r="U336"/>
    </row>
    <row r="337" spans="1:21" x14ac:dyDescent="0.25">
      <c r="A337" s="20" t="s">
        <v>659</v>
      </c>
      <c r="B337" s="34">
        <v>13835.38</v>
      </c>
      <c r="C337" s="6" t="s">
        <v>658</v>
      </c>
      <c r="D337" s="6" t="s">
        <v>13</v>
      </c>
      <c r="E337" s="6" t="s">
        <v>130</v>
      </c>
      <c r="F337" s="6" t="s">
        <v>482</v>
      </c>
      <c r="G337">
        <v>12</v>
      </c>
      <c r="H337">
        <v>202212</v>
      </c>
      <c r="I337" s="8">
        <v>31.95</v>
      </c>
      <c r="J337" s="8">
        <v>0.25</v>
      </c>
      <c r="K337" s="8">
        <v>0.89</v>
      </c>
      <c r="L337" s="8">
        <v>1.7</v>
      </c>
      <c r="M337" s="35" t="str">
        <f>INDEX(YahooDetails[], MATCH(ZACKS_Screener[Ticker], YahooDetails[Ticker],0), 3)</f>
        <v>Energy</v>
      </c>
      <c r="N337" s="6" t="str">
        <f>INDEX(YahooDetails[], MATCH(ZACKS_Screener[Ticker], YahooDetails[Ticker],0), 2)</f>
        <v>Uranium</v>
      </c>
      <c r="O33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2.56</v>
      </c>
      <c r="P33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0.91011235955056169</v>
      </c>
      <c r="Q337" s="17">
        <f>IFERROR(ZACKS_Screener[[#This Row],[Price]]/ZACKS_Screener[[#This Row],[EPS1]], "")</f>
        <v>35.898876404494381</v>
      </c>
      <c r="R337" s="17">
        <f>IFERROR(ZACKS_Screener[[#This Row],[Price]]/ZACKS_Screener[[#This Row],[EPS2]], "")</f>
        <v>18.794117647058822</v>
      </c>
      <c r="S337" s="17">
        <f>IFERROR(ZACKS_Screener[[#This Row],[PE1]]/(ZACKS_Screener[[#This Row],[EG1]]*100), "")</f>
        <v>0.14022998595505617</v>
      </c>
      <c r="T337" s="17">
        <f>IFERROR(ZACKS_Screener[[#This Row],[PE2]]/(ZACKS_Screener[[#This Row],[EG2]]*100), "")</f>
        <v>0.20650326797385624</v>
      </c>
      <c r="U337"/>
    </row>
    <row r="338" spans="1:21" x14ac:dyDescent="0.25">
      <c r="A338" s="20" t="s">
        <v>661</v>
      </c>
      <c r="B338" s="34">
        <v>10566.41</v>
      </c>
      <c r="C338" s="6" t="s">
        <v>660</v>
      </c>
      <c r="D338" s="6" t="s">
        <v>13</v>
      </c>
      <c r="E338" s="6" t="s">
        <v>18</v>
      </c>
      <c r="F338" s="6" t="s">
        <v>413</v>
      </c>
      <c r="G338">
        <v>12</v>
      </c>
      <c r="H338">
        <v>202212</v>
      </c>
      <c r="I338" s="8">
        <v>87.98</v>
      </c>
      <c r="J338" s="8">
        <v>6.75</v>
      </c>
      <c r="K338" s="8">
        <v>6.31</v>
      </c>
      <c r="L338" s="8">
        <v>7.29</v>
      </c>
      <c r="M338" s="35" t="str">
        <f>INDEX(YahooDetails[], MATCH(ZACKS_Screener[Ticker], YahooDetails[Ticker],0), 3)</f>
        <v>Consumer Cyclical</v>
      </c>
      <c r="N338" s="6" t="str">
        <f>INDEX(YahooDetails[], MATCH(ZACKS_Screener[Ticker], YahooDetails[Ticker],0), 2)</f>
        <v>Packaging &amp; Containers</v>
      </c>
      <c r="O33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-6.5185185185185249E-2</v>
      </c>
      <c r="P33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0.15530903328050721</v>
      </c>
      <c r="Q338" s="17">
        <f>IFERROR(ZACKS_Screener[[#This Row],[Price]]/ZACKS_Screener[[#This Row],[EPS1]], "")</f>
        <v>13.942947702060223</v>
      </c>
      <c r="R338" s="17">
        <f>IFERROR(ZACKS_Screener[[#This Row],[Price]]/ZACKS_Screener[[#This Row],[EPS2]], "")</f>
        <v>12.068587105624143</v>
      </c>
      <c r="S338" s="17">
        <f>IFERROR(ZACKS_Screener[[#This Row],[PE1]]/(ZACKS_Screener[[#This Row],[EG1]]*100), "")</f>
        <v>-2.1389749315660547</v>
      </c>
      <c r="T338" s="17">
        <f>IFERROR(ZACKS_Screener[[#This Row],[PE2]]/(ZACKS_Screener[[#This Row],[EG2]]*100), "")</f>
        <v>0.77706923098457448</v>
      </c>
      <c r="U338"/>
    </row>
    <row r="339" spans="1:21" x14ac:dyDescent="0.25">
      <c r="A339" s="20" t="s">
        <v>663</v>
      </c>
      <c r="B339" s="34">
        <v>17744.62</v>
      </c>
      <c r="C339" s="6" t="s">
        <v>662</v>
      </c>
      <c r="D339" s="6" t="s">
        <v>13</v>
      </c>
      <c r="E339" s="6" t="s">
        <v>330</v>
      </c>
      <c r="F339" s="6" t="s">
        <v>664</v>
      </c>
      <c r="G339">
        <v>11</v>
      </c>
      <c r="H339">
        <v>202211</v>
      </c>
      <c r="I339" s="8">
        <v>15.9</v>
      </c>
      <c r="J339" s="8">
        <v>-4.67</v>
      </c>
      <c r="K339" s="8">
        <v>-0.31</v>
      </c>
      <c r="L339" s="8">
        <v>0.8</v>
      </c>
      <c r="M339" s="35" t="str">
        <f>INDEX(YahooDetails[], MATCH(ZACKS_Screener[Ticker], YahooDetails[Ticker],0), 3)</f>
        <v>Consumer Cyclical</v>
      </c>
      <c r="N339" s="6" t="str">
        <f>INDEX(YahooDetails[], MATCH(ZACKS_Screener[Ticker], YahooDetails[Ticker],0), 2)</f>
        <v>Travel Services</v>
      </c>
      <c r="O33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0.93361884368308357</v>
      </c>
      <c r="P33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339" s="17">
        <f>IFERROR(ZACKS_Screener[[#This Row],[Price]]/ZACKS_Screener[[#This Row],[EPS1]], "")</f>
        <v>-51.29032258064516</v>
      </c>
      <c r="R339" s="17">
        <f>IFERROR(ZACKS_Screener[[#This Row],[Price]]/ZACKS_Screener[[#This Row],[EPS2]], "")</f>
        <v>19.875</v>
      </c>
      <c r="S339" s="17">
        <f>IFERROR(ZACKS_Screener[[#This Row],[PE1]]/(ZACKS_Screener[[#This Row],[EG1]]*100), "")</f>
        <v>-0.54937111571470842</v>
      </c>
      <c r="T339" s="17">
        <f>IFERROR(ZACKS_Screener[[#This Row],[PE2]]/(ZACKS_Screener[[#This Row],[EG2]]*100), "")</f>
        <v>0.19875000000000001</v>
      </c>
      <c r="U339"/>
    </row>
    <row r="340" spans="1:21" x14ac:dyDescent="0.25">
      <c r="A340" s="20" t="s">
        <v>666</v>
      </c>
      <c r="B340" s="34">
        <v>3173.48</v>
      </c>
      <c r="C340" s="6" t="s">
        <v>665</v>
      </c>
      <c r="D340" s="6" t="s">
        <v>22</v>
      </c>
      <c r="E340" s="6" t="s">
        <v>14</v>
      </c>
      <c r="F340" s="6" t="s">
        <v>667</v>
      </c>
      <c r="G340">
        <v>12</v>
      </c>
      <c r="H340">
        <v>202212</v>
      </c>
      <c r="I340" s="8">
        <v>65.69</v>
      </c>
      <c r="J340" s="8">
        <v>0.16</v>
      </c>
      <c r="K340" s="8">
        <v>0.36</v>
      </c>
      <c r="L340" s="8">
        <v>1.83</v>
      </c>
      <c r="M340" s="35" t="str">
        <f>INDEX(YahooDetails[], MATCH(ZACKS_Screener[Ticker], YahooDetails[Ticker],0), 3)</f>
        <v>Communication Services</v>
      </c>
      <c r="N340" s="6" t="str">
        <f>INDEX(YahooDetails[], MATCH(ZACKS_Screener[Ticker], YahooDetails[Ticker],0), 2)</f>
        <v>Telecom Services</v>
      </c>
      <c r="O34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1.2499999999999998</v>
      </c>
      <c r="P34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4.0833333333333339</v>
      </c>
      <c r="Q340" s="17">
        <f>IFERROR(ZACKS_Screener[[#This Row],[Price]]/ZACKS_Screener[[#This Row],[EPS1]], "")</f>
        <v>182.47222222222223</v>
      </c>
      <c r="R340" s="17">
        <f>IFERROR(ZACKS_Screener[[#This Row],[Price]]/ZACKS_Screener[[#This Row],[EPS2]], "")</f>
        <v>35.896174863387976</v>
      </c>
      <c r="S340" s="17">
        <f>IFERROR(ZACKS_Screener[[#This Row],[PE1]]/(ZACKS_Screener[[#This Row],[EG1]]*100), "")</f>
        <v>1.4597777777777781</v>
      </c>
      <c r="T340" s="17">
        <f>IFERROR(ZACKS_Screener[[#This Row],[PE2]]/(ZACKS_Screener[[#This Row],[EG2]]*100), "")</f>
        <v>8.7908999665439941E-2</v>
      </c>
      <c r="U340"/>
    </row>
    <row r="341" spans="1:21" x14ac:dyDescent="0.25">
      <c r="A341" s="20" t="s">
        <v>3481</v>
      </c>
      <c r="B341" s="34">
        <v>2247.5100000000002</v>
      </c>
      <c r="C341" s="6" t="s">
        <v>3480</v>
      </c>
      <c r="D341" s="6" t="s">
        <v>13</v>
      </c>
      <c r="E341" s="6" t="s">
        <v>26</v>
      </c>
      <c r="F341" s="6" t="s">
        <v>959</v>
      </c>
      <c r="G341">
        <v>12</v>
      </c>
      <c r="H341">
        <v>202212</v>
      </c>
      <c r="I341" s="8">
        <v>70.19</v>
      </c>
      <c r="J341" s="8">
        <v>16.16</v>
      </c>
      <c r="K341" s="8">
        <v>4.83</v>
      </c>
      <c r="L341" s="8">
        <v>8.24</v>
      </c>
      <c r="M341" s="35" t="str">
        <f>INDEX(YahooDetails[], MATCH(ZACKS_Screener[Ticker], YahooDetails[Ticker],0), 3)</f>
        <v>Consumer Cyclical</v>
      </c>
      <c r="N341" s="6" t="str">
        <f>INDEX(YahooDetails[], MATCH(ZACKS_Screener[Ticker], YahooDetails[Ticker],0), 2)</f>
        <v>Residential Construction</v>
      </c>
      <c r="O34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-0.70111386138613863</v>
      </c>
      <c r="P34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0.70600414078674956</v>
      </c>
      <c r="Q341" s="17">
        <f>IFERROR(ZACKS_Screener[[#This Row],[Price]]/ZACKS_Screener[[#This Row],[EPS1]], "")</f>
        <v>14.532091097308488</v>
      </c>
      <c r="R341" s="17">
        <f>IFERROR(ZACKS_Screener[[#This Row],[Price]]/ZACKS_Screener[[#This Row],[EPS2]], "")</f>
        <v>8.5182038834951452</v>
      </c>
      <c r="S341" s="17">
        <f>IFERROR(ZACKS_Screener[[#This Row],[PE1]]/(ZACKS_Screener[[#This Row],[EG1]]*100), "")</f>
        <v>-0.20727148467123138</v>
      </c>
      <c r="T341" s="17">
        <f>IFERROR(ZACKS_Screener[[#This Row],[PE2]]/(ZACKS_Screener[[#This Row],[EG2]]*100), "")</f>
        <v>0.12065373829114823</v>
      </c>
      <c r="U341"/>
    </row>
    <row r="342" spans="1:21" x14ac:dyDescent="0.25">
      <c r="A342" s="20" t="s">
        <v>3483</v>
      </c>
      <c r="B342" s="34">
        <v>2911.68</v>
      </c>
      <c r="C342" s="6" t="s">
        <v>3482</v>
      </c>
      <c r="D342" s="6" t="s">
        <v>13</v>
      </c>
      <c r="E342" s="6" t="s">
        <v>51</v>
      </c>
      <c r="F342" s="6" t="s">
        <v>52</v>
      </c>
      <c r="G342">
        <v>12</v>
      </c>
      <c r="H342">
        <v>202212</v>
      </c>
      <c r="I342" s="8">
        <v>15.76</v>
      </c>
      <c r="J342" s="8">
        <v>0.7</v>
      </c>
      <c r="K342" s="8">
        <v>1.26</v>
      </c>
      <c r="L342" s="8">
        <v>1.62</v>
      </c>
      <c r="M342" s="35" t="str">
        <f>INDEX(YahooDetails[], MATCH(ZACKS_Screener[Ticker], YahooDetails[Ticker],0), 3)</f>
        <v>Consumer Defensive</v>
      </c>
      <c r="N342" s="6" t="str">
        <f>INDEX(YahooDetails[], MATCH(ZACKS_Screener[Ticker], YahooDetails[Ticker],0), 2)</f>
        <v>Beverages—Brewers</v>
      </c>
      <c r="O34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0.80000000000000016</v>
      </c>
      <c r="P34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0.28571428571428581</v>
      </c>
      <c r="Q342" s="17">
        <f>IFERROR(ZACKS_Screener[[#This Row],[Price]]/ZACKS_Screener[[#This Row],[EPS1]], "")</f>
        <v>12.507936507936508</v>
      </c>
      <c r="R342" s="17">
        <f>IFERROR(ZACKS_Screener[[#This Row],[Price]]/ZACKS_Screener[[#This Row],[EPS2]], "")</f>
        <v>9.7283950617283939</v>
      </c>
      <c r="S342" s="17">
        <f>IFERROR(ZACKS_Screener[[#This Row],[PE1]]/(ZACKS_Screener[[#This Row],[EG1]]*100), "")</f>
        <v>0.15634920634920632</v>
      </c>
      <c r="T342" s="17">
        <f>IFERROR(ZACKS_Screener[[#This Row],[PE2]]/(ZACKS_Screener[[#This Row],[EG2]]*100), "")</f>
        <v>0.3404938271604937</v>
      </c>
      <c r="U342"/>
    </row>
    <row r="343" spans="1:21" x14ac:dyDescent="0.25">
      <c r="A343" s="20" t="s">
        <v>3485</v>
      </c>
      <c r="B343" s="34">
        <v>2640.88</v>
      </c>
      <c r="C343" s="6" t="s">
        <v>3484</v>
      </c>
      <c r="D343" s="6" t="s">
        <v>22</v>
      </c>
      <c r="E343" s="6" t="s">
        <v>85</v>
      </c>
      <c r="F343" s="6" t="s">
        <v>286</v>
      </c>
      <c r="G343">
        <v>12</v>
      </c>
      <c r="H343">
        <v>202212</v>
      </c>
      <c r="I343" s="8">
        <v>7.21</v>
      </c>
      <c r="J343" s="8">
        <v>0.26</v>
      </c>
      <c r="K343" s="8">
        <v>0.39</v>
      </c>
      <c r="L343" s="8">
        <v>0.52</v>
      </c>
      <c r="M343" s="35" t="str">
        <f>INDEX(YahooDetails[], MATCH(ZACKS_Screener[Ticker], YahooDetails[Ticker],0), 3)</f>
        <v>Technology</v>
      </c>
      <c r="N343" s="6" t="str">
        <f>INDEX(YahooDetails[], MATCH(ZACKS_Screener[Ticker], YahooDetails[Ticker],0), 2)</f>
        <v>Information Technology Services</v>
      </c>
      <c r="O34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</v>
      </c>
      <c r="P34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0.33333333333333331</v>
      </c>
      <c r="Q343" s="17">
        <f>IFERROR(ZACKS_Screener[[#This Row],[Price]]/ZACKS_Screener[[#This Row],[EPS1]], "")</f>
        <v>18.487179487179485</v>
      </c>
      <c r="R343" s="17">
        <f>IFERROR(ZACKS_Screener[[#This Row],[Price]]/ZACKS_Screener[[#This Row],[EPS2]], "")</f>
        <v>13.865384615384615</v>
      </c>
      <c r="S343" s="17">
        <f>IFERROR(ZACKS_Screener[[#This Row],[PE1]]/(ZACKS_Screener[[#This Row],[EG1]]*100), "")</f>
        <v>0.36974358974358973</v>
      </c>
      <c r="T343" s="17">
        <f>IFERROR(ZACKS_Screener[[#This Row],[PE2]]/(ZACKS_Screener[[#This Row],[EG2]]*100), "")</f>
        <v>0.41596153846153849</v>
      </c>
      <c r="U343"/>
    </row>
    <row r="344" spans="1:21" x14ac:dyDescent="0.25">
      <c r="A344" s="20" t="s">
        <v>669</v>
      </c>
      <c r="B344" s="34">
        <v>10311.26</v>
      </c>
      <c r="C344" s="6" t="s">
        <v>668</v>
      </c>
      <c r="D344" s="6" t="s">
        <v>13</v>
      </c>
      <c r="E344" s="6" t="s">
        <v>14</v>
      </c>
      <c r="F344" s="6" t="s">
        <v>201</v>
      </c>
      <c r="G344">
        <v>12</v>
      </c>
      <c r="H344">
        <v>202212</v>
      </c>
      <c r="I344" s="8">
        <v>67.36</v>
      </c>
      <c r="J344" s="8">
        <v>0.77</v>
      </c>
      <c r="K344" s="8">
        <v>1.19</v>
      </c>
      <c r="L344" s="8">
        <v>1.58</v>
      </c>
      <c r="M344" s="35" t="str">
        <f>INDEX(YahooDetails[], MATCH(ZACKS_Screener[Ticker], YahooDetails[Ticker],0), 3)</f>
        <v>Technology</v>
      </c>
      <c r="N344" s="6" t="str">
        <f>INDEX(YahooDetails[], MATCH(ZACKS_Screener[Ticker], YahooDetails[Ticker],0), 2)</f>
        <v>Software—Application</v>
      </c>
      <c r="O34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0.5454545454545453</v>
      </c>
      <c r="P34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0.3277310924369749</v>
      </c>
      <c r="Q344" s="17">
        <f>IFERROR(ZACKS_Screener[[#This Row],[Price]]/ZACKS_Screener[[#This Row],[EPS1]], "")</f>
        <v>56.605042016806728</v>
      </c>
      <c r="R344" s="17">
        <f>IFERROR(ZACKS_Screener[[#This Row],[Price]]/ZACKS_Screener[[#This Row],[EPS2]], "")</f>
        <v>42.632911392405063</v>
      </c>
      <c r="S344" s="17">
        <f>IFERROR(ZACKS_Screener[[#This Row],[PE1]]/(ZACKS_Screener[[#This Row],[EG1]]*100), "")</f>
        <v>1.0377591036414568</v>
      </c>
      <c r="T344" s="17">
        <f>IFERROR(ZACKS_Screener[[#This Row],[PE2]]/(ZACKS_Screener[[#This Row],[EG2]]*100), "")</f>
        <v>1.3008503732554362</v>
      </c>
      <c r="U344"/>
    </row>
    <row r="345" spans="1:21" x14ac:dyDescent="0.25">
      <c r="A345" s="20" t="s">
        <v>671</v>
      </c>
      <c r="B345" s="34">
        <v>63407.21</v>
      </c>
      <c r="C345" s="6" t="s">
        <v>670</v>
      </c>
      <c r="D345" s="6" t="s">
        <v>22</v>
      </c>
      <c r="E345" s="6" t="s">
        <v>14</v>
      </c>
      <c r="F345" s="6" t="s">
        <v>95</v>
      </c>
      <c r="G345">
        <v>12</v>
      </c>
      <c r="H345">
        <v>202212</v>
      </c>
      <c r="I345" s="8">
        <v>232.53</v>
      </c>
      <c r="J345" s="8">
        <v>4.2699999999999996</v>
      </c>
      <c r="K345" s="8">
        <v>5</v>
      </c>
      <c r="L345" s="8">
        <v>5.6</v>
      </c>
      <c r="M345" s="35" t="str">
        <f>INDEX(YahooDetails[], MATCH(ZACKS_Screener[Ticker], YahooDetails[Ticker],0), 3)</f>
        <v>Technology</v>
      </c>
      <c r="N345" s="6" t="str">
        <f>INDEX(YahooDetails[], MATCH(ZACKS_Screener[Ticker], YahooDetails[Ticker],0), 2)</f>
        <v>Software—Application</v>
      </c>
      <c r="O34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0.17096018735363008</v>
      </c>
      <c r="P34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0.11999999999999993</v>
      </c>
      <c r="Q345" s="17">
        <f>IFERROR(ZACKS_Screener[[#This Row],[Price]]/ZACKS_Screener[[#This Row],[EPS1]], "")</f>
        <v>46.506</v>
      </c>
      <c r="R345" s="17">
        <f>IFERROR(ZACKS_Screener[[#This Row],[Price]]/ZACKS_Screener[[#This Row],[EPS2]], "")</f>
        <v>41.523214285714289</v>
      </c>
      <c r="S345" s="17">
        <f>IFERROR(ZACKS_Screener[[#This Row],[PE1]]/(ZACKS_Screener[[#This Row],[EG1]]*100), "")</f>
        <v>2.720282465753423</v>
      </c>
      <c r="T345" s="17">
        <f>IFERROR(ZACKS_Screener[[#This Row],[PE2]]/(ZACKS_Screener[[#This Row],[EG2]]*100), "")</f>
        <v>3.4602678571428593</v>
      </c>
      <c r="U345"/>
    </row>
    <row r="346" spans="1:21" x14ac:dyDescent="0.25">
      <c r="A346" s="20" t="s">
        <v>672</v>
      </c>
      <c r="B346" s="34">
        <v>23897.68</v>
      </c>
      <c r="C346" s="6" t="s">
        <v>672</v>
      </c>
      <c r="D346" s="6" t="s">
        <v>22</v>
      </c>
      <c r="E346" s="6" t="s">
        <v>14</v>
      </c>
      <c r="F346" s="6" t="s">
        <v>163</v>
      </c>
      <c r="G346">
        <v>12</v>
      </c>
      <c r="H346">
        <v>202212</v>
      </c>
      <c r="I346" s="8">
        <v>177.3</v>
      </c>
      <c r="J346" s="8">
        <v>9.7899999999999991</v>
      </c>
      <c r="K346" s="8">
        <v>9.49</v>
      </c>
      <c r="L346" s="8">
        <v>10.38</v>
      </c>
      <c r="M346" s="35" t="str">
        <f>INDEX(YahooDetails[], MATCH(ZACKS_Screener[Ticker], YahooDetails[Ticker],0), 3)</f>
        <v>Technology</v>
      </c>
      <c r="N346" s="6" t="str">
        <f>INDEX(YahooDetails[], MATCH(ZACKS_Screener[Ticker], YahooDetails[Ticker],0), 2)</f>
        <v>Information Technology Services</v>
      </c>
      <c r="O34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-3.0643513789581099E-2</v>
      </c>
      <c r="P34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9.3782929399367818E-2</v>
      </c>
      <c r="Q346" s="17">
        <f>IFERROR(ZACKS_Screener[[#This Row],[Price]]/ZACKS_Screener[[#This Row],[EPS1]], "")</f>
        <v>18.682824025289779</v>
      </c>
      <c r="R346" s="17">
        <f>IFERROR(ZACKS_Screener[[#This Row],[Price]]/ZACKS_Screener[[#This Row],[EPS2]], "")</f>
        <v>17.080924855491329</v>
      </c>
      <c r="S346" s="17">
        <f>IFERROR(ZACKS_Screener[[#This Row],[PE1]]/(ZACKS_Screener[[#This Row],[EG1]]*100), "")</f>
        <v>-6.0968282402529193</v>
      </c>
      <c r="T346" s="17">
        <f>IFERROR(ZACKS_Screener[[#This Row],[PE2]]/(ZACKS_Screener[[#This Row],[EG2]]*100), "")</f>
        <v>1.8213255829057597</v>
      </c>
      <c r="U346"/>
    </row>
    <row r="347" spans="1:21" x14ac:dyDescent="0.25">
      <c r="A347" s="20" t="s">
        <v>674</v>
      </c>
      <c r="B347" s="34">
        <v>11838.29</v>
      </c>
      <c r="C347" s="6" t="s">
        <v>673</v>
      </c>
      <c r="D347" s="6" t="s">
        <v>13</v>
      </c>
      <c r="E347" s="6" t="s">
        <v>130</v>
      </c>
      <c r="F347" s="6" t="s">
        <v>323</v>
      </c>
      <c r="G347">
        <v>12</v>
      </c>
      <c r="H347">
        <v>202212</v>
      </c>
      <c r="I347" s="8">
        <v>108.82</v>
      </c>
      <c r="J347" s="8">
        <v>15.88</v>
      </c>
      <c r="K347" s="8">
        <v>10.92</v>
      </c>
      <c r="L347" s="8">
        <v>13.48</v>
      </c>
      <c r="M347" s="35" t="str">
        <f>INDEX(YahooDetails[], MATCH(ZACKS_Screener[Ticker], YahooDetails[Ticker],0), 3)</f>
        <v>Basic Materials</v>
      </c>
      <c r="N347" s="6" t="str">
        <f>INDEX(YahooDetails[], MATCH(ZACKS_Screener[Ticker], YahooDetails[Ticker],0), 2)</f>
        <v>Chemicals</v>
      </c>
      <c r="O34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-0.31234256926952148</v>
      </c>
      <c r="P34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0.23443223443223449</v>
      </c>
      <c r="Q347" s="17">
        <f>IFERROR(ZACKS_Screener[[#This Row],[Price]]/ZACKS_Screener[[#This Row],[EPS1]], "")</f>
        <v>9.9652014652014653</v>
      </c>
      <c r="R347" s="17">
        <f>IFERROR(ZACKS_Screener[[#This Row],[Price]]/ZACKS_Screener[[#This Row],[EPS2]], "")</f>
        <v>8.0727002967359045</v>
      </c>
      <c r="S347" s="17">
        <f>IFERROR(ZACKS_Screener[[#This Row],[PE1]]/(ZACKS_Screener[[#This Row],[EG1]]*100), "")</f>
        <v>-0.31904717594233717</v>
      </c>
      <c r="T347" s="17">
        <f>IFERROR(ZACKS_Screener[[#This Row],[PE2]]/(ZACKS_Screener[[#This Row],[EG2]]*100), "")</f>
        <v>0.34435112203264084</v>
      </c>
      <c r="U347"/>
    </row>
    <row r="348" spans="1:21" x14ac:dyDescent="0.25">
      <c r="A348" s="20" t="s">
        <v>676</v>
      </c>
      <c r="B348" s="34">
        <v>29842.61</v>
      </c>
      <c r="C348" s="6" t="s">
        <v>675</v>
      </c>
      <c r="D348" s="6" t="s">
        <v>22</v>
      </c>
      <c r="E348" s="6" t="s">
        <v>223</v>
      </c>
      <c r="F348" s="6" t="s">
        <v>465</v>
      </c>
      <c r="G348">
        <v>12</v>
      </c>
      <c r="H348">
        <v>202212</v>
      </c>
      <c r="I348" s="8">
        <v>91.99</v>
      </c>
      <c r="J348" s="8">
        <v>-0.49</v>
      </c>
      <c r="K348" s="8">
        <v>4.13</v>
      </c>
      <c r="L348" s="8">
        <v>5.59</v>
      </c>
      <c r="M348" s="35" t="str">
        <f>INDEX(YahooDetails[], MATCH(ZACKS_Screener[Ticker], YahooDetails[Ticker],0), 3)</f>
        <v>Utilities</v>
      </c>
      <c r="N348" s="6" t="str">
        <f>INDEX(YahooDetails[], MATCH(ZACKS_Screener[Ticker], YahooDetails[Ticker],0), 2)</f>
        <v>Utilities—Renewable</v>
      </c>
      <c r="O34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34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0.35351089588377727</v>
      </c>
      <c r="Q348" s="17">
        <f>IFERROR(ZACKS_Screener[[#This Row],[Price]]/ZACKS_Screener[[#This Row],[EPS1]], "")</f>
        <v>22.27360774818402</v>
      </c>
      <c r="R348" s="17">
        <f>IFERROR(ZACKS_Screener[[#This Row],[Price]]/ZACKS_Screener[[#This Row],[EPS2]], "")</f>
        <v>16.456171735241501</v>
      </c>
      <c r="S348" s="17">
        <f>IFERROR(ZACKS_Screener[[#This Row],[PE1]]/(ZACKS_Screener[[#This Row],[EG1]]*100), "")</f>
        <v>0.22273607748184021</v>
      </c>
      <c r="T348" s="17">
        <f>IFERROR(ZACKS_Screener[[#This Row],[PE2]]/(ZACKS_Screener[[#This Row],[EG2]]*100), "")</f>
        <v>0.46550677579826982</v>
      </c>
      <c r="U348"/>
    </row>
    <row r="349" spans="1:21" x14ac:dyDescent="0.25">
      <c r="A349" s="20" t="s">
        <v>3487</v>
      </c>
      <c r="B349" s="34">
        <v>2349.9299999999998</v>
      </c>
      <c r="C349" s="6" t="s">
        <v>3486</v>
      </c>
      <c r="D349" s="6" t="s">
        <v>13</v>
      </c>
      <c r="E349" s="6" t="s">
        <v>223</v>
      </c>
      <c r="F349" s="6" t="s">
        <v>3346</v>
      </c>
      <c r="G349">
        <v>12</v>
      </c>
      <c r="H349">
        <v>202212</v>
      </c>
      <c r="I349" s="8">
        <v>67.63</v>
      </c>
      <c r="J349" s="8">
        <v>13.07</v>
      </c>
      <c r="K349" s="8">
        <v>20.71</v>
      </c>
      <c r="L349" s="8">
        <v>18.39</v>
      </c>
      <c r="M349" s="35" t="str">
        <f>INDEX(YahooDetails[], MATCH(ZACKS_Screener[Ticker], YahooDetails[Ticker],0), 3)</f>
        <v>Energy</v>
      </c>
      <c r="N349" s="6" t="str">
        <f>INDEX(YahooDetails[], MATCH(ZACKS_Screener[Ticker], YahooDetails[Ticker],0), 2)</f>
        <v>Thermal Coal</v>
      </c>
      <c r="O34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0.58454475899005354</v>
      </c>
      <c r="P34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-0.11202317720907774</v>
      </c>
      <c r="Q349" s="17">
        <f>IFERROR(ZACKS_Screener[[#This Row],[Price]]/ZACKS_Screener[[#This Row],[EPS1]], "")</f>
        <v>3.2655721873491061</v>
      </c>
      <c r="R349" s="17">
        <f>IFERROR(ZACKS_Screener[[#This Row],[Price]]/ZACKS_Screener[[#This Row],[EPS2]], "")</f>
        <v>3.6775421424687327</v>
      </c>
      <c r="S349" s="17">
        <f>IFERROR(ZACKS_Screener[[#This Row],[PE1]]/(ZACKS_Screener[[#This Row],[EG1]]*100), "")</f>
        <v>5.5865220534885893E-2</v>
      </c>
      <c r="T349" s="17">
        <f>IFERROR(ZACKS_Screener[[#This Row],[PE2]]/(ZACKS_Screener[[#This Row],[EG2]]*100), "")</f>
        <v>-0.32828404211434242</v>
      </c>
      <c r="U349"/>
    </row>
    <row r="350" spans="1:21" x14ac:dyDescent="0.25">
      <c r="A350" s="20" t="s">
        <v>678</v>
      </c>
      <c r="B350" s="34">
        <v>10743.36</v>
      </c>
      <c r="C350" s="6" t="s">
        <v>677</v>
      </c>
      <c r="D350" s="6" t="s">
        <v>22</v>
      </c>
      <c r="E350" s="6" t="s">
        <v>51</v>
      </c>
      <c r="F350" s="6" t="s">
        <v>308</v>
      </c>
      <c r="G350">
        <v>12</v>
      </c>
      <c r="H350">
        <v>202212</v>
      </c>
      <c r="I350" s="8">
        <v>141.36000000000001</v>
      </c>
      <c r="J350" s="8">
        <v>-2.63</v>
      </c>
      <c r="K350" s="8">
        <v>1.43</v>
      </c>
      <c r="L350" s="8">
        <v>2.36</v>
      </c>
      <c r="M350" s="35" t="str">
        <f>INDEX(YahooDetails[], MATCH(ZACKS_Screener[Ticker], YahooDetails[Ticker],0), 3)</f>
        <v>Consumer Defensive</v>
      </c>
      <c r="N350" s="6" t="str">
        <f>INDEX(YahooDetails[], MATCH(ZACKS_Screener[Ticker], YahooDetails[Ticker],0), 2)</f>
        <v>Beverages—Non-Alcoholic</v>
      </c>
      <c r="O35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35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0.65034965034965031</v>
      </c>
      <c r="Q350" s="17">
        <f>IFERROR(ZACKS_Screener[[#This Row],[Price]]/ZACKS_Screener[[#This Row],[EPS1]], "")</f>
        <v>98.853146853146868</v>
      </c>
      <c r="R350" s="17">
        <f>IFERROR(ZACKS_Screener[[#This Row],[Price]]/ZACKS_Screener[[#This Row],[EPS2]], "")</f>
        <v>59.898305084745772</v>
      </c>
      <c r="S350" s="17">
        <f>IFERROR(ZACKS_Screener[[#This Row],[PE1]]/(ZACKS_Screener[[#This Row],[EG1]]*100), "")</f>
        <v>0.98853146853146867</v>
      </c>
      <c r="T350" s="17">
        <f>IFERROR(ZACKS_Screener[[#This Row],[PE2]]/(ZACKS_Screener[[#This Row],[EG2]]*100), "")</f>
        <v>0.92101694915254262</v>
      </c>
      <c r="U350"/>
    </row>
    <row r="351" spans="1:21" x14ac:dyDescent="0.25">
      <c r="A351" s="20" t="s">
        <v>3489</v>
      </c>
      <c r="B351" s="34">
        <v>2082.12</v>
      </c>
      <c r="C351" s="6" t="s">
        <v>3488</v>
      </c>
      <c r="D351" s="6" t="s">
        <v>22</v>
      </c>
      <c r="E351" s="6" t="s">
        <v>330</v>
      </c>
      <c r="F351" s="6" t="s">
        <v>2493</v>
      </c>
      <c r="G351">
        <v>9</v>
      </c>
      <c r="H351">
        <v>202209</v>
      </c>
      <c r="I351" s="8">
        <v>38.49</v>
      </c>
      <c r="J351" s="8">
        <v>2.8</v>
      </c>
      <c r="K351" s="8">
        <v>2.35</v>
      </c>
      <c r="L351" s="8">
        <v>2.5499999999999998</v>
      </c>
      <c r="M351" s="35" t="str">
        <f>INDEX(YahooDetails[], MATCH(ZACKS_Screener[Ticker], YahooDetails[Ticker],0), 3)</f>
        <v>Consumer Defensive</v>
      </c>
      <c r="N351" s="6" t="str">
        <f>INDEX(YahooDetails[], MATCH(ZACKS_Screener[Ticker], YahooDetails[Ticker],0), 2)</f>
        <v>Packaged Foods</v>
      </c>
      <c r="O35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-0.16071428571428564</v>
      </c>
      <c r="P35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8.5106382978723291E-2</v>
      </c>
      <c r="Q351" s="17">
        <f>IFERROR(ZACKS_Screener[[#This Row],[Price]]/ZACKS_Screener[[#This Row],[EPS1]], "")</f>
        <v>16.378723404255318</v>
      </c>
      <c r="R351" s="17">
        <f>IFERROR(ZACKS_Screener[[#This Row],[Price]]/ZACKS_Screener[[#This Row],[EPS2]], "")</f>
        <v>15.094117647058825</v>
      </c>
      <c r="S351" s="17">
        <f>IFERROR(ZACKS_Screener[[#This Row],[PE1]]/(ZACKS_Screener[[#This Row],[EG1]]*100), "")</f>
        <v>-1.0191205673758867</v>
      </c>
      <c r="T351" s="17">
        <f>IFERROR(ZACKS_Screener[[#This Row],[PE2]]/(ZACKS_Screener[[#This Row],[EG2]]*100), "")</f>
        <v>1.7735588235294142</v>
      </c>
      <c r="U351"/>
    </row>
    <row r="352" spans="1:21" x14ac:dyDescent="0.25">
      <c r="A352" s="20" t="s">
        <v>3491</v>
      </c>
      <c r="B352" s="34">
        <v>2886.22</v>
      </c>
      <c r="C352" s="6" t="s">
        <v>3490</v>
      </c>
      <c r="D352" s="6" t="s">
        <v>13</v>
      </c>
      <c r="E352" s="6" t="s">
        <v>223</v>
      </c>
      <c r="F352" s="6" t="s">
        <v>1113</v>
      </c>
      <c r="G352">
        <v>12</v>
      </c>
      <c r="H352">
        <v>202212</v>
      </c>
      <c r="I352" s="8">
        <v>27.42</v>
      </c>
      <c r="J352" s="8">
        <v>-0.28999999999999998</v>
      </c>
      <c r="K352" s="8">
        <v>0.77</v>
      </c>
      <c r="L352" s="8">
        <v>1.72</v>
      </c>
      <c r="M352" s="35" t="str">
        <f>INDEX(YahooDetails[], MATCH(ZACKS_Screener[Ticker], YahooDetails[Ticker],0), 3)</f>
        <v>Energy</v>
      </c>
      <c r="N352" s="6" t="str">
        <f>INDEX(YahooDetails[], MATCH(ZACKS_Screener[Ticker], YahooDetails[Ticker],0), 2)</f>
        <v>Oil &amp; Gas Midstream</v>
      </c>
      <c r="O35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35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1.2337662337662336</v>
      </c>
      <c r="Q352" s="17">
        <f>IFERROR(ZACKS_Screener[[#This Row],[Price]]/ZACKS_Screener[[#This Row],[EPS1]], "")</f>
        <v>35.61038961038961</v>
      </c>
      <c r="R352" s="17">
        <f>IFERROR(ZACKS_Screener[[#This Row],[Price]]/ZACKS_Screener[[#This Row],[EPS2]], "")</f>
        <v>15.94186046511628</v>
      </c>
      <c r="S352" s="17">
        <f>IFERROR(ZACKS_Screener[[#This Row],[PE1]]/(ZACKS_Screener[[#This Row],[EG1]]*100), "")</f>
        <v>0.35610389610389609</v>
      </c>
      <c r="T352" s="17">
        <f>IFERROR(ZACKS_Screener[[#This Row],[PE2]]/(ZACKS_Screener[[#This Row],[EG2]]*100), "")</f>
        <v>0.12921297429620565</v>
      </c>
      <c r="U352"/>
    </row>
    <row r="353" spans="1:21" x14ac:dyDescent="0.25">
      <c r="A353" s="20" t="s">
        <v>680</v>
      </c>
      <c r="B353" s="34">
        <v>5358.98</v>
      </c>
      <c r="C353" s="6" t="s">
        <v>679</v>
      </c>
      <c r="D353" s="6" t="s">
        <v>22</v>
      </c>
      <c r="E353" s="6" t="s">
        <v>41</v>
      </c>
      <c r="F353" s="6" t="s">
        <v>317</v>
      </c>
      <c r="G353">
        <v>12</v>
      </c>
      <c r="H353">
        <v>202212</v>
      </c>
      <c r="I353" s="8">
        <v>34.17</v>
      </c>
      <c r="J353" s="8">
        <v>-2.3199999999999998</v>
      </c>
      <c r="K353" s="8">
        <v>-2.69</v>
      </c>
      <c r="L353" s="8">
        <v>-2.86</v>
      </c>
      <c r="M353" s="35" t="str">
        <f>INDEX(YahooDetails[], MATCH(ZACKS_Screener[Ticker], YahooDetails[Ticker],0), 3)</f>
        <v>Healthcare</v>
      </c>
      <c r="N353" s="6" t="str">
        <f>INDEX(YahooDetails[], MATCH(ZACKS_Screener[Ticker], YahooDetails[Ticker],0), 2)</f>
        <v>Biotechnology</v>
      </c>
      <c r="O35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-0.15948275862068972</v>
      </c>
      <c r="P35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-6.3197026022304814E-2</v>
      </c>
      <c r="Q353" s="17">
        <f>IFERROR(ZACKS_Screener[[#This Row],[Price]]/ZACKS_Screener[[#This Row],[EPS1]], "")</f>
        <v>-12.702602230483272</v>
      </c>
      <c r="R353" s="17">
        <f>IFERROR(ZACKS_Screener[[#This Row],[Price]]/ZACKS_Screener[[#This Row],[EPS2]], "")</f>
        <v>-11.947552447552448</v>
      </c>
      <c r="S353" s="17">
        <f>IFERROR(ZACKS_Screener[[#This Row],[PE1]]/(ZACKS_Screener[[#This Row],[EG1]]*100), "")</f>
        <v>0.79648749120868056</v>
      </c>
      <c r="T353" s="17">
        <f>IFERROR(ZACKS_Screener[[#This Row],[PE2]]/(ZACKS_Screener[[#This Row],[EG2]]*100), "")</f>
        <v>1.8905244755244761</v>
      </c>
      <c r="U353"/>
    </row>
    <row r="354" spans="1:21" x14ac:dyDescent="0.25">
      <c r="A354" s="20" t="s">
        <v>682</v>
      </c>
      <c r="B354" s="34">
        <v>2803.45</v>
      </c>
      <c r="C354" s="6" t="s">
        <v>681</v>
      </c>
      <c r="D354" s="6" t="s">
        <v>22</v>
      </c>
      <c r="E354" s="6" t="s">
        <v>41</v>
      </c>
      <c r="F354" s="6" t="s">
        <v>67</v>
      </c>
      <c r="G354">
        <v>12</v>
      </c>
      <c r="H354">
        <v>202212</v>
      </c>
      <c r="I354" s="8">
        <v>17.54</v>
      </c>
      <c r="J354" s="8">
        <v>0.46</v>
      </c>
      <c r="K354" s="8">
        <v>0.53</v>
      </c>
      <c r="L354" s="8">
        <v>0.57999999999999996</v>
      </c>
      <c r="M354" s="35" t="str">
        <f>INDEX(YahooDetails[], MATCH(ZACKS_Screener[Ticker], YahooDetails[Ticker],0), 3)</f>
        <v>Healthcare</v>
      </c>
      <c r="N354" s="6" t="str">
        <f>INDEX(YahooDetails[], MATCH(ZACKS_Screener[Ticker], YahooDetails[Ticker],0), 2)</f>
        <v>Health Information Services</v>
      </c>
      <c r="O35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0.15217391304347827</v>
      </c>
      <c r="P35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9.4339622641509302E-2</v>
      </c>
      <c r="Q354" s="17">
        <f>IFERROR(ZACKS_Screener[[#This Row],[Price]]/ZACKS_Screener[[#This Row],[EPS1]], "")</f>
        <v>33.094339622641506</v>
      </c>
      <c r="R354" s="17">
        <f>IFERROR(ZACKS_Screener[[#This Row],[Price]]/ZACKS_Screener[[#This Row],[EPS2]], "")</f>
        <v>30.241379310344829</v>
      </c>
      <c r="S354" s="17">
        <f>IFERROR(ZACKS_Screener[[#This Row],[PE1]]/(ZACKS_Screener[[#This Row],[EG1]]*100), "")</f>
        <v>2.1747708894878701</v>
      </c>
      <c r="T354" s="17">
        <f>IFERROR(ZACKS_Screener[[#This Row],[PE2]]/(ZACKS_Screener[[#This Row],[EG2]]*100), "")</f>
        <v>3.2055862068965566</v>
      </c>
      <c r="U354"/>
    </row>
    <row r="355" spans="1:21" x14ac:dyDescent="0.25">
      <c r="A355" s="20" t="s">
        <v>684</v>
      </c>
      <c r="B355" s="34">
        <v>13985.51</v>
      </c>
      <c r="C355" s="6" t="s">
        <v>683</v>
      </c>
      <c r="D355" s="6" t="s">
        <v>13</v>
      </c>
      <c r="E355" s="6" t="s">
        <v>130</v>
      </c>
      <c r="F355" s="6" t="s">
        <v>685</v>
      </c>
      <c r="G355">
        <v>12</v>
      </c>
      <c r="H355">
        <v>202212</v>
      </c>
      <c r="I355" s="8">
        <v>71.75</v>
      </c>
      <c r="J355" s="8">
        <v>17.38</v>
      </c>
      <c r="K355" s="8">
        <v>7.97</v>
      </c>
      <c r="L355" s="8">
        <v>5.99</v>
      </c>
      <c r="M355" s="35" t="str">
        <f>INDEX(YahooDetails[], MATCH(ZACKS_Screener[Ticker], YahooDetails[Ticker],0), 3)</f>
        <v>Basic Materials</v>
      </c>
      <c r="N355" s="6" t="str">
        <f>INDEX(YahooDetails[], MATCH(ZACKS_Screener[Ticker], YahooDetails[Ticker],0), 2)</f>
        <v>Agricultural Inputs</v>
      </c>
      <c r="O35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-0.54142692750287691</v>
      </c>
      <c r="P35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-0.24843161856963608</v>
      </c>
      <c r="Q355" s="17">
        <f>IFERROR(ZACKS_Screener[[#This Row],[Price]]/ZACKS_Screener[[#This Row],[EPS1]], "")</f>
        <v>9.0025094102885816</v>
      </c>
      <c r="R355" s="17">
        <f>IFERROR(ZACKS_Screener[[#This Row],[Price]]/ZACKS_Screener[[#This Row],[EPS2]], "")</f>
        <v>11.97829716193656</v>
      </c>
      <c r="S355" s="17">
        <f>IFERROR(ZACKS_Screener[[#This Row],[PE1]]/(ZACKS_Screener[[#This Row],[EG1]]*100), "")</f>
        <v>-0.16627376572881566</v>
      </c>
      <c r="T355" s="17">
        <f>IFERROR(ZACKS_Screener[[#This Row],[PE2]]/(ZACKS_Screener[[#This Row],[EG2]]*100), "")</f>
        <v>-0.48215670899310303</v>
      </c>
      <c r="U355"/>
    </row>
    <row r="356" spans="1:21" x14ac:dyDescent="0.25">
      <c r="A356" s="20" t="s">
        <v>687</v>
      </c>
      <c r="B356" s="34">
        <v>13164.48</v>
      </c>
      <c r="C356" s="6" t="s">
        <v>686</v>
      </c>
      <c r="D356" s="6" t="s">
        <v>13</v>
      </c>
      <c r="E356" s="6" t="s">
        <v>37</v>
      </c>
      <c r="F356" s="6" t="s">
        <v>688</v>
      </c>
      <c r="G356">
        <v>12</v>
      </c>
      <c r="H356">
        <v>202212</v>
      </c>
      <c r="I356" s="8">
        <v>27.2</v>
      </c>
      <c r="J356" s="8">
        <v>4.0999999999999996</v>
      </c>
      <c r="K356" s="8">
        <v>4.3499999999999996</v>
      </c>
      <c r="L356" s="8">
        <v>4.21</v>
      </c>
      <c r="M356" s="35" t="str">
        <f>INDEX(YahooDetails[], MATCH(ZACKS_Screener[Ticker], YahooDetails[Ticker],0), 3)</f>
        <v>Financial Services</v>
      </c>
      <c r="N356" s="6" t="str">
        <f>INDEX(YahooDetails[], MATCH(ZACKS_Screener[Ticker], YahooDetails[Ticker],0), 2)</f>
        <v>Banks—Regional</v>
      </c>
      <c r="O35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6.0975609756097567E-2</v>
      </c>
      <c r="P35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-3.2183908045976942E-2</v>
      </c>
      <c r="Q356" s="17">
        <f>IFERROR(ZACKS_Screener[[#This Row],[Price]]/ZACKS_Screener[[#This Row],[EPS1]], "")</f>
        <v>6.2528735632183912</v>
      </c>
      <c r="R356" s="17">
        <f>IFERROR(ZACKS_Screener[[#This Row],[Price]]/ZACKS_Screener[[#This Row],[EPS2]], "")</f>
        <v>6.460807600950119</v>
      </c>
      <c r="S356" s="17">
        <f>IFERROR(ZACKS_Screener[[#This Row],[PE1]]/(ZACKS_Screener[[#This Row],[EG1]]*100), "")</f>
        <v>1.0254712643678159</v>
      </c>
      <c r="T356" s="17">
        <f>IFERROR(ZACKS_Screener[[#This Row],[PE2]]/(ZACKS_Screener[[#This Row],[EG2]]*100), "")</f>
        <v>-2.0074652188666486</v>
      </c>
      <c r="U356"/>
    </row>
    <row r="357" spans="1:21" x14ac:dyDescent="0.25">
      <c r="A357" s="20" t="s">
        <v>690</v>
      </c>
      <c r="B357" s="34">
        <v>9985.57</v>
      </c>
      <c r="C357" s="6" t="s">
        <v>689</v>
      </c>
      <c r="D357" s="6" t="s">
        <v>22</v>
      </c>
      <c r="E357" s="6" t="s">
        <v>85</v>
      </c>
      <c r="F357" s="6" t="s">
        <v>286</v>
      </c>
      <c r="G357">
        <v>12</v>
      </c>
      <c r="H357">
        <v>202212</v>
      </c>
      <c r="I357" s="8">
        <v>33.72</v>
      </c>
      <c r="J357" s="8">
        <v>-0.57999999999999996</v>
      </c>
      <c r="K357" s="8">
        <v>-0.17</v>
      </c>
      <c r="L357" s="8">
        <v>0.13</v>
      </c>
      <c r="M357" s="35" t="str">
        <f>INDEX(YahooDetails[], MATCH(ZACKS_Screener[Ticker], YahooDetails[Ticker],0), 3)</f>
        <v>Technology</v>
      </c>
      <c r="N357" s="6" t="str">
        <f>INDEX(YahooDetails[], MATCH(ZACKS_Screener[Ticker], YahooDetails[Ticker],0), 2)</f>
        <v>Software—Infrastructure</v>
      </c>
      <c r="O35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0.70689655172413779</v>
      </c>
      <c r="P35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357" s="17">
        <f>IFERROR(ZACKS_Screener[[#This Row],[Price]]/ZACKS_Screener[[#This Row],[EPS1]], "")</f>
        <v>-198.35294117647058</v>
      </c>
      <c r="R357" s="17">
        <f>IFERROR(ZACKS_Screener[[#This Row],[Price]]/ZACKS_Screener[[#This Row],[EPS2]], "")</f>
        <v>259.38461538461536</v>
      </c>
      <c r="S357" s="17">
        <f>IFERROR(ZACKS_Screener[[#This Row],[PE1]]/(ZACKS_Screener[[#This Row],[EG1]]*100), "")</f>
        <v>-2.8059684361549504</v>
      </c>
      <c r="T357" s="17">
        <f>IFERROR(ZACKS_Screener[[#This Row],[PE2]]/(ZACKS_Screener[[#This Row],[EG2]]*100), "")</f>
        <v>2.5938461538461537</v>
      </c>
      <c r="U357"/>
    </row>
    <row r="358" spans="1:21" x14ac:dyDescent="0.25">
      <c r="A358" s="20" t="s">
        <v>692</v>
      </c>
      <c r="B358" s="34">
        <v>7141.16</v>
      </c>
      <c r="C358" s="6" t="s">
        <v>691</v>
      </c>
      <c r="D358" s="6" t="s">
        <v>13</v>
      </c>
      <c r="E358" s="6" t="s">
        <v>37</v>
      </c>
      <c r="F358" s="6" t="s">
        <v>542</v>
      </c>
      <c r="G358">
        <v>12</v>
      </c>
      <c r="H358">
        <v>202212</v>
      </c>
      <c r="I358" s="8">
        <v>110.89</v>
      </c>
      <c r="J358" s="8">
        <v>8.81</v>
      </c>
      <c r="K358" s="8">
        <v>9.81</v>
      </c>
      <c r="L358" s="8">
        <v>9.15</v>
      </c>
      <c r="M358" s="35" t="str">
        <f>INDEX(YahooDetails[], MATCH(ZACKS_Screener[Ticker], YahooDetails[Ticker],0), 3)</f>
        <v>Financial Services</v>
      </c>
      <c r="N358" s="6" t="str">
        <f>INDEX(YahooDetails[], MATCH(ZACKS_Screener[Ticker], YahooDetails[Ticker],0), 2)</f>
        <v>Banks—Regional</v>
      </c>
      <c r="O35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0.11350737797956867</v>
      </c>
      <c r="P35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-6.7278287461773709E-2</v>
      </c>
      <c r="Q358" s="17">
        <f>IFERROR(ZACKS_Screener[[#This Row],[Price]]/ZACKS_Screener[[#This Row],[EPS1]], "")</f>
        <v>11.303771661569826</v>
      </c>
      <c r="R358" s="17">
        <f>IFERROR(ZACKS_Screener[[#This Row],[Price]]/ZACKS_Screener[[#This Row],[EPS2]], "")</f>
        <v>12.119125683060108</v>
      </c>
      <c r="S358" s="17">
        <f>IFERROR(ZACKS_Screener[[#This Row],[PE1]]/(ZACKS_Screener[[#This Row],[EG1]]*100), "")</f>
        <v>0.99586228338430161</v>
      </c>
      <c r="T358" s="17">
        <f>IFERROR(ZACKS_Screener[[#This Row],[PE2]]/(ZACKS_Screener[[#This Row],[EG2]]*100), "")</f>
        <v>-1.8013427719821158</v>
      </c>
      <c r="U358"/>
    </row>
    <row r="359" spans="1:21" x14ac:dyDescent="0.25">
      <c r="A359" s="20" t="s">
        <v>694</v>
      </c>
      <c r="B359" s="34">
        <v>11359.54</v>
      </c>
      <c r="C359" s="6" t="s">
        <v>693</v>
      </c>
      <c r="D359" s="6" t="s">
        <v>22</v>
      </c>
      <c r="E359" s="6" t="s">
        <v>37</v>
      </c>
      <c r="F359" s="6" t="s">
        <v>92</v>
      </c>
      <c r="G359">
        <v>12</v>
      </c>
      <c r="H359">
        <v>202212</v>
      </c>
      <c r="I359" s="8">
        <v>31.37</v>
      </c>
      <c r="J359" s="8">
        <v>4.34</v>
      </c>
      <c r="K359" s="8">
        <v>2.72</v>
      </c>
      <c r="L359" s="8">
        <v>3.88</v>
      </c>
      <c r="M359" s="35" t="str">
        <f>INDEX(YahooDetails[], MATCH(ZACKS_Screener[Ticker], YahooDetails[Ticker],0), 3)</f>
        <v>Financial Services</v>
      </c>
      <c r="N359" s="6" t="str">
        <f>INDEX(YahooDetails[], MATCH(ZACKS_Screener[Ticker], YahooDetails[Ticker],0), 2)</f>
        <v>Asset Management</v>
      </c>
      <c r="O35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-0.3732718894009216</v>
      </c>
      <c r="P35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0.42647058823529399</v>
      </c>
      <c r="Q359" s="17">
        <f>IFERROR(ZACKS_Screener[[#This Row],[Price]]/ZACKS_Screener[[#This Row],[EPS1]], "")</f>
        <v>11.533088235294118</v>
      </c>
      <c r="R359" s="17">
        <f>IFERROR(ZACKS_Screener[[#This Row],[Price]]/ZACKS_Screener[[#This Row],[EPS2]], "")</f>
        <v>8.0850515463917532</v>
      </c>
      <c r="S359" s="17">
        <f>IFERROR(ZACKS_Screener[[#This Row],[PE1]]/(ZACKS_Screener[[#This Row],[EG1]]*100), "")</f>
        <v>-0.30897285766158322</v>
      </c>
      <c r="T359" s="17">
        <f>IFERROR(ZACKS_Screener[[#This Row],[PE2]]/(ZACKS_Screener[[#This Row],[EG2]]*100), "")</f>
        <v>0.18958051901884115</v>
      </c>
      <c r="U359"/>
    </row>
    <row r="360" spans="1:21" x14ac:dyDescent="0.25">
      <c r="A360" s="20" t="s">
        <v>696</v>
      </c>
      <c r="B360" s="34">
        <v>9470.64</v>
      </c>
      <c r="C360" s="6" t="s">
        <v>695</v>
      </c>
      <c r="D360" s="6" t="s">
        <v>22</v>
      </c>
      <c r="E360" s="6" t="s">
        <v>14</v>
      </c>
      <c r="F360" s="6" t="s">
        <v>15</v>
      </c>
      <c r="G360">
        <v>12</v>
      </c>
      <c r="H360">
        <v>202212</v>
      </c>
      <c r="I360" s="8">
        <v>54.87</v>
      </c>
      <c r="J360" s="8">
        <v>1.31</v>
      </c>
      <c r="K360" s="8">
        <v>0.95</v>
      </c>
      <c r="L360" s="8">
        <v>1.33</v>
      </c>
      <c r="M360" s="35" t="str">
        <f>INDEX(YahooDetails[], MATCH(ZACKS_Screener[Ticker], YahooDetails[Ticker],0), 3)</f>
        <v>Technology</v>
      </c>
      <c r="N360" s="6" t="str">
        <f>INDEX(YahooDetails[], MATCH(ZACKS_Screener[Ticker], YahooDetails[Ticker],0), 2)</f>
        <v>Scientific &amp; Technical Instruments</v>
      </c>
      <c r="O36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-0.27480916030534358</v>
      </c>
      <c r="P36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0.40000000000000013</v>
      </c>
      <c r="Q360" s="17">
        <f>IFERROR(ZACKS_Screener[[#This Row],[Price]]/ZACKS_Screener[[#This Row],[EPS1]], "")</f>
        <v>57.757894736842104</v>
      </c>
      <c r="R360" s="17">
        <f>IFERROR(ZACKS_Screener[[#This Row],[Price]]/ZACKS_Screener[[#This Row],[EPS2]], "")</f>
        <v>41.255639097744357</v>
      </c>
      <c r="S360" s="17">
        <f>IFERROR(ZACKS_Screener[[#This Row],[PE1]]/(ZACKS_Screener[[#This Row],[EG1]]*100), "")</f>
        <v>-2.101745614035087</v>
      </c>
      <c r="T360" s="17">
        <f>IFERROR(ZACKS_Screener[[#This Row],[PE2]]/(ZACKS_Screener[[#This Row],[EG2]]*100), "")</f>
        <v>1.0313909774436085</v>
      </c>
      <c r="U360"/>
    </row>
    <row r="361" spans="1:21" x14ac:dyDescent="0.25">
      <c r="A361" s="20" t="s">
        <v>698</v>
      </c>
      <c r="B361" s="34">
        <v>23065.85</v>
      </c>
      <c r="C361" s="6" t="s">
        <v>697</v>
      </c>
      <c r="D361" s="6" t="s">
        <v>13</v>
      </c>
      <c r="E361" s="6" t="s">
        <v>51</v>
      </c>
      <c r="F361" s="6" t="s">
        <v>699</v>
      </c>
      <c r="G361">
        <v>12</v>
      </c>
      <c r="H361">
        <v>202212</v>
      </c>
      <c r="I361" s="8">
        <v>94.43</v>
      </c>
      <c r="J361" s="8">
        <v>2.97</v>
      </c>
      <c r="K361" s="8">
        <v>3.1</v>
      </c>
      <c r="L361" s="8">
        <v>3.38</v>
      </c>
      <c r="M361" s="35" t="str">
        <f>INDEX(YahooDetails[], MATCH(ZACKS_Screener[Ticker], YahooDetails[Ticker],0), 3)</f>
        <v>Consumer Defensive</v>
      </c>
      <c r="N361" s="6" t="str">
        <f>INDEX(YahooDetails[], MATCH(ZACKS_Screener[Ticker], YahooDetails[Ticker],0), 2)</f>
        <v>Household &amp; Personal Products</v>
      </c>
      <c r="O36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4.3771043771043731E-2</v>
      </c>
      <c r="P36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9.032258064516123E-2</v>
      </c>
      <c r="Q361" s="17">
        <f>IFERROR(ZACKS_Screener[[#This Row],[Price]]/ZACKS_Screener[[#This Row],[EPS1]], "")</f>
        <v>30.461290322580645</v>
      </c>
      <c r="R361" s="17">
        <f>IFERROR(ZACKS_Screener[[#This Row],[Price]]/ZACKS_Screener[[#This Row],[EPS2]], "")</f>
        <v>27.937869822485212</v>
      </c>
      <c r="S361" s="17">
        <f>IFERROR(ZACKS_Screener[[#This Row],[PE1]]/(ZACKS_Screener[[#This Row],[EG1]]*100), "")</f>
        <v>6.959233250620354</v>
      </c>
      <c r="T361" s="17">
        <f>IFERROR(ZACKS_Screener[[#This Row],[PE2]]/(ZACKS_Screener[[#This Row],[EG2]]*100), "")</f>
        <v>3.0931213017751507</v>
      </c>
      <c r="U361"/>
    </row>
    <row r="362" spans="1:21" x14ac:dyDescent="0.25">
      <c r="A362" s="20" t="s">
        <v>701</v>
      </c>
      <c r="B362" s="34">
        <v>10136.32</v>
      </c>
      <c r="C362" s="6" t="s">
        <v>700</v>
      </c>
      <c r="D362" s="6" t="s">
        <v>22</v>
      </c>
      <c r="E362" s="6" t="s">
        <v>330</v>
      </c>
      <c r="F362" s="6" t="s">
        <v>606</v>
      </c>
      <c r="G362">
        <v>12</v>
      </c>
      <c r="H362">
        <v>202212</v>
      </c>
      <c r="I362" s="8">
        <v>135.38999999999999</v>
      </c>
      <c r="J362" s="8">
        <v>4.03</v>
      </c>
      <c r="K362" s="8">
        <v>5.96</v>
      </c>
      <c r="L362" s="8">
        <v>7.47</v>
      </c>
      <c r="M362" s="35" t="str">
        <f>INDEX(YahooDetails[], MATCH(ZACKS_Screener[Ticker], YahooDetails[Ticker],0), 3)</f>
        <v>Consumer Cyclical</v>
      </c>
      <c r="N362" s="6" t="str">
        <f>INDEX(YahooDetails[], MATCH(ZACKS_Screener[Ticker], YahooDetails[Ticker],0), 2)</f>
        <v>Gambling</v>
      </c>
      <c r="O36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0.47890818858560785</v>
      </c>
      <c r="P36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0.25335570469798652</v>
      </c>
      <c r="Q362" s="17">
        <f>IFERROR(ZACKS_Screener[[#This Row],[Price]]/ZACKS_Screener[[#This Row],[EPS1]], "")</f>
        <v>22.716442953020131</v>
      </c>
      <c r="R362" s="17">
        <f>IFERROR(ZACKS_Screener[[#This Row],[Price]]/ZACKS_Screener[[#This Row],[EPS2]], "")</f>
        <v>18.124497991967871</v>
      </c>
      <c r="S362" s="17">
        <f>IFERROR(ZACKS_Screener[[#This Row],[PE1]]/(ZACKS_Screener[[#This Row],[EG1]]*100), "")</f>
        <v>0.47433816114337379</v>
      </c>
      <c r="T362" s="17">
        <f>IFERROR(ZACKS_Screener[[#This Row],[PE2]]/(ZACKS_Screener[[#This Row],[EG2]]*100), "")</f>
        <v>0.71537753663661285</v>
      </c>
      <c r="U362"/>
    </row>
    <row r="363" spans="1:21" x14ac:dyDescent="0.25">
      <c r="A363" s="20" t="s">
        <v>703</v>
      </c>
      <c r="B363" s="34">
        <v>8124.5</v>
      </c>
      <c r="C363" s="6" t="s">
        <v>702</v>
      </c>
      <c r="D363" s="6" t="s">
        <v>13</v>
      </c>
      <c r="E363" s="6" t="s">
        <v>41</v>
      </c>
      <c r="F363" s="6" t="s">
        <v>704</v>
      </c>
      <c r="G363">
        <v>12</v>
      </c>
      <c r="H363">
        <v>202212</v>
      </c>
      <c r="I363" s="8">
        <v>540.91999999999996</v>
      </c>
      <c r="J363" s="8">
        <v>19.75</v>
      </c>
      <c r="K363" s="8">
        <v>20.77</v>
      </c>
      <c r="L363" s="8">
        <v>22.65</v>
      </c>
      <c r="M363" s="35" t="str">
        <f>INDEX(YahooDetails[], MATCH(ZACKS_Screener[Ticker], YahooDetails[Ticker],0), 3)</f>
        <v>Healthcare</v>
      </c>
      <c r="N363" s="6" t="str">
        <f>INDEX(YahooDetails[], MATCH(ZACKS_Screener[Ticker], YahooDetails[Ticker],0), 2)</f>
        <v>Medical Care Facilities</v>
      </c>
      <c r="O36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5.1645569620253143E-2</v>
      </c>
      <c r="P36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9.0515166104959036E-2</v>
      </c>
      <c r="Q363" s="17">
        <f>IFERROR(ZACKS_Screener[[#This Row],[Price]]/ZACKS_Screener[[#This Row],[EPS1]], "")</f>
        <v>26.043331728454501</v>
      </c>
      <c r="R363" s="17">
        <f>IFERROR(ZACKS_Screener[[#This Row],[Price]]/ZACKS_Screener[[#This Row],[EPS2]], "")</f>
        <v>23.88167770419426</v>
      </c>
      <c r="S363" s="17">
        <f>IFERROR(ZACKS_Screener[[#This Row],[PE1]]/(ZACKS_Screener[[#This Row],[EG1]]*100), "")</f>
        <v>5.042703937617417</v>
      </c>
      <c r="T363" s="17">
        <f>IFERROR(ZACKS_Screener[[#This Row],[PE2]]/(ZACKS_Screener[[#This Row],[EG2]]*100), "")</f>
        <v>2.6384172655112499</v>
      </c>
      <c r="U363"/>
    </row>
    <row r="364" spans="1:21" x14ac:dyDescent="0.25">
      <c r="A364" s="20" t="s">
        <v>706</v>
      </c>
      <c r="B364" s="34">
        <v>5759.49</v>
      </c>
      <c r="C364" s="6" t="s">
        <v>705</v>
      </c>
      <c r="D364" s="6" t="s">
        <v>13</v>
      </c>
      <c r="E364" s="6" t="s">
        <v>330</v>
      </c>
      <c r="F364" s="6" t="s">
        <v>707</v>
      </c>
      <c r="G364">
        <v>12</v>
      </c>
      <c r="H364">
        <v>202212</v>
      </c>
      <c r="I364" s="8">
        <v>112.95</v>
      </c>
      <c r="J364" s="8">
        <v>5.27</v>
      </c>
      <c r="K364" s="8">
        <v>5.98</v>
      </c>
      <c r="L364" s="8">
        <v>6.61</v>
      </c>
      <c r="M364" s="35" t="str">
        <f>INDEX(YahooDetails[], MATCH(ZACKS_Screener[Ticker], YahooDetails[Ticker],0), 3)</f>
        <v>Consumer Cyclical</v>
      </c>
      <c r="N364" s="6" t="str">
        <f>INDEX(YahooDetails[], MATCH(ZACKS_Screener[Ticker], YahooDetails[Ticker],0), 2)</f>
        <v>Lodging</v>
      </c>
      <c r="O36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0.13472485768500966</v>
      </c>
      <c r="P36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0.10535117056856184</v>
      </c>
      <c r="Q364" s="17">
        <f>IFERROR(ZACKS_Screener[[#This Row],[Price]]/ZACKS_Screener[[#This Row],[EPS1]], "")</f>
        <v>18.887959866220736</v>
      </c>
      <c r="R364" s="17">
        <f>IFERROR(ZACKS_Screener[[#This Row],[Price]]/ZACKS_Screener[[#This Row],[EPS2]], "")</f>
        <v>17.087745839636913</v>
      </c>
      <c r="S364" s="17">
        <f>IFERROR(ZACKS_Screener[[#This Row],[PE1]]/(ZACKS_Screener[[#This Row],[EG1]]*100), "")</f>
        <v>1.401965471760326</v>
      </c>
      <c r="T364" s="17">
        <f>IFERROR(ZACKS_Screener[[#This Row],[PE2]]/(ZACKS_Screener[[#This Row],[EG2]]*100), "")</f>
        <v>1.6219796844607739</v>
      </c>
      <c r="U364"/>
    </row>
    <row r="365" spans="1:21" x14ac:dyDescent="0.25">
      <c r="A365" s="20" t="s">
        <v>709</v>
      </c>
      <c r="B365" s="34">
        <v>10844.73</v>
      </c>
      <c r="C365" s="6" t="s">
        <v>708</v>
      </c>
      <c r="D365" s="6" t="s">
        <v>22</v>
      </c>
      <c r="E365" s="6" t="s">
        <v>223</v>
      </c>
      <c r="F365" s="6" t="s">
        <v>270</v>
      </c>
      <c r="G365">
        <v>12</v>
      </c>
      <c r="H365">
        <v>202212</v>
      </c>
      <c r="I365" s="8">
        <v>81.010000000000005</v>
      </c>
      <c r="J365" s="8">
        <v>17.22</v>
      </c>
      <c r="K365" s="8">
        <v>5.0199999999999996</v>
      </c>
      <c r="L365" s="8">
        <v>7.43</v>
      </c>
      <c r="M365" s="35" t="str">
        <f>INDEX(YahooDetails[], MATCH(ZACKS_Screener[Ticker], YahooDetails[Ticker],0), 3)</f>
        <v>Energy</v>
      </c>
      <c r="N365" s="6" t="str">
        <f>INDEX(YahooDetails[], MATCH(ZACKS_Screener[Ticker], YahooDetails[Ticker],0), 2)</f>
        <v>Oil &amp; Gas E&amp;P</v>
      </c>
      <c r="O36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-0.70847851335656209</v>
      </c>
      <c r="P36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0.48007968127490047</v>
      </c>
      <c r="Q365" s="17">
        <f>IFERROR(ZACKS_Screener[[#This Row],[Price]]/ZACKS_Screener[[#This Row],[EPS1]], "")</f>
        <v>16.13745019920319</v>
      </c>
      <c r="R365" s="17">
        <f>IFERROR(ZACKS_Screener[[#This Row],[Price]]/ZACKS_Screener[[#This Row],[EPS2]], "")</f>
        <v>10.903095558546434</v>
      </c>
      <c r="S365" s="17">
        <f>IFERROR(ZACKS_Screener[[#This Row],[PE1]]/(ZACKS_Screener[[#This Row],[EG1]]*100), "")</f>
        <v>-0.22777614133629426</v>
      </c>
      <c r="T365" s="17">
        <f>IFERROR(ZACKS_Screener[[#This Row],[PE2]]/(ZACKS_Screener[[#This Row],[EG2]]*100), "")</f>
        <v>0.22711012325270993</v>
      </c>
      <c r="U365"/>
    </row>
    <row r="366" spans="1:21" x14ac:dyDescent="0.25">
      <c r="A366" s="20" t="s">
        <v>711</v>
      </c>
      <c r="B366" s="34">
        <v>15514.29</v>
      </c>
      <c r="C366" s="6" t="s">
        <v>710</v>
      </c>
      <c r="D366" s="6" t="s">
        <v>22</v>
      </c>
      <c r="E366" s="6" t="s">
        <v>14</v>
      </c>
      <c r="F366" s="6" t="s">
        <v>163</v>
      </c>
      <c r="G366">
        <v>12</v>
      </c>
      <c r="H366">
        <v>202212</v>
      </c>
      <c r="I366" s="8">
        <v>128.47</v>
      </c>
      <c r="J366" s="8">
        <v>7.4</v>
      </c>
      <c r="K366" s="8">
        <v>8.0299999999999994</v>
      </c>
      <c r="L366" s="8">
        <v>8.77</v>
      </c>
      <c r="M366" s="35" t="str">
        <f>INDEX(YahooDetails[], MATCH(ZACKS_Screener[Ticker], YahooDetails[Ticker],0), 3)</f>
        <v>Technology</v>
      </c>
      <c r="N366" s="6" t="str">
        <f>INDEX(YahooDetails[], MATCH(ZACKS_Screener[Ticker], YahooDetails[Ticker],0), 2)</f>
        <v>Software—Infrastructure</v>
      </c>
      <c r="O36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8.5135135135135001E-2</v>
      </c>
      <c r="P36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9.2154420921544244E-2</v>
      </c>
      <c r="Q366" s="17">
        <f>IFERROR(ZACKS_Screener[[#This Row],[Price]]/ZACKS_Screener[[#This Row],[EPS1]], "")</f>
        <v>15.998754669987548</v>
      </c>
      <c r="R366" s="17">
        <f>IFERROR(ZACKS_Screener[[#This Row],[Price]]/ZACKS_Screener[[#This Row],[EPS2]], "")</f>
        <v>14.648802736602054</v>
      </c>
      <c r="S366" s="17">
        <f>IFERROR(ZACKS_Screener[[#This Row],[PE1]]/(ZACKS_Screener[[#This Row],[EG1]]*100), "")</f>
        <v>1.8792188025064769</v>
      </c>
      <c r="T366" s="17">
        <f>IFERROR(ZACKS_Screener[[#This Row],[PE2]]/(ZACKS_Screener[[#This Row],[EG2]]*100), "")</f>
        <v>1.5895930537150602</v>
      </c>
      <c r="U366"/>
    </row>
    <row r="367" spans="1:21" x14ac:dyDescent="0.25">
      <c r="A367" s="20" t="s">
        <v>713</v>
      </c>
      <c r="B367" s="34">
        <v>2897.16</v>
      </c>
      <c r="C367" s="6" t="s">
        <v>712</v>
      </c>
      <c r="D367" s="6" t="s">
        <v>13</v>
      </c>
      <c r="E367" s="6" t="s">
        <v>107</v>
      </c>
      <c r="F367" s="6" t="s">
        <v>108</v>
      </c>
      <c r="G367">
        <v>1</v>
      </c>
      <c r="H367">
        <v>202301</v>
      </c>
      <c r="I367" s="8">
        <v>8.1999999999999993</v>
      </c>
      <c r="J367" s="8">
        <v>-0.7</v>
      </c>
      <c r="K367" s="8">
        <v>-0.42</v>
      </c>
      <c r="L367" s="8">
        <v>-0.06</v>
      </c>
      <c r="M367" s="35" t="str">
        <f>INDEX(YahooDetails[], MATCH(ZACKS_Screener[Ticker], YahooDetails[Ticker],0), 3)</f>
        <v>Consumer Cyclical</v>
      </c>
      <c r="N367" s="6" t="str">
        <f>INDEX(YahooDetails[], MATCH(ZACKS_Screener[Ticker], YahooDetails[Ticker],0), 2)</f>
        <v>Specialty Retail</v>
      </c>
      <c r="O36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0.39999999999999997</v>
      </c>
      <c r="P36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0.8571428571428571</v>
      </c>
      <c r="Q367" s="17">
        <f>IFERROR(ZACKS_Screener[[#This Row],[Price]]/ZACKS_Screener[[#This Row],[EPS1]], "")</f>
        <v>-19.523809523809522</v>
      </c>
      <c r="R367" s="17">
        <f>IFERROR(ZACKS_Screener[[#This Row],[Price]]/ZACKS_Screener[[#This Row],[EPS2]], "")</f>
        <v>-136.66666666666666</v>
      </c>
      <c r="S367" s="17">
        <f>IFERROR(ZACKS_Screener[[#This Row],[PE1]]/(ZACKS_Screener[[#This Row],[EG1]]*100), "")</f>
        <v>-0.48809523809523803</v>
      </c>
      <c r="T367" s="17">
        <f>IFERROR(ZACKS_Screener[[#This Row],[PE2]]/(ZACKS_Screener[[#This Row],[EG2]]*100), "")</f>
        <v>-1.5944444444444446</v>
      </c>
      <c r="U367"/>
    </row>
    <row r="368" spans="1:21" x14ac:dyDescent="0.25">
      <c r="A368" s="20" t="s">
        <v>715</v>
      </c>
      <c r="B368" s="34">
        <v>6221.27</v>
      </c>
      <c r="C368" s="6" t="s">
        <v>714</v>
      </c>
      <c r="D368" s="6" t="s">
        <v>22</v>
      </c>
      <c r="E368" s="6" t="s">
        <v>223</v>
      </c>
      <c r="F368" s="6" t="s">
        <v>270</v>
      </c>
      <c r="G368">
        <v>12</v>
      </c>
      <c r="H368">
        <v>202212</v>
      </c>
      <c r="I368" s="8">
        <v>149.72999999999999</v>
      </c>
      <c r="J368" s="8">
        <v>27.03</v>
      </c>
      <c r="K368" s="8">
        <v>20.78</v>
      </c>
      <c r="L368" s="8">
        <v>27.85</v>
      </c>
      <c r="M368" s="35" t="str">
        <f>INDEX(YahooDetails[], MATCH(ZACKS_Screener[Ticker], YahooDetails[Ticker],0), 3)</f>
        <v>Energy</v>
      </c>
      <c r="N368" s="6" t="str">
        <f>INDEX(YahooDetails[], MATCH(ZACKS_Screener[Ticker], YahooDetails[Ticker],0), 2)</f>
        <v>Oil &amp; Gas E&amp;P</v>
      </c>
      <c r="O36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-0.23122456529781724</v>
      </c>
      <c r="P36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0.34023099133782481</v>
      </c>
      <c r="Q368" s="17">
        <f>IFERROR(ZACKS_Screener[[#This Row],[Price]]/ZACKS_Screener[[#This Row],[EPS1]], "")</f>
        <v>7.2054860442733393</v>
      </c>
      <c r="R368" s="17">
        <f>IFERROR(ZACKS_Screener[[#This Row],[Price]]/ZACKS_Screener[[#This Row],[EPS2]], "")</f>
        <v>5.3763016157989219</v>
      </c>
      <c r="S368" s="17">
        <f>IFERROR(ZACKS_Screener[[#This Row],[PE1]]/(ZACKS_Screener[[#This Row],[EG1]]*100), "")</f>
        <v>-0.31162286044273341</v>
      </c>
      <c r="T368" s="17">
        <f>IFERROR(ZACKS_Screener[[#This Row],[PE2]]/(ZACKS_Screener[[#This Row],[EG2]]*100), "")</f>
        <v>0.15801916205983255</v>
      </c>
      <c r="U368"/>
    </row>
    <row r="369" spans="1:21" x14ac:dyDescent="0.25">
      <c r="A369" s="20" t="s">
        <v>717</v>
      </c>
      <c r="B369" s="34">
        <v>10789.22</v>
      </c>
      <c r="C369" s="6" t="s">
        <v>716</v>
      </c>
      <c r="D369" s="6" t="s">
        <v>22</v>
      </c>
      <c r="E369" s="6" t="s">
        <v>23</v>
      </c>
      <c r="F369" s="6" t="s">
        <v>334</v>
      </c>
      <c r="G369">
        <v>12</v>
      </c>
      <c r="H369">
        <v>202212</v>
      </c>
      <c r="I369" s="8">
        <v>92.66</v>
      </c>
      <c r="J369" s="8">
        <v>7.62</v>
      </c>
      <c r="K369" s="8">
        <v>4.01</v>
      </c>
      <c r="L369" s="8">
        <v>4.79</v>
      </c>
      <c r="M369" s="35" t="str">
        <f>INDEX(YahooDetails[], MATCH(ZACKS_Screener[Ticker], YahooDetails[Ticker],0), 3)</f>
        <v>Industrials</v>
      </c>
      <c r="N369" s="6" t="str">
        <f>INDEX(YahooDetails[], MATCH(ZACKS_Screener[Ticker], YahooDetails[Ticker],0), 2)</f>
        <v>Integrated Freight &amp; Logistics</v>
      </c>
      <c r="O36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-0.47375328083989504</v>
      </c>
      <c r="P36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0.19451371571072326</v>
      </c>
      <c r="Q369" s="17">
        <f>IFERROR(ZACKS_Screener[[#This Row],[Price]]/ZACKS_Screener[[#This Row],[EPS1]], "")</f>
        <v>23.107231920199503</v>
      </c>
      <c r="R369" s="17">
        <f>IFERROR(ZACKS_Screener[[#This Row],[Price]]/ZACKS_Screener[[#This Row],[EPS2]], "")</f>
        <v>19.34446764091858</v>
      </c>
      <c r="S369" s="17">
        <f>IFERROR(ZACKS_Screener[[#This Row],[PE1]]/(ZACKS_Screener[[#This Row],[EG1]]*100), "")</f>
        <v>-0.48774821947900338</v>
      </c>
      <c r="T369" s="17">
        <f>IFERROR(ZACKS_Screener[[#This Row],[PE2]]/(ZACKS_Screener[[#This Row],[EG2]]*100), "")</f>
        <v>0.99450404153953187</v>
      </c>
      <c r="U369"/>
    </row>
    <row r="370" spans="1:21" x14ac:dyDescent="0.25">
      <c r="A370" s="20" t="s">
        <v>719</v>
      </c>
      <c r="B370" s="34">
        <v>31487.47</v>
      </c>
      <c r="C370" s="6" t="s">
        <v>718</v>
      </c>
      <c r="D370" s="6" t="s">
        <v>13</v>
      </c>
      <c r="E370" s="6" t="s">
        <v>118</v>
      </c>
      <c r="F370" s="6" t="s">
        <v>440</v>
      </c>
      <c r="G370">
        <v>12</v>
      </c>
      <c r="H370">
        <v>202212</v>
      </c>
      <c r="I370" s="8">
        <v>40.590000000000003</v>
      </c>
      <c r="J370" s="8">
        <v>1.58</v>
      </c>
      <c r="M370" s="35" t="str">
        <f>INDEX(YahooDetails[], MATCH(ZACKS_Screener[Ticker], YahooDetails[Ticker],0), 3)</f>
        <v>Communication Services</v>
      </c>
      <c r="N370" s="6" t="str">
        <f>INDEX(YahooDetails[], MATCH(ZACKS_Screener[Ticker], YahooDetails[Ticker],0), 2)</f>
        <v>Telecom Services</v>
      </c>
      <c r="O37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370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370" s="17" t="str">
        <f>IFERROR(ZACKS_Screener[[#This Row],[Price]]/ZACKS_Screener[[#This Row],[EPS1]], "")</f>
        <v/>
      </c>
      <c r="R370" s="17" t="str">
        <f>IFERROR(ZACKS_Screener[[#This Row],[Price]]/ZACKS_Screener[[#This Row],[EPS2]], "")</f>
        <v/>
      </c>
      <c r="S370" s="17" t="str">
        <f>IFERROR(ZACKS_Screener[[#This Row],[PE1]]/(ZACKS_Screener[[#This Row],[EG1]]*100), "")</f>
        <v/>
      </c>
      <c r="T370" s="17" t="str">
        <f>IFERROR(ZACKS_Screener[[#This Row],[PE2]]/(ZACKS_Screener[[#This Row],[EG2]]*100), "")</f>
        <v/>
      </c>
      <c r="U370"/>
    </row>
    <row r="371" spans="1:21" x14ac:dyDescent="0.25">
      <c r="A371" s="20" t="s">
        <v>721</v>
      </c>
      <c r="B371" s="34">
        <v>50658.89</v>
      </c>
      <c r="C371" s="6" t="s">
        <v>720</v>
      </c>
      <c r="D371" s="6" t="s">
        <v>22</v>
      </c>
      <c r="E371" s="6" t="s">
        <v>330</v>
      </c>
      <c r="F371" s="6" t="s">
        <v>613</v>
      </c>
      <c r="G371">
        <v>12</v>
      </c>
      <c r="H371">
        <v>202212</v>
      </c>
      <c r="I371" s="8">
        <v>331.86</v>
      </c>
      <c r="J371" s="8">
        <v>30.74</v>
      </c>
      <c r="K371" s="8">
        <v>30.7</v>
      </c>
      <c r="L371" s="8">
        <v>35.44</v>
      </c>
      <c r="M371" s="35" t="str">
        <f>INDEX(YahooDetails[], MATCH(ZACKS_Screener[Ticker], YahooDetails[Ticker],0), 3)</f>
        <v>Communication Services</v>
      </c>
      <c r="N371" s="6" t="str">
        <f>INDEX(YahooDetails[], MATCH(ZACKS_Screener[Ticker], YahooDetails[Ticker],0), 2)</f>
        <v>Telecom Services</v>
      </c>
      <c r="O37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-1.3012361743656197E-3</v>
      </c>
      <c r="P37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0.15439739413680778</v>
      </c>
      <c r="Q371" s="17">
        <f>IFERROR(ZACKS_Screener[[#This Row],[Price]]/ZACKS_Screener[[#This Row],[EPS1]], "")</f>
        <v>10.809771986970684</v>
      </c>
      <c r="R371" s="17">
        <f>IFERROR(ZACKS_Screener[[#This Row],[Price]]/ZACKS_Screener[[#This Row],[EPS2]], "")</f>
        <v>9.3639954853273153</v>
      </c>
      <c r="S371" s="17">
        <f>IFERROR(ZACKS_Screener[[#This Row],[PE1]]/(ZACKS_Screener[[#This Row],[EG1]]*100), "")</f>
        <v>-83.07309771987147</v>
      </c>
      <c r="T371" s="17">
        <f>IFERROR(ZACKS_Screener[[#This Row],[PE2]]/(ZACKS_Screener[[#This Row],[EG2]]*100), "")</f>
        <v>0.60648662742520809</v>
      </c>
      <c r="U371"/>
    </row>
    <row r="372" spans="1:21" x14ac:dyDescent="0.25">
      <c r="A372" s="20" t="s">
        <v>723</v>
      </c>
      <c r="B372" s="34">
        <v>16387.57</v>
      </c>
      <c r="C372" s="6" t="s">
        <v>722</v>
      </c>
      <c r="D372" s="6" t="s">
        <v>13</v>
      </c>
      <c r="E372" s="6" t="s">
        <v>51</v>
      </c>
      <c r="F372" s="6" t="s">
        <v>76</v>
      </c>
      <c r="G372">
        <v>1</v>
      </c>
      <c r="H372">
        <v>202301</v>
      </c>
      <c r="I372" s="8">
        <v>38.340000000000003</v>
      </c>
      <c r="J372" s="8">
        <v>0.53</v>
      </c>
      <c r="K372" s="8">
        <v>0.56000000000000005</v>
      </c>
      <c r="L372" s="8">
        <v>0.73</v>
      </c>
      <c r="M372" s="35" t="str">
        <f>INDEX(YahooDetails[], MATCH(ZACKS_Screener[Ticker], YahooDetails[Ticker],0), 3)</f>
        <v>Consumer Cyclical</v>
      </c>
      <c r="N372" s="6" t="str">
        <f>INDEX(YahooDetails[], MATCH(ZACKS_Screener[Ticker], YahooDetails[Ticker],0), 2)</f>
        <v>Internet Retail</v>
      </c>
      <c r="O37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5.660377358490571E-2</v>
      </c>
      <c r="P37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0.30357142857142844</v>
      </c>
      <c r="Q372" s="17">
        <f>IFERROR(ZACKS_Screener[[#This Row],[Price]]/ZACKS_Screener[[#This Row],[EPS1]], "")</f>
        <v>68.464285714285708</v>
      </c>
      <c r="R372" s="17">
        <f>IFERROR(ZACKS_Screener[[#This Row],[Price]]/ZACKS_Screener[[#This Row],[EPS2]], "")</f>
        <v>52.520547945205486</v>
      </c>
      <c r="S372" s="17">
        <f>IFERROR(ZACKS_Screener[[#This Row],[PE1]]/(ZACKS_Screener[[#This Row],[EG1]]*100), "")</f>
        <v>12.09535714285713</v>
      </c>
      <c r="T372" s="17">
        <f>IFERROR(ZACKS_Screener[[#This Row],[PE2]]/(ZACKS_Screener[[#This Row],[EG2]]*100), "")</f>
        <v>1.7300886381950051</v>
      </c>
      <c r="U372"/>
    </row>
    <row r="373" spans="1:21" x14ac:dyDescent="0.25">
      <c r="A373" s="20" t="s">
        <v>725</v>
      </c>
      <c r="B373" s="34">
        <v>5549.21</v>
      </c>
      <c r="C373" s="6" t="s">
        <v>724</v>
      </c>
      <c r="D373" s="6" t="s">
        <v>22</v>
      </c>
      <c r="E373" s="6" t="s">
        <v>26</v>
      </c>
      <c r="F373" s="6" t="s">
        <v>82</v>
      </c>
      <c r="G373">
        <v>12</v>
      </c>
      <c r="H373">
        <v>202212</v>
      </c>
      <c r="I373" s="8">
        <v>28.03</v>
      </c>
      <c r="J373" s="8">
        <v>1.26</v>
      </c>
      <c r="K373" s="8">
        <v>1.85</v>
      </c>
      <c r="L373" s="8">
        <v>2.16</v>
      </c>
      <c r="M373" s="35" t="str">
        <f>INDEX(YahooDetails[], MATCH(ZACKS_Screener[Ticker], YahooDetails[Ticker],0), 3)</f>
        <v>Energy</v>
      </c>
      <c r="N373" s="6" t="str">
        <f>INDEX(YahooDetails[], MATCH(ZACKS_Screener[Ticker], YahooDetails[Ticker],0), 2)</f>
        <v>Oil &amp; Gas Equipment &amp; Services</v>
      </c>
      <c r="O37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0.46825396825396831</v>
      </c>
      <c r="P37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0.16756756756756758</v>
      </c>
      <c r="Q373" s="17">
        <f>IFERROR(ZACKS_Screener[[#This Row],[Price]]/ZACKS_Screener[[#This Row],[EPS1]], "")</f>
        <v>15.151351351351352</v>
      </c>
      <c r="R373" s="17">
        <f>IFERROR(ZACKS_Screener[[#This Row],[Price]]/ZACKS_Screener[[#This Row],[EPS2]], "")</f>
        <v>12.976851851851851</v>
      </c>
      <c r="S373" s="17">
        <f>IFERROR(ZACKS_Screener[[#This Row],[PE1]]/(ZACKS_Screener[[#This Row],[EG1]]*100), "")</f>
        <v>0.32357123224919832</v>
      </c>
      <c r="T373" s="17">
        <f>IFERROR(ZACKS_Screener[[#This Row],[PE2]]/(ZACKS_Screener[[#This Row],[EG2]]*100), "")</f>
        <v>0.7744250298685782</v>
      </c>
      <c r="U373"/>
    </row>
    <row r="374" spans="1:21" x14ac:dyDescent="0.25">
      <c r="A374" s="20" t="s">
        <v>727</v>
      </c>
      <c r="B374" s="34">
        <v>79900.289999999994</v>
      </c>
      <c r="C374" s="6" t="s">
        <v>726</v>
      </c>
      <c r="D374" s="6" t="s">
        <v>13</v>
      </c>
      <c r="E374" s="6" t="s">
        <v>37</v>
      </c>
      <c r="F374" s="6" t="s">
        <v>89</v>
      </c>
      <c r="G374">
        <v>12</v>
      </c>
      <c r="H374">
        <v>202212</v>
      </c>
      <c r="I374" s="8">
        <v>270.05</v>
      </c>
      <c r="J374" s="8">
        <v>23.27</v>
      </c>
      <c r="K374" s="8">
        <v>24.81</v>
      </c>
      <c r="L374" s="8">
        <v>28.28</v>
      </c>
      <c r="M374" s="35" t="str">
        <f>INDEX(YahooDetails[], MATCH(ZACKS_Screener[Ticker], YahooDetails[Ticker],0), 3)</f>
        <v>Healthcare</v>
      </c>
      <c r="N374" s="6" t="str">
        <f>INDEX(YahooDetails[], MATCH(ZACKS_Screener[Ticker], YahooDetails[Ticker],0), 2)</f>
        <v>Healthcare Plans</v>
      </c>
      <c r="O37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6.617963042544045E-2</v>
      </c>
      <c r="P37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0.13986295848448216</v>
      </c>
      <c r="Q374" s="17">
        <f>IFERROR(ZACKS_Screener[[#This Row],[Price]]/ZACKS_Screener[[#This Row],[EPS1]], "")</f>
        <v>10.88472390165256</v>
      </c>
      <c r="R374" s="17">
        <f>IFERROR(ZACKS_Screener[[#This Row],[Price]]/ZACKS_Screener[[#This Row],[EPS2]], "")</f>
        <v>9.5491513437058</v>
      </c>
      <c r="S374" s="17">
        <f>IFERROR(ZACKS_Screener[[#This Row],[PE1]]/(ZACKS_Screener[[#This Row],[EG1]]*100), "")</f>
        <v>1.6447241895549038</v>
      </c>
      <c r="T374" s="17">
        <f>IFERROR(ZACKS_Screener[[#This Row],[PE2]]/(ZACKS_Screener[[#This Row],[EG2]]*100), "")</f>
        <v>0.68275056149089552</v>
      </c>
      <c r="U374"/>
    </row>
    <row r="375" spans="1:21" x14ac:dyDescent="0.25">
      <c r="A375" s="20" t="s">
        <v>729</v>
      </c>
      <c r="B375" s="34">
        <v>6435.92</v>
      </c>
      <c r="C375" s="6" t="s">
        <v>728</v>
      </c>
      <c r="D375" s="6" t="s">
        <v>13</v>
      </c>
      <c r="E375" s="6" t="s">
        <v>14</v>
      </c>
      <c r="F375" s="6" t="s">
        <v>730</v>
      </c>
      <c r="G375">
        <v>10</v>
      </c>
      <c r="H375">
        <v>202210</v>
      </c>
      <c r="I375" s="8">
        <v>43.05</v>
      </c>
      <c r="J375" s="8">
        <v>1.9</v>
      </c>
      <c r="K375" s="8">
        <v>2.64</v>
      </c>
      <c r="L375" s="8">
        <v>3.36</v>
      </c>
      <c r="M375" s="35" t="str">
        <f>INDEX(YahooDetails[], MATCH(ZACKS_Screener[Ticker], YahooDetails[Ticker],0), 3)</f>
        <v>Technology</v>
      </c>
      <c r="N375" s="6" t="str">
        <f>INDEX(YahooDetails[], MATCH(ZACKS_Screener[Ticker], YahooDetails[Ticker],0), 2)</f>
        <v>Communication Equipment</v>
      </c>
      <c r="O37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0.38947368421052647</v>
      </c>
      <c r="P37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0.2727272727272726</v>
      </c>
      <c r="Q375" s="17">
        <f>IFERROR(ZACKS_Screener[[#This Row],[Price]]/ZACKS_Screener[[#This Row],[EPS1]], "")</f>
        <v>16.30681818181818</v>
      </c>
      <c r="R375" s="17">
        <f>IFERROR(ZACKS_Screener[[#This Row],[Price]]/ZACKS_Screener[[#This Row],[EPS2]], "")</f>
        <v>12.8125</v>
      </c>
      <c r="S375" s="17">
        <f>IFERROR(ZACKS_Screener[[#This Row],[PE1]]/(ZACKS_Screener[[#This Row],[EG1]]*100), "")</f>
        <v>0.41868857493857475</v>
      </c>
      <c r="T375" s="17">
        <f>IFERROR(ZACKS_Screener[[#This Row],[PE2]]/(ZACKS_Screener[[#This Row],[EG2]]*100), "")</f>
        <v>0.46979166666666689</v>
      </c>
      <c r="U375"/>
    </row>
    <row r="376" spans="1:21" x14ac:dyDescent="0.25">
      <c r="A376" s="20" t="s">
        <v>732</v>
      </c>
      <c r="B376" s="34">
        <v>5723.56</v>
      </c>
      <c r="C376" s="6" t="s">
        <v>731</v>
      </c>
      <c r="D376" s="6" t="s">
        <v>13</v>
      </c>
      <c r="E376" s="6" t="s">
        <v>118</v>
      </c>
      <c r="F376" s="6" t="s">
        <v>119</v>
      </c>
      <c r="G376">
        <v>12</v>
      </c>
      <c r="H376">
        <v>202212</v>
      </c>
      <c r="I376" s="8">
        <v>2.6</v>
      </c>
      <c r="J376" s="8">
        <v>0.36</v>
      </c>
      <c r="K376" s="8">
        <v>0.28999999999999998</v>
      </c>
      <c r="L376" s="8">
        <v>0.3</v>
      </c>
      <c r="M376" s="35" t="str">
        <f>INDEX(YahooDetails[], MATCH(ZACKS_Screener[Ticker], YahooDetails[Ticker],0), 3)</f>
        <v>Utilities</v>
      </c>
      <c r="N376" s="6" t="str">
        <f>INDEX(YahooDetails[], MATCH(ZACKS_Screener[Ticker], YahooDetails[Ticker],0), 2)</f>
        <v>Utilities—Diversified</v>
      </c>
      <c r="O37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-0.19444444444444448</v>
      </c>
      <c r="P37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3.4482758620689689E-2</v>
      </c>
      <c r="Q376" s="17">
        <f>IFERROR(ZACKS_Screener[[#This Row],[Price]]/ZACKS_Screener[[#This Row],[EPS1]], "")</f>
        <v>8.9655172413793114</v>
      </c>
      <c r="R376" s="17">
        <f>IFERROR(ZACKS_Screener[[#This Row],[Price]]/ZACKS_Screener[[#This Row],[EPS2]], "")</f>
        <v>8.6666666666666679</v>
      </c>
      <c r="S376" s="17">
        <f>IFERROR(ZACKS_Screener[[#This Row],[PE1]]/(ZACKS_Screener[[#This Row],[EG1]]*100), "")</f>
        <v>-0.46108374384236456</v>
      </c>
      <c r="T376" s="17">
        <f>IFERROR(ZACKS_Screener[[#This Row],[PE2]]/(ZACKS_Screener[[#This Row],[EG2]]*100), "")</f>
        <v>2.5133333333333314</v>
      </c>
      <c r="U376"/>
    </row>
    <row r="377" spans="1:21" x14ac:dyDescent="0.25">
      <c r="A377" s="20" t="s">
        <v>734</v>
      </c>
      <c r="B377" s="34">
        <v>3976.34</v>
      </c>
      <c r="C377" s="6" t="s">
        <v>733</v>
      </c>
      <c r="D377" s="6" t="s">
        <v>22</v>
      </c>
      <c r="E377" s="6" t="s">
        <v>37</v>
      </c>
      <c r="F377" s="6" t="s">
        <v>458</v>
      </c>
      <c r="G377">
        <v>12</v>
      </c>
      <c r="H377">
        <v>202212</v>
      </c>
      <c r="I377" s="8">
        <v>93.65</v>
      </c>
      <c r="J377" s="8">
        <v>6.99</v>
      </c>
      <c r="K377" s="8">
        <v>7.14</v>
      </c>
      <c r="L377" s="8">
        <v>8.15</v>
      </c>
      <c r="M377" s="35" t="str">
        <f>INDEX(YahooDetails[], MATCH(ZACKS_Screener[Ticker], YahooDetails[Ticker],0), 3)</f>
        <v>Real Estate</v>
      </c>
      <c r="N377" s="6" t="str">
        <f>INDEX(YahooDetails[], MATCH(ZACKS_Screener[Ticker], YahooDetails[Ticker],0), 2)</f>
        <v>Real Estate Services</v>
      </c>
      <c r="O37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2.1459227467811082E-2</v>
      </c>
      <c r="P37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0.14145658263305333</v>
      </c>
      <c r="Q377" s="17">
        <f>IFERROR(ZACKS_Screener[[#This Row],[Price]]/ZACKS_Screener[[#This Row],[EPS1]], "")</f>
        <v>13.116246498599441</v>
      </c>
      <c r="R377" s="17">
        <f>IFERROR(ZACKS_Screener[[#This Row],[Price]]/ZACKS_Screener[[#This Row],[EPS2]], "")</f>
        <v>11.490797546012271</v>
      </c>
      <c r="S377" s="17">
        <f>IFERROR(ZACKS_Screener[[#This Row],[PE1]]/(ZACKS_Screener[[#This Row],[EG1]]*100), "")</f>
        <v>6.1121708683473619</v>
      </c>
      <c r="T377" s="17">
        <f>IFERROR(ZACKS_Screener[[#This Row],[PE2]]/(ZACKS_Screener[[#This Row],[EG2]]*100), "")</f>
        <v>0.81231974731215395</v>
      </c>
      <c r="U377"/>
    </row>
    <row r="378" spans="1:21" x14ac:dyDescent="0.25">
      <c r="A378" s="20" t="s">
        <v>736</v>
      </c>
      <c r="B378" s="34">
        <v>15553.05</v>
      </c>
      <c r="C378" s="6" t="s">
        <v>735</v>
      </c>
      <c r="D378" s="6" t="s">
        <v>22</v>
      </c>
      <c r="E378" s="6" t="s">
        <v>37</v>
      </c>
      <c r="F378" s="6" t="s">
        <v>70</v>
      </c>
      <c r="G378">
        <v>12</v>
      </c>
      <c r="H378">
        <v>202212</v>
      </c>
      <c r="I378" s="8">
        <v>98.93</v>
      </c>
      <c r="J378" s="8">
        <v>4.24</v>
      </c>
      <c r="K378" s="8">
        <v>4.57</v>
      </c>
      <c r="L378" s="8">
        <v>5.82</v>
      </c>
      <c r="M378" s="35" t="str">
        <f>INDEX(YahooDetails[], MATCH(ZACKS_Screener[Ticker], YahooDetails[Ticker],0), 3)</f>
        <v>Financial Services</v>
      </c>
      <c r="N378" s="6" t="str">
        <f>INDEX(YahooDetails[], MATCH(ZACKS_Screener[Ticker], YahooDetails[Ticker],0), 2)</f>
        <v>Insurance—Property &amp; Casualty</v>
      </c>
      <c r="O37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7.7830188679245293E-2</v>
      </c>
      <c r="P37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0.2735229759299781</v>
      </c>
      <c r="Q378" s="17">
        <f>IFERROR(ZACKS_Screener[[#This Row],[Price]]/ZACKS_Screener[[#This Row],[EPS1]], "")</f>
        <v>21.647702407002189</v>
      </c>
      <c r="R378" s="17">
        <f>IFERROR(ZACKS_Screener[[#This Row],[Price]]/ZACKS_Screener[[#This Row],[EPS2]], "")</f>
        <v>16.998281786941583</v>
      </c>
      <c r="S378" s="17">
        <f>IFERROR(ZACKS_Screener[[#This Row],[PE1]]/(ZACKS_Screener[[#This Row],[EG1]]*100), "")</f>
        <v>2.7814017638087658</v>
      </c>
      <c r="T378" s="17">
        <f>IFERROR(ZACKS_Screener[[#This Row],[PE2]]/(ZACKS_Screener[[#This Row],[EG2]]*100), "")</f>
        <v>0.62145718213058432</v>
      </c>
      <c r="U378"/>
    </row>
    <row r="379" spans="1:21" x14ac:dyDescent="0.25">
      <c r="A379" s="20" t="s">
        <v>738</v>
      </c>
      <c r="B379" s="34">
        <v>5218.74</v>
      </c>
      <c r="C379" s="6" t="s">
        <v>737</v>
      </c>
      <c r="D379" s="6" t="s">
        <v>13</v>
      </c>
      <c r="E379" s="6" t="s">
        <v>223</v>
      </c>
      <c r="F379" s="6" t="s">
        <v>270</v>
      </c>
      <c r="G379">
        <v>12</v>
      </c>
      <c r="H379">
        <v>202212</v>
      </c>
      <c r="I379" s="8">
        <v>64.88</v>
      </c>
      <c r="J379" s="8">
        <v>13.18</v>
      </c>
      <c r="K379" s="8">
        <v>9.23</v>
      </c>
      <c r="L379" s="8">
        <v>10.78</v>
      </c>
      <c r="M379" s="35" t="str">
        <f>INDEX(YahooDetails[], MATCH(ZACKS_Screener[Ticker], YahooDetails[Ticker],0), 3)</f>
        <v>Energy</v>
      </c>
      <c r="N379" s="6" t="str">
        <f>INDEX(YahooDetails[], MATCH(ZACKS_Screener[Ticker], YahooDetails[Ticker],0), 2)</f>
        <v>Oil &amp; Gas E&amp;P</v>
      </c>
      <c r="O37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-0.29969650986342938</v>
      </c>
      <c r="P37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0.16793066088840725</v>
      </c>
      <c r="Q379" s="17">
        <f>IFERROR(ZACKS_Screener[[#This Row],[Price]]/ZACKS_Screener[[#This Row],[EPS1]], "")</f>
        <v>7.0292524377031409</v>
      </c>
      <c r="R379" s="17">
        <f>IFERROR(ZACKS_Screener[[#This Row],[Price]]/ZACKS_Screener[[#This Row],[EPS2]], "")</f>
        <v>6.0185528756957325</v>
      </c>
      <c r="S379" s="17">
        <f>IFERROR(ZACKS_Screener[[#This Row],[PE1]]/(ZACKS_Screener[[#This Row],[EG1]]*100), "")</f>
        <v>-0.23454568893399347</v>
      </c>
      <c r="T379" s="17">
        <f>IFERROR(ZACKS_Screener[[#This Row],[PE2]]/(ZACKS_Screener[[#This Row],[EG2]]*100), "")</f>
        <v>0.35839511640433325</v>
      </c>
      <c r="U379"/>
    </row>
    <row r="380" spans="1:21" x14ac:dyDescent="0.25">
      <c r="A380" s="20" t="s">
        <v>740</v>
      </c>
      <c r="B380" s="34">
        <v>64391.09</v>
      </c>
      <c r="C380" s="6" t="s">
        <v>739</v>
      </c>
      <c r="D380" s="6" t="s">
        <v>13</v>
      </c>
      <c r="E380" s="6" t="s">
        <v>51</v>
      </c>
      <c r="F380" s="6" t="s">
        <v>699</v>
      </c>
      <c r="G380">
        <v>12</v>
      </c>
      <c r="H380">
        <v>202212</v>
      </c>
      <c r="I380" s="8">
        <v>77.62</v>
      </c>
      <c r="J380" s="8">
        <v>2.97</v>
      </c>
      <c r="K380" s="8">
        <v>3.14</v>
      </c>
      <c r="L380" s="8">
        <v>3.43</v>
      </c>
      <c r="M380" s="35" t="str">
        <f>INDEX(YahooDetails[], MATCH(ZACKS_Screener[Ticker], YahooDetails[Ticker],0), 3)</f>
        <v>Consumer Defensive</v>
      </c>
      <c r="N380" s="6" t="str">
        <f>INDEX(YahooDetails[], MATCH(ZACKS_Screener[Ticker], YahooDetails[Ticker],0), 2)</f>
        <v>Household &amp; Personal Products</v>
      </c>
      <c r="O38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5.7239057239057214E-2</v>
      </c>
      <c r="P38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9.2356687898089179E-2</v>
      </c>
      <c r="Q380" s="17">
        <f>IFERROR(ZACKS_Screener[[#This Row],[Price]]/ZACKS_Screener[[#This Row],[EPS1]], "")</f>
        <v>24.719745222929937</v>
      </c>
      <c r="R380" s="17">
        <f>IFERROR(ZACKS_Screener[[#This Row],[Price]]/ZACKS_Screener[[#This Row],[EPS2]], "")</f>
        <v>22.629737609329446</v>
      </c>
      <c r="S380" s="17">
        <f>IFERROR(ZACKS_Screener[[#This Row],[PE1]]/(ZACKS_Screener[[#This Row],[EG1]]*100), "")</f>
        <v>4.3186849007118795</v>
      </c>
      <c r="T380" s="17">
        <f>IFERROR(ZACKS_Screener[[#This Row],[PE2]]/(ZACKS_Screener[[#This Row],[EG2]]*100), "")</f>
        <v>2.4502543480446364</v>
      </c>
      <c r="U380"/>
    </row>
    <row r="381" spans="1:21" x14ac:dyDescent="0.25">
      <c r="A381" s="20" t="s">
        <v>742</v>
      </c>
      <c r="B381" s="34">
        <v>8467.9</v>
      </c>
      <c r="C381" s="6" t="s">
        <v>741</v>
      </c>
      <c r="D381" s="6" t="s">
        <v>13</v>
      </c>
      <c r="E381" s="6" t="s">
        <v>130</v>
      </c>
      <c r="F381" s="6" t="s">
        <v>482</v>
      </c>
      <c r="G381">
        <v>12</v>
      </c>
      <c r="H381">
        <v>202212</v>
      </c>
      <c r="I381" s="8">
        <v>16.440000000000001</v>
      </c>
      <c r="J381" s="8">
        <v>3.05</v>
      </c>
      <c r="K381" s="8">
        <v>2.16</v>
      </c>
      <c r="L381" s="8">
        <v>2.2999999999999998</v>
      </c>
      <c r="M381" s="35" t="str">
        <f>INDEX(YahooDetails[], MATCH(ZACKS_Screener[Ticker], YahooDetails[Ticker],0), 3)</f>
        <v>Basic Materials</v>
      </c>
      <c r="N381" s="6" t="str">
        <f>INDEX(YahooDetails[], MATCH(ZACKS_Screener[Ticker], YahooDetails[Ticker],0), 2)</f>
        <v>Steel</v>
      </c>
      <c r="O38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-0.29180327868852451</v>
      </c>
      <c r="P38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6.4814814814814659E-2</v>
      </c>
      <c r="Q381" s="17">
        <f>IFERROR(ZACKS_Screener[[#This Row],[Price]]/ZACKS_Screener[[#This Row],[EPS1]], "")</f>
        <v>7.6111111111111116</v>
      </c>
      <c r="R381" s="17">
        <f>IFERROR(ZACKS_Screener[[#This Row],[Price]]/ZACKS_Screener[[#This Row],[EPS2]], "")</f>
        <v>7.1478260869565231</v>
      </c>
      <c r="S381" s="17">
        <f>IFERROR(ZACKS_Screener[[#This Row],[PE1]]/(ZACKS_Screener[[#This Row],[EG1]]*100), "")</f>
        <v>-0.2608302122347067</v>
      </c>
      <c r="T381" s="17">
        <f>IFERROR(ZACKS_Screener[[#This Row],[PE2]]/(ZACKS_Screener[[#This Row],[EG2]]*100), "")</f>
        <v>1.1028074534161518</v>
      </c>
      <c r="U381"/>
    </row>
    <row r="382" spans="1:21" x14ac:dyDescent="0.25">
      <c r="A382" s="20" t="s">
        <v>744</v>
      </c>
      <c r="B382" s="34">
        <v>8558.08</v>
      </c>
      <c r="C382" s="6" t="s">
        <v>743</v>
      </c>
      <c r="D382" s="6" t="s">
        <v>13</v>
      </c>
      <c r="E382" s="6" t="s">
        <v>85</v>
      </c>
      <c r="F382" s="6" t="s">
        <v>745</v>
      </c>
      <c r="G382">
        <v>12</v>
      </c>
      <c r="H382">
        <v>202212</v>
      </c>
      <c r="I382" s="8">
        <v>158.19</v>
      </c>
      <c r="J382" s="8">
        <v>7.15</v>
      </c>
      <c r="K382" s="8">
        <v>6.96</v>
      </c>
      <c r="L382" s="8">
        <v>7.57</v>
      </c>
      <c r="M382" s="35" t="str">
        <f>INDEX(YahooDetails[], MATCH(ZACKS_Screener[Ticker], YahooDetails[Ticker],0), 3)</f>
        <v>Industrials</v>
      </c>
      <c r="N382" s="6" t="str">
        <f>INDEX(YahooDetails[], MATCH(ZACKS_Screener[Ticker], YahooDetails[Ticker],0), 2)</f>
        <v>Waste Management</v>
      </c>
      <c r="O38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-2.6573426573426626E-2</v>
      </c>
      <c r="P38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8.7643678160919586E-2</v>
      </c>
      <c r="Q382" s="17">
        <f>IFERROR(ZACKS_Screener[[#This Row],[Price]]/ZACKS_Screener[[#This Row],[EPS1]], "")</f>
        <v>22.728448275862068</v>
      </c>
      <c r="R382" s="17">
        <f>IFERROR(ZACKS_Screener[[#This Row],[Price]]/ZACKS_Screener[[#This Row],[EPS2]], "")</f>
        <v>20.896961690885071</v>
      </c>
      <c r="S382" s="17">
        <f>IFERROR(ZACKS_Screener[[#This Row],[PE1]]/(ZACKS_Screener[[#This Row],[EG1]]*100), "")</f>
        <v>-8.5530739564428124</v>
      </c>
      <c r="T382" s="17">
        <f>IFERROR(ZACKS_Screener[[#This Row],[PE2]]/(ZACKS_Screener[[#This Row],[EG2]]*100), "")</f>
        <v>2.3843090716157382</v>
      </c>
      <c r="U382"/>
    </row>
    <row r="383" spans="1:21" x14ac:dyDescent="0.25">
      <c r="A383" s="20" t="s">
        <v>747</v>
      </c>
      <c r="B383" s="34">
        <v>6061.61</v>
      </c>
      <c r="C383" s="6" t="s">
        <v>746</v>
      </c>
      <c r="D383" s="6" t="s">
        <v>13</v>
      </c>
      <c r="E383" s="6" t="s">
        <v>14</v>
      </c>
      <c r="F383" s="6" t="s">
        <v>201</v>
      </c>
      <c r="G383">
        <v>12</v>
      </c>
      <c r="H383">
        <v>202212</v>
      </c>
      <c r="I383" s="8">
        <v>8.9700000000000006</v>
      </c>
      <c r="J383" s="8">
        <v>0.85</v>
      </c>
      <c r="K383" s="8">
        <v>0.82</v>
      </c>
      <c r="L383" s="8">
        <v>0.94</v>
      </c>
      <c r="M383" s="35" t="str">
        <f>INDEX(YahooDetails[], MATCH(ZACKS_Screener[Ticker], YahooDetails[Ticker],0), 3)</f>
        <v>Technology</v>
      </c>
      <c r="N383" s="6" t="str">
        <f>INDEX(YahooDetails[], MATCH(ZACKS_Screener[Ticker], YahooDetails[Ticker],0), 2)</f>
        <v>Information Technology Services</v>
      </c>
      <c r="O38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-3.5294117647058858E-2</v>
      </c>
      <c r="P38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0.14634146341463414</v>
      </c>
      <c r="Q383" s="17">
        <f>IFERROR(ZACKS_Screener[[#This Row],[Price]]/ZACKS_Screener[[#This Row],[EPS1]], "")</f>
        <v>10.939024390243905</v>
      </c>
      <c r="R383" s="17">
        <f>IFERROR(ZACKS_Screener[[#This Row],[Price]]/ZACKS_Screener[[#This Row],[EPS2]], "")</f>
        <v>9.5425531914893629</v>
      </c>
      <c r="S383" s="17">
        <f>IFERROR(ZACKS_Screener[[#This Row],[PE1]]/(ZACKS_Screener[[#This Row],[EG1]]*100), "")</f>
        <v>-3.0993902439024366</v>
      </c>
      <c r="T383" s="17">
        <f>IFERROR(ZACKS_Screener[[#This Row],[PE2]]/(ZACKS_Screener[[#This Row],[EG2]]*100), "")</f>
        <v>0.6520744680851065</v>
      </c>
      <c r="U383"/>
    </row>
    <row r="384" spans="1:21" x14ac:dyDescent="0.25">
      <c r="A384" s="20" t="s">
        <v>749</v>
      </c>
      <c r="B384" s="34">
        <v>19219.75</v>
      </c>
      <c r="C384" s="6" t="s">
        <v>748</v>
      </c>
      <c r="D384" s="6" t="s">
        <v>13</v>
      </c>
      <c r="E384" s="6" t="s">
        <v>51</v>
      </c>
      <c r="F384" s="6" t="s">
        <v>699</v>
      </c>
      <c r="G384">
        <v>6</v>
      </c>
      <c r="H384">
        <v>202206</v>
      </c>
      <c r="I384" s="8">
        <v>155.47</v>
      </c>
      <c r="J384" s="8">
        <v>4.0999999999999996</v>
      </c>
      <c r="K384" s="8">
        <v>4.4800000000000004</v>
      </c>
      <c r="L384" s="8">
        <v>5.63</v>
      </c>
      <c r="M384" s="35" t="str">
        <f>INDEX(YahooDetails[], MATCH(ZACKS_Screener[Ticker], YahooDetails[Ticker],0), 3)</f>
        <v>Consumer Defensive</v>
      </c>
      <c r="N384" s="6" t="str">
        <f>INDEX(YahooDetails[], MATCH(ZACKS_Screener[Ticker], YahooDetails[Ticker],0), 2)</f>
        <v>Household &amp; Personal Products</v>
      </c>
      <c r="O38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9.2682926829268486E-2</v>
      </c>
      <c r="P38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0.25669642857142844</v>
      </c>
      <c r="Q384" s="17">
        <f>IFERROR(ZACKS_Screener[[#This Row],[Price]]/ZACKS_Screener[[#This Row],[EPS1]], "")</f>
        <v>34.703124999999993</v>
      </c>
      <c r="R384" s="17">
        <f>IFERROR(ZACKS_Screener[[#This Row],[Price]]/ZACKS_Screener[[#This Row],[EPS2]], "")</f>
        <v>27.614564831261102</v>
      </c>
      <c r="S384" s="17">
        <f>IFERROR(ZACKS_Screener[[#This Row],[PE1]]/(ZACKS_Screener[[#This Row],[EG1]]*100), "")</f>
        <v>3.7442845394736759</v>
      </c>
      <c r="T384" s="17">
        <f>IFERROR(ZACKS_Screener[[#This Row],[PE2]]/(ZACKS_Screener[[#This Row],[EG2]]*100), "")</f>
        <v>1.0757673951656506</v>
      </c>
      <c r="U384"/>
    </row>
    <row r="385" spans="1:21" x14ac:dyDescent="0.25">
      <c r="A385" s="20" t="s">
        <v>751</v>
      </c>
      <c r="B385" s="34">
        <v>39609.19</v>
      </c>
      <c r="C385" s="6" t="s">
        <v>750</v>
      </c>
      <c r="D385" s="6" t="s">
        <v>13</v>
      </c>
      <c r="E385" s="6" t="s">
        <v>37</v>
      </c>
      <c r="F385" s="6" t="s">
        <v>418</v>
      </c>
      <c r="G385">
        <v>10</v>
      </c>
      <c r="H385">
        <v>202210</v>
      </c>
      <c r="I385" s="8">
        <v>43.16</v>
      </c>
      <c r="J385" s="8">
        <v>5.54</v>
      </c>
      <c r="K385" s="8">
        <v>5.12</v>
      </c>
      <c r="L385" s="8">
        <v>5.16</v>
      </c>
      <c r="M385" s="35" t="str">
        <f>INDEX(YahooDetails[], MATCH(ZACKS_Screener[Ticker], YahooDetails[Ticker],0), 3)</f>
        <v>Financial Services</v>
      </c>
      <c r="N385" s="6" t="str">
        <f>INDEX(YahooDetails[], MATCH(ZACKS_Screener[Ticker], YahooDetails[Ticker],0), 2)</f>
        <v>Banks—Diversified</v>
      </c>
      <c r="O38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-7.5812274368231028E-2</v>
      </c>
      <c r="P38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7.8125000000000069E-3</v>
      </c>
      <c r="Q385" s="17">
        <f>IFERROR(ZACKS_Screener[[#This Row],[Price]]/ZACKS_Screener[[#This Row],[EPS1]], "")</f>
        <v>8.4296875</v>
      </c>
      <c r="R385" s="17">
        <f>IFERROR(ZACKS_Screener[[#This Row],[Price]]/ZACKS_Screener[[#This Row],[EPS2]], "")</f>
        <v>8.3643410852713167</v>
      </c>
      <c r="S385" s="17">
        <f>IFERROR(ZACKS_Screener[[#This Row],[PE1]]/(ZACKS_Screener[[#This Row],[EG1]]*100), "")</f>
        <v>-1.1119159226190478</v>
      </c>
      <c r="T385" s="17">
        <f>IFERROR(ZACKS_Screener[[#This Row],[PE2]]/(ZACKS_Screener[[#This Row],[EG2]]*100), "")</f>
        <v>10.706356589147276</v>
      </c>
      <c r="U385"/>
    </row>
    <row r="386" spans="1:21" x14ac:dyDescent="0.25">
      <c r="A386" s="20" t="s">
        <v>753</v>
      </c>
      <c r="B386" s="34">
        <v>5570.95</v>
      </c>
      <c r="C386" s="6" t="s">
        <v>752</v>
      </c>
      <c r="D386" s="6" t="s">
        <v>13</v>
      </c>
      <c r="E386" s="6" t="s">
        <v>37</v>
      </c>
      <c r="F386" s="6" t="s">
        <v>404</v>
      </c>
      <c r="G386">
        <v>12</v>
      </c>
      <c r="H386">
        <v>202212</v>
      </c>
      <c r="I386" s="8">
        <v>42.31</v>
      </c>
      <c r="J386" s="8">
        <v>8.4700000000000006</v>
      </c>
      <c r="K386" s="8">
        <v>8.1300000000000008</v>
      </c>
      <c r="L386" s="8">
        <v>7.64</v>
      </c>
      <c r="M386" s="35" t="str">
        <f>INDEX(YahooDetails[], MATCH(ZACKS_Screener[Ticker], YahooDetails[Ticker],0), 3)</f>
        <v>Financial Services</v>
      </c>
      <c r="N386" s="6" t="str">
        <f>INDEX(YahooDetails[], MATCH(ZACKS_Screener[Ticker], YahooDetails[Ticker],0), 2)</f>
        <v>Banks—Regional</v>
      </c>
      <c r="O38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-4.0141676505312848E-2</v>
      </c>
      <c r="P38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-6.0270602706027188E-2</v>
      </c>
      <c r="Q386" s="17">
        <f>IFERROR(ZACKS_Screener[[#This Row],[Price]]/ZACKS_Screener[[#This Row],[EPS1]], "")</f>
        <v>5.2041820418204177</v>
      </c>
      <c r="R386" s="17">
        <f>IFERROR(ZACKS_Screener[[#This Row],[Price]]/ZACKS_Screener[[#This Row],[EPS2]], "")</f>
        <v>5.5379581151832467</v>
      </c>
      <c r="S386" s="17">
        <f>IFERROR(ZACKS_Screener[[#This Row],[PE1]]/(ZACKS_Screener[[#This Row],[EG1]]*100), "")</f>
        <v>-1.2964535851240873</v>
      </c>
      <c r="T386" s="17">
        <f>IFERROR(ZACKS_Screener[[#This Row],[PE2]]/(ZACKS_Screener[[#This Row],[EG2]]*100), "")</f>
        <v>-0.91884896890693268</v>
      </c>
      <c r="U386"/>
    </row>
    <row r="387" spans="1:21" x14ac:dyDescent="0.25">
      <c r="A387" s="20" t="s">
        <v>755</v>
      </c>
      <c r="B387" s="34">
        <v>5530.28</v>
      </c>
      <c r="C387" s="6" t="s">
        <v>754</v>
      </c>
      <c r="D387" s="6" t="s">
        <v>13</v>
      </c>
      <c r="E387" s="6" t="s">
        <v>130</v>
      </c>
      <c r="F387" s="6" t="s">
        <v>756</v>
      </c>
      <c r="G387">
        <v>8</v>
      </c>
      <c r="H387">
        <v>202208</v>
      </c>
      <c r="I387" s="8">
        <v>47.22</v>
      </c>
      <c r="J387" s="8">
        <v>8.19</v>
      </c>
      <c r="K387" s="8">
        <v>7.78</v>
      </c>
      <c r="L387" s="8">
        <v>5.77</v>
      </c>
      <c r="M387" s="35" t="str">
        <f>INDEX(YahooDetails[], MATCH(ZACKS_Screener[Ticker], YahooDetails[Ticker],0), 3)</f>
        <v>Basic Materials</v>
      </c>
      <c r="N387" s="6" t="str">
        <f>INDEX(YahooDetails[], MATCH(ZACKS_Screener[Ticker], YahooDetails[Ticker],0), 2)</f>
        <v>Steel</v>
      </c>
      <c r="O38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-5.0061050061049973E-2</v>
      </c>
      <c r="P38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-0.25835475578406175</v>
      </c>
      <c r="Q387" s="17">
        <f>IFERROR(ZACKS_Screener[[#This Row],[Price]]/ZACKS_Screener[[#This Row],[EPS1]], "")</f>
        <v>6.0694087403598971</v>
      </c>
      <c r="R387" s="17">
        <f>IFERROR(ZACKS_Screener[[#This Row],[Price]]/ZACKS_Screener[[#This Row],[EPS2]], "")</f>
        <v>8.1837088388214916</v>
      </c>
      <c r="S387" s="17">
        <f>IFERROR(ZACKS_Screener[[#This Row],[PE1]]/(ZACKS_Screener[[#This Row],[EG1]]*100), "")</f>
        <v>-1.2124014044767719</v>
      </c>
      <c r="T387" s="17">
        <f>IFERROR(ZACKS_Screener[[#This Row],[PE2]]/(ZACKS_Screener[[#This Row],[EG2]]*100), "")</f>
        <v>-0.31676246152254323</v>
      </c>
      <c r="U387"/>
    </row>
    <row r="388" spans="1:21" x14ac:dyDescent="0.25">
      <c r="A388" s="20" t="s">
        <v>758</v>
      </c>
      <c r="B388" s="34">
        <v>169421.13</v>
      </c>
      <c r="C388" s="6" t="s">
        <v>757</v>
      </c>
      <c r="D388" s="6" t="s">
        <v>22</v>
      </c>
      <c r="E388" s="6" t="s">
        <v>330</v>
      </c>
      <c r="F388" s="6" t="s">
        <v>613</v>
      </c>
      <c r="G388">
        <v>12</v>
      </c>
      <c r="H388">
        <v>202212</v>
      </c>
      <c r="I388" s="8">
        <v>40.64</v>
      </c>
      <c r="J388" s="8">
        <v>3.64</v>
      </c>
      <c r="K388" s="8">
        <v>3.75</v>
      </c>
      <c r="L388" s="8">
        <v>4.12</v>
      </c>
      <c r="M388" s="35" t="str">
        <f>INDEX(YahooDetails[], MATCH(ZACKS_Screener[Ticker], YahooDetails[Ticker],0), 3)</f>
        <v>Communication Services</v>
      </c>
      <c r="N388" s="6" t="str">
        <f>INDEX(YahooDetails[], MATCH(ZACKS_Screener[Ticker], YahooDetails[Ticker],0), 2)</f>
        <v>Telecom Services</v>
      </c>
      <c r="O38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3.0219780219780185E-2</v>
      </c>
      <c r="P38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9.8666666666666694E-2</v>
      </c>
      <c r="Q388" s="17">
        <f>IFERROR(ZACKS_Screener[[#This Row],[Price]]/ZACKS_Screener[[#This Row],[EPS1]], "")</f>
        <v>10.837333333333333</v>
      </c>
      <c r="R388" s="17">
        <f>IFERROR(ZACKS_Screener[[#This Row],[Price]]/ZACKS_Screener[[#This Row],[EPS2]], "")</f>
        <v>9.8640776699029118</v>
      </c>
      <c r="S388" s="17">
        <f>IFERROR(ZACKS_Screener[[#This Row],[PE1]]/(ZACKS_Screener[[#This Row],[EG1]]*100), "")</f>
        <v>3.5861721212121256</v>
      </c>
      <c r="T388" s="17">
        <f>IFERROR(ZACKS_Screener[[#This Row],[PE2]]/(ZACKS_Screener[[#This Row],[EG2]]*100), "")</f>
        <v>0.99973760167934889</v>
      </c>
      <c r="U388"/>
    </row>
    <row r="389" spans="1:21" x14ac:dyDescent="0.25">
      <c r="A389" s="20" t="s">
        <v>760</v>
      </c>
      <c r="B389" s="34">
        <v>65716.820000000007</v>
      </c>
      <c r="C389" s="6" t="s">
        <v>759</v>
      </c>
      <c r="D389" s="6" t="s">
        <v>22</v>
      </c>
      <c r="E389" s="6" t="s">
        <v>37</v>
      </c>
      <c r="F389" s="6" t="s">
        <v>641</v>
      </c>
      <c r="G389">
        <v>12</v>
      </c>
      <c r="H389">
        <v>202212</v>
      </c>
      <c r="I389" s="8">
        <v>182.69</v>
      </c>
      <c r="J389" s="8">
        <v>7.97</v>
      </c>
      <c r="K389" s="8">
        <v>8.73</v>
      </c>
      <c r="L389" s="8">
        <v>8.86</v>
      </c>
      <c r="M389" s="35" t="str">
        <f>INDEX(YahooDetails[], MATCH(ZACKS_Screener[Ticker], YahooDetails[Ticker],0), 3)</f>
        <v>Financial Services</v>
      </c>
      <c r="N389" s="6" t="str">
        <f>INDEX(YahooDetails[], MATCH(ZACKS_Screener[Ticker], YahooDetails[Ticker],0), 2)</f>
        <v>Financial Data &amp; Stock Exchanges</v>
      </c>
      <c r="O38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9.5357590966123049E-2</v>
      </c>
      <c r="P38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1.4891179839633333E-2</v>
      </c>
      <c r="Q389" s="17">
        <f>IFERROR(ZACKS_Screener[[#This Row],[Price]]/ZACKS_Screener[[#This Row],[EPS1]], "")</f>
        <v>20.926689576174113</v>
      </c>
      <c r="R389" s="17">
        <f>IFERROR(ZACKS_Screener[[#This Row],[Price]]/ZACKS_Screener[[#This Row],[EPS2]], "")</f>
        <v>20.619638826185103</v>
      </c>
      <c r="S389" s="17">
        <f>IFERROR(ZACKS_Screener[[#This Row],[PE1]]/(ZACKS_Screener[[#This Row],[EG1]]*100), "")</f>
        <v>2.1945488937119411</v>
      </c>
      <c r="T389" s="17">
        <f>IFERROR(ZACKS_Screener[[#This Row],[PE2]]/(ZACKS_Screener[[#This Row],[EG2]]*100), "")</f>
        <v>13.846880534815179</v>
      </c>
      <c r="U389"/>
    </row>
    <row r="390" spans="1:21" x14ac:dyDescent="0.25">
      <c r="A390" s="20" t="s">
        <v>762</v>
      </c>
      <c r="B390" s="34">
        <v>56553.66</v>
      </c>
      <c r="C390" s="6" t="s">
        <v>761</v>
      </c>
      <c r="D390" s="6" t="s">
        <v>13</v>
      </c>
      <c r="E390" s="6" t="s">
        <v>30</v>
      </c>
      <c r="F390" s="6" t="s">
        <v>763</v>
      </c>
      <c r="G390">
        <v>12</v>
      </c>
      <c r="H390">
        <v>202212</v>
      </c>
      <c r="I390" s="8">
        <v>2049.8000000000002</v>
      </c>
      <c r="J390" s="8">
        <v>32.78</v>
      </c>
      <c r="K390" s="8">
        <v>43.87</v>
      </c>
      <c r="L390" s="8">
        <v>52.54</v>
      </c>
      <c r="M390" s="35" t="str">
        <f>INDEX(YahooDetails[], MATCH(ZACKS_Screener[Ticker], YahooDetails[Ticker],0), 3)</f>
        <v>Consumer Cyclical</v>
      </c>
      <c r="N390" s="6" t="str">
        <f>INDEX(YahooDetails[], MATCH(ZACKS_Screener[Ticker], YahooDetails[Ticker],0), 2)</f>
        <v>Restaurants</v>
      </c>
      <c r="O39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0.3383160463697375</v>
      </c>
      <c r="P39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0.19762935947116486</v>
      </c>
      <c r="Q390" s="17">
        <f>IFERROR(ZACKS_Screener[[#This Row],[Price]]/ZACKS_Screener[[#This Row],[EPS1]], "")</f>
        <v>46.724413038522918</v>
      </c>
      <c r="R390" s="17">
        <f>IFERROR(ZACKS_Screener[[#This Row],[Price]]/ZACKS_Screener[[#This Row],[EPS2]], "")</f>
        <v>39.014084507042256</v>
      </c>
      <c r="S390" s="17">
        <f>IFERROR(ZACKS_Screener[[#This Row],[PE1]]/(ZACKS_Screener[[#This Row],[EG1]]*100), "")</f>
        <v>1.3810877000926798</v>
      </c>
      <c r="T390" s="17">
        <f>IFERROR(ZACKS_Screener[[#This Row],[PE2]]/(ZACKS_Screener[[#This Row],[EG2]]*100), "")</f>
        <v>1.9741036762675241</v>
      </c>
      <c r="U390"/>
    </row>
    <row r="391" spans="1:21" x14ac:dyDescent="0.25">
      <c r="A391" s="20" t="s">
        <v>765</v>
      </c>
      <c r="B391" s="34">
        <v>33002.300000000003</v>
      </c>
      <c r="C391" s="6" t="s">
        <v>764</v>
      </c>
      <c r="D391" s="6" t="s">
        <v>13</v>
      </c>
      <c r="E391" s="6" t="s">
        <v>107</v>
      </c>
      <c r="F391" s="6" t="s">
        <v>766</v>
      </c>
      <c r="G391">
        <v>12</v>
      </c>
      <c r="H391">
        <v>202212</v>
      </c>
      <c r="I391" s="8">
        <v>233.13</v>
      </c>
      <c r="J391" s="8">
        <v>15.12</v>
      </c>
      <c r="K391" s="8">
        <v>19.809999999999999</v>
      </c>
      <c r="L391" s="8">
        <v>20.04</v>
      </c>
      <c r="M391" s="35" t="str">
        <f>INDEX(YahooDetails[], MATCH(ZACKS_Screener[Ticker], YahooDetails[Ticker],0), 3)</f>
        <v>Industrials</v>
      </c>
      <c r="N391" s="6" t="str">
        <f>INDEX(YahooDetails[], MATCH(ZACKS_Screener[Ticker], YahooDetails[Ticker],0), 2)</f>
        <v>Specialty Industrial Machinery</v>
      </c>
      <c r="O39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0.31018518518518517</v>
      </c>
      <c r="P39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1.1610297829379123E-2</v>
      </c>
      <c r="Q391" s="17">
        <f>IFERROR(ZACKS_Screener[[#This Row],[Price]]/ZACKS_Screener[[#This Row],[EPS1]], "")</f>
        <v>11.768298838970217</v>
      </c>
      <c r="R391" s="17">
        <f>IFERROR(ZACKS_Screener[[#This Row],[Price]]/ZACKS_Screener[[#This Row],[EPS2]], "")</f>
        <v>11.633233532934131</v>
      </c>
      <c r="S391" s="17">
        <f>IFERROR(ZACKS_Screener[[#This Row],[PE1]]/(ZACKS_Screener[[#This Row],[EG1]]*100), "")</f>
        <v>0.37939590286829356</v>
      </c>
      <c r="T391" s="17">
        <f>IFERROR(ZACKS_Screener[[#This Row],[PE2]]/(ZACKS_Screener[[#This Row],[EG2]]*100), "")</f>
        <v>10.019754621192378</v>
      </c>
      <c r="U391"/>
    </row>
    <row r="392" spans="1:21" x14ac:dyDescent="0.25">
      <c r="A392" s="20" t="s">
        <v>768</v>
      </c>
      <c r="B392" s="34">
        <v>17537.28</v>
      </c>
      <c r="C392" s="6" t="s">
        <v>767</v>
      </c>
      <c r="D392" s="6" t="s">
        <v>13</v>
      </c>
      <c r="E392" s="6" t="s">
        <v>118</v>
      </c>
      <c r="F392" s="6" t="s">
        <v>119</v>
      </c>
      <c r="G392">
        <v>12</v>
      </c>
      <c r="H392">
        <v>202212</v>
      </c>
      <c r="I392" s="8">
        <v>60.13</v>
      </c>
      <c r="J392" s="8">
        <v>2.89</v>
      </c>
      <c r="K392" s="8">
        <v>3.11</v>
      </c>
      <c r="L392" s="8">
        <v>3.35</v>
      </c>
      <c r="M392" s="35" t="str">
        <f>INDEX(YahooDetails[], MATCH(ZACKS_Screener[Ticker], YahooDetails[Ticker],0), 3)</f>
        <v>Utilities</v>
      </c>
      <c r="N392" s="6" t="str">
        <f>INDEX(YahooDetails[], MATCH(ZACKS_Screener[Ticker], YahooDetails[Ticker],0), 2)</f>
        <v>Utilities—Regulated Electric</v>
      </c>
      <c r="O39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7.612456747404836E-2</v>
      </c>
      <c r="P39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7.7170418006430944E-2</v>
      </c>
      <c r="Q392" s="17">
        <f>IFERROR(ZACKS_Screener[[#This Row],[Price]]/ZACKS_Screener[[#This Row],[EPS1]], "")</f>
        <v>19.334405144694536</v>
      </c>
      <c r="R392" s="17">
        <f>IFERROR(ZACKS_Screener[[#This Row],[Price]]/ZACKS_Screener[[#This Row],[EPS2]], "")</f>
        <v>17.949253731343283</v>
      </c>
      <c r="S392" s="17">
        <f>IFERROR(ZACKS_Screener[[#This Row],[PE1]]/(ZACKS_Screener[[#This Row],[EG1]]*100), "")</f>
        <v>2.5398377667348759</v>
      </c>
      <c r="T392" s="17">
        <f>IFERROR(ZACKS_Screener[[#This Row],[PE2]]/(ZACKS_Screener[[#This Row],[EG2]]*100), "")</f>
        <v>2.3259241293532318</v>
      </c>
      <c r="U392"/>
    </row>
    <row r="393" spans="1:21" x14ac:dyDescent="0.25">
      <c r="A393" s="20" t="s">
        <v>770</v>
      </c>
      <c r="B393" s="34">
        <v>10387.26</v>
      </c>
      <c r="C393" s="6" t="s">
        <v>769</v>
      </c>
      <c r="D393" s="6" t="s">
        <v>13</v>
      </c>
      <c r="E393" s="6" t="s">
        <v>37</v>
      </c>
      <c r="F393" s="6" t="s">
        <v>70</v>
      </c>
      <c r="G393">
        <v>12</v>
      </c>
      <c r="H393">
        <v>202212</v>
      </c>
      <c r="I393" s="8">
        <v>38.35</v>
      </c>
      <c r="J393" s="8">
        <v>3.84</v>
      </c>
      <c r="K393" s="8">
        <v>4.33</v>
      </c>
      <c r="L393" s="8">
        <v>4.4400000000000004</v>
      </c>
      <c r="M393" s="35" t="str">
        <f>INDEX(YahooDetails[], MATCH(ZACKS_Screener[Ticker], YahooDetails[Ticker],0), 3)</f>
        <v>Financial Services</v>
      </c>
      <c r="N393" s="6" t="str">
        <f>INDEX(YahooDetails[], MATCH(ZACKS_Screener[Ticker], YahooDetails[Ticker],0), 2)</f>
        <v>Insurance—Property &amp; Casualty</v>
      </c>
      <c r="O39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0.12760416666666674</v>
      </c>
      <c r="P39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2.540415704387998E-2</v>
      </c>
      <c r="Q393" s="17">
        <f>IFERROR(ZACKS_Screener[[#This Row],[Price]]/ZACKS_Screener[[#This Row],[EPS1]], "")</f>
        <v>8.8568129330254042</v>
      </c>
      <c r="R393" s="17">
        <f>IFERROR(ZACKS_Screener[[#This Row],[Price]]/ZACKS_Screener[[#This Row],[EPS2]], "")</f>
        <v>8.6373873873873865</v>
      </c>
      <c r="S393" s="17">
        <f>IFERROR(ZACKS_Screener[[#This Row],[PE1]]/(ZACKS_Screener[[#This Row],[EG1]]*100), "")</f>
        <v>0.69408493189423526</v>
      </c>
      <c r="T393" s="17">
        <f>IFERROR(ZACKS_Screener[[#This Row],[PE2]]/(ZACKS_Screener[[#This Row],[EG2]]*100), "")</f>
        <v>3.3999897624897524</v>
      </c>
      <c r="U393"/>
    </row>
    <row r="394" spans="1:21" x14ac:dyDescent="0.25">
      <c r="A394" s="20" t="s">
        <v>772</v>
      </c>
      <c r="B394" s="34">
        <v>36174.870000000003</v>
      </c>
      <c r="C394" s="6" t="s">
        <v>771</v>
      </c>
      <c r="D394" s="6" t="s">
        <v>13</v>
      </c>
      <c r="E394" s="6" t="s">
        <v>41</v>
      </c>
      <c r="F394" s="6" t="s">
        <v>773</v>
      </c>
      <c r="G394">
        <v>12</v>
      </c>
      <c r="H394">
        <v>202212</v>
      </c>
      <c r="I394" s="8">
        <v>65.92</v>
      </c>
      <c r="J394" s="8">
        <v>5.78</v>
      </c>
      <c r="K394" s="8">
        <v>6.43</v>
      </c>
      <c r="L394" s="8">
        <v>6.62</v>
      </c>
      <c r="M394" s="35" t="str">
        <f>INDEX(YahooDetails[], MATCH(ZACKS_Screener[Ticker], YahooDetails[Ticker],0), 3)</f>
        <v>Healthcare</v>
      </c>
      <c r="N394" s="6" t="str">
        <f>INDEX(YahooDetails[], MATCH(ZACKS_Screener[Ticker], YahooDetails[Ticker],0), 2)</f>
        <v>Healthcare Plans</v>
      </c>
      <c r="O39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0.1124567474048442</v>
      </c>
      <c r="P39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2.9548989113530388E-2</v>
      </c>
      <c r="Q394" s="17">
        <f>IFERROR(ZACKS_Screener[[#This Row],[Price]]/ZACKS_Screener[[#This Row],[EPS1]], "")</f>
        <v>10.25194401244168</v>
      </c>
      <c r="R394" s="17">
        <f>IFERROR(ZACKS_Screener[[#This Row],[Price]]/ZACKS_Screener[[#This Row],[EPS2]], "")</f>
        <v>9.9577039274924477</v>
      </c>
      <c r="S394" s="17">
        <f>IFERROR(ZACKS_Screener[[#This Row],[PE1]]/(ZACKS_Screener[[#This Row],[EG1]]*100), "")</f>
        <v>0.91163440602943013</v>
      </c>
      <c r="T394" s="17">
        <f>IFERROR(ZACKS_Screener[[#This Row],[PE2]]/(ZACKS_Screener[[#This Row],[EG2]]*100), "")</f>
        <v>3.3698966449355949</v>
      </c>
      <c r="U394"/>
    </row>
    <row r="395" spans="1:21" x14ac:dyDescent="0.25">
      <c r="A395" s="20" t="s">
        <v>775</v>
      </c>
      <c r="B395" s="34">
        <v>19157.79</v>
      </c>
      <c r="C395" s="6" t="s">
        <v>774</v>
      </c>
      <c r="D395" s="6" t="s">
        <v>13</v>
      </c>
      <c r="E395" s="6" t="s">
        <v>107</v>
      </c>
      <c r="F395" s="6" t="s">
        <v>776</v>
      </c>
      <c r="G395">
        <v>12</v>
      </c>
      <c r="H395">
        <v>202212</v>
      </c>
      <c r="I395" s="8">
        <v>14.3</v>
      </c>
      <c r="J395" s="8">
        <v>1.46</v>
      </c>
      <c r="K395" s="8">
        <v>1.76</v>
      </c>
      <c r="L395" s="8">
        <v>1.81</v>
      </c>
      <c r="M395" s="35" t="str">
        <f>INDEX(YahooDetails[], MATCH(ZACKS_Screener[Ticker], YahooDetails[Ticker],0), 3)</f>
        <v>Industrials</v>
      </c>
      <c r="N395" s="6" t="str">
        <f>INDEX(YahooDetails[], MATCH(ZACKS_Screener[Ticker], YahooDetails[Ticker],0), 2)</f>
        <v>Farm &amp; Heavy Construction Machinery</v>
      </c>
      <c r="O39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0.20547945205479456</v>
      </c>
      <c r="P39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2.8409090909090936E-2</v>
      </c>
      <c r="Q395" s="17">
        <f>IFERROR(ZACKS_Screener[[#This Row],[Price]]/ZACKS_Screener[[#This Row],[EPS1]], "")</f>
        <v>8.125</v>
      </c>
      <c r="R395" s="17">
        <f>IFERROR(ZACKS_Screener[[#This Row],[Price]]/ZACKS_Screener[[#This Row],[EPS2]], "")</f>
        <v>7.9005524861878458</v>
      </c>
      <c r="S395" s="17">
        <f>IFERROR(ZACKS_Screener[[#This Row],[PE1]]/(ZACKS_Screener[[#This Row],[EG1]]*100), "")</f>
        <v>0.39541666666666658</v>
      </c>
      <c r="T395" s="17">
        <f>IFERROR(ZACKS_Screener[[#This Row],[PE2]]/(ZACKS_Screener[[#This Row],[EG2]]*100), "")</f>
        <v>2.7809944751381193</v>
      </c>
      <c r="U395"/>
    </row>
    <row r="396" spans="1:21" x14ac:dyDescent="0.25">
      <c r="A396" s="20" t="s">
        <v>778</v>
      </c>
      <c r="B396" s="34">
        <v>77713.7</v>
      </c>
      <c r="C396" s="6" t="s">
        <v>777</v>
      </c>
      <c r="D396" s="6" t="s">
        <v>13</v>
      </c>
      <c r="E396" s="6" t="s">
        <v>23</v>
      </c>
      <c r="F396" s="6" t="s">
        <v>779</v>
      </c>
      <c r="G396">
        <v>12</v>
      </c>
      <c r="H396">
        <v>202212</v>
      </c>
      <c r="I396" s="8">
        <v>117.4</v>
      </c>
      <c r="J396" s="8">
        <v>5.74</v>
      </c>
      <c r="K396" s="8">
        <v>5.83</v>
      </c>
      <c r="L396" s="8">
        <v>6.43</v>
      </c>
      <c r="M396" s="35" t="str">
        <f>INDEX(YahooDetails[], MATCH(ZACKS_Screener[Ticker], YahooDetails[Ticker],0), 3)</f>
        <v>Industrials</v>
      </c>
      <c r="N396" s="6" t="str">
        <f>INDEX(YahooDetails[], MATCH(ZACKS_Screener[Ticker], YahooDetails[Ticker],0), 2)</f>
        <v>Railroads</v>
      </c>
      <c r="O39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1.5679442508710777E-2</v>
      </c>
      <c r="P39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0.10291595197255568</v>
      </c>
      <c r="Q396" s="17">
        <f>IFERROR(ZACKS_Screener[[#This Row],[Price]]/ZACKS_Screener[[#This Row],[EPS1]], "")</f>
        <v>20.137221269296742</v>
      </c>
      <c r="R396" s="17">
        <f>IFERROR(ZACKS_Screener[[#This Row],[Price]]/ZACKS_Screener[[#This Row],[EPS2]], "")</f>
        <v>18.258164852255057</v>
      </c>
      <c r="S396" s="17">
        <f>IFERROR(ZACKS_Screener[[#This Row],[PE1]]/(ZACKS_Screener[[#This Row],[EG1]]*100), "")</f>
        <v>12.843072231751497</v>
      </c>
      <c r="T396" s="17">
        <f>IFERROR(ZACKS_Screener[[#This Row],[PE2]]/(ZACKS_Screener[[#This Row],[EG2]]*100), "")</f>
        <v>1.7740850181441175</v>
      </c>
      <c r="U396"/>
    </row>
    <row r="397" spans="1:21" x14ac:dyDescent="0.25">
      <c r="A397" s="20" t="s">
        <v>781</v>
      </c>
      <c r="B397" s="34">
        <v>6665.15</v>
      </c>
      <c r="C397" s="6" t="s">
        <v>780</v>
      </c>
      <c r="D397" s="6" t="s">
        <v>13</v>
      </c>
      <c r="E397" s="6" t="s">
        <v>85</v>
      </c>
      <c r="F397" s="6" t="s">
        <v>745</v>
      </c>
      <c r="G397">
        <v>1</v>
      </c>
      <c r="H397">
        <v>202301</v>
      </c>
      <c r="I397" s="8">
        <v>28.84</v>
      </c>
      <c r="J397" s="8">
        <v>2.13</v>
      </c>
      <c r="K397" s="8">
        <v>1.92</v>
      </c>
      <c r="L397" s="8">
        <v>2.1</v>
      </c>
      <c r="M397" s="35" t="str">
        <f>INDEX(YahooDetails[], MATCH(ZACKS_Screener[Ticker], YahooDetails[Ticker],0), 3)</f>
        <v>Industrials</v>
      </c>
      <c r="N397" s="6" t="str">
        <f>INDEX(YahooDetails[], MATCH(ZACKS_Screener[Ticker], YahooDetails[Ticker],0), 2)</f>
        <v>Industrial Distribution</v>
      </c>
      <c r="O39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-9.8591549295774641E-2</v>
      </c>
      <c r="P39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9.3750000000000083E-2</v>
      </c>
      <c r="Q397" s="17">
        <f>IFERROR(ZACKS_Screener[[#This Row],[Price]]/ZACKS_Screener[[#This Row],[EPS1]], "")</f>
        <v>15.020833333333334</v>
      </c>
      <c r="R397" s="17">
        <f>IFERROR(ZACKS_Screener[[#This Row],[Price]]/ZACKS_Screener[[#This Row],[EPS2]], "")</f>
        <v>13.733333333333333</v>
      </c>
      <c r="S397" s="17">
        <f>IFERROR(ZACKS_Screener[[#This Row],[PE1]]/(ZACKS_Screener[[#This Row],[EG1]]*100), "")</f>
        <v>-1.5235416666666668</v>
      </c>
      <c r="T397" s="17">
        <f>IFERROR(ZACKS_Screener[[#This Row],[PE2]]/(ZACKS_Screener[[#This Row],[EG2]]*100), "")</f>
        <v>1.4648888888888874</v>
      </c>
      <c r="U397"/>
    </row>
    <row r="398" spans="1:21" x14ac:dyDescent="0.25">
      <c r="A398" s="20" t="s">
        <v>783</v>
      </c>
      <c r="B398" s="34">
        <v>4136.84</v>
      </c>
      <c r="C398" s="6" t="s">
        <v>782</v>
      </c>
      <c r="D398" s="6" t="s">
        <v>13</v>
      </c>
      <c r="E398" s="6" t="s">
        <v>41</v>
      </c>
      <c r="F398" s="6" t="s">
        <v>45</v>
      </c>
      <c r="G398">
        <v>12</v>
      </c>
      <c r="H398">
        <v>202212</v>
      </c>
      <c r="I398" s="8">
        <v>135.30000000000001</v>
      </c>
      <c r="J398" s="8">
        <v>2.65</v>
      </c>
      <c r="K398" s="8">
        <v>3.41</v>
      </c>
      <c r="L398" s="8">
        <v>4.3099999999999996</v>
      </c>
      <c r="M398" s="35" t="str">
        <f>INDEX(YahooDetails[], MATCH(ZACKS_Screener[Ticker], YahooDetails[Ticker],0), 3)</f>
        <v>Healthcare</v>
      </c>
      <c r="N398" s="6" t="str">
        <f>INDEX(YahooDetails[], MATCH(ZACKS_Screener[Ticker], YahooDetails[Ticker],0), 2)</f>
        <v>Medical Devices</v>
      </c>
      <c r="O39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0.28679245283018878</v>
      </c>
      <c r="P39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0.26392961876832827</v>
      </c>
      <c r="Q398" s="17">
        <f>IFERROR(ZACKS_Screener[[#This Row],[Price]]/ZACKS_Screener[[#This Row],[EPS1]], "")</f>
        <v>39.677419354838712</v>
      </c>
      <c r="R398" s="17">
        <f>IFERROR(ZACKS_Screener[[#This Row],[Price]]/ZACKS_Screener[[#This Row],[EPS2]], "")</f>
        <v>31.392111368909518</v>
      </c>
      <c r="S398" s="17">
        <f>IFERROR(ZACKS_Screener[[#This Row],[PE1]]/(ZACKS_Screener[[#This Row],[EG1]]*100), "")</f>
        <v>1.3834889643463493</v>
      </c>
      <c r="T398" s="17">
        <f>IFERROR(ZACKS_Screener[[#This Row],[PE2]]/(ZACKS_Screener[[#This Row],[EG2]]*100), "")</f>
        <v>1.1894122196442392</v>
      </c>
      <c r="U398"/>
    </row>
    <row r="399" spans="1:21" x14ac:dyDescent="0.25">
      <c r="A399" s="20" t="s">
        <v>3513</v>
      </c>
      <c r="B399" s="34">
        <v>2594.64</v>
      </c>
      <c r="C399" s="6" t="s">
        <v>3512</v>
      </c>
      <c r="D399" s="6" t="s">
        <v>13</v>
      </c>
      <c r="E399" s="6" t="s">
        <v>37</v>
      </c>
      <c r="F399" s="6" t="s">
        <v>89</v>
      </c>
      <c r="G399">
        <v>12</v>
      </c>
      <c r="H399">
        <v>202212</v>
      </c>
      <c r="I399" s="8">
        <v>22.65</v>
      </c>
      <c r="J399" s="8">
        <v>2.33</v>
      </c>
      <c r="K399" s="8">
        <v>2.79</v>
      </c>
      <c r="L399" s="8">
        <v>2.91</v>
      </c>
      <c r="M399" s="35" t="str">
        <f>INDEX(YahooDetails[], MATCH(ZACKS_Screener[Ticker], YahooDetails[Ticker],0), 3)</f>
        <v>Financial Services</v>
      </c>
      <c r="N399" s="6" t="str">
        <f>INDEX(YahooDetails[], MATCH(ZACKS_Screener[Ticker], YahooDetails[Ticker],0), 2)</f>
        <v>Insurance—Life</v>
      </c>
      <c r="O39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0.19742489270386265</v>
      </c>
      <c r="P39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4.3010752688172081E-2</v>
      </c>
      <c r="Q399" s="17">
        <f>IFERROR(ZACKS_Screener[[#This Row],[Price]]/ZACKS_Screener[[#This Row],[EPS1]], "")</f>
        <v>8.1182795698924721</v>
      </c>
      <c r="R399" s="17">
        <f>IFERROR(ZACKS_Screener[[#This Row],[Price]]/ZACKS_Screener[[#This Row],[EPS2]], "")</f>
        <v>7.7835051546391743</v>
      </c>
      <c r="S399" s="17">
        <f>IFERROR(ZACKS_Screener[[#This Row],[PE1]]/(ZACKS_Screener[[#This Row],[EG1]]*100), "")</f>
        <v>0.41120850864890129</v>
      </c>
      <c r="T399" s="17">
        <f>IFERROR(ZACKS_Screener[[#This Row],[PE2]]/(ZACKS_Screener[[#This Row],[EG2]]*100), "")</f>
        <v>1.8096649484536063</v>
      </c>
      <c r="U399"/>
    </row>
    <row r="400" spans="1:21" x14ac:dyDescent="0.25">
      <c r="A400" s="20" t="s">
        <v>785</v>
      </c>
      <c r="B400" s="34">
        <v>18350.330000000002</v>
      </c>
      <c r="C400" s="6" t="s">
        <v>784</v>
      </c>
      <c r="D400" s="6" t="s">
        <v>13</v>
      </c>
      <c r="E400" s="6" t="s">
        <v>118</v>
      </c>
      <c r="F400" s="6" t="s">
        <v>119</v>
      </c>
      <c r="G400">
        <v>12</v>
      </c>
      <c r="H400">
        <v>202212</v>
      </c>
      <c r="I400" s="8">
        <v>29.08</v>
      </c>
      <c r="J400" s="8">
        <v>1.38</v>
      </c>
      <c r="K400" s="8">
        <v>1.49</v>
      </c>
      <c r="L400" s="8">
        <v>1.61</v>
      </c>
      <c r="M400" s="35" t="str">
        <f>INDEX(YahooDetails[], MATCH(ZACKS_Screener[Ticker], YahooDetails[Ticker],0), 3)</f>
        <v>Utilities</v>
      </c>
      <c r="N400" s="6" t="str">
        <f>INDEX(YahooDetails[], MATCH(ZACKS_Screener[Ticker], YahooDetails[Ticker],0), 2)</f>
        <v>Utilities—Regulated Electric</v>
      </c>
      <c r="O40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7.9710144927536308E-2</v>
      </c>
      <c r="P40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8.053691275167793E-2</v>
      </c>
      <c r="Q400" s="17">
        <f>IFERROR(ZACKS_Screener[[#This Row],[Price]]/ZACKS_Screener[[#This Row],[EPS1]], "")</f>
        <v>19.516778523489933</v>
      </c>
      <c r="R400" s="17">
        <f>IFERROR(ZACKS_Screener[[#This Row],[Price]]/ZACKS_Screener[[#This Row],[EPS2]], "")</f>
        <v>18.062111801242235</v>
      </c>
      <c r="S400" s="17">
        <f>IFERROR(ZACKS_Screener[[#This Row],[PE1]]/(ZACKS_Screener[[#This Row],[EG1]]*100), "")</f>
        <v>2.4484685784014619</v>
      </c>
      <c r="T400" s="17">
        <f>IFERROR(ZACKS_Screener[[#This Row],[PE2]]/(ZACKS_Screener[[#This Row],[EG2]]*100), "")</f>
        <v>2.2427122153209087</v>
      </c>
      <c r="U400"/>
    </row>
    <row r="401" spans="1:21" x14ac:dyDescent="0.25">
      <c r="A401" s="20" t="s">
        <v>787</v>
      </c>
      <c r="B401" s="34">
        <v>58474.54</v>
      </c>
      <c r="C401" s="6" t="s">
        <v>786</v>
      </c>
      <c r="D401" s="6" t="s">
        <v>13</v>
      </c>
      <c r="E401" s="6" t="s">
        <v>223</v>
      </c>
      <c r="F401" s="6" t="s">
        <v>788</v>
      </c>
      <c r="G401">
        <v>12</v>
      </c>
      <c r="H401">
        <v>202212</v>
      </c>
      <c r="I401" s="8">
        <v>53.33</v>
      </c>
      <c r="J401" s="8">
        <v>8.61</v>
      </c>
      <c r="K401" s="8">
        <v>5.2</v>
      </c>
      <c r="L401" s="8">
        <v>5.65</v>
      </c>
      <c r="M401" s="35" t="str">
        <f>INDEX(YahooDetails[], MATCH(ZACKS_Screener[Ticker], YahooDetails[Ticker],0), 3)</f>
        <v>Energy</v>
      </c>
      <c r="N401" s="6" t="str">
        <f>INDEX(YahooDetails[], MATCH(ZACKS_Screener[Ticker], YahooDetails[Ticker],0), 2)</f>
        <v>Oil &amp; Gas E&amp;P</v>
      </c>
      <c r="O40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-0.3960511033681765</v>
      </c>
      <c r="P40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8.6538461538461564E-2</v>
      </c>
      <c r="Q401" s="17">
        <f>IFERROR(ZACKS_Screener[[#This Row],[Price]]/ZACKS_Screener[[#This Row],[EPS1]], "")</f>
        <v>10.25576923076923</v>
      </c>
      <c r="R401" s="17">
        <f>IFERROR(ZACKS_Screener[[#This Row],[Price]]/ZACKS_Screener[[#This Row],[EPS2]], "")</f>
        <v>9.4389380530973437</v>
      </c>
      <c r="S401" s="17">
        <f>IFERROR(ZACKS_Screener[[#This Row],[PE1]]/(ZACKS_Screener[[#This Row],[EG1]]*100), "")</f>
        <v>-0.25895065418452518</v>
      </c>
      <c r="T401" s="17">
        <f>IFERROR(ZACKS_Screener[[#This Row],[PE2]]/(ZACKS_Screener[[#This Row],[EG2]]*100), "")</f>
        <v>1.0907217305801371</v>
      </c>
      <c r="U401"/>
    </row>
    <row r="402" spans="1:21" x14ac:dyDescent="0.25">
      <c r="A402" s="20" t="s">
        <v>3515</v>
      </c>
      <c r="B402" s="34">
        <v>2954.9</v>
      </c>
      <c r="C402" s="6" t="s">
        <v>3514</v>
      </c>
      <c r="D402" s="6" t="s">
        <v>13</v>
      </c>
      <c r="E402" s="6" t="s">
        <v>37</v>
      </c>
      <c r="F402" s="6" t="s">
        <v>38</v>
      </c>
      <c r="G402">
        <v>12</v>
      </c>
      <c r="H402">
        <v>202212</v>
      </c>
      <c r="I402" s="8">
        <v>60.16</v>
      </c>
      <c r="J402" s="8">
        <v>3.7</v>
      </c>
      <c r="M402" s="35" t="str">
        <f>INDEX(YahooDetails[], MATCH(ZACKS_Screener[Ticker], YahooDetails[Ticker],0), 3)</f>
        <v>Financial Services</v>
      </c>
      <c r="N402" s="6" t="str">
        <f>INDEX(YahooDetails[], MATCH(ZACKS_Screener[Ticker], YahooDetails[Ticker],0), 2)</f>
        <v>Asset Management</v>
      </c>
      <c r="O40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402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402" s="17" t="str">
        <f>IFERROR(ZACKS_Screener[[#This Row],[Price]]/ZACKS_Screener[[#This Row],[EPS1]], "")</f>
        <v/>
      </c>
      <c r="R402" s="17" t="str">
        <f>IFERROR(ZACKS_Screener[[#This Row],[Price]]/ZACKS_Screener[[#This Row],[EPS2]], "")</f>
        <v/>
      </c>
      <c r="S402" s="17" t="str">
        <f>IFERROR(ZACKS_Screener[[#This Row],[PE1]]/(ZACKS_Screener[[#This Row],[EG1]]*100), "")</f>
        <v/>
      </c>
      <c r="T402" s="17" t="str">
        <f>IFERROR(ZACKS_Screener[[#This Row],[PE2]]/(ZACKS_Screener[[#This Row],[EG2]]*100), "")</f>
        <v/>
      </c>
      <c r="U402"/>
    </row>
    <row r="403" spans="1:21" x14ac:dyDescent="0.25">
      <c r="A403" s="20" t="s">
        <v>3517</v>
      </c>
      <c r="B403" s="34">
        <v>2841.28</v>
      </c>
      <c r="C403" s="6" t="s">
        <v>3516</v>
      </c>
      <c r="D403" s="6" t="s">
        <v>13</v>
      </c>
      <c r="E403" s="6" t="s">
        <v>223</v>
      </c>
      <c r="F403" s="6" t="s">
        <v>270</v>
      </c>
      <c r="G403">
        <v>12</v>
      </c>
      <c r="H403">
        <v>202212</v>
      </c>
      <c r="I403" s="8">
        <v>17.16</v>
      </c>
      <c r="J403" s="8">
        <v>2.81</v>
      </c>
      <c r="K403" s="8">
        <v>1.72</v>
      </c>
      <c r="L403" s="8">
        <v>1.87</v>
      </c>
      <c r="M403" s="35" t="str">
        <f>INDEX(YahooDetails[], MATCH(ZACKS_Screener[Ticker], YahooDetails[Ticker],0), 3)</f>
        <v>Energy</v>
      </c>
      <c r="N403" s="6" t="str">
        <f>INDEX(YahooDetails[], MATCH(ZACKS_Screener[Ticker], YahooDetails[Ticker],0), 2)</f>
        <v>Oil &amp; Gas E&amp;P</v>
      </c>
      <c r="O40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-0.38790035587188615</v>
      </c>
      <c r="P40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8.7209302325581481E-2</v>
      </c>
      <c r="Q403" s="17">
        <f>IFERROR(ZACKS_Screener[[#This Row],[Price]]/ZACKS_Screener[[#This Row],[EPS1]], "")</f>
        <v>9.9767441860465116</v>
      </c>
      <c r="R403" s="17">
        <f>IFERROR(ZACKS_Screener[[#This Row],[Price]]/ZACKS_Screener[[#This Row],[EPS2]], "")</f>
        <v>9.1764705882352935</v>
      </c>
      <c r="S403" s="17">
        <f>IFERROR(ZACKS_Screener[[#This Row],[PE1]]/(ZACKS_Screener[[#This Row],[EG1]]*100), "")</f>
        <v>-0.2571986345210156</v>
      </c>
      <c r="T403" s="17">
        <f>IFERROR(ZACKS_Screener[[#This Row],[PE2]]/(ZACKS_Screener[[#This Row],[EG2]]*100), "")</f>
        <v>1.052235294117646</v>
      </c>
      <c r="U403"/>
    </row>
    <row r="404" spans="1:21" x14ac:dyDescent="0.25">
      <c r="A404" s="20" t="s">
        <v>790</v>
      </c>
      <c r="B404" s="34">
        <v>4427.32</v>
      </c>
      <c r="C404" s="6" t="s">
        <v>789</v>
      </c>
      <c r="D404" s="6" t="s">
        <v>22</v>
      </c>
      <c r="E404" s="6" t="s">
        <v>85</v>
      </c>
      <c r="F404" s="6" t="s">
        <v>145</v>
      </c>
      <c r="G404">
        <v>11</v>
      </c>
      <c r="H404">
        <v>202211</v>
      </c>
      <c r="I404" s="8">
        <v>85.04</v>
      </c>
      <c r="J404" s="8">
        <v>11.75</v>
      </c>
      <c r="K404" s="8">
        <v>11.77</v>
      </c>
      <c r="L404" s="8">
        <v>13.02</v>
      </c>
      <c r="M404" s="35" t="str">
        <f>INDEX(YahooDetails[], MATCH(ZACKS_Screener[Ticker], YahooDetails[Ticker],0), 3)</f>
        <v>Technology</v>
      </c>
      <c r="N404" s="6" t="str">
        <f>INDEX(YahooDetails[], MATCH(ZACKS_Screener[Ticker], YahooDetails[Ticker],0), 2)</f>
        <v>Information Technology Services</v>
      </c>
      <c r="O40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1.7021276595744319E-3</v>
      </c>
      <c r="P40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0.10620220900594733</v>
      </c>
      <c r="Q404" s="17">
        <f>IFERROR(ZACKS_Screener[[#This Row],[Price]]/ZACKS_Screener[[#This Row],[EPS1]], "")</f>
        <v>7.225148683092609</v>
      </c>
      <c r="R404" s="17">
        <f>IFERROR(ZACKS_Screener[[#This Row],[Price]]/ZACKS_Screener[[#This Row],[EPS2]], "")</f>
        <v>6.5314900153609834</v>
      </c>
      <c r="S404" s="17">
        <f>IFERROR(ZACKS_Screener[[#This Row],[PE1]]/(ZACKS_Screener[[#This Row],[EG1]]*100), "")</f>
        <v>42.447748513169977</v>
      </c>
      <c r="T404" s="17">
        <f>IFERROR(ZACKS_Screener[[#This Row],[PE2]]/(ZACKS_Screener[[#This Row],[EG2]]*100), "")</f>
        <v>0.61500509984639018</v>
      </c>
      <c r="U404"/>
    </row>
    <row r="405" spans="1:21" x14ac:dyDescent="0.25">
      <c r="A405" s="20" t="s">
        <v>792</v>
      </c>
      <c r="B405" s="34">
        <v>41662.699999999997</v>
      </c>
      <c r="C405" s="6" t="s">
        <v>791</v>
      </c>
      <c r="D405" s="6" t="s">
        <v>13</v>
      </c>
      <c r="E405" s="6" t="s">
        <v>37</v>
      </c>
      <c r="F405" s="6" t="s">
        <v>212</v>
      </c>
      <c r="G405">
        <v>12</v>
      </c>
      <c r="H405">
        <v>202212</v>
      </c>
      <c r="I405" s="8">
        <v>109.12</v>
      </c>
      <c r="J405" s="8">
        <v>17.71</v>
      </c>
      <c r="K405" s="8">
        <v>12.32</v>
      </c>
      <c r="L405" s="8">
        <v>13.81</v>
      </c>
      <c r="M405" s="35" t="str">
        <f>INDEX(YahooDetails[], MATCH(ZACKS_Screener[Ticker], YahooDetails[Ticker],0), 3)</f>
        <v>Financial Services</v>
      </c>
      <c r="N405" s="6" t="str">
        <f>INDEX(YahooDetails[], MATCH(ZACKS_Screener[Ticker], YahooDetails[Ticker],0), 2)</f>
        <v>Credit Services</v>
      </c>
      <c r="O40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-0.30434782608695654</v>
      </c>
      <c r="P40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0.12094155844155846</v>
      </c>
      <c r="Q405" s="17">
        <f>IFERROR(ZACKS_Screener[[#This Row],[Price]]/ZACKS_Screener[[#This Row],[EPS1]], "")</f>
        <v>8.8571428571428577</v>
      </c>
      <c r="R405" s="17">
        <f>IFERROR(ZACKS_Screener[[#This Row],[Price]]/ZACKS_Screener[[#This Row],[EPS2]], "")</f>
        <v>7.9015206372194067</v>
      </c>
      <c r="S405" s="17">
        <f>IFERROR(ZACKS_Screener[[#This Row],[PE1]]/(ZACKS_Screener[[#This Row],[EG1]]*100), "")</f>
        <v>-0.2910204081632653</v>
      </c>
      <c r="T405" s="17">
        <f>IFERROR(ZACKS_Screener[[#This Row],[PE2]]/(ZACKS_Screener[[#This Row],[EG2]]*100), "")</f>
        <v>0.65333378691639643</v>
      </c>
      <c r="U405"/>
    </row>
    <row r="406" spans="1:21" x14ac:dyDescent="0.25">
      <c r="A406" s="20" t="s">
        <v>794</v>
      </c>
      <c r="B406" s="34">
        <v>7708.98</v>
      </c>
      <c r="C406" s="6" t="s">
        <v>793</v>
      </c>
      <c r="D406" s="6" t="s">
        <v>13</v>
      </c>
      <c r="E406" s="6" t="s">
        <v>85</v>
      </c>
      <c r="F406" s="6" t="s">
        <v>286</v>
      </c>
      <c r="G406">
        <v>6</v>
      </c>
      <c r="H406">
        <v>202206</v>
      </c>
      <c r="I406" s="8">
        <v>55.31</v>
      </c>
      <c r="J406" s="8">
        <v>3.72</v>
      </c>
      <c r="K406" s="8">
        <v>2.97</v>
      </c>
      <c r="L406" s="8">
        <v>2.4</v>
      </c>
      <c r="M406" s="35" t="str">
        <f>INDEX(YahooDetails[], MATCH(ZACKS_Screener[Ticker], YahooDetails[Ticker],0), 3)</f>
        <v>Technology</v>
      </c>
      <c r="N406" s="6" t="str">
        <f>INDEX(YahooDetails[], MATCH(ZACKS_Screener[Ticker], YahooDetails[Ticker],0), 2)</f>
        <v>Scientific &amp; Technical Instruments</v>
      </c>
      <c r="O40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-0.20161290322580644</v>
      </c>
      <c r="P40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-0.19191919191919199</v>
      </c>
      <c r="Q406" s="17">
        <f>IFERROR(ZACKS_Screener[[#This Row],[Price]]/ZACKS_Screener[[#This Row],[EPS1]], "")</f>
        <v>18.622895622895623</v>
      </c>
      <c r="R406" s="17">
        <f>IFERROR(ZACKS_Screener[[#This Row],[Price]]/ZACKS_Screener[[#This Row],[EPS2]], "")</f>
        <v>23.045833333333334</v>
      </c>
      <c r="S406" s="17">
        <f>IFERROR(ZACKS_Screener[[#This Row],[PE1]]/(ZACKS_Screener[[#This Row],[EG1]]*100), "")</f>
        <v>-0.9236956228956229</v>
      </c>
      <c r="T406" s="17">
        <f>IFERROR(ZACKS_Screener[[#This Row],[PE2]]/(ZACKS_Screener[[#This Row],[EG2]]*100), "")</f>
        <v>-1.2008092105263155</v>
      </c>
      <c r="U406"/>
    </row>
    <row r="407" spans="1:21" x14ac:dyDescent="0.25">
      <c r="A407" s="20" t="s">
        <v>796</v>
      </c>
      <c r="B407" s="34">
        <v>13391.15</v>
      </c>
      <c r="C407" s="6" t="s">
        <v>795</v>
      </c>
      <c r="D407" s="6" t="s">
        <v>22</v>
      </c>
      <c r="E407" s="6" t="s">
        <v>37</v>
      </c>
      <c r="F407" s="6" t="s">
        <v>641</v>
      </c>
      <c r="G407">
        <v>12</v>
      </c>
      <c r="H407">
        <v>202212</v>
      </c>
      <c r="I407" s="8">
        <v>57.09</v>
      </c>
      <c r="J407" s="8">
        <v>-11.83</v>
      </c>
      <c r="K407" s="8">
        <v>-2.4700000000000002</v>
      </c>
      <c r="L407" s="8">
        <v>-2.0299999999999998</v>
      </c>
      <c r="M407" s="35" t="str">
        <f>INDEX(YahooDetails[], MATCH(ZACKS_Screener[Ticker], YahooDetails[Ticker],0), 3)</f>
        <v>Financial Services</v>
      </c>
      <c r="N407" s="6" t="str">
        <f>INDEX(YahooDetails[], MATCH(ZACKS_Screener[Ticker], YahooDetails[Ticker],0), 2)</f>
        <v>Financial Data &amp; Stock Exchanges</v>
      </c>
      <c r="O40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0.79120879120879117</v>
      </c>
      <c r="P40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0.1781376518218625</v>
      </c>
      <c r="Q407" s="17">
        <f>IFERROR(ZACKS_Screener[[#This Row],[Price]]/ZACKS_Screener[[#This Row],[EPS1]], "")</f>
        <v>-23.113360323886639</v>
      </c>
      <c r="R407" s="17">
        <f>IFERROR(ZACKS_Screener[[#This Row],[Price]]/ZACKS_Screener[[#This Row],[EPS2]], "")</f>
        <v>-28.123152709359609</v>
      </c>
      <c r="S407" s="17">
        <f>IFERROR(ZACKS_Screener[[#This Row],[PE1]]/(ZACKS_Screener[[#This Row],[EG1]]*100), "")</f>
        <v>-0.2921271929824561</v>
      </c>
      <c r="T407" s="17">
        <f>IFERROR(ZACKS_Screener[[#This Row],[PE2]]/(ZACKS_Screener[[#This Row],[EG2]]*100), "")</f>
        <v>-1.5787315270935947</v>
      </c>
      <c r="U407"/>
    </row>
    <row r="408" spans="1:21" x14ac:dyDescent="0.25">
      <c r="A408" s="20" t="s">
        <v>798</v>
      </c>
      <c r="B408" s="34">
        <v>6127.21</v>
      </c>
      <c r="C408" s="6" t="s">
        <v>797</v>
      </c>
      <c r="D408" s="6" t="s">
        <v>22</v>
      </c>
      <c r="E408" s="6" t="s">
        <v>51</v>
      </c>
      <c r="F408" s="6" t="s">
        <v>655</v>
      </c>
      <c r="G408">
        <v>12</v>
      </c>
      <c r="H408">
        <v>202212</v>
      </c>
      <c r="I408" s="8">
        <v>653.66</v>
      </c>
      <c r="J408" s="8">
        <v>48.61</v>
      </c>
      <c r="M408" s="35" t="str">
        <f>INDEX(YahooDetails[], MATCH(ZACKS_Screener[Ticker], YahooDetails[Ticker],0), 3)</f>
        <v>Consumer Defensive</v>
      </c>
      <c r="N408" s="6" t="str">
        <f>INDEX(YahooDetails[], MATCH(ZACKS_Screener[Ticker], YahooDetails[Ticker],0), 2)</f>
        <v>Beverages—Non-Alcoholic</v>
      </c>
      <c r="O40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408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408" s="17" t="str">
        <f>IFERROR(ZACKS_Screener[[#This Row],[Price]]/ZACKS_Screener[[#This Row],[EPS1]], "")</f>
        <v/>
      </c>
      <c r="R408" s="17" t="str">
        <f>IFERROR(ZACKS_Screener[[#This Row],[Price]]/ZACKS_Screener[[#This Row],[EPS2]], "")</f>
        <v/>
      </c>
      <c r="S408" s="17" t="str">
        <f>IFERROR(ZACKS_Screener[[#This Row],[PE1]]/(ZACKS_Screener[[#This Row],[EG1]]*100), "")</f>
        <v/>
      </c>
      <c r="T408" s="17" t="str">
        <f>IFERROR(ZACKS_Screener[[#This Row],[PE2]]/(ZACKS_Screener[[#This Row],[EG2]]*100), "")</f>
        <v/>
      </c>
      <c r="U408"/>
    </row>
    <row r="409" spans="1:21" x14ac:dyDescent="0.25">
      <c r="A409" s="20" t="s">
        <v>800</v>
      </c>
      <c r="B409" s="34">
        <v>4644.45</v>
      </c>
      <c r="C409" s="6" t="s">
        <v>799</v>
      </c>
      <c r="D409" s="6" t="s">
        <v>22</v>
      </c>
      <c r="E409" s="6" t="s">
        <v>37</v>
      </c>
      <c r="F409" s="6" t="s">
        <v>801</v>
      </c>
      <c r="G409">
        <v>12</v>
      </c>
      <c r="H409">
        <v>202212</v>
      </c>
      <c r="I409" s="8">
        <v>22.28</v>
      </c>
      <c r="J409" s="8">
        <v>3.39</v>
      </c>
      <c r="K409" s="8">
        <v>3.45</v>
      </c>
      <c r="L409" s="8">
        <v>3.9</v>
      </c>
      <c r="M409" s="35" t="str">
        <f>INDEX(YahooDetails[], MATCH(ZACKS_Screener[Ticker], YahooDetails[Ticker],0), 3)</f>
        <v>Financial Services</v>
      </c>
      <c r="N409" s="6" t="str">
        <f>INDEX(YahooDetails[], MATCH(ZACKS_Screener[Ticker], YahooDetails[Ticker],0), 2)</f>
        <v>Banks—Regional</v>
      </c>
      <c r="O40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1.7699115044247801E-2</v>
      </c>
      <c r="P40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0.13043478260869557</v>
      </c>
      <c r="Q409" s="17">
        <f>IFERROR(ZACKS_Screener[[#This Row],[Price]]/ZACKS_Screener[[#This Row],[EPS1]], "")</f>
        <v>6.4579710144927533</v>
      </c>
      <c r="R409" s="17">
        <f>IFERROR(ZACKS_Screener[[#This Row],[Price]]/ZACKS_Screener[[#This Row],[EPS2]], "")</f>
        <v>5.712820512820513</v>
      </c>
      <c r="S409" s="17">
        <f>IFERROR(ZACKS_Screener[[#This Row],[PE1]]/(ZACKS_Screener[[#This Row],[EG1]]*100), "")</f>
        <v>3.6487536231884028</v>
      </c>
      <c r="T409" s="17">
        <f>IFERROR(ZACKS_Screener[[#This Row],[PE2]]/(ZACKS_Screener[[#This Row],[EG2]]*100), "")</f>
        <v>0.43798290598290629</v>
      </c>
      <c r="U409"/>
    </row>
    <row r="410" spans="1:21" x14ac:dyDescent="0.25">
      <c r="A410" s="20" t="s">
        <v>803</v>
      </c>
      <c r="B410" s="34">
        <v>8615.5400000000009</v>
      </c>
      <c r="C410" s="6" t="s">
        <v>802</v>
      </c>
      <c r="D410" s="6" t="s">
        <v>13</v>
      </c>
      <c r="E410" s="6" t="s">
        <v>37</v>
      </c>
      <c r="F410" s="6" t="s">
        <v>250</v>
      </c>
      <c r="G410">
        <v>12</v>
      </c>
      <c r="H410">
        <v>202212</v>
      </c>
      <c r="I410" s="8">
        <v>31.89</v>
      </c>
      <c r="J410" s="8">
        <v>1.1100000000000001</v>
      </c>
      <c r="K410" s="8">
        <v>1.21</v>
      </c>
      <c r="L410" s="8">
        <v>1.41</v>
      </c>
      <c r="M410" s="35" t="str">
        <f>INDEX(YahooDetails[], MATCH(ZACKS_Screener[Ticker], YahooDetails[Ticker],0), 3)</f>
        <v>Real Estate</v>
      </c>
      <c r="N410" s="6" t="str">
        <f>INDEX(YahooDetails[], MATCH(ZACKS_Screener[Ticker], YahooDetails[Ticker],0), 2)</f>
        <v>REIT—Industrial</v>
      </c>
      <c r="O41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9.0090090090089961E-2</v>
      </c>
      <c r="P41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0.16528925619834708</v>
      </c>
      <c r="Q410" s="17">
        <f>IFERROR(ZACKS_Screener[[#This Row],[Price]]/ZACKS_Screener[[#This Row],[EPS1]], "")</f>
        <v>26.355371900826448</v>
      </c>
      <c r="R410" s="17">
        <f>IFERROR(ZACKS_Screener[[#This Row],[Price]]/ZACKS_Screener[[#This Row],[EPS2]], "")</f>
        <v>22.617021276595747</v>
      </c>
      <c r="S410" s="17">
        <f>IFERROR(ZACKS_Screener[[#This Row],[PE1]]/(ZACKS_Screener[[#This Row],[EG1]]*100), "")</f>
        <v>2.9254462809917396</v>
      </c>
      <c r="T410" s="17">
        <f>IFERROR(ZACKS_Screener[[#This Row],[PE2]]/(ZACKS_Screener[[#This Row],[EG2]]*100), "")</f>
        <v>1.3683297872340427</v>
      </c>
      <c r="U410"/>
    </row>
    <row r="411" spans="1:21" x14ac:dyDescent="0.25">
      <c r="A411" s="20" t="s">
        <v>805</v>
      </c>
      <c r="B411" s="34">
        <v>4725.0200000000004</v>
      </c>
      <c r="C411" s="6" t="s">
        <v>804</v>
      </c>
      <c r="D411" s="6" t="s">
        <v>22</v>
      </c>
      <c r="E411" s="6" t="s">
        <v>330</v>
      </c>
      <c r="F411" s="6" t="s">
        <v>806</v>
      </c>
      <c r="G411">
        <v>12</v>
      </c>
      <c r="H411">
        <v>202212</v>
      </c>
      <c r="I411" s="8">
        <v>76.209999999999994</v>
      </c>
      <c r="J411" s="8">
        <v>5.38</v>
      </c>
      <c r="K411" s="8">
        <v>5.25</v>
      </c>
      <c r="L411" s="8">
        <v>5.92</v>
      </c>
      <c r="M411" s="35" t="str">
        <f>INDEX(YahooDetails[], MATCH(ZACKS_Screener[Ticker], YahooDetails[Ticker],0), 3)</f>
        <v>Consumer Cyclical</v>
      </c>
      <c r="N411" s="6" t="str">
        <f>INDEX(YahooDetails[], MATCH(ZACKS_Screener[Ticker], YahooDetails[Ticker],0), 2)</f>
        <v>Apparel Manufacturing</v>
      </c>
      <c r="O41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-2.4163568773234181E-2</v>
      </c>
      <c r="P41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0.1276190476190476</v>
      </c>
      <c r="Q411" s="17">
        <f>IFERROR(ZACKS_Screener[[#This Row],[Price]]/ZACKS_Screener[[#This Row],[EPS1]], "")</f>
        <v>14.516190476190475</v>
      </c>
      <c r="R411" s="17">
        <f>IFERROR(ZACKS_Screener[[#This Row],[Price]]/ZACKS_Screener[[#This Row],[EPS2]], "")</f>
        <v>12.873310810810811</v>
      </c>
      <c r="S411" s="17">
        <f>IFERROR(ZACKS_Screener[[#This Row],[PE1]]/(ZACKS_Screener[[#This Row],[EG1]]*100), "")</f>
        <v>-6.0074695970696013</v>
      </c>
      <c r="T411" s="17">
        <f>IFERROR(ZACKS_Screener[[#This Row],[PE2]]/(ZACKS_Screener[[#This Row],[EG2]]*100), "")</f>
        <v>1.0087295784590562</v>
      </c>
      <c r="U411"/>
    </row>
    <row r="412" spans="1:21" x14ac:dyDescent="0.25">
      <c r="A412" s="20" t="s">
        <v>808</v>
      </c>
      <c r="B412" s="34">
        <v>18274.86</v>
      </c>
      <c r="C412" s="6" t="s">
        <v>807</v>
      </c>
      <c r="D412" s="6" t="s">
        <v>13</v>
      </c>
      <c r="E412" s="6" t="s">
        <v>41</v>
      </c>
      <c r="F412" s="6" t="s">
        <v>45</v>
      </c>
      <c r="G412">
        <v>10</v>
      </c>
      <c r="H412">
        <v>202210</v>
      </c>
      <c r="I412" s="8">
        <v>369.13</v>
      </c>
      <c r="J412" s="8">
        <v>12.42</v>
      </c>
      <c r="K412" s="8">
        <v>12.79</v>
      </c>
      <c r="L412" s="8">
        <v>14.27</v>
      </c>
      <c r="M412" s="35" t="str">
        <f>INDEX(YahooDetails[], MATCH(ZACKS_Screener[Ticker], YahooDetails[Ticker],0), 3)</f>
        <v>Healthcare</v>
      </c>
      <c r="N412" s="6" t="str">
        <f>INDEX(YahooDetails[], MATCH(ZACKS_Screener[Ticker], YahooDetails[Ticker],0), 2)</f>
        <v>Medical Instruments &amp; Supplies</v>
      </c>
      <c r="O41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2.9790660225442772E-2</v>
      </c>
      <c r="P41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0.11571540265832686</v>
      </c>
      <c r="Q412" s="17">
        <f>IFERROR(ZACKS_Screener[[#This Row],[Price]]/ZACKS_Screener[[#This Row],[EPS1]], "")</f>
        <v>28.860828772478499</v>
      </c>
      <c r="R412" s="17">
        <f>IFERROR(ZACKS_Screener[[#This Row],[Price]]/ZACKS_Screener[[#This Row],[EPS2]], "")</f>
        <v>25.867554309740715</v>
      </c>
      <c r="S412" s="17">
        <f>IFERROR(ZACKS_Screener[[#This Row],[PE1]]/(ZACKS_Screener[[#This Row],[EG1]]*100), "")</f>
        <v>9.6878781987617213</v>
      </c>
      <c r="T412" s="17">
        <f>IFERROR(ZACKS_Screener[[#This Row],[PE2]]/(ZACKS_Screener[[#This Row],[EG2]]*100), "")</f>
        <v>2.2354460785242138</v>
      </c>
      <c r="U412"/>
    </row>
    <row r="413" spans="1:21" x14ac:dyDescent="0.25">
      <c r="A413" s="20" t="s">
        <v>810</v>
      </c>
      <c r="B413" s="34">
        <v>3307.39</v>
      </c>
      <c r="C413" s="6" t="s">
        <v>809</v>
      </c>
      <c r="D413" s="6" t="s">
        <v>22</v>
      </c>
      <c r="E413" s="6" t="s">
        <v>37</v>
      </c>
      <c r="F413" s="6" t="s">
        <v>212</v>
      </c>
      <c r="G413">
        <v>12</v>
      </c>
      <c r="H413">
        <v>202212</v>
      </c>
      <c r="I413" s="8">
        <v>48.6</v>
      </c>
      <c r="J413" s="8">
        <v>2.2999999999999998</v>
      </c>
      <c r="K413" s="8">
        <v>5.33</v>
      </c>
      <c r="L413" s="8">
        <v>6.87</v>
      </c>
      <c r="M413" s="35" t="str">
        <f>INDEX(YahooDetails[], MATCH(ZACKS_Screener[Ticker], YahooDetails[Ticker],0), 3)</f>
        <v>Financial Services</v>
      </c>
      <c r="N413" s="6" t="str">
        <f>INDEX(YahooDetails[], MATCH(ZACKS_Screener[Ticker], YahooDetails[Ticker],0), 2)</f>
        <v>Mortgage Finance</v>
      </c>
      <c r="O41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1.3173913043478263</v>
      </c>
      <c r="P41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0.28893058161350843</v>
      </c>
      <c r="Q413" s="17">
        <f>IFERROR(ZACKS_Screener[[#This Row],[Price]]/ZACKS_Screener[[#This Row],[EPS1]], "")</f>
        <v>9.1181988742964357</v>
      </c>
      <c r="R413" s="17">
        <f>IFERROR(ZACKS_Screener[[#This Row],[Price]]/ZACKS_Screener[[#This Row],[EPS2]], "")</f>
        <v>7.0742358078602621</v>
      </c>
      <c r="S413" s="17">
        <f>IFERROR(ZACKS_Screener[[#This Row],[PE1]]/(ZACKS_Screener[[#This Row],[EG1]]*100), "")</f>
        <v>6.9214050860996038E-2</v>
      </c>
      <c r="T413" s="17">
        <f>IFERROR(ZACKS_Screener[[#This Row],[PE2]]/(ZACKS_Screener[[#This Row],[EG2]]*100), "")</f>
        <v>0.24484205750581298</v>
      </c>
      <c r="U413"/>
    </row>
    <row r="414" spans="1:21" x14ac:dyDescent="0.25">
      <c r="A414" s="20" t="s">
        <v>812</v>
      </c>
      <c r="B414" s="34">
        <v>123462.29</v>
      </c>
      <c r="C414" s="6" t="s">
        <v>811</v>
      </c>
      <c r="D414" s="6" t="s">
        <v>13</v>
      </c>
      <c r="E414" s="6" t="s">
        <v>223</v>
      </c>
      <c r="F414" s="6" t="s">
        <v>224</v>
      </c>
      <c r="G414">
        <v>12</v>
      </c>
      <c r="H414">
        <v>202212</v>
      </c>
      <c r="I414" s="8">
        <v>102.03</v>
      </c>
      <c r="J414" s="8">
        <v>13.52</v>
      </c>
      <c r="K414" s="8">
        <v>9.6999999999999993</v>
      </c>
      <c r="L414" s="8">
        <v>11.11</v>
      </c>
      <c r="M414" s="35" t="str">
        <f>INDEX(YahooDetails[], MATCH(ZACKS_Screener[Ticker], YahooDetails[Ticker],0), 3)</f>
        <v>Energy</v>
      </c>
      <c r="N414" s="6" t="str">
        <f>INDEX(YahooDetails[], MATCH(ZACKS_Screener[Ticker], YahooDetails[Ticker],0), 2)</f>
        <v>Oil &amp; Gas E&amp;P</v>
      </c>
      <c r="O41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-0.28254437869822491</v>
      </c>
      <c r="P41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0.14536082474226808</v>
      </c>
      <c r="Q414" s="17">
        <f>IFERROR(ZACKS_Screener[[#This Row],[Price]]/ZACKS_Screener[[#This Row],[EPS1]], "")</f>
        <v>10.51855670103093</v>
      </c>
      <c r="R414" s="17">
        <f>IFERROR(ZACKS_Screener[[#This Row],[Price]]/ZACKS_Screener[[#This Row],[EPS2]], "")</f>
        <v>9.1836183618361851</v>
      </c>
      <c r="S414" s="17">
        <f>IFERROR(ZACKS_Screener[[#This Row],[PE1]]/(ZACKS_Screener[[#This Row],[EG1]]*100), "")</f>
        <v>-0.37227980784800563</v>
      </c>
      <c r="T414" s="17">
        <f>IFERROR(ZACKS_Screener[[#This Row],[PE2]]/(ZACKS_Screener[[#This Row],[EG2]]*100), "")</f>
        <v>0.6317808376582339</v>
      </c>
      <c r="U414"/>
    </row>
    <row r="415" spans="1:21" x14ac:dyDescent="0.25">
      <c r="A415" s="20" t="s">
        <v>3520</v>
      </c>
      <c r="B415" s="34">
        <v>2326.1799999999998</v>
      </c>
      <c r="C415" s="6" t="s">
        <v>3519</v>
      </c>
      <c r="D415" s="6" t="s">
        <v>22</v>
      </c>
      <c r="E415" s="6" t="s">
        <v>41</v>
      </c>
      <c r="F415" s="6" t="s">
        <v>317</v>
      </c>
      <c r="G415">
        <v>12</v>
      </c>
      <c r="H415">
        <v>202212</v>
      </c>
      <c r="I415" s="8">
        <v>22.9</v>
      </c>
      <c r="J415" s="8">
        <v>0.87</v>
      </c>
      <c r="K415" s="8">
        <v>0.62</v>
      </c>
      <c r="L415" s="8">
        <v>0.61</v>
      </c>
      <c r="M415" s="35" t="str">
        <f>INDEX(YahooDetails[], MATCH(ZACKS_Screener[Ticker], YahooDetails[Ticker],0), 3)</f>
        <v>Healthcare</v>
      </c>
      <c r="N415" s="6" t="str">
        <f>INDEX(YahooDetails[], MATCH(ZACKS_Screener[Ticker], YahooDetails[Ticker],0), 2)</f>
        <v>Biotechnology</v>
      </c>
      <c r="O41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-0.28735632183908044</v>
      </c>
      <c r="P41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-1.612903225806453E-2</v>
      </c>
      <c r="Q415" s="17">
        <f>IFERROR(ZACKS_Screener[[#This Row],[Price]]/ZACKS_Screener[[#This Row],[EPS1]], "")</f>
        <v>36.935483870967737</v>
      </c>
      <c r="R415" s="17">
        <f>IFERROR(ZACKS_Screener[[#This Row],[Price]]/ZACKS_Screener[[#This Row],[EPS2]], "")</f>
        <v>37.540983606557376</v>
      </c>
      <c r="S415" s="17">
        <f>IFERROR(ZACKS_Screener[[#This Row],[PE1]]/(ZACKS_Screener[[#This Row],[EG1]]*100), "")</f>
        <v>-1.2853548387096774</v>
      </c>
      <c r="T415" s="17">
        <f>IFERROR(ZACKS_Screener[[#This Row],[PE2]]/(ZACKS_Screener[[#This Row],[EG2]]*100), "")</f>
        <v>-23.275409836065556</v>
      </c>
      <c r="U415"/>
    </row>
    <row r="416" spans="1:21" x14ac:dyDescent="0.25">
      <c r="A416" s="20" t="s">
        <v>814</v>
      </c>
      <c r="B416" s="34">
        <v>230279.08</v>
      </c>
      <c r="C416" s="6" t="s">
        <v>813</v>
      </c>
      <c r="D416" s="6" t="s">
        <v>22</v>
      </c>
      <c r="E416" s="6" t="s">
        <v>30</v>
      </c>
      <c r="F416" s="6" t="s">
        <v>590</v>
      </c>
      <c r="G416">
        <v>8</v>
      </c>
      <c r="H416">
        <v>202208</v>
      </c>
      <c r="I416" s="8">
        <v>519.70000000000005</v>
      </c>
      <c r="J416" s="8">
        <v>13.14</v>
      </c>
      <c r="K416" s="8">
        <v>14.4</v>
      </c>
      <c r="L416" s="8">
        <v>15.39</v>
      </c>
      <c r="M416" s="35" t="str">
        <f>INDEX(YahooDetails[], MATCH(ZACKS_Screener[Ticker], YahooDetails[Ticker],0), 3)</f>
        <v>Consumer Defensive</v>
      </c>
      <c r="N416" s="6" t="str">
        <f>INDEX(YahooDetails[], MATCH(ZACKS_Screener[Ticker], YahooDetails[Ticker],0), 2)</f>
        <v>Discount Stores</v>
      </c>
      <c r="O41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9.589041095890409E-2</v>
      </c>
      <c r="P41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6.8750000000000019E-2</v>
      </c>
      <c r="Q416" s="17">
        <f>IFERROR(ZACKS_Screener[[#This Row],[Price]]/ZACKS_Screener[[#This Row],[EPS1]], "")</f>
        <v>36.090277777777779</v>
      </c>
      <c r="R416" s="17">
        <f>IFERROR(ZACKS_Screener[[#This Row],[Price]]/ZACKS_Screener[[#This Row],[EPS2]], "")</f>
        <v>33.768680961663421</v>
      </c>
      <c r="S416" s="17">
        <f>IFERROR(ZACKS_Screener[[#This Row],[PE1]]/(ZACKS_Screener[[#This Row],[EG1]]*100), "")</f>
        <v>3.7637003968253979</v>
      </c>
      <c r="T416" s="17">
        <f>IFERROR(ZACKS_Screener[[#This Row],[PE2]]/(ZACKS_Screener[[#This Row],[EG2]]*100), "")</f>
        <v>4.9118081398783149</v>
      </c>
      <c r="U416"/>
    </row>
    <row r="417" spans="1:21" x14ac:dyDescent="0.25">
      <c r="A417" s="20" t="s">
        <v>816</v>
      </c>
      <c r="B417" s="34">
        <v>10412.65</v>
      </c>
      <c r="C417" s="6" t="s">
        <v>815</v>
      </c>
      <c r="D417" s="6" t="s">
        <v>13</v>
      </c>
      <c r="E417" s="6" t="s">
        <v>51</v>
      </c>
      <c r="F417" s="6" t="s">
        <v>817</v>
      </c>
      <c r="G417">
        <v>6</v>
      </c>
      <c r="H417">
        <v>202206</v>
      </c>
      <c r="I417" s="8">
        <v>12.21</v>
      </c>
      <c r="J417" s="8">
        <v>0.28000000000000003</v>
      </c>
      <c r="K417" s="8">
        <v>0.53</v>
      </c>
      <c r="L417" s="8">
        <v>0.47</v>
      </c>
      <c r="M417" s="35" t="str">
        <f>INDEX(YahooDetails[], MATCH(ZACKS_Screener[Ticker], YahooDetails[Ticker],0), 3)</f>
        <v>Consumer Defensive</v>
      </c>
      <c r="N417" s="6" t="str">
        <f>INDEX(YahooDetails[], MATCH(ZACKS_Screener[Ticker], YahooDetails[Ticker],0), 2)</f>
        <v>Household &amp; Personal Products</v>
      </c>
      <c r="O41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0.89285714285714279</v>
      </c>
      <c r="P41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-0.11320754716981142</v>
      </c>
      <c r="Q417" s="17">
        <f>IFERROR(ZACKS_Screener[[#This Row],[Price]]/ZACKS_Screener[[#This Row],[EPS1]], "")</f>
        <v>23.037735849056606</v>
      </c>
      <c r="R417" s="17">
        <f>IFERROR(ZACKS_Screener[[#This Row],[Price]]/ZACKS_Screener[[#This Row],[EPS2]], "")</f>
        <v>25.978723404255323</v>
      </c>
      <c r="S417" s="17">
        <f>IFERROR(ZACKS_Screener[[#This Row],[PE1]]/(ZACKS_Screener[[#This Row],[EG1]]*100), "")</f>
        <v>0.25802264150943399</v>
      </c>
      <c r="T417" s="17">
        <f>IFERROR(ZACKS_Screener[[#This Row],[PE2]]/(ZACKS_Screener[[#This Row],[EG2]]*100), "")</f>
        <v>-2.2947872340425515</v>
      </c>
      <c r="U417"/>
    </row>
    <row r="418" spans="1:21" x14ac:dyDescent="0.25">
      <c r="A418" s="20" t="s">
        <v>819</v>
      </c>
      <c r="B418" s="34">
        <v>72212.960000000006</v>
      </c>
      <c r="C418" s="6" t="s">
        <v>818</v>
      </c>
      <c r="D418" s="6" t="s">
        <v>13</v>
      </c>
      <c r="E418" s="6" t="s">
        <v>23</v>
      </c>
      <c r="F418" s="6" t="s">
        <v>779</v>
      </c>
      <c r="G418">
        <v>12</v>
      </c>
      <c r="H418">
        <v>202212</v>
      </c>
      <c r="I418" s="8">
        <v>77.56</v>
      </c>
      <c r="J418" s="8">
        <v>2.77</v>
      </c>
      <c r="K418" s="8">
        <v>3.28</v>
      </c>
      <c r="L418" s="8">
        <v>3.9</v>
      </c>
      <c r="M418" s="35" t="str">
        <f>INDEX(YahooDetails[], MATCH(ZACKS_Screener[Ticker], YahooDetails[Ticker],0), 3)</f>
        <v>Industrials</v>
      </c>
      <c r="N418" s="6" t="str">
        <f>INDEX(YahooDetails[], MATCH(ZACKS_Screener[Ticker], YahooDetails[Ticker],0), 2)</f>
        <v>Railroads</v>
      </c>
      <c r="O41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0.1841155234657039</v>
      </c>
      <c r="P41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0.1890243902439025</v>
      </c>
      <c r="Q418" s="17">
        <f>IFERROR(ZACKS_Screener[[#This Row],[Price]]/ZACKS_Screener[[#This Row],[EPS1]], "")</f>
        <v>23.646341463414636</v>
      </c>
      <c r="R418" s="17">
        <f>IFERROR(ZACKS_Screener[[#This Row],[Price]]/ZACKS_Screener[[#This Row],[EPS2]], "")</f>
        <v>19.887179487179488</v>
      </c>
      <c r="S418" s="17">
        <f>IFERROR(ZACKS_Screener[[#This Row],[PE1]]/(ZACKS_Screener[[#This Row],[EG1]]*100), "")</f>
        <v>1.2843208990913446</v>
      </c>
      <c r="T418" s="17">
        <f>IFERROR(ZACKS_Screener[[#This Row],[PE2]]/(ZACKS_Screener[[#This Row],[EG2]]*100), "")</f>
        <v>1.0520959470636886</v>
      </c>
      <c r="U418"/>
    </row>
    <row r="419" spans="1:21" x14ac:dyDescent="0.25">
      <c r="A419" s="20" t="s">
        <v>821</v>
      </c>
      <c r="B419" s="34">
        <v>4295.93</v>
      </c>
      <c r="C419" s="6" t="s">
        <v>820</v>
      </c>
      <c r="D419" s="6" t="s">
        <v>13</v>
      </c>
      <c r="E419" s="6" t="s">
        <v>23</v>
      </c>
      <c r="F419" s="6" t="s">
        <v>24</v>
      </c>
      <c r="G419">
        <v>12</v>
      </c>
      <c r="H419">
        <v>202212</v>
      </c>
      <c r="I419" s="8">
        <v>108.99</v>
      </c>
      <c r="J419" s="8">
        <v>8.26</v>
      </c>
      <c r="K419" s="8">
        <v>15.21</v>
      </c>
      <c r="L419" s="8">
        <v>15.57</v>
      </c>
      <c r="M419" s="35" t="str">
        <f>INDEX(YahooDetails[], MATCH(ZACKS_Screener[Ticker], YahooDetails[Ticker],0), 3)</f>
        <v>Industrials</v>
      </c>
      <c r="N419" s="6" t="str">
        <f>INDEX(YahooDetails[], MATCH(ZACKS_Screener[Ticker], YahooDetails[Ticker],0), 2)</f>
        <v>Airlines</v>
      </c>
      <c r="O41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0.84140435835351102</v>
      </c>
      <c r="P41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2.3668639053254399E-2</v>
      </c>
      <c r="Q419" s="17">
        <f>IFERROR(ZACKS_Screener[[#This Row],[Price]]/ZACKS_Screener[[#This Row],[EPS1]], "")</f>
        <v>7.1656804733727801</v>
      </c>
      <c r="R419" s="17">
        <f>IFERROR(ZACKS_Screener[[#This Row],[Price]]/ZACKS_Screener[[#This Row],[EPS2]], "")</f>
        <v>6.9999999999999991</v>
      </c>
      <c r="S419" s="17">
        <f>IFERROR(ZACKS_Screener[[#This Row],[PE1]]/(ZACKS_Screener[[#This Row],[EG1]]*100), "")</f>
        <v>8.5163339151164252E-2</v>
      </c>
      <c r="T419" s="17">
        <f>IFERROR(ZACKS_Screener[[#This Row],[PE2]]/(ZACKS_Screener[[#This Row],[EG2]]*100), "")</f>
        <v>2.9575000000000045</v>
      </c>
      <c r="U419"/>
    </row>
    <row r="420" spans="1:21" x14ac:dyDescent="0.25">
      <c r="A420" s="20" t="s">
        <v>823</v>
      </c>
      <c r="B420" s="34">
        <v>13649.63</v>
      </c>
      <c r="C420" s="6" t="s">
        <v>822</v>
      </c>
      <c r="D420" s="6" t="s">
        <v>13</v>
      </c>
      <c r="E420" s="6" t="s">
        <v>51</v>
      </c>
      <c r="F420" s="6" t="s">
        <v>308</v>
      </c>
      <c r="G420">
        <v>7</v>
      </c>
      <c r="H420">
        <v>202207</v>
      </c>
      <c r="I420" s="8">
        <v>45.79</v>
      </c>
      <c r="J420" s="8">
        <v>2.85</v>
      </c>
      <c r="K420" s="8">
        <v>3</v>
      </c>
      <c r="L420" s="8">
        <v>3.14</v>
      </c>
      <c r="M420" s="35" t="str">
        <f>INDEX(YahooDetails[], MATCH(ZACKS_Screener[Ticker], YahooDetails[Ticker],0), 3)</f>
        <v>Consumer Defensive</v>
      </c>
      <c r="N420" s="6" t="str">
        <f>INDEX(YahooDetails[], MATCH(ZACKS_Screener[Ticker], YahooDetails[Ticker],0), 2)</f>
        <v>Packaged Foods</v>
      </c>
      <c r="O42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5.263157894736839E-2</v>
      </c>
      <c r="P42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4.666666666666671E-2</v>
      </c>
      <c r="Q420" s="17">
        <f>IFERROR(ZACKS_Screener[[#This Row],[Price]]/ZACKS_Screener[[#This Row],[EPS1]], "")</f>
        <v>15.263333333333334</v>
      </c>
      <c r="R420" s="17">
        <f>IFERROR(ZACKS_Screener[[#This Row],[Price]]/ZACKS_Screener[[#This Row],[EPS2]], "")</f>
        <v>14.582802547770699</v>
      </c>
      <c r="S420" s="17">
        <f>IFERROR(ZACKS_Screener[[#This Row],[PE1]]/(ZACKS_Screener[[#This Row],[EG1]]*100), "")</f>
        <v>2.9000333333333352</v>
      </c>
      <c r="T420" s="17">
        <f>IFERROR(ZACKS_Screener[[#This Row],[PE2]]/(ZACKS_Screener[[#This Row],[EG2]]*100), "")</f>
        <v>3.124886260236575</v>
      </c>
      <c r="U420"/>
    </row>
    <row r="421" spans="1:21" x14ac:dyDescent="0.25">
      <c r="A421" s="20" t="s">
        <v>6869</v>
      </c>
      <c r="B421" s="34">
        <v>2064.59</v>
      </c>
      <c r="C421" s="6" t="s">
        <v>6868</v>
      </c>
      <c r="D421" s="6" t="s">
        <v>13</v>
      </c>
      <c r="E421" s="6" t="s">
        <v>223</v>
      </c>
      <c r="F421" s="6" t="s">
        <v>270</v>
      </c>
      <c r="G421">
        <v>12</v>
      </c>
      <c r="H421">
        <v>202212</v>
      </c>
      <c r="I421" s="8">
        <v>33.369999999999997</v>
      </c>
      <c r="J421" s="8">
        <v>14.51</v>
      </c>
      <c r="K421" s="8">
        <v>8.7799999999999994</v>
      </c>
      <c r="L421" s="8">
        <v>8.6</v>
      </c>
      <c r="M421" s="35" t="str">
        <f>INDEX(YahooDetails[], MATCH(ZACKS_Screener[Ticker], YahooDetails[Ticker],0), 3)</f>
        <v>Energy</v>
      </c>
      <c r="N421" s="6" t="str">
        <f>INDEX(YahooDetails[], MATCH(ZACKS_Screener[Ticker], YahooDetails[Ticker],0), 2)</f>
        <v>Oil &amp; Gas E&amp;P</v>
      </c>
      <c r="O42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-0.39490006891798762</v>
      </c>
      <c r="P42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-2.0501138952163978E-2</v>
      </c>
      <c r="Q421" s="17">
        <f>IFERROR(ZACKS_Screener[[#This Row],[Price]]/ZACKS_Screener[[#This Row],[EPS1]], "")</f>
        <v>3.8006833712984056</v>
      </c>
      <c r="R421" s="17">
        <f>IFERROR(ZACKS_Screener[[#This Row],[Price]]/ZACKS_Screener[[#This Row],[EPS2]], "")</f>
        <v>3.8802325581395349</v>
      </c>
      <c r="S421" s="17">
        <f>IFERROR(ZACKS_Screener[[#This Row],[PE1]]/(ZACKS_Screener[[#This Row],[EG1]]*100), "")</f>
        <v>-9.6244181007922966E-2</v>
      </c>
      <c r="T421" s="17">
        <f>IFERROR(ZACKS_Screener[[#This Row],[PE2]]/(ZACKS_Screener[[#This Row],[EG2]]*100), "")</f>
        <v>-1.892691214470287</v>
      </c>
      <c r="U421"/>
    </row>
    <row r="422" spans="1:21" x14ac:dyDescent="0.25">
      <c r="A422" s="20" t="s">
        <v>825</v>
      </c>
      <c r="B422" s="34">
        <v>3539.76</v>
      </c>
      <c r="C422" s="6" t="s">
        <v>824</v>
      </c>
      <c r="D422" s="6" t="s">
        <v>13</v>
      </c>
      <c r="E422" s="6" t="s">
        <v>223</v>
      </c>
      <c r="F422" s="6" t="s">
        <v>788</v>
      </c>
      <c r="G422">
        <v>12</v>
      </c>
      <c r="H422">
        <v>202212</v>
      </c>
      <c r="I422" s="8">
        <v>6.53</v>
      </c>
      <c r="J422" s="8">
        <v>1.3</v>
      </c>
      <c r="K422" s="8">
        <v>1.21</v>
      </c>
      <c r="L422" s="8">
        <v>1.06</v>
      </c>
      <c r="M422" s="35" t="str">
        <f>INDEX(YahooDetails[], MATCH(ZACKS_Screener[Ticker], YahooDetails[Ticker],0), 3)</f>
        <v>Energy</v>
      </c>
      <c r="N422" s="6" t="str">
        <f>INDEX(YahooDetails[], MATCH(ZACKS_Screener[Ticker], YahooDetails[Ticker],0), 2)</f>
        <v>Oil &amp; Gas E&amp;P</v>
      </c>
      <c r="O42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-6.923076923076929E-2</v>
      </c>
      <c r="P42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-0.12396694214876026</v>
      </c>
      <c r="Q422" s="17">
        <f>IFERROR(ZACKS_Screener[[#This Row],[Price]]/ZACKS_Screener[[#This Row],[EPS1]], "")</f>
        <v>5.3966942148760335</v>
      </c>
      <c r="R422" s="17">
        <f>IFERROR(ZACKS_Screener[[#This Row],[Price]]/ZACKS_Screener[[#This Row],[EPS2]], "")</f>
        <v>6.1603773584905657</v>
      </c>
      <c r="S422" s="17">
        <f>IFERROR(ZACKS_Screener[[#This Row],[PE1]]/(ZACKS_Screener[[#This Row],[EG1]]*100), "")</f>
        <v>-0.77952249770431536</v>
      </c>
      <c r="T422" s="17">
        <f>IFERROR(ZACKS_Screener[[#This Row],[PE2]]/(ZACKS_Screener[[#This Row],[EG2]]*100), "")</f>
        <v>-0.49693710691823922</v>
      </c>
      <c r="U422"/>
    </row>
    <row r="423" spans="1:21" x14ac:dyDescent="0.25">
      <c r="A423" s="20" t="s">
        <v>3523</v>
      </c>
      <c r="B423" s="34">
        <v>2230.85</v>
      </c>
      <c r="C423" s="6" t="s">
        <v>3522</v>
      </c>
      <c r="D423" s="6" t="s">
        <v>13</v>
      </c>
      <c r="E423" s="6" t="s">
        <v>118</v>
      </c>
      <c r="F423" s="6" t="s">
        <v>347</v>
      </c>
      <c r="G423">
        <v>12</v>
      </c>
      <c r="H423">
        <v>202212</v>
      </c>
      <c r="I423" s="8">
        <v>125.4</v>
      </c>
      <c r="J423" s="8">
        <v>5.04</v>
      </c>
      <c r="K423" s="8">
        <v>5.32</v>
      </c>
      <c r="L423" s="8">
        <v>5.76</v>
      </c>
      <c r="M423" s="35" t="str">
        <f>INDEX(YahooDetails[], MATCH(ZACKS_Screener[Ticker], YahooDetails[Ticker],0), 3)</f>
        <v>Utilities</v>
      </c>
      <c r="N423" s="6" t="str">
        <f>INDEX(YahooDetails[], MATCH(ZACKS_Screener[Ticker], YahooDetails[Ticker],0), 2)</f>
        <v>Utilities—Regulated Gas</v>
      </c>
      <c r="O42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5.5555555555555601E-2</v>
      </c>
      <c r="P42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8.2706766917293131E-2</v>
      </c>
      <c r="Q423" s="17">
        <f>IFERROR(ZACKS_Screener[[#This Row],[Price]]/ZACKS_Screener[[#This Row],[EPS1]], "")</f>
        <v>23.571428571428573</v>
      </c>
      <c r="R423" s="17">
        <f>IFERROR(ZACKS_Screener[[#This Row],[Price]]/ZACKS_Screener[[#This Row],[EPS2]], "")</f>
        <v>21.770833333333336</v>
      </c>
      <c r="S423" s="17">
        <f>IFERROR(ZACKS_Screener[[#This Row],[PE1]]/(ZACKS_Screener[[#This Row],[EG1]]*100), "")</f>
        <v>4.2428571428571402</v>
      </c>
      <c r="T423" s="17">
        <f>IFERROR(ZACKS_Screener[[#This Row],[PE2]]/(ZACKS_Screener[[#This Row],[EG2]]*100), "")</f>
        <v>2.6322916666666698</v>
      </c>
      <c r="U423"/>
    </row>
    <row r="424" spans="1:21" x14ac:dyDescent="0.25">
      <c r="A424" s="20" t="s">
        <v>827</v>
      </c>
      <c r="B424" s="34">
        <v>30596.52</v>
      </c>
      <c r="C424" s="6" t="s">
        <v>826</v>
      </c>
      <c r="D424" s="6" t="s">
        <v>13</v>
      </c>
      <c r="E424" s="6" t="s">
        <v>30</v>
      </c>
      <c r="F424" s="6" t="s">
        <v>256</v>
      </c>
      <c r="G424">
        <v>12</v>
      </c>
      <c r="H424">
        <v>202212</v>
      </c>
      <c r="I424" s="8">
        <v>17.2</v>
      </c>
      <c r="J424" s="8">
        <v>-0.05</v>
      </c>
      <c r="K424" s="8">
        <v>0.25</v>
      </c>
      <c r="L424" s="8">
        <v>0.47</v>
      </c>
      <c r="M424" s="35" t="str">
        <f>INDEX(YahooDetails[], MATCH(ZACKS_Screener[Ticker], YahooDetails[Ticker],0), 3)</f>
        <v>Consumer Cyclical</v>
      </c>
      <c r="N424" s="6" t="str">
        <f>INDEX(YahooDetails[], MATCH(ZACKS_Screener[Ticker], YahooDetails[Ticker],0), 2)</f>
        <v>Internet Retail</v>
      </c>
      <c r="O42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42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0.87999999999999989</v>
      </c>
      <c r="Q424" s="17">
        <f>IFERROR(ZACKS_Screener[[#This Row],[Price]]/ZACKS_Screener[[#This Row],[EPS1]], "")</f>
        <v>68.8</v>
      </c>
      <c r="R424" s="17">
        <f>IFERROR(ZACKS_Screener[[#This Row],[Price]]/ZACKS_Screener[[#This Row],[EPS2]], "")</f>
        <v>36.595744680851062</v>
      </c>
      <c r="S424" s="17">
        <f>IFERROR(ZACKS_Screener[[#This Row],[PE1]]/(ZACKS_Screener[[#This Row],[EG1]]*100), "")</f>
        <v>0.68799999999999994</v>
      </c>
      <c r="T424" s="17">
        <f>IFERROR(ZACKS_Screener[[#This Row],[PE2]]/(ZACKS_Screener[[#This Row],[EG2]]*100), "")</f>
        <v>0.41586073500967125</v>
      </c>
      <c r="U424"/>
    </row>
    <row r="425" spans="1:21" x14ac:dyDescent="0.25">
      <c r="A425" s="20" t="s">
        <v>829</v>
      </c>
      <c r="B425" s="34">
        <v>4270.17</v>
      </c>
      <c r="C425" s="6" t="s">
        <v>828</v>
      </c>
      <c r="D425" s="6" t="s">
        <v>13</v>
      </c>
      <c r="E425" s="6" t="s">
        <v>30</v>
      </c>
      <c r="F425" s="6" t="s">
        <v>830</v>
      </c>
      <c r="G425">
        <v>3</v>
      </c>
      <c r="H425">
        <v>202303</v>
      </c>
      <c r="I425" s="8">
        <v>36.380000000000003</v>
      </c>
      <c r="J425" s="8">
        <v>6.13</v>
      </c>
      <c r="K425" s="8">
        <v>6.12</v>
      </c>
      <c r="L425" s="8">
        <v>6.55</v>
      </c>
      <c r="M425" s="35" t="str">
        <f>INDEX(YahooDetails[], MATCH(ZACKS_Screener[Ticker], YahooDetails[Ticker],0), 3)</f>
        <v>Consumer Cyclical</v>
      </c>
      <c r="N425" s="6" t="str">
        <f>INDEX(YahooDetails[], MATCH(ZACKS_Screener[Ticker], YahooDetails[Ticker],0), 2)</f>
        <v>Luxury Goods</v>
      </c>
      <c r="O42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-1.6313213703099162E-3</v>
      </c>
      <c r="P42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7.0261437908496691E-2</v>
      </c>
      <c r="Q425" s="17">
        <f>IFERROR(ZACKS_Screener[[#This Row],[Price]]/ZACKS_Screener[[#This Row],[EPS1]], "")</f>
        <v>5.9444444444444446</v>
      </c>
      <c r="R425" s="17">
        <f>IFERROR(ZACKS_Screener[[#This Row],[Price]]/ZACKS_Screener[[#This Row],[EPS2]], "")</f>
        <v>5.554198473282443</v>
      </c>
      <c r="S425" s="17">
        <f>IFERROR(ZACKS_Screener[[#This Row],[PE1]]/(ZACKS_Screener[[#This Row],[EG1]]*100), "")</f>
        <v>-36.439444444445229</v>
      </c>
      <c r="T425" s="17">
        <f>IFERROR(ZACKS_Screener[[#This Row],[PE2]]/(ZACKS_Screener[[#This Row],[EG2]]*100), "")</f>
        <v>0.7905045268950831</v>
      </c>
      <c r="U425"/>
    </row>
    <row r="426" spans="1:21" x14ac:dyDescent="0.25">
      <c r="A426" s="20" t="s">
        <v>832</v>
      </c>
      <c r="B426" s="34">
        <v>41904.89</v>
      </c>
      <c r="C426" s="6" t="s">
        <v>831</v>
      </c>
      <c r="D426" s="6" t="s">
        <v>22</v>
      </c>
      <c r="E426" s="6" t="s">
        <v>85</v>
      </c>
      <c r="F426" s="6" t="s">
        <v>833</v>
      </c>
      <c r="G426">
        <v>7</v>
      </c>
      <c r="H426">
        <v>202207</v>
      </c>
      <c r="I426" s="8">
        <v>87.77</v>
      </c>
      <c r="J426" s="8">
        <v>2.23</v>
      </c>
      <c r="K426" s="8">
        <v>2.4300000000000002</v>
      </c>
      <c r="L426" s="8">
        <v>2.65</v>
      </c>
      <c r="M426" s="35" t="str">
        <f>INDEX(YahooDetails[], MATCH(ZACKS_Screener[Ticker], YahooDetails[Ticker],0), 3)</f>
        <v>Industrials</v>
      </c>
      <c r="N426" s="6" t="str">
        <f>INDEX(YahooDetails[], MATCH(ZACKS_Screener[Ticker], YahooDetails[Ticker],0), 2)</f>
        <v>Specialty Business Services</v>
      </c>
      <c r="O42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8.9686098654708599E-2</v>
      </c>
      <c r="P42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9.0534979423868206E-2</v>
      </c>
      <c r="Q426" s="17">
        <f>IFERROR(ZACKS_Screener[[#This Row],[Price]]/ZACKS_Screener[[#This Row],[EPS1]], "")</f>
        <v>36.119341563786001</v>
      </c>
      <c r="R426" s="17">
        <f>IFERROR(ZACKS_Screener[[#This Row],[Price]]/ZACKS_Screener[[#This Row],[EPS2]], "")</f>
        <v>33.120754716981132</v>
      </c>
      <c r="S426" s="17">
        <f>IFERROR(ZACKS_Screener[[#This Row],[PE1]]/(ZACKS_Screener[[#This Row],[EG1]]*100), "")</f>
        <v>4.0273065843621358</v>
      </c>
      <c r="T426" s="17">
        <f>IFERROR(ZACKS_Screener[[#This Row],[PE2]]/(ZACKS_Screener[[#This Row],[EG2]]*100), "")</f>
        <v>3.6583379073756475</v>
      </c>
      <c r="U426"/>
    </row>
    <row r="427" spans="1:21" x14ac:dyDescent="0.25">
      <c r="A427" s="20" t="s">
        <v>835</v>
      </c>
      <c r="B427" s="34">
        <v>11912.51</v>
      </c>
      <c r="C427" s="6" t="s">
        <v>834</v>
      </c>
      <c r="D427" s="6" t="s">
        <v>13</v>
      </c>
      <c r="E427" s="6" t="s">
        <v>37</v>
      </c>
      <c r="F427" s="6" t="s">
        <v>168</v>
      </c>
      <c r="G427">
        <v>12</v>
      </c>
      <c r="H427">
        <v>202212</v>
      </c>
      <c r="I427" s="8">
        <v>111.58</v>
      </c>
      <c r="J427" s="8">
        <v>6.59</v>
      </c>
      <c r="K427" s="8">
        <v>6.87</v>
      </c>
      <c r="L427" s="8">
        <v>7.16</v>
      </c>
      <c r="M427" s="35" t="str">
        <f>INDEX(YahooDetails[], MATCH(ZACKS_Screener[Ticker], YahooDetails[Ticker],0), 3)</f>
        <v>Real Estate</v>
      </c>
      <c r="N427" s="6" t="str">
        <f>INDEX(YahooDetails[], MATCH(ZACKS_Screener[Ticker], YahooDetails[Ticker],0), 2)</f>
        <v>REIT—Residential</v>
      </c>
      <c r="O42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4.248861911987864E-2</v>
      </c>
      <c r="P42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4.2212518195050952E-2</v>
      </c>
      <c r="Q427" s="17">
        <f>IFERROR(ZACKS_Screener[[#This Row],[Price]]/ZACKS_Screener[[#This Row],[EPS1]], "")</f>
        <v>16.241630276564774</v>
      </c>
      <c r="R427" s="17">
        <f>IFERROR(ZACKS_Screener[[#This Row],[Price]]/ZACKS_Screener[[#This Row],[EPS2]], "")</f>
        <v>15.583798882681563</v>
      </c>
      <c r="S427" s="17">
        <f>IFERROR(ZACKS_Screener[[#This Row],[PE1]]/(ZACKS_Screener[[#This Row],[EG1]]*100), "")</f>
        <v>3.8225836972343492</v>
      </c>
      <c r="T427" s="17">
        <f>IFERROR(ZACKS_Screener[[#This Row],[PE2]]/(ZACKS_Screener[[#This Row],[EG2]]*100), "")</f>
        <v>3.6917482180697352</v>
      </c>
      <c r="U427"/>
    </row>
    <row r="428" spans="1:21" x14ac:dyDescent="0.25">
      <c r="A428" s="20" t="s">
        <v>837</v>
      </c>
      <c r="B428" s="34">
        <v>22459.14</v>
      </c>
      <c r="C428" s="6" t="s">
        <v>836</v>
      </c>
      <c r="D428" s="6" t="s">
        <v>582</v>
      </c>
      <c r="E428" s="6" t="s">
        <v>223</v>
      </c>
      <c r="F428" s="6" t="s">
        <v>838</v>
      </c>
      <c r="G428">
        <v>12</v>
      </c>
      <c r="H428">
        <v>202212</v>
      </c>
      <c r="I428" s="8">
        <v>46.4</v>
      </c>
      <c r="J428" s="8">
        <v>5.45</v>
      </c>
      <c r="K428" s="8">
        <v>2.92</v>
      </c>
      <c r="L428" s="8">
        <v>3.5</v>
      </c>
      <c r="M428" s="35" t="str">
        <f>INDEX(YahooDetails[], MATCH(ZACKS_Screener[Ticker], YahooDetails[Ticker],0), 3)</f>
        <v>Energy</v>
      </c>
      <c r="N428" s="6" t="str">
        <f>INDEX(YahooDetails[], MATCH(ZACKS_Screener[Ticker], YahooDetails[Ticker],0), 2)</f>
        <v>Oil &amp; Gas Midstream</v>
      </c>
      <c r="O42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-0.46422018348623856</v>
      </c>
      <c r="P42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0.19863013698630139</v>
      </c>
      <c r="Q428" s="17">
        <f>IFERROR(ZACKS_Screener[[#This Row],[Price]]/ZACKS_Screener[[#This Row],[EPS1]], "")</f>
        <v>15.890410958904109</v>
      </c>
      <c r="R428" s="17">
        <f>IFERROR(ZACKS_Screener[[#This Row],[Price]]/ZACKS_Screener[[#This Row],[EPS2]], "")</f>
        <v>13.257142857142856</v>
      </c>
      <c r="S428" s="17">
        <f>IFERROR(ZACKS_Screener[[#This Row],[PE1]]/(ZACKS_Screener[[#This Row],[EG1]]*100), "")</f>
        <v>-0.34230331907520706</v>
      </c>
      <c r="T428" s="17">
        <f>IFERROR(ZACKS_Screener[[#This Row],[PE2]]/(ZACKS_Screener[[#This Row],[EG2]]*100), "")</f>
        <v>0.66742857142857137</v>
      </c>
      <c r="U428"/>
    </row>
    <row r="429" spans="1:21" x14ac:dyDescent="0.25">
      <c r="A429" s="20" t="s">
        <v>840</v>
      </c>
      <c r="B429" s="34">
        <v>4547.9799999999996</v>
      </c>
      <c r="C429" s="6" t="s">
        <v>839</v>
      </c>
      <c r="D429" s="6" t="s">
        <v>13</v>
      </c>
      <c r="E429" s="6" t="s">
        <v>18</v>
      </c>
      <c r="F429" s="6" t="s">
        <v>171</v>
      </c>
      <c r="G429">
        <v>12</v>
      </c>
      <c r="H429">
        <v>202212</v>
      </c>
      <c r="I429" s="8">
        <v>80.17</v>
      </c>
      <c r="J429" s="8"/>
      <c r="K429" s="8">
        <v>3.81</v>
      </c>
      <c r="L429" s="8">
        <v>4.1100000000000003</v>
      </c>
      <c r="M429" s="35" t="str">
        <f>INDEX(YahooDetails[], MATCH(ZACKS_Screener[Ticker], YahooDetails[Ticker],0), 3)</f>
        <v>Industrials</v>
      </c>
      <c r="N429" s="6" t="str">
        <f>INDEX(YahooDetails[], MATCH(ZACKS_Screener[Ticker], YahooDetails[Ticker],0), 2)</f>
        <v>Specialty Industrial Machinery</v>
      </c>
      <c r="O429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42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7.8740157480315029E-2</v>
      </c>
      <c r="Q429" s="17">
        <f>IFERROR(ZACKS_Screener[[#This Row],[Price]]/ZACKS_Screener[[#This Row],[EPS1]], "")</f>
        <v>21.041994750656169</v>
      </c>
      <c r="R429" s="17">
        <f>IFERROR(ZACKS_Screener[[#This Row],[Price]]/ZACKS_Screener[[#This Row],[EPS2]], "")</f>
        <v>19.506082725060825</v>
      </c>
      <c r="S429" s="17" t="str">
        <f>IFERROR(ZACKS_Screener[[#This Row],[PE1]]/(ZACKS_Screener[[#This Row],[EG1]]*100), "")</f>
        <v/>
      </c>
      <c r="T429" s="17">
        <f>IFERROR(ZACKS_Screener[[#This Row],[PE2]]/(ZACKS_Screener[[#This Row],[EG2]]*100), "")</f>
        <v>2.4772725060827225</v>
      </c>
      <c r="U429"/>
    </row>
    <row r="430" spans="1:21" x14ac:dyDescent="0.25">
      <c r="A430" s="20" t="s">
        <v>842</v>
      </c>
      <c r="B430" s="34">
        <v>10713.84</v>
      </c>
      <c r="C430" s="6" t="s">
        <v>841</v>
      </c>
      <c r="D430" s="6" t="s">
        <v>13</v>
      </c>
      <c r="E430" s="6" t="s">
        <v>37</v>
      </c>
      <c r="F430" s="6" t="s">
        <v>89</v>
      </c>
      <c r="G430">
        <v>12</v>
      </c>
      <c r="H430">
        <v>202212</v>
      </c>
      <c r="I430" s="8">
        <v>16.53</v>
      </c>
      <c r="J430" s="8">
        <v>2.87</v>
      </c>
      <c r="K430" s="8">
        <v>3.98</v>
      </c>
      <c r="L430" s="8">
        <v>4.87</v>
      </c>
      <c r="M430" s="35" t="str">
        <f>INDEX(YahooDetails[], MATCH(ZACKS_Screener[Ticker], YahooDetails[Ticker],0), 3)</f>
        <v>Financial Services</v>
      </c>
      <c r="N430" s="6" t="str">
        <f>INDEX(YahooDetails[], MATCH(ZACKS_Screener[Ticker], YahooDetails[Ticker],0), 2)</f>
        <v>Asset Management</v>
      </c>
      <c r="O43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0.38675958188153303</v>
      </c>
      <c r="P43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0.22361809045226133</v>
      </c>
      <c r="Q430" s="17">
        <f>IFERROR(ZACKS_Screener[[#This Row],[Price]]/ZACKS_Screener[[#This Row],[EPS1]], "")</f>
        <v>4.1532663316582914</v>
      </c>
      <c r="R430" s="17">
        <f>IFERROR(ZACKS_Screener[[#This Row],[Price]]/ZACKS_Screener[[#This Row],[EPS2]], "")</f>
        <v>3.3942505133470227</v>
      </c>
      <c r="S430" s="17">
        <f>IFERROR(ZACKS_Screener[[#This Row],[PE1]]/(ZACKS_Screener[[#This Row],[EG1]]*100), "")</f>
        <v>0.10738625560233603</v>
      </c>
      <c r="T430" s="17">
        <f>IFERROR(ZACKS_Screener[[#This Row],[PE2]]/(ZACKS_Screener[[#This Row],[EG2]]*100), "")</f>
        <v>0.15178783194518145</v>
      </c>
      <c r="U430"/>
    </row>
    <row r="431" spans="1:21" x14ac:dyDescent="0.25">
      <c r="A431" s="20" t="s">
        <v>3527</v>
      </c>
      <c r="B431" s="34">
        <v>3063.95</v>
      </c>
      <c r="C431" s="6" t="s">
        <v>3526</v>
      </c>
      <c r="D431" s="6" t="s">
        <v>13</v>
      </c>
      <c r="E431" s="6" t="s">
        <v>223</v>
      </c>
      <c r="F431" s="6" t="s">
        <v>270</v>
      </c>
      <c r="G431">
        <v>12</v>
      </c>
      <c r="H431">
        <v>202212</v>
      </c>
      <c r="I431" s="8">
        <v>43.43</v>
      </c>
      <c r="J431" s="8">
        <v>4.95</v>
      </c>
      <c r="K431" s="8">
        <v>5.91</v>
      </c>
      <c r="L431" s="8">
        <v>6.02</v>
      </c>
      <c r="M431" s="35" t="str">
        <f>INDEX(YahooDetails[], MATCH(ZACKS_Screener[Ticker], YahooDetails[Ticker],0), 3)</f>
        <v>Energy</v>
      </c>
      <c r="N431" s="6" t="str">
        <f>INDEX(YahooDetails[], MATCH(ZACKS_Screener[Ticker], YahooDetails[Ticker],0), 2)</f>
        <v>Oil &amp; Gas E&amp;P</v>
      </c>
      <c r="O43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0.19393939393939391</v>
      </c>
      <c r="P43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1.8612521150592119E-2</v>
      </c>
      <c r="Q431" s="17">
        <f>IFERROR(ZACKS_Screener[[#This Row],[Price]]/ZACKS_Screener[[#This Row],[EPS1]], "")</f>
        <v>7.3485617597292725</v>
      </c>
      <c r="R431" s="17">
        <f>IFERROR(ZACKS_Screener[[#This Row],[Price]]/ZACKS_Screener[[#This Row],[EPS2]], "")</f>
        <v>7.2142857142857144</v>
      </c>
      <c r="S431" s="17">
        <f>IFERROR(ZACKS_Screener[[#This Row],[PE1]]/(ZACKS_Screener[[#This Row],[EG1]]*100), "")</f>
        <v>0.37891021573604067</v>
      </c>
      <c r="T431" s="17">
        <f>IFERROR(ZACKS_Screener[[#This Row],[PE2]]/(ZACKS_Screener[[#This Row],[EG2]]*100), "")</f>
        <v>3.8760389610389816</v>
      </c>
      <c r="U431"/>
    </row>
    <row r="432" spans="1:21" x14ac:dyDescent="0.25">
      <c r="A432" s="20" t="s">
        <v>3529</v>
      </c>
      <c r="B432" s="34">
        <v>3505.39</v>
      </c>
      <c r="C432" s="6" t="s">
        <v>3528</v>
      </c>
      <c r="D432" s="6" t="s">
        <v>22</v>
      </c>
      <c r="E432" s="6" t="s">
        <v>85</v>
      </c>
      <c r="F432" s="6" t="s">
        <v>286</v>
      </c>
      <c r="G432">
        <v>12</v>
      </c>
      <c r="H432">
        <v>202212</v>
      </c>
      <c r="I432" s="8">
        <v>15.99</v>
      </c>
      <c r="J432" s="8">
        <v>0.28000000000000003</v>
      </c>
      <c r="K432" s="8">
        <v>0.27</v>
      </c>
      <c r="L432" s="8">
        <v>0.39</v>
      </c>
      <c r="M432" s="35" t="str">
        <f>INDEX(YahooDetails[], MATCH(ZACKS_Screener[Ticker], YahooDetails[Ticker],0), 3)</f>
        <v>Technology</v>
      </c>
      <c r="N432" s="6" t="str">
        <f>INDEX(YahooDetails[], MATCH(ZACKS_Screener[Ticker], YahooDetails[Ticker],0), 2)</f>
        <v>Computer Hardware</v>
      </c>
      <c r="O43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-3.571428571428574E-2</v>
      </c>
      <c r="P43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0.44444444444444442</v>
      </c>
      <c r="Q432" s="17">
        <f>IFERROR(ZACKS_Screener[[#This Row],[Price]]/ZACKS_Screener[[#This Row],[EPS1]], "")</f>
        <v>59.222222222222221</v>
      </c>
      <c r="R432" s="17">
        <f>IFERROR(ZACKS_Screener[[#This Row],[Price]]/ZACKS_Screener[[#This Row],[EPS2]], "")</f>
        <v>41</v>
      </c>
      <c r="S432" s="17">
        <f>IFERROR(ZACKS_Screener[[#This Row],[PE1]]/(ZACKS_Screener[[#This Row],[EG1]]*100), "")</f>
        <v>-16.58222222222221</v>
      </c>
      <c r="T432" s="17">
        <f>IFERROR(ZACKS_Screener[[#This Row],[PE2]]/(ZACKS_Screener[[#This Row],[EG2]]*100), "")</f>
        <v>0.92249999999999999</v>
      </c>
      <c r="U432"/>
    </row>
    <row r="433" spans="1:21" x14ac:dyDescent="0.25">
      <c r="A433" s="20" t="s">
        <v>3531</v>
      </c>
      <c r="B433" s="34">
        <v>2740.74</v>
      </c>
      <c r="C433" s="6" t="s">
        <v>3530</v>
      </c>
      <c r="D433" s="6" t="s">
        <v>22</v>
      </c>
      <c r="E433" s="6" t="s">
        <v>85</v>
      </c>
      <c r="F433" s="6" t="s">
        <v>286</v>
      </c>
      <c r="G433">
        <v>4</v>
      </c>
      <c r="H433">
        <v>202304</v>
      </c>
      <c r="I433" s="8">
        <v>18.52</v>
      </c>
      <c r="J433" s="8">
        <v>0.05</v>
      </c>
      <c r="K433" s="8">
        <v>0.03</v>
      </c>
      <c r="L433" s="8">
        <v>0.24</v>
      </c>
      <c r="M433" s="35" t="str">
        <f>INDEX(YahooDetails[], MATCH(ZACKS_Screener[Ticker], YahooDetails[Ticker],0), 3)</f>
        <v>Technology</v>
      </c>
      <c r="N433" s="6" t="str">
        <f>INDEX(YahooDetails[], MATCH(ZACKS_Screener[Ticker], YahooDetails[Ticker],0), 2)</f>
        <v>Communication Equipment</v>
      </c>
      <c r="O43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-0.40000000000000008</v>
      </c>
      <c r="P43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</v>
      </c>
      <c r="Q433" s="17">
        <f>IFERROR(ZACKS_Screener[[#This Row],[Price]]/ZACKS_Screener[[#This Row],[EPS1]], "")</f>
        <v>617.33333333333337</v>
      </c>
      <c r="R433" s="17">
        <f>IFERROR(ZACKS_Screener[[#This Row],[Price]]/ZACKS_Screener[[#This Row],[EPS2]], "")</f>
        <v>77.166666666666671</v>
      </c>
      <c r="S433" s="17">
        <f>IFERROR(ZACKS_Screener[[#This Row],[PE1]]/(ZACKS_Screener[[#This Row],[EG1]]*100), "")</f>
        <v>-15.433333333333332</v>
      </c>
      <c r="T433" s="17">
        <f>IFERROR(ZACKS_Screener[[#This Row],[PE2]]/(ZACKS_Screener[[#This Row],[EG2]]*100), "")</f>
        <v>0.11023809523809525</v>
      </c>
      <c r="U433"/>
    </row>
    <row r="434" spans="1:21" x14ac:dyDescent="0.25">
      <c r="A434" s="20" t="s">
        <v>843</v>
      </c>
      <c r="B434" s="34">
        <v>38684.61</v>
      </c>
      <c r="C434" s="6" t="s">
        <v>843</v>
      </c>
      <c r="D434" s="6" t="s">
        <v>13</v>
      </c>
      <c r="E434" s="6" t="s">
        <v>26</v>
      </c>
      <c r="F434" s="6" t="s">
        <v>64</v>
      </c>
      <c r="G434">
        <v>12</v>
      </c>
      <c r="H434">
        <v>202212</v>
      </c>
      <c r="I434" s="8">
        <v>52.85</v>
      </c>
      <c r="J434" s="8">
        <v>3.48</v>
      </c>
      <c r="K434" s="8">
        <v>3.92</v>
      </c>
      <c r="L434" s="8">
        <v>4.3499999999999996</v>
      </c>
      <c r="M434" s="35" t="str">
        <f>INDEX(YahooDetails[], MATCH(ZACKS_Screener[Ticker], YahooDetails[Ticker],0), 3)</f>
        <v>Basic Materials</v>
      </c>
      <c r="N434" s="6" t="str">
        <f>INDEX(YahooDetails[], MATCH(ZACKS_Screener[Ticker], YahooDetails[Ticker],0), 2)</f>
        <v>Building Materials</v>
      </c>
      <c r="O43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0.12643678160919539</v>
      </c>
      <c r="P43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0.10969387755102034</v>
      </c>
      <c r="Q434" s="17">
        <f>IFERROR(ZACKS_Screener[[#This Row],[Price]]/ZACKS_Screener[[#This Row],[EPS1]], "")</f>
        <v>13.482142857142858</v>
      </c>
      <c r="R434" s="17">
        <f>IFERROR(ZACKS_Screener[[#This Row],[Price]]/ZACKS_Screener[[#This Row],[EPS2]], "")</f>
        <v>12.149425287356323</v>
      </c>
      <c r="S434" s="17">
        <f>IFERROR(ZACKS_Screener[[#This Row],[PE1]]/(ZACKS_Screener[[#This Row],[EG1]]*100), "")</f>
        <v>1.0663149350649352</v>
      </c>
      <c r="T434" s="17">
        <f>IFERROR(ZACKS_Screener[[#This Row],[PE2]]/(ZACKS_Screener[[#This Row],[EG2]]*100), "")</f>
        <v>1.1075755145682979</v>
      </c>
      <c r="U434"/>
    </row>
    <row r="435" spans="1:21" x14ac:dyDescent="0.25">
      <c r="A435" s="20" t="s">
        <v>3534</v>
      </c>
      <c r="B435" s="34">
        <v>2645.73</v>
      </c>
      <c r="C435" s="6" t="s">
        <v>3533</v>
      </c>
      <c r="D435" s="6" t="s">
        <v>13</v>
      </c>
      <c r="E435" s="6" t="s">
        <v>330</v>
      </c>
      <c r="F435" s="6" t="s">
        <v>944</v>
      </c>
      <c r="G435">
        <v>12</v>
      </c>
      <c r="H435">
        <v>202212</v>
      </c>
      <c r="I435" s="8">
        <v>70.2</v>
      </c>
      <c r="J435" s="8">
        <v>6.9</v>
      </c>
      <c r="K435" s="8">
        <v>5.97</v>
      </c>
      <c r="L435" s="8">
        <v>6.42</v>
      </c>
      <c r="M435" s="35" t="str">
        <f>INDEX(YahooDetails[], MATCH(ZACKS_Screener[Ticker], YahooDetails[Ticker],0), 3)</f>
        <v>Consumer Cyclical</v>
      </c>
      <c r="N435" s="6" t="str">
        <f>INDEX(YahooDetails[], MATCH(ZACKS_Screener[Ticker], YahooDetails[Ticker],0), 2)</f>
        <v>Apparel Retail</v>
      </c>
      <c r="O43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-0.13478260869565226</v>
      </c>
      <c r="P43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7.5376884422110588E-2</v>
      </c>
      <c r="Q435" s="17">
        <f>IFERROR(ZACKS_Screener[[#This Row],[Price]]/ZACKS_Screener[[#This Row],[EPS1]], "")</f>
        <v>11.758793969849247</v>
      </c>
      <c r="R435" s="17">
        <f>IFERROR(ZACKS_Screener[[#This Row],[Price]]/ZACKS_Screener[[#This Row],[EPS2]], "")</f>
        <v>10.934579439252337</v>
      </c>
      <c r="S435" s="17">
        <f>IFERROR(ZACKS_Screener[[#This Row],[PE1]]/(ZACKS_Screener[[#This Row],[EG1]]*100), "")</f>
        <v>-0.8724266493759113</v>
      </c>
      <c r="T435" s="17">
        <f>IFERROR(ZACKS_Screener[[#This Row],[PE2]]/(ZACKS_Screener[[#This Row],[EG2]]*100), "")</f>
        <v>1.450654205607476</v>
      </c>
      <c r="U435"/>
    </row>
    <row r="436" spans="1:21" x14ac:dyDescent="0.25">
      <c r="A436" s="20" t="s">
        <v>3536</v>
      </c>
      <c r="B436" s="34">
        <v>2833.38</v>
      </c>
      <c r="C436" s="6" t="s">
        <v>3535</v>
      </c>
      <c r="D436" s="6" t="s">
        <v>13</v>
      </c>
      <c r="E436" s="6" t="s">
        <v>223</v>
      </c>
      <c r="F436" s="6" t="s">
        <v>270</v>
      </c>
      <c r="G436">
        <v>12</v>
      </c>
      <c r="H436">
        <v>202212</v>
      </c>
      <c r="I436" s="8">
        <v>10.210000000000001</v>
      </c>
      <c r="J436" s="8">
        <v>3.73</v>
      </c>
      <c r="K436" s="8">
        <v>0.98</v>
      </c>
      <c r="L436" s="8">
        <v>2.16</v>
      </c>
      <c r="M436" s="35" t="str">
        <f>INDEX(YahooDetails[], MATCH(ZACKS_Screener[Ticker], YahooDetails[Ticker],0), 3)</f>
        <v>Energy</v>
      </c>
      <c r="N436" s="6" t="str">
        <f>INDEX(YahooDetails[], MATCH(ZACKS_Screener[Ticker], YahooDetails[Ticker],0), 2)</f>
        <v>Oil &amp; Gas E&amp;P</v>
      </c>
      <c r="O43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-0.7372654155495979</v>
      </c>
      <c r="P43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1.2040816326530615</v>
      </c>
      <c r="Q436" s="17">
        <f>IFERROR(ZACKS_Screener[[#This Row],[Price]]/ZACKS_Screener[[#This Row],[EPS1]], "")</f>
        <v>10.418367346938776</v>
      </c>
      <c r="R436" s="17">
        <f>IFERROR(ZACKS_Screener[[#This Row],[Price]]/ZACKS_Screener[[#This Row],[EPS2]], "")</f>
        <v>4.7268518518518521</v>
      </c>
      <c r="S436" s="17">
        <f>IFERROR(ZACKS_Screener[[#This Row],[PE1]]/(ZACKS_Screener[[#This Row],[EG1]]*100), "")</f>
        <v>-0.14131094619666049</v>
      </c>
      <c r="T436" s="17">
        <f>IFERROR(ZACKS_Screener[[#This Row],[PE2]]/(ZACKS_Screener[[#This Row],[EG2]]*100), "")</f>
        <v>3.9256905210295033E-2</v>
      </c>
      <c r="U436"/>
    </row>
    <row r="437" spans="1:21" x14ac:dyDescent="0.25">
      <c r="A437" s="20" t="s">
        <v>845</v>
      </c>
      <c r="B437" s="34">
        <v>10723.75</v>
      </c>
      <c r="C437" s="6" t="s">
        <v>844</v>
      </c>
      <c r="D437" s="6" t="s">
        <v>13</v>
      </c>
      <c r="E437" s="6" t="s">
        <v>41</v>
      </c>
      <c r="F437" s="6" t="s">
        <v>153</v>
      </c>
      <c r="G437">
        <v>12</v>
      </c>
      <c r="H437">
        <v>202212</v>
      </c>
      <c r="I437" s="8">
        <v>209.53</v>
      </c>
      <c r="J437" s="8">
        <v>11.12</v>
      </c>
      <c r="K437" s="8">
        <v>10.31</v>
      </c>
      <c r="L437" s="8">
        <v>11.91</v>
      </c>
      <c r="M437" s="35" t="str">
        <f>INDEX(YahooDetails[], MATCH(ZACKS_Screener[Ticker], YahooDetails[Ticker],0), 3)</f>
        <v>Healthcare</v>
      </c>
      <c r="N437" s="6" t="str">
        <f>INDEX(YahooDetails[], MATCH(ZACKS_Screener[Ticker], YahooDetails[Ticker],0), 2)</f>
        <v>Diagnostics &amp; Research</v>
      </c>
      <c r="O43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-7.284172661870493E-2</v>
      </c>
      <c r="P43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0.15518913676042673</v>
      </c>
      <c r="Q437" s="17">
        <f>IFERROR(ZACKS_Screener[[#This Row],[Price]]/ZACKS_Screener[[#This Row],[EPS1]], "")</f>
        <v>20.322987390882638</v>
      </c>
      <c r="R437" s="17">
        <f>IFERROR(ZACKS_Screener[[#This Row],[Price]]/ZACKS_Screener[[#This Row],[EPS2]], "")</f>
        <v>17.592779177162047</v>
      </c>
      <c r="S437" s="17">
        <f>IFERROR(ZACKS_Screener[[#This Row],[PE1]]/(ZACKS_Screener[[#This Row],[EG1]]*100), "")</f>
        <v>-2.7900199973656203</v>
      </c>
      <c r="T437" s="17">
        <f>IFERROR(ZACKS_Screener[[#This Row],[PE2]]/(ZACKS_Screener[[#This Row],[EG2]]*100), "")</f>
        <v>1.1336347082283798</v>
      </c>
      <c r="U437"/>
    </row>
    <row r="438" spans="1:21" x14ac:dyDescent="0.25">
      <c r="A438" s="20" t="s">
        <v>847</v>
      </c>
      <c r="B438" s="34">
        <v>211328.78</v>
      </c>
      <c r="C438" s="6" t="s">
        <v>846</v>
      </c>
      <c r="D438" s="6" t="s">
        <v>13</v>
      </c>
      <c r="E438" s="6" t="s">
        <v>14</v>
      </c>
      <c r="F438" s="6" t="s">
        <v>95</v>
      </c>
      <c r="G438">
        <v>1</v>
      </c>
      <c r="H438">
        <v>202301</v>
      </c>
      <c r="I438" s="8">
        <v>216.97</v>
      </c>
      <c r="J438" s="8">
        <v>5.24</v>
      </c>
      <c r="K438" s="8">
        <v>7.44</v>
      </c>
      <c r="L438" s="8">
        <v>8.9700000000000006</v>
      </c>
      <c r="M438" s="35" t="str">
        <f>INDEX(YahooDetails[], MATCH(ZACKS_Screener[Ticker], YahooDetails[Ticker],0), 3)</f>
        <v>Technology</v>
      </c>
      <c r="N438" s="6" t="str">
        <f>INDEX(YahooDetails[], MATCH(ZACKS_Screener[Ticker], YahooDetails[Ticker],0), 2)</f>
        <v>Software—Application</v>
      </c>
      <c r="O43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0.41984732824427484</v>
      </c>
      <c r="P43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0.20564516129032259</v>
      </c>
      <c r="Q438" s="17">
        <f>IFERROR(ZACKS_Screener[[#This Row],[Price]]/ZACKS_Screener[[#This Row],[EPS1]], "")</f>
        <v>29.162634408602148</v>
      </c>
      <c r="R438" s="17">
        <f>IFERROR(ZACKS_Screener[[#This Row],[Price]]/ZACKS_Screener[[#This Row],[EPS2]], "")</f>
        <v>24.188405797101446</v>
      </c>
      <c r="S438" s="17">
        <f>IFERROR(ZACKS_Screener[[#This Row],[PE1]]/(ZACKS_Screener[[#This Row],[EG1]]*100), "")</f>
        <v>0.69460092864125111</v>
      </c>
      <c r="T438" s="17">
        <f>IFERROR(ZACKS_Screener[[#This Row],[PE2]]/(ZACKS_Screener[[#This Row],[EG2]]*100), "")</f>
        <v>1.1762205171923839</v>
      </c>
      <c r="U438"/>
    </row>
    <row r="439" spans="1:21" x14ac:dyDescent="0.25">
      <c r="A439" s="20" t="s">
        <v>849</v>
      </c>
      <c r="B439" s="34">
        <v>6571.6</v>
      </c>
      <c r="C439" s="6" t="s">
        <v>848</v>
      </c>
      <c r="D439" s="6" t="s">
        <v>22</v>
      </c>
      <c r="E439" s="6" t="s">
        <v>330</v>
      </c>
      <c r="F439" s="6" t="s">
        <v>806</v>
      </c>
      <c r="G439">
        <v>12</v>
      </c>
      <c r="H439">
        <v>202212</v>
      </c>
      <c r="I439" s="8">
        <v>105.95</v>
      </c>
      <c r="J439" s="8">
        <v>10.92</v>
      </c>
      <c r="K439" s="8">
        <v>11.53</v>
      </c>
      <c r="L439" s="8">
        <v>12.75</v>
      </c>
      <c r="M439" s="35" t="str">
        <f>INDEX(YahooDetails[], MATCH(ZACKS_Screener[Ticker], YahooDetails[Ticker],0), 3)</f>
        <v>Consumer Cyclical</v>
      </c>
      <c r="N439" s="6" t="str">
        <f>INDEX(YahooDetails[], MATCH(ZACKS_Screener[Ticker], YahooDetails[Ticker],0), 2)</f>
        <v>Footwear &amp; Accessories</v>
      </c>
      <c r="O43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5.5860805860805808E-2</v>
      </c>
      <c r="P43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0.1058109280138769</v>
      </c>
      <c r="Q439" s="17">
        <f>IFERROR(ZACKS_Screener[[#This Row],[Price]]/ZACKS_Screener[[#This Row],[EPS1]], "")</f>
        <v>9.1890719861231585</v>
      </c>
      <c r="R439" s="17">
        <f>IFERROR(ZACKS_Screener[[#This Row],[Price]]/ZACKS_Screener[[#This Row],[EPS2]], "")</f>
        <v>8.3098039215686281</v>
      </c>
      <c r="S439" s="17">
        <f>IFERROR(ZACKS_Screener[[#This Row],[PE1]]/(ZACKS_Screener[[#This Row],[EG1]]*100), "")</f>
        <v>1.6449945260404097</v>
      </c>
      <c r="T439" s="17">
        <f>IFERROR(ZACKS_Screener[[#This Row],[PE2]]/(ZACKS_Screener[[#This Row],[EG2]]*100), "")</f>
        <v>0.78534458373513305</v>
      </c>
      <c r="U439"/>
    </row>
    <row r="440" spans="1:21" x14ac:dyDescent="0.25">
      <c r="A440" s="20" t="s">
        <v>3540</v>
      </c>
      <c r="B440" s="34">
        <v>2529.46</v>
      </c>
      <c r="C440" s="6" t="s">
        <v>3539</v>
      </c>
      <c r="D440" s="6" t="s">
        <v>13</v>
      </c>
      <c r="E440" s="6" t="s">
        <v>130</v>
      </c>
      <c r="F440" s="6" t="s">
        <v>341</v>
      </c>
      <c r="G440">
        <v>6</v>
      </c>
      <c r="H440">
        <v>202206</v>
      </c>
      <c r="I440" s="8">
        <v>52.1</v>
      </c>
      <c r="J440" s="8">
        <v>-1.06</v>
      </c>
      <c r="K440" s="8">
        <v>1.04</v>
      </c>
      <c r="L440" s="8">
        <v>3.22</v>
      </c>
      <c r="M440" s="35" t="str">
        <f>INDEX(YahooDetails[], MATCH(ZACKS_Screener[Ticker], YahooDetails[Ticker],0), 3)</f>
        <v>Industrials</v>
      </c>
      <c r="N440" s="6" t="str">
        <f>INDEX(YahooDetails[], MATCH(ZACKS_Screener[Ticker], YahooDetails[Ticker],0), 2)</f>
        <v>Metal Fabrication</v>
      </c>
      <c r="O44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44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2.0961538461538463</v>
      </c>
      <c r="Q440" s="17">
        <f>IFERROR(ZACKS_Screener[[#This Row],[Price]]/ZACKS_Screener[[#This Row],[EPS1]], "")</f>
        <v>50.096153846153847</v>
      </c>
      <c r="R440" s="17">
        <f>IFERROR(ZACKS_Screener[[#This Row],[Price]]/ZACKS_Screener[[#This Row],[EPS2]], "")</f>
        <v>16.180124223602483</v>
      </c>
      <c r="S440" s="17">
        <f>IFERROR(ZACKS_Screener[[#This Row],[PE1]]/(ZACKS_Screener[[#This Row],[EG1]]*100), "")</f>
        <v>0.50096153846153846</v>
      </c>
      <c r="T440" s="17">
        <f>IFERROR(ZACKS_Screener[[#This Row],[PE2]]/(ZACKS_Screener[[#This Row],[EG2]]*100), "")</f>
        <v>7.7189583452048544E-2</v>
      </c>
      <c r="U440"/>
    </row>
    <row r="441" spans="1:21" x14ac:dyDescent="0.25">
      <c r="A441" s="20" t="s">
        <v>851</v>
      </c>
      <c r="B441" s="34">
        <v>4490.62</v>
      </c>
      <c r="C441" s="6" t="s">
        <v>850</v>
      </c>
      <c r="D441" s="6" t="s">
        <v>22</v>
      </c>
      <c r="E441" s="6" t="s">
        <v>41</v>
      </c>
      <c r="F441" s="6" t="s">
        <v>67</v>
      </c>
      <c r="G441">
        <v>12</v>
      </c>
      <c r="H441">
        <v>202212</v>
      </c>
      <c r="I441" s="8">
        <v>56.89</v>
      </c>
      <c r="J441" s="8">
        <v>-8.36</v>
      </c>
      <c r="K441" s="8">
        <v>-6.37</v>
      </c>
      <c r="L441" s="8">
        <v>-5.96</v>
      </c>
      <c r="M441" s="35" t="str">
        <f>INDEX(YahooDetails[], MATCH(ZACKS_Screener[Ticker], YahooDetails[Ticker],0), 3)</f>
        <v>Healthcare</v>
      </c>
      <c r="N441" s="6" t="str">
        <f>INDEX(YahooDetails[], MATCH(ZACKS_Screener[Ticker], YahooDetails[Ticker],0), 2)</f>
        <v>Biotechnology</v>
      </c>
      <c r="O44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0.23803827751196166</v>
      </c>
      <c r="P44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6.4364207221350098E-2</v>
      </c>
      <c r="Q441" s="17">
        <f>IFERROR(ZACKS_Screener[[#This Row],[Price]]/ZACKS_Screener[[#This Row],[EPS1]], "")</f>
        <v>-8.9309262166405023</v>
      </c>
      <c r="R441" s="17">
        <f>IFERROR(ZACKS_Screener[[#This Row],[Price]]/ZACKS_Screener[[#This Row],[EPS2]], "")</f>
        <v>-9.5453020134228197</v>
      </c>
      <c r="S441" s="17">
        <f>IFERROR(ZACKS_Screener[[#This Row],[PE1]]/(ZACKS_Screener[[#This Row],[EG1]]*100), "")</f>
        <v>-0.37518865915132971</v>
      </c>
      <c r="T441" s="17">
        <f>IFERROR(ZACKS_Screener[[#This Row],[PE2]]/(ZACKS_Screener[[#This Row],[EG2]]*100), "")</f>
        <v>-1.4830139957439841</v>
      </c>
      <c r="U441"/>
    </row>
    <row r="442" spans="1:21" x14ac:dyDescent="0.25">
      <c r="A442" s="20" t="s">
        <v>3542</v>
      </c>
      <c r="B442" s="34">
        <v>2138.44</v>
      </c>
      <c r="C442" s="6" t="s">
        <v>3541</v>
      </c>
      <c r="D442" s="6" t="s">
        <v>22</v>
      </c>
      <c r="E442" s="6" t="s">
        <v>14</v>
      </c>
      <c r="F442" s="6" t="s">
        <v>1376</v>
      </c>
      <c r="G442">
        <v>12</v>
      </c>
      <c r="H442">
        <v>202212</v>
      </c>
      <c r="I442" s="8">
        <v>33.81</v>
      </c>
      <c r="J442" s="8">
        <v>2.76</v>
      </c>
      <c r="K442" s="8">
        <v>2.94</v>
      </c>
      <c r="L442" s="8">
        <v>3.22</v>
      </c>
      <c r="M442" s="35" t="str">
        <f>INDEX(YahooDetails[], MATCH(ZACKS_Screener[Ticker], YahooDetails[Ticker],0), 3)</f>
        <v>Communication Services</v>
      </c>
      <c r="N442" s="6" t="str">
        <f>INDEX(YahooDetails[], MATCH(ZACKS_Screener[Ticker], YahooDetails[Ticker],0), 2)</f>
        <v>Advertising Agencies</v>
      </c>
      <c r="O44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6.5217391304347894E-2</v>
      </c>
      <c r="P44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9.523809523809533E-2</v>
      </c>
      <c r="Q442" s="17">
        <f>IFERROR(ZACKS_Screener[[#This Row],[Price]]/ZACKS_Screener[[#This Row],[EPS1]], "")</f>
        <v>11.500000000000002</v>
      </c>
      <c r="R442" s="17">
        <f>IFERROR(ZACKS_Screener[[#This Row],[Price]]/ZACKS_Screener[[#This Row],[EPS2]], "")</f>
        <v>10.5</v>
      </c>
      <c r="S442" s="17">
        <f>IFERROR(ZACKS_Screener[[#This Row],[PE1]]/(ZACKS_Screener[[#This Row],[EG1]]*100), "")</f>
        <v>1.7633333333333319</v>
      </c>
      <c r="T442" s="17">
        <f>IFERROR(ZACKS_Screener[[#This Row],[PE2]]/(ZACKS_Screener[[#This Row],[EG2]]*100), "")</f>
        <v>1.1024999999999989</v>
      </c>
      <c r="U442"/>
    </row>
    <row r="443" spans="1:21" x14ac:dyDescent="0.25">
      <c r="A443" s="20" t="s">
        <v>853</v>
      </c>
      <c r="B443" s="34">
        <v>4220.6899999999996</v>
      </c>
      <c r="C443" s="6" t="s">
        <v>852</v>
      </c>
      <c r="D443" s="6" t="s">
        <v>22</v>
      </c>
      <c r="E443" s="6" t="s">
        <v>14</v>
      </c>
      <c r="F443" s="6" t="s">
        <v>196</v>
      </c>
      <c r="G443">
        <v>3</v>
      </c>
      <c r="H443">
        <v>202303</v>
      </c>
      <c r="I443" s="8">
        <v>77.150000000000006</v>
      </c>
      <c r="J443" s="8">
        <v>6.42</v>
      </c>
      <c r="K443" s="8">
        <v>5.1100000000000003</v>
      </c>
      <c r="L443" s="8">
        <v>6.07</v>
      </c>
      <c r="M443" s="35" t="str">
        <f>INDEX(YahooDetails[], MATCH(ZACKS_Screener[Ticker], YahooDetails[Ticker],0), 3)</f>
        <v>Technology</v>
      </c>
      <c r="N443" s="6" t="str">
        <f>INDEX(YahooDetails[], MATCH(ZACKS_Screener[Ticker], YahooDetails[Ticker],0), 2)</f>
        <v>Semiconductors</v>
      </c>
      <c r="O44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-0.20404984423676006</v>
      </c>
      <c r="P44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0.18786692759295498</v>
      </c>
      <c r="Q443" s="17">
        <f>IFERROR(ZACKS_Screener[[#This Row],[Price]]/ZACKS_Screener[[#This Row],[EPS1]], "")</f>
        <v>15.097847358121331</v>
      </c>
      <c r="R443" s="17">
        <f>IFERROR(ZACKS_Screener[[#This Row],[Price]]/ZACKS_Screener[[#This Row],[EPS2]], "")</f>
        <v>12.710049423393739</v>
      </c>
      <c r="S443" s="17">
        <f>IFERROR(ZACKS_Screener[[#This Row],[PE1]]/(ZACKS_Screener[[#This Row],[EG1]]*100), "")</f>
        <v>-0.73990977129113722</v>
      </c>
      <c r="T443" s="17">
        <f>IFERROR(ZACKS_Screener[[#This Row],[PE2]]/(ZACKS_Screener[[#This Row],[EG2]]*100), "")</f>
        <v>0.67654533909939596</v>
      </c>
      <c r="U443"/>
    </row>
    <row r="444" spans="1:21" x14ac:dyDescent="0.25">
      <c r="A444" s="20" t="s">
        <v>855</v>
      </c>
      <c r="B444" s="34">
        <v>3362.3</v>
      </c>
      <c r="C444" s="6" t="s">
        <v>854</v>
      </c>
      <c r="D444" s="6" t="s">
        <v>22</v>
      </c>
      <c r="E444" s="6" t="s">
        <v>85</v>
      </c>
      <c r="F444" s="6" t="s">
        <v>145</v>
      </c>
      <c r="G444">
        <v>3</v>
      </c>
      <c r="H444">
        <v>202303</v>
      </c>
      <c r="I444" s="8">
        <v>195.83</v>
      </c>
      <c r="J444" s="8">
        <v>3.77</v>
      </c>
      <c r="M444" s="35" t="str">
        <f>INDEX(YahooDetails[], MATCH(ZACKS_Screener[Ticker], YahooDetails[Ticker],0), 3)</f>
        <v>Financial Services</v>
      </c>
      <c r="N444" s="6" t="str">
        <f>INDEX(YahooDetails[], MATCH(ZACKS_Screener[Ticker], YahooDetails[Ticker],0), 2)</f>
        <v>Insurance Brokers</v>
      </c>
      <c r="O44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444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444" s="17" t="str">
        <f>IFERROR(ZACKS_Screener[[#This Row],[Price]]/ZACKS_Screener[[#This Row],[EPS1]], "")</f>
        <v/>
      </c>
      <c r="R444" s="17" t="str">
        <f>IFERROR(ZACKS_Screener[[#This Row],[Price]]/ZACKS_Screener[[#This Row],[EPS2]], "")</f>
        <v/>
      </c>
      <c r="S444" s="17" t="str">
        <f>IFERROR(ZACKS_Screener[[#This Row],[PE1]]/(ZACKS_Screener[[#This Row],[EG1]]*100), "")</f>
        <v/>
      </c>
      <c r="T444" s="17" t="str">
        <f>IFERROR(ZACKS_Screener[[#This Row],[PE2]]/(ZACKS_Screener[[#This Row],[EG2]]*100), "")</f>
        <v/>
      </c>
      <c r="U444"/>
    </row>
    <row r="445" spans="1:21" x14ac:dyDescent="0.25">
      <c r="A445" s="20" t="s">
        <v>857</v>
      </c>
      <c r="B445" s="34">
        <v>36059.440000000002</v>
      </c>
      <c r="C445" s="6" t="s">
        <v>856</v>
      </c>
      <c r="D445" s="6" t="s">
        <v>22</v>
      </c>
      <c r="E445" s="6" t="s">
        <v>14</v>
      </c>
      <c r="F445" s="6" t="s">
        <v>201</v>
      </c>
      <c r="G445">
        <v>1</v>
      </c>
      <c r="H445">
        <v>202301</v>
      </c>
      <c r="I445" s="8">
        <v>152.08000000000001</v>
      </c>
      <c r="J445" s="8">
        <v>1.54</v>
      </c>
      <c r="K445" s="8">
        <v>2.38</v>
      </c>
      <c r="L445" s="8">
        <v>3.06</v>
      </c>
      <c r="M445" s="35" t="str">
        <f>INDEX(YahooDetails[], MATCH(ZACKS_Screener[Ticker], YahooDetails[Ticker],0), 3)</f>
        <v>Technology</v>
      </c>
      <c r="N445" s="6" t="str">
        <f>INDEX(YahooDetails[], MATCH(ZACKS_Screener[Ticker], YahooDetails[Ticker],0), 2)</f>
        <v>Software—Infrastructure</v>
      </c>
      <c r="O44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0.5454545454545453</v>
      </c>
      <c r="P44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0.28571428571428581</v>
      </c>
      <c r="Q445" s="17">
        <f>IFERROR(ZACKS_Screener[[#This Row],[Price]]/ZACKS_Screener[[#This Row],[EPS1]], "")</f>
        <v>63.899159663865554</v>
      </c>
      <c r="R445" s="17">
        <f>IFERROR(ZACKS_Screener[[#This Row],[Price]]/ZACKS_Screener[[#This Row],[EPS2]], "")</f>
        <v>49.699346405228759</v>
      </c>
      <c r="S445" s="17">
        <f>IFERROR(ZACKS_Screener[[#This Row],[PE1]]/(ZACKS_Screener[[#This Row],[EG1]]*100), "")</f>
        <v>1.1714845938375353</v>
      </c>
      <c r="T445" s="17">
        <f>IFERROR(ZACKS_Screener[[#This Row],[PE2]]/(ZACKS_Screener[[#This Row],[EG2]]*100), "")</f>
        <v>1.739477124183006</v>
      </c>
      <c r="U445"/>
    </row>
    <row r="446" spans="1:21" x14ac:dyDescent="0.25">
      <c r="A446" s="20" t="s">
        <v>859</v>
      </c>
      <c r="B446" s="34">
        <v>210069.25</v>
      </c>
      <c r="C446" s="6" t="s">
        <v>858</v>
      </c>
      <c r="D446" s="6" t="s">
        <v>22</v>
      </c>
      <c r="E446" s="6" t="s">
        <v>14</v>
      </c>
      <c r="F446" s="6" t="s">
        <v>860</v>
      </c>
      <c r="G446">
        <v>7</v>
      </c>
      <c r="H446">
        <v>202207</v>
      </c>
      <c r="I446" s="8">
        <v>51.55</v>
      </c>
      <c r="J446" s="8">
        <v>3.36</v>
      </c>
      <c r="K446" s="8">
        <v>3.81</v>
      </c>
      <c r="L446" s="8">
        <v>4.04</v>
      </c>
      <c r="M446" s="35" t="str">
        <f>INDEX(YahooDetails[], MATCH(ZACKS_Screener[Ticker], YahooDetails[Ticker],0), 3)</f>
        <v>Technology</v>
      </c>
      <c r="N446" s="6" t="str">
        <f>INDEX(YahooDetails[], MATCH(ZACKS_Screener[Ticker], YahooDetails[Ticker],0), 2)</f>
        <v>Communication Equipment</v>
      </c>
      <c r="O44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0.13392857142857148</v>
      </c>
      <c r="P44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6.0367454068241462E-2</v>
      </c>
      <c r="Q446" s="17">
        <f>IFERROR(ZACKS_Screener[[#This Row],[Price]]/ZACKS_Screener[[#This Row],[EPS1]], "")</f>
        <v>13.530183727034119</v>
      </c>
      <c r="R446" s="17">
        <f>IFERROR(ZACKS_Screener[[#This Row],[Price]]/ZACKS_Screener[[#This Row],[EPS2]], "")</f>
        <v>12.759900990099009</v>
      </c>
      <c r="S446" s="17">
        <f>IFERROR(ZACKS_Screener[[#This Row],[PE1]]/(ZACKS_Screener[[#This Row],[EG1]]*100), "")</f>
        <v>1.0102537182852138</v>
      </c>
      <c r="T446" s="17">
        <f>IFERROR(ZACKS_Screener[[#This Row],[PE2]]/(ZACKS_Screener[[#This Row],[EG2]]*100), "")</f>
        <v>2.1137053379250967</v>
      </c>
      <c r="U446"/>
    </row>
    <row r="447" spans="1:21" x14ac:dyDescent="0.25">
      <c r="A447" s="20" t="s">
        <v>862</v>
      </c>
      <c r="B447" s="34">
        <v>34852.480000000003</v>
      </c>
      <c r="C447" s="6" t="s">
        <v>861</v>
      </c>
      <c r="D447" s="6" t="s">
        <v>22</v>
      </c>
      <c r="E447" s="6" t="s">
        <v>14</v>
      </c>
      <c r="F447" s="6" t="s">
        <v>163</v>
      </c>
      <c r="G447">
        <v>12</v>
      </c>
      <c r="H447">
        <v>202212</v>
      </c>
      <c r="I447" s="8">
        <v>85.31</v>
      </c>
      <c r="J447" s="8">
        <v>1.27</v>
      </c>
      <c r="K447" s="8">
        <v>1.24</v>
      </c>
      <c r="L447" s="8">
        <v>1.52</v>
      </c>
      <c r="M447" s="35" t="str">
        <f>INDEX(YahooDetails[], MATCH(ZACKS_Screener[Ticker], YahooDetails[Ticker],0), 3)</f>
        <v>Real Estate</v>
      </c>
      <c r="N447" s="6" t="str">
        <f>INDEX(YahooDetails[], MATCH(ZACKS_Screener[Ticker], YahooDetails[Ticker],0), 2)</f>
        <v>Real Estate Services</v>
      </c>
      <c r="O44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-2.3622047244094509E-2</v>
      </c>
      <c r="P44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0.22580645161290325</v>
      </c>
      <c r="Q447" s="17">
        <f>IFERROR(ZACKS_Screener[[#This Row],[Price]]/ZACKS_Screener[[#This Row],[EPS1]], "")</f>
        <v>68.798387096774192</v>
      </c>
      <c r="R447" s="17">
        <f>IFERROR(ZACKS_Screener[[#This Row],[Price]]/ZACKS_Screener[[#This Row],[EPS2]], "")</f>
        <v>56.125</v>
      </c>
      <c r="S447" s="17">
        <f>IFERROR(ZACKS_Screener[[#This Row],[PE1]]/(ZACKS_Screener[[#This Row],[EG1]]*100), "")</f>
        <v>-29.124650537634384</v>
      </c>
      <c r="T447" s="17">
        <f>IFERROR(ZACKS_Screener[[#This Row],[PE2]]/(ZACKS_Screener[[#This Row],[EG2]]*100), "")</f>
        <v>2.4855357142857142</v>
      </c>
      <c r="U447"/>
    </row>
    <row r="448" spans="1:21" x14ac:dyDescent="0.25">
      <c r="A448" s="20" t="s">
        <v>3545</v>
      </c>
      <c r="B448" s="34">
        <v>2538.3000000000002</v>
      </c>
      <c r="C448" s="6" t="s">
        <v>3544</v>
      </c>
      <c r="D448" s="6" t="s">
        <v>22</v>
      </c>
      <c r="E448" s="6" t="s">
        <v>223</v>
      </c>
      <c r="F448" s="6" t="s">
        <v>311</v>
      </c>
      <c r="G448">
        <v>12</v>
      </c>
      <c r="H448">
        <v>202212</v>
      </c>
      <c r="I448" s="8">
        <v>38.74</v>
      </c>
      <c r="J448" s="8">
        <v>3.44</v>
      </c>
      <c r="K448" s="8">
        <v>5.76</v>
      </c>
      <c r="L448" s="8">
        <v>6.39</v>
      </c>
      <c r="M448" s="35" t="str">
        <f>INDEX(YahooDetails[], MATCH(ZACKS_Screener[Ticker], YahooDetails[Ticker],0), 3)</f>
        <v>Technology</v>
      </c>
      <c r="N448" s="6" t="str">
        <f>INDEX(YahooDetails[], MATCH(ZACKS_Screener[Ticker], YahooDetails[Ticker],0), 2)</f>
        <v>Solar</v>
      </c>
      <c r="O44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0.67441860465116277</v>
      </c>
      <c r="P44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0.10937499999999999</v>
      </c>
      <c r="Q448" s="17">
        <f>IFERROR(ZACKS_Screener[[#This Row],[Price]]/ZACKS_Screener[[#This Row],[EPS1]], "")</f>
        <v>6.7256944444444446</v>
      </c>
      <c r="R448" s="17">
        <f>IFERROR(ZACKS_Screener[[#This Row],[Price]]/ZACKS_Screener[[#This Row],[EPS2]], "")</f>
        <v>6.0625978090766832</v>
      </c>
      <c r="S448" s="17">
        <f>IFERROR(ZACKS_Screener[[#This Row],[PE1]]/(ZACKS_Screener[[#This Row],[EG1]]*100), "")</f>
        <v>9.9725814176245209E-2</v>
      </c>
      <c r="T448" s="17">
        <f>IFERROR(ZACKS_Screener[[#This Row],[PE2]]/(ZACKS_Screener[[#This Row],[EG2]]*100), "")</f>
        <v>0.55429465682986823</v>
      </c>
      <c r="U448"/>
    </row>
    <row r="449" spans="1:21" x14ac:dyDescent="0.25">
      <c r="A449" s="20" t="s">
        <v>864</v>
      </c>
      <c r="B449" s="34">
        <v>12209.81</v>
      </c>
      <c r="C449" s="6" t="s">
        <v>863</v>
      </c>
      <c r="D449" s="6" t="s">
        <v>13</v>
      </c>
      <c r="E449" s="6" t="s">
        <v>865</v>
      </c>
      <c r="F449" s="6" t="s">
        <v>866</v>
      </c>
      <c r="G449">
        <v>12</v>
      </c>
      <c r="H449">
        <v>202212</v>
      </c>
      <c r="I449" s="8">
        <v>239.56</v>
      </c>
      <c r="J449" s="8">
        <v>20.010000000000002</v>
      </c>
      <c r="K449" s="8">
        <v>18.059999999999999</v>
      </c>
      <c r="L449" s="8">
        <v>20.66</v>
      </c>
      <c r="M449" s="35" t="str">
        <f>INDEX(YahooDetails[], MATCH(ZACKS_Screener[Ticker], YahooDetails[Ticker],0), 3)</f>
        <v>Industrials</v>
      </c>
      <c r="N449" s="6" t="str">
        <f>INDEX(YahooDetails[], MATCH(ZACKS_Screener[Ticker], YahooDetails[Ticker],0), 2)</f>
        <v>Building Products &amp; Equipment</v>
      </c>
      <c r="O44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-9.7451274362818724E-2</v>
      </c>
      <c r="P44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0.14396456256921383</v>
      </c>
      <c r="Q449" s="17">
        <f>IFERROR(ZACKS_Screener[[#This Row],[Price]]/ZACKS_Screener[[#This Row],[EPS1]], "")</f>
        <v>13.264673311184939</v>
      </c>
      <c r="R449" s="17">
        <f>IFERROR(ZACKS_Screener[[#This Row],[Price]]/ZACKS_Screener[[#This Row],[EPS2]], "")</f>
        <v>11.595353339787028</v>
      </c>
      <c r="S449" s="17">
        <f>IFERROR(ZACKS_Screener[[#This Row],[PE1]]/(ZACKS_Screener[[#This Row],[EG1]]*100), "")</f>
        <v>-1.3611595536246679</v>
      </c>
      <c r="T449" s="17">
        <f>IFERROR(ZACKS_Screener[[#This Row],[PE2]]/(ZACKS_Screener[[#This Row],[EG2]]*100), "")</f>
        <v>0.80543108198674462</v>
      </c>
      <c r="U449"/>
    </row>
    <row r="450" spans="1:21" x14ac:dyDescent="0.25">
      <c r="A450" s="20" t="s">
        <v>3548</v>
      </c>
      <c r="B450" s="34">
        <v>2372.3200000000002</v>
      </c>
      <c r="C450" s="6" t="s">
        <v>3547</v>
      </c>
      <c r="D450" s="6" t="s">
        <v>13</v>
      </c>
      <c r="E450" s="6" t="s">
        <v>18</v>
      </c>
      <c r="F450" s="6" t="s">
        <v>19</v>
      </c>
      <c r="G450">
        <v>12</v>
      </c>
      <c r="H450">
        <v>202212</v>
      </c>
      <c r="I450" s="8">
        <v>16.440000000000001</v>
      </c>
      <c r="J450" s="8">
        <v>2.17</v>
      </c>
      <c r="K450" s="8">
        <v>1.32</v>
      </c>
      <c r="L450" s="8">
        <v>1.85</v>
      </c>
      <c r="M450" s="35" t="str">
        <f>INDEX(YahooDetails[], MATCH(ZACKS_Screener[Ticker], YahooDetails[Ticker],0), 3)</f>
        <v>Basic Materials</v>
      </c>
      <c r="N450" s="6" t="str">
        <f>INDEX(YahooDetails[], MATCH(ZACKS_Screener[Ticker], YahooDetails[Ticker],0), 2)</f>
        <v>Aluminum</v>
      </c>
      <c r="O45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-0.39170506912442393</v>
      </c>
      <c r="P45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0.40151515151515149</v>
      </c>
      <c r="Q450" s="17">
        <f>IFERROR(ZACKS_Screener[[#This Row],[Price]]/ZACKS_Screener[[#This Row],[EPS1]], "")</f>
        <v>12.454545454545455</v>
      </c>
      <c r="R450" s="17">
        <f>IFERROR(ZACKS_Screener[[#This Row],[Price]]/ZACKS_Screener[[#This Row],[EPS2]], "")</f>
        <v>8.8864864864864863</v>
      </c>
      <c r="S450" s="17">
        <f>IFERROR(ZACKS_Screener[[#This Row],[PE1]]/(ZACKS_Screener[[#This Row],[EG1]]*100), "")</f>
        <v>-0.31795721925133696</v>
      </c>
      <c r="T450" s="17">
        <f>IFERROR(ZACKS_Screener[[#This Row],[PE2]]/(ZACKS_Screener[[#This Row],[EG2]]*100), "")</f>
        <v>0.22132381438041818</v>
      </c>
      <c r="U450"/>
    </row>
    <row r="451" spans="1:21" x14ac:dyDescent="0.25">
      <c r="A451" s="20" t="s">
        <v>3550</v>
      </c>
      <c r="B451" s="34">
        <v>2510.29</v>
      </c>
      <c r="C451" s="6" t="s">
        <v>3549</v>
      </c>
      <c r="D451" s="6" t="s">
        <v>22</v>
      </c>
      <c r="E451" s="6" t="s">
        <v>130</v>
      </c>
      <c r="F451" s="6" t="s">
        <v>323</v>
      </c>
      <c r="G451">
        <v>3</v>
      </c>
      <c r="H451">
        <v>202303</v>
      </c>
      <c r="I451" s="8">
        <v>161.85</v>
      </c>
      <c r="J451" s="8">
        <v>6.2</v>
      </c>
      <c r="M451" s="35" t="str">
        <f>INDEX(YahooDetails[], MATCH(ZACKS_Screener[Ticker], YahooDetails[Ticker],0), 3)</f>
        <v>Industrials</v>
      </c>
      <c r="N451" s="6" t="str">
        <f>INDEX(YahooDetails[], MATCH(ZACKS_Screener[Ticker], YahooDetails[Ticker],0), 2)</f>
        <v>Specialty Industrial Machinery</v>
      </c>
      <c r="O45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451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451" s="17" t="str">
        <f>IFERROR(ZACKS_Screener[[#This Row],[Price]]/ZACKS_Screener[[#This Row],[EPS1]], "")</f>
        <v/>
      </c>
      <c r="R451" s="17" t="str">
        <f>IFERROR(ZACKS_Screener[[#This Row],[Price]]/ZACKS_Screener[[#This Row],[EPS2]], "")</f>
        <v/>
      </c>
      <c r="S451" s="17" t="str">
        <f>IFERROR(ZACKS_Screener[[#This Row],[PE1]]/(ZACKS_Screener[[#This Row],[EG1]]*100), "")</f>
        <v/>
      </c>
      <c r="T451" s="17" t="str">
        <f>IFERROR(ZACKS_Screener[[#This Row],[PE2]]/(ZACKS_Screener[[#This Row],[EG2]]*100), "")</f>
        <v/>
      </c>
      <c r="U451"/>
    </row>
    <row r="452" spans="1:21" x14ac:dyDescent="0.25">
      <c r="A452" s="20" t="s">
        <v>867</v>
      </c>
      <c r="B452" s="34">
        <v>66907.839999999997</v>
      </c>
      <c r="C452" s="6" t="s">
        <v>867</v>
      </c>
      <c r="D452" s="6" t="s">
        <v>22</v>
      </c>
      <c r="E452" s="6" t="s">
        <v>23</v>
      </c>
      <c r="F452" s="6" t="s">
        <v>779</v>
      </c>
      <c r="G452">
        <v>12</v>
      </c>
      <c r="H452">
        <v>202212</v>
      </c>
      <c r="I452" s="8">
        <v>32.909999999999997</v>
      </c>
      <c r="J452" s="8">
        <v>1.91</v>
      </c>
      <c r="K452" s="8">
        <v>1.95</v>
      </c>
      <c r="L452" s="8">
        <v>2.0699999999999998</v>
      </c>
      <c r="M452" s="35" t="str">
        <f>INDEX(YahooDetails[], MATCH(ZACKS_Screener[Ticker], YahooDetails[Ticker],0), 3)</f>
        <v>Industrials</v>
      </c>
      <c r="N452" s="6" t="str">
        <f>INDEX(YahooDetails[], MATCH(ZACKS_Screener[Ticker], YahooDetails[Ticker],0), 2)</f>
        <v>Railroads</v>
      </c>
      <c r="O45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2.0942408376963369E-2</v>
      </c>
      <c r="P45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6.1538461538461479E-2</v>
      </c>
      <c r="Q452" s="17">
        <f>IFERROR(ZACKS_Screener[[#This Row],[Price]]/ZACKS_Screener[[#This Row],[EPS1]], "")</f>
        <v>16.876923076923074</v>
      </c>
      <c r="R452" s="17">
        <f>IFERROR(ZACKS_Screener[[#This Row],[Price]]/ZACKS_Screener[[#This Row],[EPS2]], "")</f>
        <v>15.898550724637682</v>
      </c>
      <c r="S452" s="17">
        <f>IFERROR(ZACKS_Screener[[#This Row],[PE1]]/(ZACKS_Screener[[#This Row],[EG1]]*100), "")</f>
        <v>8.0587307692307615</v>
      </c>
      <c r="T452" s="17">
        <f>IFERROR(ZACKS_Screener[[#This Row],[PE2]]/(ZACKS_Screener[[#This Row],[EG2]]*100), "")</f>
        <v>2.5835144927536255</v>
      </c>
      <c r="U452"/>
    </row>
    <row r="453" spans="1:21" x14ac:dyDescent="0.25">
      <c r="A453" s="20" t="s">
        <v>869</v>
      </c>
      <c r="B453" s="34">
        <v>49268.42</v>
      </c>
      <c r="C453" s="6" t="s">
        <v>868</v>
      </c>
      <c r="D453" s="6" t="s">
        <v>22</v>
      </c>
      <c r="E453" s="6" t="s">
        <v>18</v>
      </c>
      <c r="F453" s="6" t="s">
        <v>870</v>
      </c>
      <c r="G453">
        <v>5</v>
      </c>
      <c r="H453">
        <v>202305</v>
      </c>
      <c r="I453" s="8">
        <v>484.44</v>
      </c>
      <c r="J453" s="8">
        <v>11.28</v>
      </c>
      <c r="K453" s="8">
        <v>14.01</v>
      </c>
      <c r="L453" s="8">
        <v>15.39</v>
      </c>
      <c r="M453" s="35" t="str">
        <f>INDEX(YahooDetails[], MATCH(ZACKS_Screener[Ticker], YahooDetails[Ticker],0), 3)</f>
        <v>Industrials</v>
      </c>
      <c r="N453" s="6" t="str">
        <f>INDEX(YahooDetails[], MATCH(ZACKS_Screener[Ticker], YahooDetails[Ticker],0), 2)</f>
        <v>Specialty Business Services</v>
      </c>
      <c r="O45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0.24202127659574474</v>
      </c>
      <c r="P45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9.8501070663811627E-2</v>
      </c>
      <c r="Q453" s="17">
        <f>IFERROR(ZACKS_Screener[[#This Row],[Price]]/ZACKS_Screener[[#This Row],[EPS1]], "")</f>
        <v>34.578158458244111</v>
      </c>
      <c r="R453" s="17">
        <f>IFERROR(ZACKS_Screener[[#This Row],[Price]]/ZACKS_Screener[[#This Row],[EPS2]], "")</f>
        <v>31.477582846003898</v>
      </c>
      <c r="S453" s="17">
        <f>IFERROR(ZACKS_Screener[[#This Row],[PE1]]/(ZACKS_Screener[[#This Row],[EG1]]*100), "")</f>
        <v>1.4287239099230531</v>
      </c>
      <c r="T453" s="17">
        <f>IFERROR(ZACKS_Screener[[#This Row],[PE2]]/(ZACKS_Screener[[#This Row],[EG2]]*100), "")</f>
        <v>3.1956589541486542</v>
      </c>
      <c r="U453"/>
    </row>
    <row r="454" spans="1:21" x14ac:dyDescent="0.25">
      <c r="A454" s="20" t="s">
        <v>872</v>
      </c>
      <c r="B454" s="34">
        <v>7978.83</v>
      </c>
      <c r="C454" s="6" t="s">
        <v>871</v>
      </c>
      <c r="D454" s="6" t="s">
        <v>13</v>
      </c>
      <c r="E454" s="6" t="s">
        <v>41</v>
      </c>
      <c r="F454" s="6" t="s">
        <v>317</v>
      </c>
      <c r="G454">
        <v>6</v>
      </c>
      <c r="H454">
        <v>202206</v>
      </c>
      <c r="I454" s="8">
        <v>44.26</v>
      </c>
      <c r="J454" s="8">
        <v>3.84</v>
      </c>
      <c r="K454" s="8">
        <v>1.05</v>
      </c>
      <c r="L454" s="8">
        <v>1.49</v>
      </c>
      <c r="M454" s="35" t="str">
        <f>INDEX(YahooDetails[], MATCH(ZACKS_Screener[Ticker], YahooDetails[Ticker],0), 3)</f>
        <v>Healthcare</v>
      </c>
      <c r="N454" s="6" t="str">
        <f>INDEX(YahooDetails[], MATCH(ZACKS_Screener[Ticker], YahooDetails[Ticker],0), 2)</f>
        <v>Drug Manufacturers—Specialty &amp; Generic</v>
      </c>
      <c r="O45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-0.7265625</v>
      </c>
      <c r="P45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0.419047619047619</v>
      </c>
      <c r="Q454" s="17">
        <f>IFERROR(ZACKS_Screener[[#This Row],[Price]]/ZACKS_Screener[[#This Row],[EPS1]], "")</f>
        <v>42.152380952380952</v>
      </c>
      <c r="R454" s="17">
        <f>IFERROR(ZACKS_Screener[[#This Row],[Price]]/ZACKS_Screener[[#This Row],[EPS2]], "")</f>
        <v>29.70469798657718</v>
      </c>
      <c r="S454" s="17">
        <f>IFERROR(ZACKS_Screener[[#This Row],[PE1]]/(ZACKS_Screener[[#This Row],[EG1]]*100), "")</f>
        <v>-0.58016180235535075</v>
      </c>
      <c r="T454" s="17">
        <f>IFERROR(ZACKS_Screener[[#This Row],[PE2]]/(ZACKS_Screener[[#This Row],[EG2]]*100), "")</f>
        <v>0.7088621110433192</v>
      </c>
      <c r="U454"/>
    </row>
    <row r="455" spans="1:21" x14ac:dyDescent="0.25">
      <c r="A455" s="20" t="s">
        <v>874</v>
      </c>
      <c r="B455" s="34">
        <v>18512.16</v>
      </c>
      <c r="C455" s="6" t="s">
        <v>873</v>
      </c>
      <c r="D455" s="6" t="s">
        <v>13</v>
      </c>
      <c r="E455" s="6" t="s">
        <v>223</v>
      </c>
      <c r="F455" s="6" t="s">
        <v>270</v>
      </c>
      <c r="G455">
        <v>12</v>
      </c>
      <c r="H455">
        <v>202212</v>
      </c>
      <c r="I455" s="8">
        <v>24.44</v>
      </c>
      <c r="J455" s="8">
        <v>4.9400000000000004</v>
      </c>
      <c r="K455" s="8">
        <v>2.5</v>
      </c>
      <c r="L455" s="8">
        <v>3.15</v>
      </c>
      <c r="M455" s="35" t="str">
        <f>INDEX(YahooDetails[], MATCH(ZACKS_Screener[Ticker], YahooDetails[Ticker],0), 3)</f>
        <v>Energy</v>
      </c>
      <c r="N455" s="6" t="str">
        <f>INDEX(YahooDetails[], MATCH(ZACKS_Screener[Ticker], YahooDetails[Ticker],0), 2)</f>
        <v>Oil &amp; Gas E&amp;P</v>
      </c>
      <c r="O45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-0.49392712550607293</v>
      </c>
      <c r="P45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0.25999999999999995</v>
      </c>
      <c r="Q455" s="17">
        <f>IFERROR(ZACKS_Screener[[#This Row],[Price]]/ZACKS_Screener[[#This Row],[EPS1]], "")</f>
        <v>9.7759999999999998</v>
      </c>
      <c r="R455" s="17">
        <f>IFERROR(ZACKS_Screener[[#This Row],[Price]]/ZACKS_Screener[[#This Row],[EPS2]], "")</f>
        <v>7.7587301587301596</v>
      </c>
      <c r="S455" s="17">
        <f>IFERROR(ZACKS_Screener[[#This Row],[PE1]]/(ZACKS_Screener[[#This Row],[EG1]]*100), "")</f>
        <v>-0.19792393442622949</v>
      </c>
      <c r="T455" s="17">
        <f>IFERROR(ZACKS_Screener[[#This Row],[PE2]]/(ZACKS_Screener[[#This Row],[EG2]]*100), "")</f>
        <v>0.29841269841269846</v>
      </c>
      <c r="U455"/>
    </row>
    <row r="456" spans="1:21" x14ac:dyDescent="0.25">
      <c r="A456" s="20" t="s">
        <v>876</v>
      </c>
      <c r="B456" s="34">
        <v>32803.339999999997</v>
      </c>
      <c r="C456" s="6" t="s">
        <v>875</v>
      </c>
      <c r="D456" s="6" t="s">
        <v>22</v>
      </c>
      <c r="E456" s="6" t="s">
        <v>14</v>
      </c>
      <c r="F456" s="6" t="s">
        <v>877</v>
      </c>
      <c r="G456">
        <v>12</v>
      </c>
      <c r="H456">
        <v>202212</v>
      </c>
      <c r="I456" s="8">
        <v>64.64</v>
      </c>
      <c r="J456" s="8">
        <v>4.4000000000000004</v>
      </c>
      <c r="K456" s="8">
        <v>4.3</v>
      </c>
      <c r="L456" s="8">
        <v>4.5999999999999996</v>
      </c>
      <c r="M456" s="35" t="str">
        <f>INDEX(YahooDetails[], MATCH(ZACKS_Screener[Ticker], YahooDetails[Ticker],0), 3)</f>
        <v>Technology</v>
      </c>
      <c r="N456" s="6" t="str">
        <f>INDEX(YahooDetails[], MATCH(ZACKS_Screener[Ticker], YahooDetails[Ticker],0), 2)</f>
        <v>Information Technology Services</v>
      </c>
      <c r="O45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-2.2727272727272846E-2</v>
      </c>
      <c r="P45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6.9767441860465074E-2</v>
      </c>
      <c r="Q456" s="17">
        <f>IFERROR(ZACKS_Screener[[#This Row],[Price]]/ZACKS_Screener[[#This Row],[EPS1]], "")</f>
        <v>15.032558139534885</v>
      </c>
      <c r="R456" s="17">
        <f>IFERROR(ZACKS_Screener[[#This Row],[Price]]/ZACKS_Screener[[#This Row],[EPS2]], "")</f>
        <v>14.052173913043479</v>
      </c>
      <c r="S456" s="17">
        <f>IFERROR(ZACKS_Screener[[#This Row],[PE1]]/(ZACKS_Screener[[#This Row],[EG1]]*100), "")</f>
        <v>-6.614325581395315</v>
      </c>
      <c r="T456" s="17">
        <f>IFERROR(ZACKS_Screener[[#This Row],[PE2]]/(ZACKS_Screener[[#This Row],[EG2]]*100), "")</f>
        <v>2.0141449275362331</v>
      </c>
      <c r="U456"/>
    </row>
    <row r="457" spans="1:21" x14ac:dyDescent="0.25">
      <c r="A457" s="20" t="s">
        <v>879</v>
      </c>
      <c r="B457" s="34">
        <v>40192.76</v>
      </c>
      <c r="C457" s="6" t="s">
        <v>878</v>
      </c>
      <c r="D457" s="6" t="s">
        <v>13</v>
      </c>
      <c r="E457" s="6" t="s">
        <v>51</v>
      </c>
      <c r="F457" s="6" t="s">
        <v>104</v>
      </c>
      <c r="G457">
        <v>12</v>
      </c>
      <c r="H457">
        <v>202212</v>
      </c>
      <c r="I457" s="8">
        <v>56.54</v>
      </c>
      <c r="J457" s="8">
        <v>2.67</v>
      </c>
      <c r="K457" s="8">
        <v>2.99</v>
      </c>
      <c r="L457" s="8">
        <v>3.53</v>
      </c>
      <c r="M457" s="35" t="str">
        <f>INDEX(YahooDetails[], MATCH(ZACKS_Screener[Ticker], YahooDetails[Ticker],0), 3)</f>
        <v>Basic Materials</v>
      </c>
      <c r="N457" s="6" t="str">
        <f>INDEX(YahooDetails[], MATCH(ZACKS_Screener[Ticker], YahooDetails[Ticker],0), 2)</f>
        <v>Agricultural Inputs</v>
      </c>
      <c r="O45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0.11985018726591772</v>
      </c>
      <c r="P45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0.18060200668896306</v>
      </c>
      <c r="Q457" s="17">
        <f>IFERROR(ZACKS_Screener[[#This Row],[Price]]/ZACKS_Screener[[#This Row],[EPS1]], "")</f>
        <v>18.909698996655518</v>
      </c>
      <c r="R457" s="17">
        <f>IFERROR(ZACKS_Screener[[#This Row],[Price]]/ZACKS_Screener[[#This Row],[EPS2]], "")</f>
        <v>16.016997167138811</v>
      </c>
      <c r="S457" s="17">
        <f>IFERROR(ZACKS_Screener[[#This Row],[PE1]]/(ZACKS_Screener[[#This Row],[EG1]]*100), "")</f>
        <v>1.5777780100334433</v>
      </c>
      <c r="T457" s="17">
        <f>IFERROR(ZACKS_Screener[[#This Row],[PE2]]/(ZACKS_Screener[[#This Row],[EG2]]*100), "")</f>
        <v>0.88686706536564963</v>
      </c>
      <c r="U457"/>
    </row>
    <row r="458" spans="1:21" x14ac:dyDescent="0.25">
      <c r="A458" s="20" t="s">
        <v>881</v>
      </c>
      <c r="B458" s="34">
        <v>10020.61</v>
      </c>
      <c r="C458" s="6" t="s">
        <v>880</v>
      </c>
      <c r="D458" s="6" t="s">
        <v>13</v>
      </c>
      <c r="E458" s="6" t="s">
        <v>37</v>
      </c>
      <c r="F458" s="6" t="s">
        <v>250</v>
      </c>
      <c r="G458">
        <v>12</v>
      </c>
      <c r="H458">
        <v>202212</v>
      </c>
      <c r="I458" s="8">
        <v>44.6</v>
      </c>
      <c r="J458" s="8">
        <v>2.5299999999999998</v>
      </c>
      <c r="K458" s="8">
        <v>2.71</v>
      </c>
      <c r="L458" s="8">
        <v>2.85</v>
      </c>
      <c r="M458" s="35" t="str">
        <f>INDEX(YahooDetails[], MATCH(ZACKS_Screener[Ticker], YahooDetails[Ticker],0), 3)</f>
        <v>Real Estate</v>
      </c>
      <c r="N458" s="6" t="str">
        <f>INDEX(YahooDetails[], MATCH(ZACKS_Screener[Ticker], YahooDetails[Ticker],0), 2)</f>
        <v>REIT—Industrial</v>
      </c>
      <c r="O45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7.1146245059288613E-2</v>
      </c>
      <c r="P45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5.1660516605166101E-2</v>
      </c>
      <c r="Q458" s="17">
        <f>IFERROR(ZACKS_Screener[[#This Row],[Price]]/ZACKS_Screener[[#This Row],[EPS1]], "")</f>
        <v>16.457564575645758</v>
      </c>
      <c r="R458" s="17">
        <f>IFERROR(ZACKS_Screener[[#This Row],[Price]]/ZACKS_Screener[[#This Row],[EPS2]], "")</f>
        <v>15.649122807017545</v>
      </c>
      <c r="S458" s="17">
        <f>IFERROR(ZACKS_Screener[[#This Row],[PE1]]/(ZACKS_Screener[[#This Row],[EG1]]*100), "")</f>
        <v>2.3132021320213179</v>
      </c>
      <c r="T458" s="17">
        <f>IFERROR(ZACKS_Screener[[#This Row],[PE2]]/(ZACKS_Screener[[#This Row],[EG2]]*100), "")</f>
        <v>3.0292230576441077</v>
      </c>
      <c r="U458"/>
    </row>
    <row r="459" spans="1:21" x14ac:dyDescent="0.25">
      <c r="A459" s="20" t="s">
        <v>3552</v>
      </c>
      <c r="B459" s="34">
        <v>2667.33</v>
      </c>
      <c r="C459" s="6" t="s">
        <v>662</v>
      </c>
      <c r="D459" s="6" t="s">
        <v>13</v>
      </c>
      <c r="E459" s="6" t="s">
        <v>330</v>
      </c>
      <c r="F459" s="6" t="s">
        <v>664</v>
      </c>
      <c r="G459">
        <v>11</v>
      </c>
      <c r="H459">
        <v>202211</v>
      </c>
      <c r="I459" s="8">
        <v>14.33</v>
      </c>
      <c r="J459" s="8">
        <v>-4.67</v>
      </c>
      <c r="K459" s="8">
        <v>-0.36</v>
      </c>
      <c r="M459" s="35" t="str">
        <f>INDEX(YahooDetails[], MATCH(ZACKS_Screener[Ticker], YahooDetails[Ticker],0), 3)</f>
        <v>Consumer Cyclical</v>
      </c>
      <c r="N459" s="6" t="str">
        <f>INDEX(YahooDetails[], MATCH(ZACKS_Screener[Ticker], YahooDetails[Ticker],0), 2)</f>
        <v>Leisure</v>
      </c>
      <c r="O45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0.92291220556745179</v>
      </c>
      <c r="P45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459" s="17">
        <f>IFERROR(ZACKS_Screener[[#This Row],[Price]]/ZACKS_Screener[[#This Row],[EPS1]], "")</f>
        <v>-39.805555555555557</v>
      </c>
      <c r="R459" s="17" t="str">
        <f>IFERROR(ZACKS_Screener[[#This Row],[Price]]/ZACKS_Screener[[#This Row],[EPS2]], "")</f>
        <v/>
      </c>
      <c r="S459" s="17">
        <f>IFERROR(ZACKS_Screener[[#This Row],[PE1]]/(ZACKS_Screener[[#This Row],[EG1]]*100), "")</f>
        <v>-0.43130381541634449</v>
      </c>
      <c r="T459" s="17" t="str">
        <f>IFERROR(ZACKS_Screener[[#This Row],[PE2]]/(ZACKS_Screener[[#This Row],[EG2]]*100), "")</f>
        <v/>
      </c>
      <c r="U459"/>
    </row>
    <row r="460" spans="1:21" x14ac:dyDescent="0.25">
      <c r="A460" s="20" t="s">
        <v>883</v>
      </c>
      <c r="B460" s="34">
        <v>3293.27</v>
      </c>
      <c r="C460" s="6" t="s">
        <v>882</v>
      </c>
      <c r="D460" s="6" t="s">
        <v>13</v>
      </c>
      <c r="E460" s="6" t="s">
        <v>37</v>
      </c>
      <c r="F460" s="6" t="s">
        <v>250</v>
      </c>
      <c r="G460">
        <v>12</v>
      </c>
      <c r="H460">
        <v>202212</v>
      </c>
      <c r="I460" s="8">
        <v>21.71</v>
      </c>
      <c r="J460" s="8">
        <v>2.72</v>
      </c>
      <c r="K460" s="8">
        <v>2.59</v>
      </c>
      <c r="L460" s="8">
        <v>2.7</v>
      </c>
      <c r="M460" s="35" t="str">
        <f>INDEX(YahooDetails[], MATCH(ZACKS_Screener[Ticker], YahooDetails[Ticker],0), 3)</f>
        <v>Real Estate</v>
      </c>
      <c r="N460" s="6" t="str">
        <f>INDEX(YahooDetails[], MATCH(ZACKS_Screener[Ticker], YahooDetails[Ticker],0), 2)</f>
        <v>REIT—Office</v>
      </c>
      <c r="O46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-4.7794117647058945E-2</v>
      </c>
      <c r="P46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4.2471042471042594E-2</v>
      </c>
      <c r="Q460" s="17">
        <f>IFERROR(ZACKS_Screener[[#This Row],[Price]]/ZACKS_Screener[[#This Row],[EPS1]], "")</f>
        <v>8.3822393822393835</v>
      </c>
      <c r="R460" s="17">
        <f>IFERROR(ZACKS_Screener[[#This Row],[Price]]/ZACKS_Screener[[#This Row],[EPS2]], "")</f>
        <v>8.0407407407407412</v>
      </c>
      <c r="S460" s="17">
        <f>IFERROR(ZACKS_Screener[[#This Row],[PE1]]/(ZACKS_Screener[[#This Row],[EG1]]*100), "")</f>
        <v>-1.7538223938223896</v>
      </c>
      <c r="T460" s="17">
        <f>IFERROR(ZACKS_Screener[[#This Row],[PE2]]/(ZACKS_Screener[[#This Row],[EG2]]*100), "")</f>
        <v>1.893228956228951</v>
      </c>
      <c r="U460"/>
    </row>
    <row r="461" spans="1:21" x14ac:dyDescent="0.25">
      <c r="A461" s="20" t="s">
        <v>3555</v>
      </c>
      <c r="B461" s="34">
        <v>2567.46</v>
      </c>
      <c r="C461" s="6" t="s">
        <v>3554</v>
      </c>
      <c r="D461" s="6" t="s">
        <v>22</v>
      </c>
      <c r="E461" s="6" t="s">
        <v>41</v>
      </c>
      <c r="F461" s="6" t="s">
        <v>67</v>
      </c>
      <c r="G461">
        <v>12</v>
      </c>
      <c r="H461">
        <v>202212</v>
      </c>
      <c r="I461" s="8">
        <v>11.47</v>
      </c>
      <c r="J461" s="8">
        <v>-1.42</v>
      </c>
      <c r="K461" s="8">
        <v>-1.07</v>
      </c>
      <c r="L461" s="8">
        <v>-1.17</v>
      </c>
      <c r="M461" s="35" t="str">
        <f>INDEX(YahooDetails[], MATCH(ZACKS_Screener[Ticker], YahooDetails[Ticker],0), 3)</f>
        <v>Healthcare</v>
      </c>
      <c r="N461" s="6" t="str">
        <f>INDEX(YahooDetails[], MATCH(ZACKS_Screener[Ticker], YahooDetails[Ticker],0), 2)</f>
        <v>Biotechnology</v>
      </c>
      <c r="O46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0.24647887323943654</v>
      </c>
      <c r="P46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-9.3457943925233516E-2</v>
      </c>
      <c r="Q461" s="17">
        <f>IFERROR(ZACKS_Screener[[#This Row],[Price]]/ZACKS_Screener[[#This Row],[EPS1]], "")</f>
        <v>-10.719626168224298</v>
      </c>
      <c r="R461" s="17">
        <f>IFERROR(ZACKS_Screener[[#This Row],[Price]]/ZACKS_Screener[[#This Row],[EPS2]], "")</f>
        <v>-9.8034188034188041</v>
      </c>
      <c r="S461" s="17">
        <f>IFERROR(ZACKS_Screener[[#This Row],[PE1]]/(ZACKS_Screener[[#This Row],[EG1]]*100), "")</f>
        <v>-0.43491054739652885</v>
      </c>
      <c r="T461" s="17">
        <f>IFERROR(ZACKS_Screener[[#This Row],[PE2]]/(ZACKS_Screener[[#This Row],[EG2]]*100), "")</f>
        <v>1.0489658119658134</v>
      </c>
      <c r="U461"/>
    </row>
    <row r="462" spans="1:21" x14ac:dyDescent="0.25">
      <c r="A462" s="20" t="s">
        <v>3557</v>
      </c>
      <c r="B462" s="34">
        <v>2349.16</v>
      </c>
      <c r="C462" s="6" t="s">
        <v>3556</v>
      </c>
      <c r="D462" s="6" t="s">
        <v>22</v>
      </c>
      <c r="E462" s="6" t="s">
        <v>26</v>
      </c>
      <c r="F462" s="6" t="s">
        <v>2662</v>
      </c>
      <c r="G462">
        <v>3</v>
      </c>
      <c r="H462">
        <v>202303</v>
      </c>
      <c r="I462" s="8">
        <v>270.79000000000002</v>
      </c>
      <c r="J462" s="8">
        <v>26.95</v>
      </c>
      <c r="K462" s="8">
        <v>26.55</v>
      </c>
      <c r="L462" s="8">
        <v>30.31</v>
      </c>
      <c r="M462" s="35" t="str">
        <f>INDEX(YahooDetails[], MATCH(ZACKS_Screener[Ticker], YahooDetails[Ticker],0), 3)</f>
        <v>Consumer Cyclical</v>
      </c>
      <c r="N462" s="6" t="str">
        <f>INDEX(YahooDetails[], MATCH(ZACKS_Screener[Ticker], YahooDetails[Ticker],0), 2)</f>
        <v>Residential Construction</v>
      </c>
      <c r="O46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-1.4842300556586219E-2</v>
      </c>
      <c r="P46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0.14161958568738223</v>
      </c>
      <c r="Q462" s="17">
        <f>IFERROR(ZACKS_Screener[[#This Row],[Price]]/ZACKS_Screener[[#This Row],[EPS1]], "")</f>
        <v>10.199246704331451</v>
      </c>
      <c r="R462" s="17">
        <f>IFERROR(ZACKS_Screener[[#This Row],[Price]]/ZACKS_Screener[[#This Row],[EPS2]], "")</f>
        <v>8.9340151765094031</v>
      </c>
      <c r="S462" s="17">
        <f>IFERROR(ZACKS_Screener[[#This Row],[PE1]]/(ZACKS_Screener[[#This Row],[EG1]]*100), "")</f>
        <v>-6.8717424670433394</v>
      </c>
      <c r="T462" s="17">
        <f>IFERROR(ZACKS_Screener[[#This Row],[PE2]]/(ZACKS_Screener[[#This Row],[EG2]]*100), "")</f>
        <v>0.6308460184476723</v>
      </c>
      <c r="U462"/>
    </row>
    <row r="463" spans="1:21" x14ac:dyDescent="0.25">
      <c r="A463" s="20" t="s">
        <v>885</v>
      </c>
      <c r="B463" s="34">
        <v>31254.73</v>
      </c>
      <c r="C463" s="6" t="s">
        <v>884</v>
      </c>
      <c r="D463" s="6" t="s">
        <v>13</v>
      </c>
      <c r="E463" s="6" t="s">
        <v>223</v>
      </c>
      <c r="F463" s="6" t="s">
        <v>886</v>
      </c>
      <c r="G463">
        <v>12</v>
      </c>
      <c r="H463">
        <v>202212</v>
      </c>
      <c r="I463" s="8">
        <v>16.399999999999999</v>
      </c>
      <c r="J463" s="8">
        <v>2.46</v>
      </c>
      <c r="K463" s="8">
        <v>1.9</v>
      </c>
      <c r="L463" s="8">
        <v>2.33</v>
      </c>
      <c r="M463" s="35" t="str">
        <f>INDEX(YahooDetails[], MATCH(ZACKS_Screener[Ticker], YahooDetails[Ticker],0), 3)</f>
        <v>Energy</v>
      </c>
      <c r="N463" s="6" t="str">
        <f>INDEX(YahooDetails[], MATCH(ZACKS_Screener[Ticker], YahooDetails[Ticker],0), 2)</f>
        <v>Oil &amp; Gas Integrated</v>
      </c>
      <c r="O46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-0.22764227642276424</v>
      </c>
      <c r="P46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0.2263157894736843</v>
      </c>
      <c r="Q463" s="17">
        <f>IFERROR(ZACKS_Screener[[#This Row],[Price]]/ZACKS_Screener[[#This Row],[EPS1]], "")</f>
        <v>8.6315789473684212</v>
      </c>
      <c r="R463" s="17">
        <f>IFERROR(ZACKS_Screener[[#This Row],[Price]]/ZACKS_Screener[[#This Row],[EPS2]], "")</f>
        <v>7.0386266094420593</v>
      </c>
      <c r="S463" s="17">
        <f>IFERROR(ZACKS_Screener[[#This Row],[PE1]]/(ZACKS_Screener[[#This Row],[EG1]]*100), "")</f>
        <v>-0.37917293233082705</v>
      </c>
      <c r="T463" s="17">
        <f>IFERROR(ZACKS_Screener[[#This Row],[PE2]]/(ZACKS_Screener[[#This Row],[EG2]]*100), "")</f>
        <v>0.31100908274278855</v>
      </c>
      <c r="U463"/>
    </row>
    <row r="464" spans="1:21" x14ac:dyDescent="0.25">
      <c r="A464" s="20" t="s">
        <v>3559</v>
      </c>
      <c r="B464" s="34">
        <v>2706.27</v>
      </c>
      <c r="C464" s="6" t="s">
        <v>3558</v>
      </c>
      <c r="D464" s="6" t="s">
        <v>13</v>
      </c>
      <c r="E464" s="6" t="s">
        <v>223</v>
      </c>
      <c r="F464" s="6" t="s">
        <v>1097</v>
      </c>
      <c r="G464">
        <v>12</v>
      </c>
      <c r="H464">
        <v>202212</v>
      </c>
      <c r="I464" s="8">
        <v>26.92</v>
      </c>
      <c r="J464" s="8">
        <v>6.04</v>
      </c>
      <c r="K464" s="8">
        <v>3.7</v>
      </c>
      <c r="L464" s="8">
        <v>2.17</v>
      </c>
      <c r="M464" s="35" t="str">
        <f>INDEX(YahooDetails[], MATCH(ZACKS_Screener[Ticker], YahooDetails[Ticker],0), 3)</f>
        <v>Energy</v>
      </c>
      <c r="N464" s="6" t="str">
        <f>INDEX(YahooDetails[], MATCH(ZACKS_Screener[Ticker], YahooDetails[Ticker],0), 2)</f>
        <v>Oil &amp; Gas Refining &amp; Marketing</v>
      </c>
      <c r="O46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-0.38741721854304634</v>
      </c>
      <c r="P46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-0.41351351351351356</v>
      </c>
      <c r="Q464" s="17">
        <f>IFERROR(ZACKS_Screener[[#This Row],[Price]]/ZACKS_Screener[[#This Row],[EPS1]], "")</f>
        <v>7.275675675675676</v>
      </c>
      <c r="R464" s="17">
        <f>IFERROR(ZACKS_Screener[[#This Row],[Price]]/ZACKS_Screener[[#This Row],[EPS2]], "")</f>
        <v>12.405529953917052</v>
      </c>
      <c r="S464" s="17">
        <f>IFERROR(ZACKS_Screener[[#This Row],[PE1]]/(ZACKS_Screener[[#This Row],[EG1]]*100), "")</f>
        <v>-0.18779949179949182</v>
      </c>
      <c r="T464" s="17">
        <f>IFERROR(ZACKS_Screener[[#This Row],[PE2]]/(ZACKS_Screener[[#This Row],[EG2]]*100), "")</f>
        <v>-0.30000301195747114</v>
      </c>
      <c r="U464"/>
    </row>
    <row r="465" spans="1:21" x14ac:dyDescent="0.25">
      <c r="A465" s="20" t="s">
        <v>888</v>
      </c>
      <c r="B465" s="34">
        <v>3153.92</v>
      </c>
      <c r="C465" s="6" t="s">
        <v>887</v>
      </c>
      <c r="D465" s="6" t="s">
        <v>22</v>
      </c>
      <c r="E465" s="6" t="s">
        <v>14</v>
      </c>
      <c r="F465" s="6" t="s">
        <v>95</v>
      </c>
      <c r="G465">
        <v>3</v>
      </c>
      <c r="H465">
        <v>202303</v>
      </c>
      <c r="I465" s="8">
        <v>71.680000000000007</v>
      </c>
      <c r="J465" s="8">
        <v>2.56</v>
      </c>
      <c r="K465" s="8">
        <v>2.81</v>
      </c>
      <c r="L465" s="8">
        <v>3.14</v>
      </c>
      <c r="M465" s="35" t="str">
        <f>INDEX(YahooDetails[], MATCH(ZACKS_Screener[Ticker], YahooDetails[Ticker],0), 3)</f>
        <v>Technology</v>
      </c>
      <c r="N465" s="6" t="str">
        <f>INDEX(YahooDetails[], MATCH(ZACKS_Screener[Ticker], YahooDetails[Ticker],0), 2)</f>
        <v>Software—Application</v>
      </c>
      <c r="O46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9.765625E-2</v>
      </c>
      <c r="P46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0.11743772241992885</v>
      </c>
      <c r="Q465" s="17">
        <f>IFERROR(ZACKS_Screener[[#This Row],[Price]]/ZACKS_Screener[[#This Row],[EPS1]], "")</f>
        <v>25.508896797153028</v>
      </c>
      <c r="R465" s="17">
        <f>IFERROR(ZACKS_Screener[[#This Row],[Price]]/ZACKS_Screener[[#This Row],[EPS2]], "")</f>
        <v>22.828025477707008</v>
      </c>
      <c r="S465" s="17">
        <f>IFERROR(ZACKS_Screener[[#This Row],[PE1]]/(ZACKS_Screener[[#This Row],[EG1]]*100), "")</f>
        <v>2.6121110320284702</v>
      </c>
      <c r="T465" s="17">
        <f>IFERROR(ZACKS_Screener[[#This Row],[PE2]]/(ZACKS_Screener[[#This Row],[EG2]]*100), "")</f>
        <v>1.943840957344142</v>
      </c>
      <c r="U465"/>
    </row>
    <row r="466" spans="1:21" x14ac:dyDescent="0.25">
      <c r="A466" s="20" t="s">
        <v>3561</v>
      </c>
      <c r="B466" s="34">
        <v>4447.2299999999996</v>
      </c>
      <c r="C466" s="6" t="s">
        <v>3560</v>
      </c>
      <c r="D466" s="6" t="s">
        <v>13</v>
      </c>
      <c r="E466" s="6" t="s">
        <v>30</v>
      </c>
      <c r="F466" s="6" t="s">
        <v>256</v>
      </c>
      <c r="G466">
        <v>12</v>
      </c>
      <c r="H466">
        <v>202212</v>
      </c>
      <c r="I466" s="8">
        <v>23.52</v>
      </c>
      <c r="J466" s="8">
        <v>-8.66</v>
      </c>
      <c r="K466" s="8">
        <v>-5.34</v>
      </c>
      <c r="L466" s="8">
        <v>-4.93</v>
      </c>
      <c r="M466" s="35" t="str">
        <f>INDEX(YahooDetails[], MATCH(ZACKS_Screener[Ticker], YahooDetails[Ticker],0), 3)</f>
        <v>Consumer Cyclical</v>
      </c>
      <c r="N466" s="6" t="str">
        <f>INDEX(YahooDetails[], MATCH(ZACKS_Screener[Ticker], YahooDetails[Ticker],0), 2)</f>
        <v>Auto &amp; Truck Dealerships</v>
      </c>
      <c r="O46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0.38337182448036955</v>
      </c>
      <c r="P46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7.6779026217228499E-2</v>
      </c>
      <c r="Q466" s="17">
        <f>IFERROR(ZACKS_Screener[[#This Row],[Price]]/ZACKS_Screener[[#This Row],[EPS1]], "")</f>
        <v>-4.404494382022472</v>
      </c>
      <c r="R466" s="17">
        <f>IFERROR(ZACKS_Screener[[#This Row],[Price]]/ZACKS_Screener[[#This Row],[EPS2]], "")</f>
        <v>-4.7707910750507105</v>
      </c>
      <c r="S466" s="17">
        <f>IFERROR(ZACKS_Screener[[#This Row],[PE1]]/(ZACKS_Screener[[#This Row],[EG1]]*100), "")</f>
        <v>-0.11488831731420061</v>
      </c>
      <c r="T466" s="17">
        <f>IFERROR(ZACKS_Screener[[#This Row],[PE2]]/(ZACKS_Screener[[#This Row],[EG2]]*100), "")</f>
        <v>-0.62136644733587276</v>
      </c>
      <c r="U466"/>
    </row>
    <row r="467" spans="1:21" x14ac:dyDescent="0.25">
      <c r="A467" s="20" t="s">
        <v>890</v>
      </c>
      <c r="B467" s="34">
        <v>88036.68</v>
      </c>
      <c r="C467" s="6" t="s">
        <v>889</v>
      </c>
      <c r="D467" s="6" t="s">
        <v>13</v>
      </c>
      <c r="E467" s="6" t="s">
        <v>30</v>
      </c>
      <c r="F467" s="6" t="s">
        <v>891</v>
      </c>
      <c r="G467">
        <v>12</v>
      </c>
      <c r="H467">
        <v>202212</v>
      </c>
      <c r="I467" s="8">
        <v>68.67</v>
      </c>
      <c r="J467" s="8">
        <v>8.69</v>
      </c>
      <c r="K467" s="8">
        <v>8.61</v>
      </c>
      <c r="L467" s="8">
        <v>8.8699999999999992</v>
      </c>
      <c r="M467" s="35" t="str">
        <f>INDEX(YahooDetails[], MATCH(ZACKS_Screener[Ticker], YahooDetails[Ticker],0), 3)</f>
        <v>Healthcare</v>
      </c>
      <c r="N467" s="6" t="str">
        <f>INDEX(YahooDetails[], MATCH(ZACKS_Screener[Ticker], YahooDetails[Ticker],0), 2)</f>
        <v>Healthcare Plans</v>
      </c>
      <c r="O46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-9.205983889528202E-3</v>
      </c>
      <c r="P46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3.019744483159115E-2</v>
      </c>
      <c r="Q467" s="17">
        <f>IFERROR(ZACKS_Screener[[#This Row],[Price]]/ZACKS_Screener[[#This Row],[EPS1]], "")</f>
        <v>7.9756097560975618</v>
      </c>
      <c r="R467" s="17">
        <f>IFERROR(ZACKS_Screener[[#This Row],[Price]]/ZACKS_Screener[[#This Row],[EPS2]], "")</f>
        <v>7.7418263810597532</v>
      </c>
      <c r="S467" s="17">
        <f>IFERROR(ZACKS_Screener[[#This Row],[PE1]]/(ZACKS_Screener[[#This Row],[EG1]]*100), "")</f>
        <v>-8.663506097560969</v>
      </c>
      <c r="T467" s="17">
        <f>IFERROR(ZACKS_Screener[[#This Row],[PE2]]/(ZACKS_Screener[[#This Row],[EG2]]*100), "")</f>
        <v>2.5637355823432508</v>
      </c>
      <c r="U467"/>
    </row>
    <row r="468" spans="1:21" x14ac:dyDescent="0.25">
      <c r="A468" s="20" t="s">
        <v>893</v>
      </c>
      <c r="B468" s="34">
        <v>291168.78000000003</v>
      </c>
      <c r="C468" s="6" t="s">
        <v>892</v>
      </c>
      <c r="D468" s="6" t="s">
        <v>13</v>
      </c>
      <c r="E468" s="6" t="s">
        <v>223</v>
      </c>
      <c r="F468" s="6" t="s">
        <v>410</v>
      </c>
      <c r="G468">
        <v>12</v>
      </c>
      <c r="H468">
        <v>202212</v>
      </c>
      <c r="I468" s="8">
        <v>153.68</v>
      </c>
      <c r="J468" s="8">
        <v>18.829999999999998</v>
      </c>
      <c r="K468" s="8">
        <v>13.82</v>
      </c>
      <c r="L468" s="8">
        <v>15.03</v>
      </c>
      <c r="M468" s="35" t="str">
        <f>INDEX(YahooDetails[], MATCH(ZACKS_Screener[Ticker], YahooDetails[Ticker],0), 3)</f>
        <v>Energy</v>
      </c>
      <c r="N468" s="6" t="str">
        <f>INDEX(YahooDetails[], MATCH(ZACKS_Screener[Ticker], YahooDetails[Ticker],0), 2)</f>
        <v>Oil &amp; Gas Integrated</v>
      </c>
      <c r="O46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-0.26606479022835894</v>
      </c>
      <c r="P46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8.7554269175108473E-2</v>
      </c>
      <c r="Q468" s="17">
        <f>IFERROR(ZACKS_Screener[[#This Row],[Price]]/ZACKS_Screener[[#This Row],[EPS1]], "")</f>
        <v>11.120115774240231</v>
      </c>
      <c r="R468" s="17">
        <f>IFERROR(ZACKS_Screener[[#This Row],[Price]]/ZACKS_Screener[[#This Row],[EPS2]], "")</f>
        <v>10.224883566200932</v>
      </c>
      <c r="S468" s="17">
        <f>IFERROR(ZACKS_Screener[[#This Row],[PE1]]/(ZACKS_Screener[[#This Row],[EG1]]*100), "")</f>
        <v>-0.41794766472843031</v>
      </c>
      <c r="T468" s="17">
        <f>IFERROR(ZACKS_Screener[[#This Row],[PE2]]/(ZACKS_Screener[[#This Row],[EG2]]*100), "")</f>
        <v>1.1678338089660907</v>
      </c>
      <c r="U468"/>
    </row>
    <row r="469" spans="1:21" x14ac:dyDescent="0.25">
      <c r="A469" s="20" t="s">
        <v>895</v>
      </c>
      <c r="B469" s="34">
        <v>6732.64</v>
      </c>
      <c r="C469" s="6" t="s">
        <v>894</v>
      </c>
      <c r="D469" s="6" t="s">
        <v>13</v>
      </c>
      <c r="E469" s="6" t="s">
        <v>179</v>
      </c>
      <c r="F469" s="6" t="s">
        <v>180</v>
      </c>
      <c r="G469">
        <v>12</v>
      </c>
      <c r="H469">
        <v>202212</v>
      </c>
      <c r="I469" s="8">
        <v>175.59</v>
      </c>
      <c r="J469" s="8">
        <v>8.1300000000000008</v>
      </c>
      <c r="K469" s="8">
        <v>8.82</v>
      </c>
      <c r="L469" s="8">
        <v>9.5</v>
      </c>
      <c r="M469" s="35" t="str">
        <f>INDEX(YahooDetails[], MATCH(ZACKS_Screener[Ticker], YahooDetails[Ticker],0), 3)</f>
        <v>Industrials</v>
      </c>
      <c r="N469" s="6" t="str">
        <f>INDEX(YahooDetails[], MATCH(ZACKS_Screener[Ticker], YahooDetails[Ticker],0), 2)</f>
        <v>Aerospace &amp; Defense</v>
      </c>
      <c r="O46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8.4870848708487018E-2</v>
      </c>
      <c r="P46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7.709750566893421E-2</v>
      </c>
      <c r="Q469" s="17">
        <f>IFERROR(ZACKS_Screener[[#This Row],[Price]]/ZACKS_Screener[[#This Row],[EPS1]], "")</f>
        <v>19.908163265306122</v>
      </c>
      <c r="R469" s="17">
        <f>IFERROR(ZACKS_Screener[[#This Row],[Price]]/ZACKS_Screener[[#This Row],[EPS2]], "")</f>
        <v>18.483157894736841</v>
      </c>
      <c r="S469" s="17">
        <f>IFERROR(ZACKS_Screener[[#This Row],[PE1]]/(ZACKS_Screener[[#This Row],[EG1]]*100), "")</f>
        <v>2.3457009760425929</v>
      </c>
      <c r="T469" s="17">
        <f>IFERROR(ZACKS_Screener[[#This Row],[PE2]]/(ZACKS_Screener[[#This Row],[EG2]]*100), "")</f>
        <v>2.3973743034055737</v>
      </c>
      <c r="U469"/>
    </row>
    <row r="470" spans="1:21" x14ac:dyDescent="0.25">
      <c r="A470" s="20" t="s">
        <v>897</v>
      </c>
      <c r="B470" s="34">
        <v>3738.46</v>
      </c>
      <c r="C470" s="6" t="s">
        <v>896</v>
      </c>
      <c r="D470" s="6" t="s">
        <v>13</v>
      </c>
      <c r="E470" s="6" t="s">
        <v>14</v>
      </c>
      <c r="F470" s="6" t="s">
        <v>201</v>
      </c>
      <c r="G470">
        <v>12</v>
      </c>
      <c r="H470">
        <v>202212</v>
      </c>
      <c r="I470" s="8">
        <v>15.49</v>
      </c>
      <c r="J470" s="8">
        <v>0.23</v>
      </c>
      <c r="K470" s="8">
        <v>0.3</v>
      </c>
      <c r="L470" s="8">
        <v>0.36</v>
      </c>
      <c r="M470" s="35" t="str">
        <f>INDEX(YahooDetails[], MATCH(ZACKS_Screener[Ticker], YahooDetails[Ticker],0), 3)</f>
        <v>Technology</v>
      </c>
      <c r="N470" s="6" t="str">
        <f>INDEX(YahooDetails[], MATCH(ZACKS_Screener[Ticker], YahooDetails[Ticker],0), 2)</f>
        <v>Software—Application</v>
      </c>
      <c r="O47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0.30434782608695643</v>
      </c>
      <c r="P47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</v>
      </c>
      <c r="Q470" s="17">
        <f>IFERROR(ZACKS_Screener[[#This Row],[Price]]/ZACKS_Screener[[#This Row],[EPS1]], "")</f>
        <v>51.633333333333333</v>
      </c>
      <c r="R470" s="17">
        <f>IFERROR(ZACKS_Screener[[#This Row],[Price]]/ZACKS_Screener[[#This Row],[EPS2]], "")</f>
        <v>43.027777777777779</v>
      </c>
      <c r="S470" s="17">
        <f>IFERROR(ZACKS_Screener[[#This Row],[PE1]]/(ZACKS_Screener[[#This Row],[EG1]]*100), "")</f>
        <v>1.69652380952381</v>
      </c>
      <c r="T470" s="17">
        <f>IFERROR(ZACKS_Screener[[#This Row],[PE2]]/(ZACKS_Screener[[#This Row],[EG2]]*100), "")</f>
        <v>2.151388888888889</v>
      </c>
      <c r="U470"/>
    </row>
    <row r="471" spans="1:21" x14ac:dyDescent="0.25">
      <c r="A471" s="20" t="s">
        <v>899</v>
      </c>
      <c r="B471" s="34">
        <v>5969.3</v>
      </c>
      <c r="C471" s="6" t="s">
        <v>898</v>
      </c>
      <c r="D471" s="6" t="s">
        <v>13</v>
      </c>
      <c r="E471" s="6" t="s">
        <v>223</v>
      </c>
      <c r="F471" s="6" t="s">
        <v>465</v>
      </c>
      <c r="G471">
        <v>12</v>
      </c>
      <c r="H471">
        <v>202212</v>
      </c>
      <c r="I471" s="8">
        <v>29.54</v>
      </c>
      <c r="J471" s="8">
        <v>-3.73</v>
      </c>
      <c r="K471" s="8">
        <v>1.77</v>
      </c>
      <c r="L471" s="8">
        <v>1.87</v>
      </c>
      <c r="M471" s="35" t="str">
        <f>INDEX(YahooDetails[], MATCH(ZACKS_Screener[Ticker], YahooDetails[Ticker],0), 3)</f>
        <v>Utilities</v>
      </c>
      <c r="N471" s="6" t="str">
        <f>INDEX(YahooDetails[], MATCH(ZACKS_Screener[Ticker], YahooDetails[Ticker],0), 2)</f>
        <v>Utilities—Renewable</v>
      </c>
      <c r="O47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47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5.6497175141242986E-2</v>
      </c>
      <c r="Q471" s="17">
        <f>IFERROR(ZACKS_Screener[[#This Row],[Price]]/ZACKS_Screener[[#This Row],[EPS1]], "")</f>
        <v>16.689265536723163</v>
      </c>
      <c r="R471" s="17">
        <f>IFERROR(ZACKS_Screener[[#This Row],[Price]]/ZACKS_Screener[[#This Row],[EPS2]], "")</f>
        <v>15.796791443850266</v>
      </c>
      <c r="S471" s="17">
        <f>IFERROR(ZACKS_Screener[[#This Row],[PE1]]/(ZACKS_Screener[[#This Row],[EG1]]*100), "")</f>
        <v>0.16689265536723163</v>
      </c>
      <c r="T471" s="17">
        <f>IFERROR(ZACKS_Screener[[#This Row],[PE2]]/(ZACKS_Screener[[#This Row],[EG2]]*100), "")</f>
        <v>2.7960320855614946</v>
      </c>
      <c r="U471"/>
    </row>
    <row r="472" spans="1:21" x14ac:dyDescent="0.25">
      <c r="A472" s="20" t="s">
        <v>900</v>
      </c>
      <c r="B472" s="34">
        <v>5692.46</v>
      </c>
      <c r="C472" s="6" t="s">
        <v>898</v>
      </c>
      <c r="D472" s="6" t="s">
        <v>13</v>
      </c>
      <c r="E472" s="6" t="s">
        <v>223</v>
      </c>
      <c r="F472" s="6" t="s">
        <v>465</v>
      </c>
      <c r="G472">
        <v>12</v>
      </c>
      <c r="H472">
        <v>202212</v>
      </c>
      <c r="I472" s="8">
        <v>28.17</v>
      </c>
      <c r="J472" s="8">
        <v>-3.73</v>
      </c>
      <c r="K472" s="8">
        <v>1.83</v>
      </c>
      <c r="L472" s="8">
        <v>2.35</v>
      </c>
      <c r="M472" s="35" t="str">
        <f>INDEX(YahooDetails[], MATCH(ZACKS_Screener[Ticker], YahooDetails[Ticker],0), 3)</f>
        <v>Utilities</v>
      </c>
      <c r="N472" s="6" t="str">
        <f>INDEX(YahooDetails[], MATCH(ZACKS_Screener[Ticker], YahooDetails[Ticker],0), 2)</f>
        <v>Utilities—Renewable</v>
      </c>
      <c r="O47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47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0.28415300546448086</v>
      </c>
      <c r="Q472" s="17">
        <f>IFERROR(ZACKS_Screener[[#This Row],[Price]]/ZACKS_Screener[[#This Row],[EPS1]], "")</f>
        <v>15.39344262295082</v>
      </c>
      <c r="R472" s="17">
        <f>IFERROR(ZACKS_Screener[[#This Row],[Price]]/ZACKS_Screener[[#This Row],[EPS2]], "")</f>
        <v>11.987234042553192</v>
      </c>
      <c r="S472" s="17">
        <f>IFERROR(ZACKS_Screener[[#This Row],[PE1]]/(ZACKS_Screener[[#This Row],[EG1]]*100), "")</f>
        <v>0.1539344262295082</v>
      </c>
      <c r="T472" s="17">
        <f>IFERROR(ZACKS_Screener[[#This Row],[PE2]]/(ZACKS_Screener[[#This Row],[EG2]]*100), "")</f>
        <v>0.42185842880523733</v>
      </c>
      <c r="U472"/>
    </row>
    <row r="473" spans="1:21" x14ac:dyDescent="0.25">
      <c r="A473" s="20" t="s">
        <v>3563</v>
      </c>
      <c r="B473" s="34">
        <v>2303.14</v>
      </c>
      <c r="C473" s="6" t="s">
        <v>3562</v>
      </c>
      <c r="D473" s="6" t="s">
        <v>13</v>
      </c>
      <c r="E473" s="6" t="s">
        <v>330</v>
      </c>
      <c r="F473" s="6" t="s">
        <v>664</v>
      </c>
      <c r="G473">
        <v>12</v>
      </c>
      <c r="H473">
        <v>202212</v>
      </c>
      <c r="I473" s="8">
        <v>27.44</v>
      </c>
      <c r="J473" s="8">
        <v>4.17</v>
      </c>
      <c r="K473" s="8">
        <v>1.5</v>
      </c>
      <c r="L473" s="8">
        <v>2.42</v>
      </c>
      <c r="M473" s="35" t="str">
        <f>INDEX(YahooDetails[], MATCH(ZACKS_Screener[Ticker], YahooDetails[Ticker],0), 3)</f>
        <v>Consumer Cyclical</v>
      </c>
      <c r="N473" s="6" t="str">
        <f>INDEX(YahooDetails[], MATCH(ZACKS_Screener[Ticker], YahooDetails[Ticker],0), 2)</f>
        <v>Auto &amp; Truck Dealerships</v>
      </c>
      <c r="O47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-0.64028776978417268</v>
      </c>
      <c r="P47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0.61333333333333329</v>
      </c>
      <c r="Q473" s="17">
        <f>IFERROR(ZACKS_Screener[[#This Row],[Price]]/ZACKS_Screener[[#This Row],[EPS1]], "")</f>
        <v>18.293333333333333</v>
      </c>
      <c r="R473" s="17">
        <f>IFERROR(ZACKS_Screener[[#This Row],[Price]]/ZACKS_Screener[[#This Row],[EPS2]], "")</f>
        <v>11.338842975206612</v>
      </c>
      <c r="S473" s="17">
        <f>IFERROR(ZACKS_Screener[[#This Row],[PE1]]/(ZACKS_Screener[[#This Row],[EG1]]*100), "")</f>
        <v>-0.28570486891385766</v>
      </c>
      <c r="T473" s="17">
        <f>IFERROR(ZACKS_Screener[[#This Row],[PE2]]/(ZACKS_Screener[[#This Row],[EG2]]*100), "")</f>
        <v>0.1848724398131513</v>
      </c>
      <c r="U473"/>
    </row>
    <row r="474" spans="1:21" x14ac:dyDescent="0.25">
      <c r="A474" s="20" t="s">
        <v>902</v>
      </c>
      <c r="B474" s="34">
        <v>4506.83</v>
      </c>
      <c r="C474" s="6" t="s">
        <v>901</v>
      </c>
      <c r="D474" s="6" t="s">
        <v>22</v>
      </c>
      <c r="E474" s="6" t="s">
        <v>18</v>
      </c>
      <c r="F474" s="6" t="s">
        <v>903</v>
      </c>
      <c r="G474">
        <v>12</v>
      </c>
      <c r="H474">
        <v>202212</v>
      </c>
      <c r="I474" s="8">
        <v>86.86</v>
      </c>
      <c r="J474" s="8">
        <v>1.1000000000000001</v>
      </c>
      <c r="K474" s="8">
        <v>1.21</v>
      </c>
      <c r="L474" s="8">
        <v>1.41</v>
      </c>
      <c r="M474" s="35" t="str">
        <f>INDEX(YahooDetails[], MATCH(ZACKS_Screener[Ticker], YahooDetails[Ticker],0), 3)</f>
        <v>Industrials</v>
      </c>
      <c r="N474" s="6" t="str">
        <f>INDEX(YahooDetails[], MATCH(ZACKS_Screener[Ticker], YahooDetails[Ticker],0), 2)</f>
        <v>Waste Management</v>
      </c>
      <c r="O47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9.9999999999999881E-2</v>
      </c>
      <c r="P47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0.16528925619834708</v>
      </c>
      <c r="Q474" s="17">
        <f>IFERROR(ZACKS_Screener[[#This Row],[Price]]/ZACKS_Screener[[#This Row],[EPS1]], "")</f>
        <v>71.785123966942152</v>
      </c>
      <c r="R474" s="17">
        <f>IFERROR(ZACKS_Screener[[#This Row],[Price]]/ZACKS_Screener[[#This Row],[EPS2]], "")</f>
        <v>61.60283687943263</v>
      </c>
      <c r="S474" s="17">
        <f>IFERROR(ZACKS_Screener[[#This Row],[PE1]]/(ZACKS_Screener[[#This Row],[EG1]]*100), "")</f>
        <v>7.1785123966942237</v>
      </c>
      <c r="T474" s="17">
        <f>IFERROR(ZACKS_Screener[[#This Row],[PE2]]/(ZACKS_Screener[[#This Row],[EG2]]*100), "")</f>
        <v>3.7269716312056747</v>
      </c>
      <c r="U474"/>
    </row>
    <row r="475" spans="1:21" x14ac:dyDescent="0.25">
      <c r="A475" s="20" t="s">
        <v>905</v>
      </c>
      <c r="B475" s="34">
        <v>2905.37</v>
      </c>
      <c r="C475" s="6" t="s">
        <v>904</v>
      </c>
      <c r="D475" s="6" t="s">
        <v>13</v>
      </c>
      <c r="E475" s="6" t="s">
        <v>118</v>
      </c>
      <c r="F475" s="6" t="s">
        <v>372</v>
      </c>
      <c r="G475">
        <v>12</v>
      </c>
      <c r="H475">
        <v>202212</v>
      </c>
      <c r="I475" s="8">
        <v>51.89</v>
      </c>
      <c r="J475" s="8">
        <v>1.77</v>
      </c>
      <c r="K475" s="8">
        <v>1.85</v>
      </c>
      <c r="L475" s="8">
        <v>2.1</v>
      </c>
      <c r="M475" s="35" t="str">
        <f>INDEX(YahooDetails[], MATCH(ZACKS_Screener[Ticker], YahooDetails[Ticker],0), 3)</f>
        <v>Utilities</v>
      </c>
      <c r="N475" s="6" t="str">
        <f>INDEX(YahooDetails[], MATCH(ZACKS_Screener[Ticker], YahooDetails[Ticker],0), 2)</f>
        <v>Utilities—Regulated Water</v>
      </c>
      <c r="O47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4.5197740112994392E-2</v>
      </c>
      <c r="P47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0.13513513513513511</v>
      </c>
      <c r="Q475" s="17">
        <f>IFERROR(ZACKS_Screener[[#This Row],[Price]]/ZACKS_Screener[[#This Row],[EPS1]], "")</f>
        <v>28.048648648648648</v>
      </c>
      <c r="R475" s="17">
        <f>IFERROR(ZACKS_Screener[[#This Row],[Price]]/ZACKS_Screener[[#This Row],[EPS2]], "")</f>
        <v>24.709523809523809</v>
      </c>
      <c r="S475" s="17">
        <f>IFERROR(ZACKS_Screener[[#This Row],[PE1]]/(ZACKS_Screener[[#This Row],[EG1]]*100), "")</f>
        <v>6.2057635135135074</v>
      </c>
      <c r="T475" s="17">
        <f>IFERROR(ZACKS_Screener[[#This Row],[PE2]]/(ZACKS_Screener[[#This Row],[EG2]]*100), "")</f>
        <v>1.8285047619047621</v>
      </c>
      <c r="U475"/>
    </row>
    <row r="476" spans="1:21" x14ac:dyDescent="0.25">
      <c r="A476" s="20" t="s">
        <v>907</v>
      </c>
      <c r="B476" s="34">
        <v>10170.43</v>
      </c>
      <c r="C476" s="6" t="s">
        <v>906</v>
      </c>
      <c r="D476" s="6" t="s">
        <v>13</v>
      </c>
      <c r="E476" s="6" t="s">
        <v>26</v>
      </c>
      <c r="F476" s="6" t="s">
        <v>908</v>
      </c>
      <c r="G476">
        <v>12</v>
      </c>
      <c r="H476">
        <v>202212</v>
      </c>
      <c r="I476" s="8">
        <v>7.02</v>
      </c>
      <c r="J476" s="8">
        <v>0.36</v>
      </c>
      <c r="K476" s="8">
        <v>0.69</v>
      </c>
      <c r="L476" s="8">
        <v>0.82</v>
      </c>
      <c r="M476" s="35" t="str">
        <f>INDEX(YahooDetails[], MATCH(ZACKS_Screener[Ticker], YahooDetails[Ticker],0), 3)</f>
        <v>Basic Materials</v>
      </c>
      <c r="N476" s="6" t="str">
        <f>INDEX(YahooDetails[], MATCH(ZACKS_Screener[Ticker], YahooDetails[Ticker],0), 2)</f>
        <v>Building Materials</v>
      </c>
      <c r="O47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0.91666666666666663</v>
      </c>
      <c r="P47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0.18840579710144931</v>
      </c>
      <c r="Q476" s="17">
        <f>IFERROR(ZACKS_Screener[[#This Row],[Price]]/ZACKS_Screener[[#This Row],[EPS1]], "")</f>
        <v>10.173913043478262</v>
      </c>
      <c r="R476" s="17">
        <f>IFERROR(ZACKS_Screener[[#This Row],[Price]]/ZACKS_Screener[[#This Row],[EPS2]], "")</f>
        <v>8.5609756097560972</v>
      </c>
      <c r="S476" s="17">
        <f>IFERROR(ZACKS_Screener[[#This Row],[PE1]]/(ZACKS_Screener[[#This Row],[EG1]]*100), "")</f>
        <v>0.11098814229249014</v>
      </c>
      <c r="T476" s="17">
        <f>IFERROR(ZACKS_Screener[[#This Row],[PE2]]/(ZACKS_Screener[[#This Row],[EG2]]*100), "")</f>
        <v>0.45439024390243898</v>
      </c>
      <c r="U476"/>
    </row>
    <row r="477" spans="1:21" x14ac:dyDescent="0.25">
      <c r="A477" s="20" t="s">
        <v>910</v>
      </c>
      <c r="B477" s="34">
        <v>3942.24</v>
      </c>
      <c r="C477" s="6" t="s">
        <v>909</v>
      </c>
      <c r="D477" s="6" t="s">
        <v>13</v>
      </c>
      <c r="E477" s="6" t="s">
        <v>85</v>
      </c>
      <c r="F477" s="6" t="s">
        <v>286</v>
      </c>
      <c r="G477">
        <v>1</v>
      </c>
      <c r="H477">
        <v>202301</v>
      </c>
      <c r="I477" s="8">
        <v>14.73</v>
      </c>
      <c r="J477" s="8">
        <v>0.01</v>
      </c>
      <c r="K477" s="8">
        <v>0.21</v>
      </c>
      <c r="L477" s="8">
        <v>0.25</v>
      </c>
      <c r="M477" s="35" t="str">
        <f>INDEX(YahooDetails[], MATCH(ZACKS_Screener[Ticker], YahooDetails[Ticker],0), 3)</f>
        <v>Technology</v>
      </c>
      <c r="N477" s="6" t="str">
        <f>INDEX(YahooDetails[], MATCH(ZACKS_Screener[Ticker], YahooDetails[Ticker],0), 2)</f>
        <v>Software—Application</v>
      </c>
      <c r="O47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19.999999999999996</v>
      </c>
      <c r="P47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0.19047619047619052</v>
      </c>
      <c r="Q477" s="17">
        <f>IFERROR(ZACKS_Screener[[#This Row],[Price]]/ZACKS_Screener[[#This Row],[EPS1]], "")</f>
        <v>70.142857142857153</v>
      </c>
      <c r="R477" s="17">
        <f>IFERROR(ZACKS_Screener[[#This Row],[Price]]/ZACKS_Screener[[#This Row],[EPS2]], "")</f>
        <v>58.92</v>
      </c>
      <c r="S477" s="17">
        <f>IFERROR(ZACKS_Screener[[#This Row],[PE1]]/(ZACKS_Screener[[#This Row],[EG1]]*100), "")</f>
        <v>3.5071428571428587E-2</v>
      </c>
      <c r="T477" s="17">
        <f>IFERROR(ZACKS_Screener[[#This Row],[PE2]]/(ZACKS_Screener[[#This Row],[EG2]]*100), "")</f>
        <v>3.0932999999999997</v>
      </c>
      <c r="U477"/>
    </row>
    <row r="478" spans="1:21" x14ac:dyDescent="0.25">
      <c r="A478" s="20" t="s">
        <v>912</v>
      </c>
      <c r="B478" s="34">
        <v>3093.5</v>
      </c>
      <c r="C478" s="6" t="s">
        <v>911</v>
      </c>
      <c r="D478" s="6" t="s">
        <v>13</v>
      </c>
      <c r="E478" s="6" t="s">
        <v>85</v>
      </c>
      <c r="F478" s="6" t="s">
        <v>286</v>
      </c>
      <c r="G478">
        <v>12</v>
      </c>
      <c r="H478">
        <v>202212</v>
      </c>
      <c r="I478" s="8">
        <v>54.53</v>
      </c>
      <c r="J478" s="8">
        <v>7.88</v>
      </c>
      <c r="K478" s="8">
        <v>3.99</v>
      </c>
      <c r="L478" s="8">
        <v>4.3</v>
      </c>
      <c r="M478" s="35" t="str">
        <f>INDEX(YahooDetails[], MATCH(ZACKS_Screener[Ticker], YahooDetails[Ticker],0), 3)</f>
        <v>Industrials</v>
      </c>
      <c r="N478" s="6" t="str">
        <f>INDEX(YahooDetails[], MATCH(ZACKS_Screener[Ticker], YahooDetails[Ticker],0), 2)</f>
        <v>Specialty Industrial Machinery</v>
      </c>
      <c r="O47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-0.49365482233502533</v>
      </c>
      <c r="P47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7.769423558897233E-2</v>
      </c>
      <c r="Q478" s="17">
        <f>IFERROR(ZACKS_Screener[[#This Row],[Price]]/ZACKS_Screener[[#This Row],[EPS1]], "")</f>
        <v>13.666666666666666</v>
      </c>
      <c r="R478" s="17">
        <f>IFERROR(ZACKS_Screener[[#This Row],[Price]]/ZACKS_Screener[[#This Row],[EPS2]], "")</f>
        <v>12.68139534883721</v>
      </c>
      <c r="S478" s="17">
        <f>IFERROR(ZACKS_Screener[[#This Row],[PE1]]/(ZACKS_Screener[[#This Row],[EG1]]*100), "")</f>
        <v>-0.27684661525278492</v>
      </c>
      <c r="T478" s="17">
        <f>IFERROR(ZACKS_Screener[[#This Row],[PE2]]/(ZACKS_Screener[[#This Row],[EG2]]*100), "")</f>
        <v>1.6322183045761463</v>
      </c>
      <c r="U478"/>
    </row>
    <row r="479" spans="1:21" x14ac:dyDescent="0.25">
      <c r="A479" s="20" t="s">
        <v>914</v>
      </c>
      <c r="B479" s="34">
        <v>6559.2</v>
      </c>
      <c r="C479" s="6" t="s">
        <v>913</v>
      </c>
      <c r="D479" s="6" t="s">
        <v>22</v>
      </c>
      <c r="E479" s="6" t="s">
        <v>14</v>
      </c>
      <c r="F479" s="6" t="s">
        <v>163</v>
      </c>
      <c r="G479">
        <v>12</v>
      </c>
      <c r="H479">
        <v>202212</v>
      </c>
      <c r="I479" s="8">
        <v>157.05000000000001</v>
      </c>
      <c r="J479" s="8">
        <v>-0.44</v>
      </c>
      <c r="K479" s="8">
        <v>0.28000000000000003</v>
      </c>
      <c r="L479" s="8">
        <v>1.25</v>
      </c>
      <c r="M479" s="35" t="str">
        <f>INDEX(YahooDetails[], MATCH(ZACKS_Screener[Ticker], YahooDetails[Ticker],0), 3)</f>
        <v>Technology</v>
      </c>
      <c r="N479" s="6" t="str">
        <f>INDEX(YahooDetails[], MATCH(ZACKS_Screener[Ticker], YahooDetails[Ticker],0), 2)</f>
        <v>Software—Infrastructure</v>
      </c>
      <c r="O47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47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3.464285714285714</v>
      </c>
      <c r="Q479" s="17">
        <f>IFERROR(ZACKS_Screener[[#This Row],[Price]]/ZACKS_Screener[[#This Row],[EPS1]], "")</f>
        <v>560.89285714285711</v>
      </c>
      <c r="R479" s="17">
        <f>IFERROR(ZACKS_Screener[[#This Row],[Price]]/ZACKS_Screener[[#This Row],[EPS2]], "")</f>
        <v>125.64000000000001</v>
      </c>
      <c r="S479" s="17">
        <f>IFERROR(ZACKS_Screener[[#This Row],[PE1]]/(ZACKS_Screener[[#This Row],[EG1]]*100), "")</f>
        <v>5.6089285714285708</v>
      </c>
      <c r="T479" s="17">
        <f>IFERROR(ZACKS_Screener[[#This Row],[PE2]]/(ZACKS_Screener[[#This Row],[EG2]]*100), "")</f>
        <v>0.36267216494845367</v>
      </c>
      <c r="U479"/>
    </row>
    <row r="480" spans="1:21" x14ac:dyDescent="0.25">
      <c r="A480" s="6" t="s">
        <v>916</v>
      </c>
      <c r="B480" s="34">
        <v>3410.54</v>
      </c>
      <c r="C480" s="6" t="s">
        <v>915</v>
      </c>
      <c r="D480" s="6" t="s">
        <v>22</v>
      </c>
      <c r="E480" s="6" t="s">
        <v>41</v>
      </c>
      <c r="F480" s="6" t="s">
        <v>67</v>
      </c>
      <c r="G480">
        <v>12</v>
      </c>
      <c r="H480">
        <v>202212</v>
      </c>
      <c r="I480" s="8">
        <v>35.659999999999997</v>
      </c>
      <c r="J480" s="8">
        <v>-4.0599999999999996</v>
      </c>
      <c r="K480" s="8">
        <v>-4.46</v>
      </c>
      <c r="L480" s="8">
        <v>-4.42</v>
      </c>
      <c r="M480" s="35" t="str">
        <f>INDEX(YahooDetails[], MATCH(ZACKS_Screener[Ticker], YahooDetails[Ticker],0), 3)</f>
        <v>Healthcare</v>
      </c>
      <c r="N480" s="6" t="str">
        <f>INDEX(YahooDetails[], MATCH(ZACKS_Screener[Ticker], YahooDetails[Ticker],0), 2)</f>
        <v>Biotechnology</v>
      </c>
      <c r="O48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-9.8522167487684831E-2</v>
      </c>
      <c r="P48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8.9686098654708606E-3</v>
      </c>
      <c r="Q480" s="17">
        <f>IFERROR(ZACKS_Screener[[#This Row],[Price]]/ZACKS_Screener[[#This Row],[EPS1]], "")</f>
        <v>-7.9955156950672635</v>
      </c>
      <c r="R480" s="17">
        <f>IFERROR(ZACKS_Screener[[#This Row],[Price]]/ZACKS_Screener[[#This Row],[EPS2]], "")</f>
        <v>-8.0678733031674206</v>
      </c>
      <c r="S480" s="17">
        <f>IFERROR(ZACKS_Screener[[#This Row],[PE1]]/(ZACKS_Screener[[#This Row],[EG1]]*100), "")</f>
        <v>0.81154484304932628</v>
      </c>
      <c r="T480" s="17">
        <f>IFERROR(ZACKS_Screener[[#This Row],[PE2]]/(ZACKS_Screener[[#This Row],[EG2]]*100), "")</f>
        <v>-8.9956787330316654</v>
      </c>
      <c r="U480"/>
    </row>
    <row r="481" spans="1:21" x14ac:dyDescent="0.25">
      <c r="A481" s="20" t="s">
        <v>918</v>
      </c>
      <c r="B481" s="34">
        <v>10585.89</v>
      </c>
      <c r="C481" s="6" t="s">
        <v>917</v>
      </c>
      <c r="D481" s="6" t="s">
        <v>22</v>
      </c>
      <c r="E481" s="6" t="s">
        <v>330</v>
      </c>
      <c r="F481" s="6" t="s">
        <v>664</v>
      </c>
      <c r="G481">
        <v>12</v>
      </c>
      <c r="H481">
        <v>202212</v>
      </c>
      <c r="I481" s="8">
        <v>49.19</v>
      </c>
      <c r="J481" s="8">
        <v>-3.61</v>
      </c>
      <c r="K481" s="8">
        <v>0.31</v>
      </c>
      <c r="L481" s="8">
        <v>2.1</v>
      </c>
      <c r="M481" s="35" t="str">
        <f>INDEX(YahooDetails[], MATCH(ZACKS_Screener[Ticker], YahooDetails[Ticker],0), 3)</f>
        <v>Consumer Cyclical</v>
      </c>
      <c r="N481" s="6" t="str">
        <f>INDEX(YahooDetails[], MATCH(ZACKS_Screener[Ticker], YahooDetails[Ticker],0), 2)</f>
        <v>Resorts &amp; Casinos</v>
      </c>
      <c r="O48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48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5.774193548387097</v>
      </c>
      <c r="Q481" s="17">
        <f>IFERROR(ZACKS_Screener[[#This Row],[Price]]/ZACKS_Screener[[#This Row],[EPS1]], "")</f>
        <v>158.67741935483869</v>
      </c>
      <c r="R481" s="17">
        <f>IFERROR(ZACKS_Screener[[#This Row],[Price]]/ZACKS_Screener[[#This Row],[EPS2]], "")</f>
        <v>23.423809523809521</v>
      </c>
      <c r="S481" s="17">
        <f>IFERROR(ZACKS_Screener[[#This Row],[PE1]]/(ZACKS_Screener[[#This Row],[EG1]]*100), "")</f>
        <v>1.586774193548387</v>
      </c>
      <c r="T481" s="17">
        <f>IFERROR(ZACKS_Screener[[#This Row],[PE2]]/(ZACKS_Screener[[#This Row],[EG2]]*100), "")</f>
        <v>4.0566374035647765E-2</v>
      </c>
      <c r="U481"/>
    </row>
    <row r="482" spans="1:21" x14ac:dyDescent="0.25">
      <c r="A482" s="20" t="s">
        <v>920</v>
      </c>
      <c r="B482" s="34">
        <v>44447.01</v>
      </c>
      <c r="C482" s="6" t="s">
        <v>919</v>
      </c>
      <c r="D482" s="6" t="s">
        <v>13</v>
      </c>
      <c r="E482" s="6" t="s">
        <v>118</v>
      </c>
      <c r="F482" s="6" t="s">
        <v>119</v>
      </c>
      <c r="G482">
        <v>12</v>
      </c>
      <c r="H482">
        <v>202212</v>
      </c>
      <c r="I482" s="8">
        <v>53.17</v>
      </c>
      <c r="J482" s="8">
        <v>4.1100000000000003</v>
      </c>
      <c r="K482" s="8">
        <v>3.75</v>
      </c>
      <c r="L482" s="8">
        <v>3.67</v>
      </c>
      <c r="M482" s="35" t="str">
        <f>INDEX(YahooDetails[], MATCH(ZACKS_Screener[Ticker], YahooDetails[Ticker],0), 3)</f>
        <v>Utilities</v>
      </c>
      <c r="N482" s="6" t="str">
        <f>INDEX(YahooDetails[], MATCH(ZACKS_Screener[Ticker], YahooDetails[Ticker],0), 2)</f>
        <v>Utilities—Regulated Electric</v>
      </c>
      <c r="O48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-8.7591240875912482E-2</v>
      </c>
      <c r="P48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-2.1333333333333353E-2</v>
      </c>
      <c r="Q482" s="17">
        <f>IFERROR(ZACKS_Screener[[#This Row],[Price]]/ZACKS_Screener[[#This Row],[EPS1]], "")</f>
        <v>14.178666666666667</v>
      </c>
      <c r="R482" s="17">
        <f>IFERROR(ZACKS_Screener[[#This Row],[Price]]/ZACKS_Screener[[#This Row],[EPS2]], "")</f>
        <v>14.487738419618529</v>
      </c>
      <c r="S482" s="17">
        <f>IFERROR(ZACKS_Screener[[#This Row],[PE1]]/(ZACKS_Screener[[#This Row],[EG1]]*100), "")</f>
        <v>-1.6187311111111098</v>
      </c>
      <c r="T482" s="17">
        <f>IFERROR(ZACKS_Screener[[#This Row],[PE2]]/(ZACKS_Screener[[#This Row],[EG2]]*100), "")</f>
        <v>-6.7911273841961783</v>
      </c>
      <c r="U482"/>
    </row>
    <row r="483" spans="1:21" x14ac:dyDescent="0.25">
      <c r="A483" s="20" t="s">
        <v>922</v>
      </c>
      <c r="B483" s="34">
        <v>27302.53</v>
      </c>
      <c r="C483" s="6" t="s">
        <v>921</v>
      </c>
      <c r="D483" s="6" t="s">
        <v>13</v>
      </c>
      <c r="E483" s="6" t="s">
        <v>23</v>
      </c>
      <c r="F483" s="6" t="s">
        <v>24</v>
      </c>
      <c r="G483">
        <v>12</v>
      </c>
      <c r="H483">
        <v>202212</v>
      </c>
      <c r="I483" s="8">
        <v>42.48</v>
      </c>
      <c r="J483" s="8">
        <v>3.2</v>
      </c>
      <c r="K483" s="8">
        <v>5.49</v>
      </c>
      <c r="L483" s="8">
        <v>7.03</v>
      </c>
      <c r="M483" s="35" t="str">
        <f>INDEX(YahooDetails[], MATCH(ZACKS_Screener[Ticker], YahooDetails[Ticker],0), 3)</f>
        <v>Industrials</v>
      </c>
      <c r="N483" s="6" t="str">
        <f>INDEX(YahooDetails[], MATCH(ZACKS_Screener[Ticker], YahooDetails[Ticker],0), 2)</f>
        <v>Airlines</v>
      </c>
      <c r="O48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0.71562499999999996</v>
      </c>
      <c r="P48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0.28051001821493626</v>
      </c>
      <c r="Q483" s="17">
        <f>IFERROR(ZACKS_Screener[[#This Row],[Price]]/ZACKS_Screener[[#This Row],[EPS1]], "")</f>
        <v>7.7377049180327857</v>
      </c>
      <c r="R483" s="17">
        <f>IFERROR(ZACKS_Screener[[#This Row],[Price]]/ZACKS_Screener[[#This Row],[EPS2]], "")</f>
        <v>6.0426742532005679</v>
      </c>
      <c r="S483" s="17">
        <f>IFERROR(ZACKS_Screener[[#This Row],[PE1]]/(ZACKS_Screener[[#This Row],[EG1]]*100), "")</f>
        <v>0.10812513422578565</v>
      </c>
      <c r="T483" s="17">
        <f>IFERROR(ZACKS_Screener[[#This Row],[PE2]]/(ZACKS_Screener[[#This Row],[EG2]]*100), "")</f>
        <v>0.21541741331215009</v>
      </c>
      <c r="U483"/>
    </row>
    <row r="484" spans="1:21" x14ac:dyDescent="0.25">
      <c r="A484" s="20" t="s">
        <v>6871</v>
      </c>
      <c r="B484" s="34">
        <v>2390.11</v>
      </c>
      <c r="C484" s="6" t="s">
        <v>6870</v>
      </c>
      <c r="D484" s="6" t="s">
        <v>13</v>
      </c>
      <c r="E484" s="6" t="s">
        <v>107</v>
      </c>
      <c r="F484" s="6" t="s">
        <v>108</v>
      </c>
      <c r="G484">
        <v>12</v>
      </c>
      <c r="H484">
        <v>202212</v>
      </c>
      <c r="I484" s="8">
        <v>16.559999999999999</v>
      </c>
      <c r="J484" s="8">
        <v>0.37</v>
      </c>
      <c r="K484" s="8">
        <v>0.69</v>
      </c>
      <c r="L484" s="8">
        <v>1.43</v>
      </c>
      <c r="M484" s="35" t="str">
        <f>INDEX(YahooDetails[], MATCH(ZACKS_Screener[Ticker], YahooDetails[Ticker],0), 3)</f>
        <v>Consumer Cyclical</v>
      </c>
      <c r="N484" s="6" t="str">
        <f>INDEX(YahooDetails[], MATCH(ZACKS_Screener[Ticker], YahooDetails[Ticker],0), 2)</f>
        <v>Auto Parts</v>
      </c>
      <c r="O48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0.86486486486486469</v>
      </c>
      <c r="P48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1.0724637681159421</v>
      </c>
      <c r="Q484" s="17">
        <f>IFERROR(ZACKS_Screener[[#This Row],[Price]]/ZACKS_Screener[[#This Row],[EPS1]], "")</f>
        <v>24</v>
      </c>
      <c r="R484" s="17">
        <f>IFERROR(ZACKS_Screener[[#This Row],[Price]]/ZACKS_Screener[[#This Row],[EPS2]], "")</f>
        <v>11.58041958041958</v>
      </c>
      <c r="S484" s="17">
        <f>IFERROR(ZACKS_Screener[[#This Row],[PE1]]/(ZACKS_Screener[[#This Row],[EG1]]*100), "")</f>
        <v>0.27750000000000008</v>
      </c>
      <c r="T484" s="17">
        <f>IFERROR(ZACKS_Screener[[#This Row],[PE2]]/(ZACKS_Screener[[#This Row],[EG2]]*100), "")</f>
        <v>0.10797958797958795</v>
      </c>
      <c r="U484"/>
    </row>
    <row r="485" spans="1:21" x14ac:dyDescent="0.25">
      <c r="A485" s="20" t="s">
        <v>924</v>
      </c>
      <c r="B485" s="34">
        <v>9645.34</v>
      </c>
      <c r="C485" s="6" t="s">
        <v>923</v>
      </c>
      <c r="D485" s="6" t="s">
        <v>13</v>
      </c>
      <c r="E485" s="6" t="s">
        <v>51</v>
      </c>
      <c r="F485" s="6" t="s">
        <v>308</v>
      </c>
      <c r="G485">
        <v>12</v>
      </c>
      <c r="H485">
        <v>202212</v>
      </c>
      <c r="I485" s="8">
        <v>60.42</v>
      </c>
      <c r="J485" s="8">
        <v>4.71</v>
      </c>
      <c r="K485" s="8">
        <v>5.58</v>
      </c>
      <c r="L485" s="8">
        <v>5.82</v>
      </c>
      <c r="M485" s="35" t="str">
        <f>INDEX(YahooDetails[], MATCH(ZACKS_Screener[Ticker], YahooDetails[Ticker],0), 3)</f>
        <v>Consumer Defensive</v>
      </c>
      <c r="N485" s="6" t="str">
        <f>INDEX(YahooDetails[], MATCH(ZACKS_Screener[Ticker], YahooDetails[Ticker],0), 2)</f>
        <v>Packaged Foods</v>
      </c>
      <c r="O48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0.18471337579617836</v>
      </c>
      <c r="P48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4.3010752688172081E-2</v>
      </c>
      <c r="Q485" s="17">
        <f>IFERROR(ZACKS_Screener[[#This Row],[Price]]/ZACKS_Screener[[#This Row],[EPS1]], "")</f>
        <v>10.827956989247312</v>
      </c>
      <c r="R485" s="17">
        <f>IFERROR(ZACKS_Screener[[#This Row],[Price]]/ZACKS_Screener[[#This Row],[EPS2]], "")</f>
        <v>10.381443298969073</v>
      </c>
      <c r="S485" s="17">
        <f>IFERROR(ZACKS_Screener[[#This Row],[PE1]]/(ZACKS_Screener[[#This Row],[EG1]]*100), "")</f>
        <v>0.58620318872821653</v>
      </c>
      <c r="T485" s="17">
        <f>IFERROR(ZACKS_Screener[[#This Row],[PE2]]/(ZACKS_Screener[[#This Row],[EG2]]*100), "")</f>
        <v>2.4136855670103072</v>
      </c>
      <c r="U485"/>
    </row>
    <row r="486" spans="1:21" x14ac:dyDescent="0.25">
      <c r="A486" s="20" t="s">
        <v>926</v>
      </c>
      <c r="B486" s="34">
        <v>28365.200000000001</v>
      </c>
      <c r="C486" s="6" t="s">
        <v>925</v>
      </c>
      <c r="D486" s="6" t="s">
        <v>13</v>
      </c>
      <c r="E486" s="6" t="s">
        <v>14</v>
      </c>
      <c r="F486" s="6" t="s">
        <v>183</v>
      </c>
      <c r="G486">
        <v>12</v>
      </c>
      <c r="H486">
        <v>202212</v>
      </c>
      <c r="I486" s="8">
        <v>73</v>
      </c>
      <c r="J486" s="8">
        <v>-2.59</v>
      </c>
      <c r="K486" s="8">
        <v>-1.75</v>
      </c>
      <c r="L486" s="8">
        <v>-1.04</v>
      </c>
      <c r="M486" s="35" t="str">
        <f>INDEX(YahooDetails[], MATCH(ZACKS_Screener[Ticker], YahooDetails[Ticker],0), 3)</f>
        <v>Communication Services</v>
      </c>
      <c r="N486" s="6" t="str">
        <f>INDEX(YahooDetails[], MATCH(ZACKS_Screener[Ticker], YahooDetails[Ticker],0), 2)</f>
        <v>Internet Content &amp; Information</v>
      </c>
      <c r="O48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0.32432432432432429</v>
      </c>
      <c r="P48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0.40571428571428569</v>
      </c>
      <c r="Q486" s="17">
        <f>IFERROR(ZACKS_Screener[[#This Row],[Price]]/ZACKS_Screener[[#This Row],[EPS1]], "")</f>
        <v>-41.714285714285715</v>
      </c>
      <c r="R486" s="17">
        <f>IFERROR(ZACKS_Screener[[#This Row],[Price]]/ZACKS_Screener[[#This Row],[EPS2]], "")</f>
        <v>-70.192307692307693</v>
      </c>
      <c r="S486" s="17">
        <f>IFERROR(ZACKS_Screener[[#This Row],[PE1]]/(ZACKS_Screener[[#This Row],[EG1]]*100), "")</f>
        <v>-1.2861904761904763</v>
      </c>
      <c r="T486" s="17">
        <f>IFERROR(ZACKS_Screener[[#This Row],[PE2]]/(ZACKS_Screener[[#This Row],[EG2]]*100), "")</f>
        <v>-1.7300920910075841</v>
      </c>
      <c r="U486"/>
    </row>
    <row r="487" spans="1:21" x14ac:dyDescent="0.25">
      <c r="A487" s="20" t="s">
        <v>3569</v>
      </c>
      <c r="B487" s="34">
        <v>2984.64</v>
      </c>
      <c r="C487" s="6" t="s">
        <v>3568</v>
      </c>
      <c r="D487" s="6" t="s">
        <v>13</v>
      </c>
      <c r="E487" s="6" t="s">
        <v>14</v>
      </c>
      <c r="F487" s="6" t="s">
        <v>163</v>
      </c>
      <c r="G487">
        <v>6</v>
      </c>
      <c r="H487">
        <v>202206</v>
      </c>
      <c r="I487" s="8">
        <v>52.58</v>
      </c>
      <c r="J487" s="8">
        <v>2.57</v>
      </c>
      <c r="K487" s="8">
        <v>2.67</v>
      </c>
      <c r="L487" s="8">
        <v>2.89</v>
      </c>
      <c r="M487" s="35" t="str">
        <f>INDEX(YahooDetails[], MATCH(ZACKS_Screener[Ticker], YahooDetails[Ticker],0), 3)</f>
        <v>Technology</v>
      </c>
      <c r="N487" s="6" t="str">
        <f>INDEX(YahooDetails[], MATCH(ZACKS_Screener[Ticker], YahooDetails[Ticker],0), 2)</f>
        <v>Software—Infrastructure</v>
      </c>
      <c r="O48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3.8910505836575911E-2</v>
      </c>
      <c r="P48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8.2397003745318428E-2</v>
      </c>
      <c r="Q487" s="17">
        <f>IFERROR(ZACKS_Screener[[#This Row],[Price]]/ZACKS_Screener[[#This Row],[EPS1]], "")</f>
        <v>19.692883895131086</v>
      </c>
      <c r="R487" s="17">
        <f>IFERROR(ZACKS_Screener[[#This Row],[Price]]/ZACKS_Screener[[#This Row],[EPS2]], "")</f>
        <v>18.193771626297575</v>
      </c>
      <c r="S487" s="17">
        <f>IFERROR(ZACKS_Screener[[#This Row],[PE1]]/(ZACKS_Screener[[#This Row],[EG1]]*100), "")</f>
        <v>5.0610711610486847</v>
      </c>
      <c r="T487" s="17">
        <f>IFERROR(ZACKS_Screener[[#This Row],[PE2]]/(ZACKS_Screener[[#This Row],[EG2]]*100), "")</f>
        <v>2.2080622837370218</v>
      </c>
      <c r="U487"/>
    </row>
    <row r="488" spans="1:21" x14ac:dyDescent="0.25">
      <c r="A488" s="20" t="s">
        <v>928</v>
      </c>
      <c r="B488" s="34">
        <v>21081.09</v>
      </c>
      <c r="C488" s="6" t="s">
        <v>927</v>
      </c>
      <c r="D488" s="6" t="s">
        <v>13</v>
      </c>
      <c r="E488" s="6" t="s">
        <v>37</v>
      </c>
      <c r="F488" s="6" t="s">
        <v>418</v>
      </c>
      <c r="G488">
        <v>12</v>
      </c>
      <c r="H488">
        <v>202212</v>
      </c>
      <c r="I488" s="8">
        <v>10.199999999999999</v>
      </c>
      <c r="J488" s="8">
        <v>1.96</v>
      </c>
      <c r="K488" s="8">
        <v>2.0099999999999998</v>
      </c>
      <c r="L488" s="8">
        <v>2.1</v>
      </c>
      <c r="M488" s="35" t="str">
        <f>INDEX(YahooDetails[], MATCH(ZACKS_Screener[Ticker], YahooDetails[Ticker],0), 3)</f>
        <v>Financial Services</v>
      </c>
      <c r="N488" s="6" t="str">
        <f>INDEX(YahooDetails[], MATCH(ZACKS_Screener[Ticker], YahooDetails[Ticker],0), 2)</f>
        <v>Banks—Regional</v>
      </c>
      <c r="O48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2.5510204081632563E-2</v>
      </c>
      <c r="P48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4.4776119402985232E-2</v>
      </c>
      <c r="Q488" s="17">
        <f>IFERROR(ZACKS_Screener[[#This Row],[Price]]/ZACKS_Screener[[#This Row],[EPS1]], "")</f>
        <v>5.0746268656716422</v>
      </c>
      <c r="R488" s="17">
        <f>IFERROR(ZACKS_Screener[[#This Row],[Price]]/ZACKS_Screener[[#This Row],[EPS2]], "")</f>
        <v>4.8571428571428568</v>
      </c>
      <c r="S488" s="17">
        <f>IFERROR(ZACKS_Screener[[#This Row],[PE1]]/(ZACKS_Screener[[#This Row],[EG1]]*100), "")</f>
        <v>1.9892537313432908</v>
      </c>
      <c r="T488" s="17">
        <f>IFERROR(ZACKS_Screener[[#This Row],[PE2]]/(ZACKS_Screener[[#This Row],[EG2]]*100), "")</f>
        <v>1.0847619047619008</v>
      </c>
      <c r="U488"/>
    </row>
    <row r="489" spans="1:21" x14ac:dyDescent="0.25">
      <c r="A489" s="20" t="s">
        <v>6872</v>
      </c>
      <c r="B489" s="34">
        <v>2009.66</v>
      </c>
      <c r="C489" s="6" t="s">
        <v>90</v>
      </c>
      <c r="D489" s="6" t="s">
        <v>13</v>
      </c>
      <c r="E489" s="6" t="s">
        <v>37</v>
      </c>
      <c r="F489" s="6" t="s">
        <v>92</v>
      </c>
      <c r="G489">
        <v>12</v>
      </c>
      <c r="H489">
        <v>202212</v>
      </c>
      <c r="I489" s="8">
        <v>23.26</v>
      </c>
      <c r="J489" s="8"/>
      <c r="M489" s="35" t="str">
        <f>INDEX(YahooDetails[], MATCH(ZACKS_Screener[Ticker], YahooDetails[Ticker],0), 3)</f>
        <v/>
      </c>
      <c r="N489" s="6" t="str">
        <f>INDEX(YahooDetails[], MATCH(ZACKS_Screener[Ticker], YahooDetails[Ticker],0), 2)</f>
        <v/>
      </c>
      <c r="O489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489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489" s="17" t="str">
        <f>IFERROR(ZACKS_Screener[[#This Row],[Price]]/ZACKS_Screener[[#This Row],[EPS1]], "")</f>
        <v/>
      </c>
      <c r="R489" s="17" t="str">
        <f>IFERROR(ZACKS_Screener[[#This Row],[Price]]/ZACKS_Screener[[#This Row],[EPS2]], "")</f>
        <v/>
      </c>
      <c r="S489" s="17" t="str">
        <f>IFERROR(ZACKS_Screener[[#This Row],[PE1]]/(ZACKS_Screener[[#This Row],[EG1]]*100), "")</f>
        <v/>
      </c>
      <c r="T489" s="17" t="str">
        <f>IFERROR(ZACKS_Screener[[#This Row],[PE2]]/(ZACKS_Screener[[#This Row],[EG2]]*100), "")</f>
        <v/>
      </c>
      <c r="U489"/>
    </row>
    <row r="490" spans="1:21" x14ac:dyDescent="0.25">
      <c r="A490" s="20" t="s">
        <v>3571</v>
      </c>
      <c r="B490" s="34">
        <v>2218.48</v>
      </c>
      <c r="C490" s="6" t="s">
        <v>3570</v>
      </c>
      <c r="D490" s="6" t="s">
        <v>13</v>
      </c>
      <c r="E490" s="6" t="s">
        <v>37</v>
      </c>
      <c r="F490" s="6" t="s">
        <v>156</v>
      </c>
      <c r="G490">
        <v>12</v>
      </c>
      <c r="H490">
        <v>202212</v>
      </c>
      <c r="I490" s="8">
        <v>13.69</v>
      </c>
      <c r="J490" s="8">
        <v>0.22</v>
      </c>
      <c r="K490" s="8">
        <v>0.43</v>
      </c>
      <c r="L490" s="8">
        <v>0.75</v>
      </c>
      <c r="M490" s="35" t="str">
        <f>INDEX(YahooDetails[], MATCH(ZACKS_Screener[Ticker], YahooDetails[Ticker],0), 3)</f>
        <v>Real Estate</v>
      </c>
      <c r="N490" s="6" t="str">
        <f>INDEX(YahooDetails[], MATCH(ZACKS_Screener[Ticker], YahooDetails[Ticker],0), 2)</f>
        <v>Real Estate Services</v>
      </c>
      <c r="O49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0.95454545454545447</v>
      </c>
      <c r="P49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0.7441860465116279</v>
      </c>
      <c r="Q490" s="17">
        <f>IFERROR(ZACKS_Screener[[#This Row],[Price]]/ZACKS_Screener[[#This Row],[EPS1]], "")</f>
        <v>31.837209302325579</v>
      </c>
      <c r="R490" s="17">
        <f>IFERROR(ZACKS_Screener[[#This Row],[Price]]/ZACKS_Screener[[#This Row],[EPS2]], "")</f>
        <v>18.253333333333334</v>
      </c>
      <c r="S490" s="17">
        <f>IFERROR(ZACKS_Screener[[#This Row],[PE1]]/(ZACKS_Screener[[#This Row],[EG1]]*100), "")</f>
        <v>0.33353266888150607</v>
      </c>
      <c r="T490" s="17">
        <f>IFERROR(ZACKS_Screener[[#This Row],[PE2]]/(ZACKS_Screener[[#This Row],[EG2]]*100), "")</f>
        <v>0.24527916666666666</v>
      </c>
      <c r="U490"/>
    </row>
    <row r="491" spans="1:21" x14ac:dyDescent="0.25">
      <c r="A491" s="20" t="s">
        <v>930</v>
      </c>
      <c r="B491" s="34">
        <v>9073.8700000000008</v>
      </c>
      <c r="C491" s="6" t="s">
        <v>929</v>
      </c>
      <c r="D491" s="6" t="s">
        <v>22</v>
      </c>
      <c r="E491" s="6" t="s">
        <v>14</v>
      </c>
      <c r="F491" s="6" t="s">
        <v>183</v>
      </c>
      <c r="G491">
        <v>12</v>
      </c>
      <c r="H491">
        <v>202212</v>
      </c>
      <c r="I491" s="8">
        <v>25.95</v>
      </c>
      <c r="J491" s="8">
        <v>1.58</v>
      </c>
      <c r="K491" s="8">
        <v>1.85</v>
      </c>
      <c r="L491" s="8">
        <v>2.09</v>
      </c>
      <c r="M491" s="35" t="str">
        <f>INDEX(YahooDetails[], MATCH(ZACKS_Screener[Ticker], YahooDetails[Ticker],0), 3)</f>
        <v>Technology</v>
      </c>
      <c r="N491" s="6" t="str">
        <f>INDEX(YahooDetails[], MATCH(ZACKS_Screener[Ticker], YahooDetails[Ticker],0), 2)</f>
        <v>Software—Infrastructure</v>
      </c>
      <c r="O49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0.17088607594936708</v>
      </c>
      <c r="P49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0.1297297297297296</v>
      </c>
      <c r="Q491" s="17">
        <f>IFERROR(ZACKS_Screener[[#This Row],[Price]]/ZACKS_Screener[[#This Row],[EPS1]], "")</f>
        <v>14.027027027027026</v>
      </c>
      <c r="R491" s="17">
        <f>IFERROR(ZACKS_Screener[[#This Row],[Price]]/ZACKS_Screener[[#This Row],[EPS2]], "")</f>
        <v>12.416267942583733</v>
      </c>
      <c r="S491" s="17">
        <f>IFERROR(ZACKS_Screener[[#This Row],[PE1]]/(ZACKS_Screener[[#This Row],[EG1]]*100), "")</f>
        <v>0.82084084084084086</v>
      </c>
      <c r="T491" s="17">
        <f>IFERROR(ZACKS_Screener[[#This Row],[PE2]]/(ZACKS_Screener[[#This Row],[EG2]]*100), "")</f>
        <v>0.95708732057416379</v>
      </c>
      <c r="U491"/>
    </row>
    <row r="492" spans="1:21" x14ac:dyDescent="0.25">
      <c r="A492" s="20" t="s">
        <v>932</v>
      </c>
      <c r="B492" s="34">
        <v>7396.99</v>
      </c>
      <c r="C492" s="6" t="s">
        <v>931</v>
      </c>
      <c r="D492" s="6" t="s">
        <v>13</v>
      </c>
      <c r="E492" s="6" t="s">
        <v>18</v>
      </c>
      <c r="F492" s="6" t="s">
        <v>903</v>
      </c>
      <c r="G492">
        <v>7</v>
      </c>
      <c r="H492">
        <v>202207</v>
      </c>
      <c r="I492" s="8">
        <v>61.01</v>
      </c>
      <c r="J492" s="8">
        <v>2.68</v>
      </c>
      <c r="K492" s="8">
        <v>3.05</v>
      </c>
      <c r="L492" s="8">
        <v>3.16</v>
      </c>
      <c r="M492" s="35" t="str">
        <f>INDEX(YahooDetails[], MATCH(ZACKS_Screener[Ticker], YahooDetails[Ticker],0), 3)</f>
        <v>Industrials</v>
      </c>
      <c r="N492" s="6" t="str">
        <f>INDEX(YahooDetails[], MATCH(ZACKS_Screener[Ticker], YahooDetails[Ticker],0), 2)</f>
        <v>Specialty Industrial Machinery</v>
      </c>
      <c r="O49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0.13805970149253718</v>
      </c>
      <c r="P49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3.606557377049191E-2</v>
      </c>
      <c r="Q492" s="17">
        <f>IFERROR(ZACKS_Screener[[#This Row],[Price]]/ZACKS_Screener[[#This Row],[EPS1]], "")</f>
        <v>20.003278688524592</v>
      </c>
      <c r="R492" s="17">
        <f>IFERROR(ZACKS_Screener[[#This Row],[Price]]/ZACKS_Screener[[#This Row],[EPS2]], "")</f>
        <v>19.306962025316455</v>
      </c>
      <c r="S492" s="17">
        <f>IFERROR(ZACKS_Screener[[#This Row],[PE1]]/(ZACKS_Screener[[#This Row],[EG1]]*100), "")</f>
        <v>1.4488861320336743</v>
      </c>
      <c r="T492" s="17">
        <f>IFERROR(ZACKS_Screener[[#This Row],[PE2]]/(ZACKS_Screener[[#This Row],[EG2]]*100), "")</f>
        <v>5.3532940161104561</v>
      </c>
      <c r="U492"/>
    </row>
    <row r="493" spans="1:21" x14ac:dyDescent="0.25">
      <c r="A493" s="20" t="s">
        <v>934</v>
      </c>
      <c r="B493" s="34">
        <v>31534.45</v>
      </c>
      <c r="C493" s="6" t="s">
        <v>933</v>
      </c>
      <c r="D493" s="6" t="s">
        <v>13</v>
      </c>
      <c r="E493" s="6" t="s">
        <v>130</v>
      </c>
      <c r="F493" s="6" t="s">
        <v>189</v>
      </c>
      <c r="G493">
        <v>12</v>
      </c>
      <c r="H493">
        <v>202212</v>
      </c>
      <c r="I493" s="8">
        <v>68.7</v>
      </c>
      <c r="J493" s="8">
        <v>3.41</v>
      </c>
      <c r="K493" s="8">
        <v>3.64</v>
      </c>
      <c r="L493" s="8">
        <v>4.22</v>
      </c>
      <c r="M493" s="35" t="str">
        <f>INDEX(YahooDetails[], MATCH(ZACKS_Screener[Ticker], YahooDetails[Ticker],0), 3)</f>
        <v>Basic Materials</v>
      </c>
      <c r="N493" s="6" t="str">
        <f>INDEX(YahooDetails[], MATCH(ZACKS_Screener[Ticker], YahooDetails[Ticker],0), 2)</f>
        <v>Specialty Chemicals</v>
      </c>
      <c r="O49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6.7448680351906154E-2</v>
      </c>
      <c r="P49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0.15934065934065925</v>
      </c>
      <c r="Q493" s="17">
        <f>IFERROR(ZACKS_Screener[[#This Row],[Price]]/ZACKS_Screener[[#This Row],[EPS1]], "")</f>
        <v>18.873626373626372</v>
      </c>
      <c r="R493" s="17">
        <f>IFERROR(ZACKS_Screener[[#This Row],[Price]]/ZACKS_Screener[[#This Row],[EPS2]], "")</f>
        <v>16.279620853080569</v>
      </c>
      <c r="S493" s="17">
        <f>IFERROR(ZACKS_Screener[[#This Row],[PE1]]/(ZACKS_Screener[[#This Row],[EG1]]*100), "")</f>
        <v>2.7982202580028668</v>
      </c>
      <c r="T493" s="17">
        <f>IFERROR(ZACKS_Screener[[#This Row],[PE2]]/(ZACKS_Screener[[#This Row],[EG2]]*100), "")</f>
        <v>1.0216865500898846</v>
      </c>
      <c r="U493"/>
    </row>
    <row r="494" spans="1:21" x14ac:dyDescent="0.25">
      <c r="A494" s="20" t="s">
        <v>936</v>
      </c>
      <c r="B494" s="34">
        <v>31118.880000000001</v>
      </c>
      <c r="C494" s="6" t="s">
        <v>935</v>
      </c>
      <c r="D494" s="6" t="s">
        <v>22</v>
      </c>
      <c r="E494" s="6" t="s">
        <v>14</v>
      </c>
      <c r="F494" s="6" t="s">
        <v>201</v>
      </c>
      <c r="G494">
        <v>12</v>
      </c>
      <c r="H494">
        <v>202212</v>
      </c>
      <c r="I494" s="8">
        <v>96.68</v>
      </c>
      <c r="J494" s="8">
        <v>0.98</v>
      </c>
      <c r="K494" s="8">
        <v>1.17</v>
      </c>
      <c r="L494" s="8">
        <v>1.46</v>
      </c>
      <c r="M494" s="35" t="str">
        <f>INDEX(YahooDetails[], MATCH(ZACKS_Screener[Ticker], YahooDetails[Ticker],0), 3)</f>
        <v>Technology</v>
      </c>
      <c r="N494" s="6" t="str">
        <f>INDEX(YahooDetails[], MATCH(ZACKS_Screener[Ticker], YahooDetails[Ticker],0), 2)</f>
        <v>Software—Application</v>
      </c>
      <c r="O49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0.1938775510204081</v>
      </c>
      <c r="P49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0.2478632478632479</v>
      </c>
      <c r="Q494" s="17">
        <f>IFERROR(ZACKS_Screener[[#This Row],[Price]]/ZACKS_Screener[[#This Row],[EPS1]], "")</f>
        <v>82.632478632478637</v>
      </c>
      <c r="R494" s="17">
        <f>IFERROR(ZACKS_Screener[[#This Row],[Price]]/ZACKS_Screener[[#This Row],[EPS2]], "")</f>
        <v>66.219178082191789</v>
      </c>
      <c r="S494" s="17">
        <f>IFERROR(ZACKS_Screener[[#This Row],[PE1]]/(ZACKS_Screener[[#This Row],[EG1]]*100), "")</f>
        <v>4.2620962663067941</v>
      </c>
      <c r="T494" s="17">
        <f>IFERROR(ZACKS_Screener[[#This Row],[PE2]]/(ZACKS_Screener[[#This Row],[EG2]]*100), "")</f>
        <v>2.671601322626358</v>
      </c>
      <c r="U494"/>
    </row>
    <row r="495" spans="1:21" x14ac:dyDescent="0.25">
      <c r="A495" s="20" t="s">
        <v>938</v>
      </c>
      <c r="B495" s="34">
        <v>5420.63</v>
      </c>
      <c r="C495" s="6" t="s">
        <v>937</v>
      </c>
      <c r="D495" s="6" t="s">
        <v>13</v>
      </c>
      <c r="E495" s="6" t="s">
        <v>30</v>
      </c>
      <c r="F495" s="6" t="s">
        <v>939</v>
      </c>
      <c r="G495">
        <v>1</v>
      </c>
      <c r="H495">
        <v>202301</v>
      </c>
      <c r="I495" s="8">
        <v>328.84</v>
      </c>
      <c r="J495" s="8">
        <v>48.16</v>
      </c>
      <c r="K495" s="8">
        <v>34.69</v>
      </c>
      <c r="L495" s="8">
        <v>33.26</v>
      </c>
      <c r="M495" s="35" t="str">
        <f>INDEX(YahooDetails[], MATCH(ZACKS_Screener[Ticker], YahooDetails[Ticker],0), 3)</f>
        <v>Consumer Cyclical</v>
      </c>
      <c r="N495" s="6" t="str">
        <f>INDEX(YahooDetails[], MATCH(ZACKS_Screener[Ticker], YahooDetails[Ticker],0), 2)</f>
        <v>Department Stores</v>
      </c>
      <c r="O49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-0.27969269102990035</v>
      </c>
      <c r="P49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-4.1222254251945797E-2</v>
      </c>
      <c r="Q495" s="17">
        <f>IFERROR(ZACKS_Screener[[#This Row],[Price]]/ZACKS_Screener[[#This Row],[EPS1]], "")</f>
        <v>9.4793888728740274</v>
      </c>
      <c r="R495" s="17">
        <f>IFERROR(ZACKS_Screener[[#This Row],[Price]]/ZACKS_Screener[[#This Row],[EPS2]], "")</f>
        <v>9.8869512928442571</v>
      </c>
      <c r="S495" s="17">
        <f>IFERROR(ZACKS_Screener[[#This Row],[PE1]]/(ZACKS_Screener[[#This Row],[EG1]]*100), "")</f>
        <v>-0.33892157989429333</v>
      </c>
      <c r="T495" s="17">
        <f>IFERROR(ZACKS_Screener[[#This Row],[PE2]]/(ZACKS_Screener[[#This Row],[EG2]]*100), "")</f>
        <v>-2.3984499325088628</v>
      </c>
      <c r="U495"/>
    </row>
    <row r="496" spans="1:21" x14ac:dyDescent="0.25">
      <c r="A496" s="20" t="s">
        <v>941</v>
      </c>
      <c r="B496" s="34">
        <v>119616.53</v>
      </c>
      <c r="C496" s="6" t="s">
        <v>940</v>
      </c>
      <c r="D496" s="6" t="s">
        <v>13</v>
      </c>
      <c r="E496" s="6" t="s">
        <v>18</v>
      </c>
      <c r="F496" s="6" t="s">
        <v>147</v>
      </c>
      <c r="G496">
        <v>10</v>
      </c>
      <c r="H496">
        <v>202210</v>
      </c>
      <c r="I496" s="8">
        <v>407.98</v>
      </c>
      <c r="J496" s="8">
        <v>23.28</v>
      </c>
      <c r="K496" s="8">
        <v>31.91</v>
      </c>
      <c r="L496" s="8">
        <v>32.17</v>
      </c>
      <c r="M496" s="35" t="str">
        <f>INDEX(YahooDetails[], MATCH(ZACKS_Screener[Ticker], YahooDetails[Ticker],0), 3)</f>
        <v>Industrials</v>
      </c>
      <c r="N496" s="6" t="str">
        <f>INDEX(YahooDetails[], MATCH(ZACKS_Screener[Ticker], YahooDetails[Ticker],0), 2)</f>
        <v>Farm &amp; Heavy Construction Machinery</v>
      </c>
      <c r="O49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0.37070446735395185</v>
      </c>
      <c r="P49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8.1479160137888293E-3</v>
      </c>
      <c r="Q496" s="17">
        <f>IFERROR(ZACKS_Screener[[#This Row],[Price]]/ZACKS_Screener[[#This Row],[EPS1]], "")</f>
        <v>12.78533375117518</v>
      </c>
      <c r="R496" s="17">
        <f>IFERROR(ZACKS_Screener[[#This Row],[Price]]/ZACKS_Screener[[#This Row],[EPS2]], "")</f>
        <v>12.682001865091701</v>
      </c>
      <c r="S496" s="17">
        <f>IFERROR(ZACKS_Screener[[#This Row],[PE1]]/(ZACKS_Screener[[#This Row],[EG1]]*100), "")</f>
        <v>0.34489289655545563</v>
      </c>
      <c r="T496" s="17">
        <f>IFERROR(ZACKS_Screener[[#This Row],[PE2]]/(ZACKS_Screener[[#This Row],[EG2]]*100), "")</f>
        <v>15.564718442887452</v>
      </c>
      <c r="U496"/>
    </row>
    <row r="497" spans="1:21" x14ac:dyDescent="0.25">
      <c r="A497" s="20" t="s">
        <v>943</v>
      </c>
      <c r="B497" s="34">
        <v>13298.44</v>
      </c>
      <c r="C497" s="6" t="s">
        <v>942</v>
      </c>
      <c r="D497" s="6" t="s">
        <v>13</v>
      </c>
      <c r="E497" s="6" t="s">
        <v>330</v>
      </c>
      <c r="F497" s="6" t="s">
        <v>944</v>
      </c>
      <c r="G497">
        <v>3</v>
      </c>
      <c r="H497">
        <v>202303</v>
      </c>
      <c r="I497" s="8">
        <v>508.35</v>
      </c>
      <c r="J497" s="8">
        <v>19.37</v>
      </c>
      <c r="K497" s="8">
        <v>21.76</v>
      </c>
      <c r="L497" s="8">
        <v>25.31</v>
      </c>
      <c r="M497" s="35" t="str">
        <f>INDEX(YahooDetails[], MATCH(ZACKS_Screener[Ticker], YahooDetails[Ticker],0), 3)</f>
        <v>Consumer Cyclical</v>
      </c>
      <c r="N497" s="6" t="str">
        <f>INDEX(YahooDetails[], MATCH(ZACKS_Screener[Ticker], YahooDetails[Ticker],0), 2)</f>
        <v>Footwear &amp; Accessories</v>
      </c>
      <c r="O49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0.12338668043366033</v>
      </c>
      <c r="P49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0.16314338235294104</v>
      </c>
      <c r="Q497" s="17">
        <f>IFERROR(ZACKS_Screener[[#This Row],[Price]]/ZACKS_Screener[[#This Row],[EPS1]], "")</f>
        <v>23.361672794117645</v>
      </c>
      <c r="R497" s="17">
        <f>IFERROR(ZACKS_Screener[[#This Row],[Price]]/ZACKS_Screener[[#This Row],[EPS2]], "")</f>
        <v>20.084946661398657</v>
      </c>
      <c r="S497" s="17">
        <f>IFERROR(ZACKS_Screener[[#This Row],[PE1]]/(ZACKS_Screener[[#This Row],[EG1]]*100), "")</f>
        <v>1.8933707197575678</v>
      </c>
      <c r="T497" s="17">
        <f>IFERROR(ZACKS_Screener[[#This Row],[PE2]]/(ZACKS_Screener[[#This Row],[EG2]]*100), "")</f>
        <v>1.2311223643719298</v>
      </c>
      <c r="U497"/>
    </row>
    <row r="498" spans="1:21" x14ac:dyDescent="0.25">
      <c r="A498" s="20" t="s">
        <v>6874</v>
      </c>
      <c r="B498" s="34">
        <v>2143</v>
      </c>
      <c r="C498" s="6" t="s">
        <v>6873</v>
      </c>
      <c r="D498" s="6" t="s">
        <v>13</v>
      </c>
      <c r="E498" s="6" t="s">
        <v>37</v>
      </c>
      <c r="F498" s="6" t="s">
        <v>250</v>
      </c>
      <c r="G498">
        <v>12</v>
      </c>
      <c r="H498">
        <v>202212</v>
      </c>
      <c r="I498" s="8">
        <v>12.62</v>
      </c>
      <c r="J498" s="8">
        <v>2.0299999999999998</v>
      </c>
      <c r="K498" s="8">
        <v>1.88</v>
      </c>
      <c r="L498" s="8">
        <v>1.82</v>
      </c>
      <c r="M498" s="35" t="str">
        <f>INDEX(YahooDetails[], MATCH(ZACKS_Screener[Ticker], YahooDetails[Ticker],0), 3)</f>
        <v>Real Estate</v>
      </c>
      <c r="N498" s="6" t="str">
        <f>INDEX(YahooDetails[], MATCH(ZACKS_Screener[Ticker], YahooDetails[Ticker],0), 2)</f>
        <v>REIT—Office</v>
      </c>
      <c r="O49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-7.3891625615763512E-2</v>
      </c>
      <c r="P49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-3.1914893617021191E-2</v>
      </c>
      <c r="Q498" s="17">
        <f>IFERROR(ZACKS_Screener[[#This Row],[Price]]/ZACKS_Screener[[#This Row],[EPS1]], "")</f>
        <v>6.7127659574468082</v>
      </c>
      <c r="R498" s="17">
        <f>IFERROR(ZACKS_Screener[[#This Row],[Price]]/ZACKS_Screener[[#This Row],[EPS2]], "")</f>
        <v>6.9340659340659334</v>
      </c>
      <c r="S498" s="17">
        <f>IFERROR(ZACKS_Screener[[#This Row],[PE1]]/(ZACKS_Screener[[#This Row],[EG1]]*100), "")</f>
        <v>-0.9084609929078018</v>
      </c>
      <c r="T498" s="17">
        <f>IFERROR(ZACKS_Screener[[#This Row],[PE2]]/(ZACKS_Screener[[#This Row],[EG2]]*100), "")</f>
        <v>-2.1726739926739982</v>
      </c>
      <c r="U498"/>
    </row>
    <row r="499" spans="1:21" x14ac:dyDescent="0.25">
      <c r="A499" s="20" t="s">
        <v>946</v>
      </c>
      <c r="B499" s="34">
        <v>35874.92</v>
      </c>
      <c r="C499" s="6" t="s">
        <v>945</v>
      </c>
      <c r="D499" s="6" t="s">
        <v>13</v>
      </c>
      <c r="E499" s="6" t="s">
        <v>14</v>
      </c>
      <c r="F499" s="6" t="s">
        <v>163</v>
      </c>
      <c r="G499">
        <v>1</v>
      </c>
      <c r="H499">
        <v>202301</v>
      </c>
      <c r="I499" s="8">
        <v>49.33</v>
      </c>
      <c r="J499" s="8">
        <v>7.61</v>
      </c>
      <c r="K499" s="8">
        <v>5.55</v>
      </c>
      <c r="L499" s="8">
        <v>6.15</v>
      </c>
      <c r="M499" s="35" t="str">
        <f>INDEX(YahooDetails[], MATCH(ZACKS_Screener[Ticker], YahooDetails[Ticker],0), 3)</f>
        <v>Technology</v>
      </c>
      <c r="N499" s="6" t="str">
        <f>INDEX(YahooDetails[], MATCH(ZACKS_Screener[Ticker], YahooDetails[Ticker],0), 2)</f>
        <v>Computer Hardware</v>
      </c>
      <c r="O49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-0.27069645203679377</v>
      </c>
      <c r="P49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0.10810810810810821</v>
      </c>
      <c r="Q499" s="17">
        <f>IFERROR(ZACKS_Screener[[#This Row],[Price]]/ZACKS_Screener[[#This Row],[EPS1]], "")</f>
        <v>8.8882882882882885</v>
      </c>
      <c r="R499" s="17">
        <f>IFERROR(ZACKS_Screener[[#This Row],[Price]]/ZACKS_Screener[[#This Row],[EPS2]], "")</f>
        <v>8.0211382113821124</v>
      </c>
      <c r="S499" s="17">
        <f>IFERROR(ZACKS_Screener[[#This Row],[PE1]]/(ZACKS_Screener[[#This Row],[EG1]]*100), "")</f>
        <v>-0.32834890230035857</v>
      </c>
      <c r="T499" s="17">
        <f>IFERROR(ZACKS_Screener[[#This Row],[PE2]]/(ZACKS_Screener[[#This Row],[EG2]]*100), "")</f>
        <v>0.74195528455284465</v>
      </c>
      <c r="U499"/>
    </row>
    <row r="500" spans="1:21" x14ac:dyDescent="0.25">
      <c r="A500" s="20" t="s">
        <v>3574</v>
      </c>
      <c r="B500" s="34">
        <v>2382.1799999999998</v>
      </c>
      <c r="C500" s="6" t="s">
        <v>90</v>
      </c>
      <c r="D500" s="6" t="s">
        <v>13</v>
      </c>
      <c r="E500" s="6" t="s">
        <v>37</v>
      </c>
      <c r="F500" s="6" t="s">
        <v>92</v>
      </c>
      <c r="G500">
        <v>12</v>
      </c>
      <c r="H500">
        <v>202212</v>
      </c>
      <c r="I500" s="8">
        <v>39.44</v>
      </c>
      <c r="J500" s="8"/>
      <c r="M500" s="35" t="str">
        <f>INDEX(YahooDetails[], MATCH(ZACKS_Screener[Ticker], YahooDetails[Ticker],0), 3)</f>
        <v/>
      </c>
      <c r="N500" s="6" t="str">
        <f>INDEX(YahooDetails[], MATCH(ZACKS_Screener[Ticker], YahooDetails[Ticker],0), 2)</f>
        <v/>
      </c>
      <c r="O500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500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500" s="17" t="str">
        <f>IFERROR(ZACKS_Screener[[#This Row],[Price]]/ZACKS_Screener[[#This Row],[EPS1]], "")</f>
        <v/>
      </c>
      <c r="R500" s="17" t="str">
        <f>IFERROR(ZACKS_Screener[[#This Row],[Price]]/ZACKS_Screener[[#This Row],[EPS2]], "")</f>
        <v/>
      </c>
      <c r="S500" s="17" t="str">
        <f>IFERROR(ZACKS_Screener[[#This Row],[PE1]]/(ZACKS_Screener[[#This Row],[EG1]]*100), "")</f>
        <v/>
      </c>
      <c r="T500" s="17" t="str">
        <f>IFERROR(ZACKS_Screener[[#This Row],[PE2]]/(ZACKS_Screener[[#This Row],[EG2]]*100), "")</f>
        <v/>
      </c>
      <c r="U500"/>
    </row>
    <row r="501" spans="1:21" x14ac:dyDescent="0.25">
      <c r="A501" s="20" t="s">
        <v>948</v>
      </c>
      <c r="B501" s="34">
        <v>4404.28</v>
      </c>
      <c r="C501" s="6" t="s">
        <v>947</v>
      </c>
      <c r="D501" s="6" t="s">
        <v>13</v>
      </c>
      <c r="E501" s="6" t="s">
        <v>223</v>
      </c>
      <c r="F501" s="6" t="s">
        <v>270</v>
      </c>
      <c r="G501">
        <v>12</v>
      </c>
      <c r="H501">
        <v>202212</v>
      </c>
      <c r="I501" s="8">
        <v>87.6</v>
      </c>
      <c r="J501" s="8">
        <v>6.78</v>
      </c>
      <c r="K501" s="8">
        <v>5.83</v>
      </c>
      <c r="L501" s="8">
        <v>6.63</v>
      </c>
      <c r="M501" s="35" t="str">
        <f>INDEX(YahooDetails[], MATCH(ZACKS_Screener[Ticker], YahooDetails[Ticker],0), 3)</f>
        <v>Energy</v>
      </c>
      <c r="N501" s="6" t="str">
        <f>INDEX(YahooDetails[], MATCH(ZACKS_Screener[Ticker], YahooDetails[Ticker],0), 2)</f>
        <v>Oil &amp; Gas E&amp;P</v>
      </c>
      <c r="O50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-0.14011799410029502</v>
      </c>
      <c r="P50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0.13722126929674097</v>
      </c>
      <c r="Q501" s="17">
        <f>IFERROR(ZACKS_Screener[[#This Row],[Price]]/ZACKS_Screener[[#This Row],[EPS1]], "")</f>
        <v>15.025728987993137</v>
      </c>
      <c r="R501" s="17">
        <f>IFERROR(ZACKS_Screener[[#This Row],[Price]]/ZACKS_Screener[[#This Row],[EPS2]], "")</f>
        <v>13.212669683257918</v>
      </c>
      <c r="S501" s="17">
        <f>IFERROR(ZACKS_Screener[[#This Row],[PE1]]/(ZACKS_Screener[[#This Row],[EG1]]*100), "")</f>
        <v>-1.0723625530378258</v>
      </c>
      <c r="T501" s="17">
        <f>IFERROR(ZACKS_Screener[[#This Row],[PE2]]/(ZACKS_Screener[[#This Row],[EG2]]*100), "")</f>
        <v>0.96287330316742092</v>
      </c>
      <c r="U501"/>
    </row>
    <row r="502" spans="1:21" x14ac:dyDescent="0.25">
      <c r="A502" s="20" t="s">
        <v>950</v>
      </c>
      <c r="B502" s="34">
        <v>95979.83</v>
      </c>
      <c r="C502" s="6" t="s">
        <v>949</v>
      </c>
      <c r="D502" s="6" t="s">
        <v>13</v>
      </c>
      <c r="E502" s="6" t="s">
        <v>51</v>
      </c>
      <c r="F502" s="6" t="s">
        <v>52</v>
      </c>
      <c r="G502">
        <v>6</v>
      </c>
      <c r="H502">
        <v>202206</v>
      </c>
      <c r="I502" s="8">
        <v>170.39</v>
      </c>
      <c r="J502" s="8">
        <v>7.62</v>
      </c>
      <c r="K502" s="8">
        <v>8.2100000000000009</v>
      </c>
      <c r="L502" s="8">
        <v>8.6199999999999992</v>
      </c>
      <c r="M502" s="35" t="str">
        <f>INDEX(YahooDetails[], MATCH(ZACKS_Screener[Ticker], YahooDetails[Ticker],0), 3)</f>
        <v>Consumer Defensive</v>
      </c>
      <c r="N502" s="6" t="str">
        <f>INDEX(YahooDetails[], MATCH(ZACKS_Screener[Ticker], YahooDetails[Ticker],0), 2)</f>
        <v>Beverages—Wineries &amp; Distilleries</v>
      </c>
      <c r="O50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7.7427821522309814E-2</v>
      </c>
      <c r="P50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4.9939098660170322E-2</v>
      </c>
      <c r="Q502" s="17">
        <f>IFERROR(ZACKS_Screener[[#This Row],[Price]]/ZACKS_Screener[[#This Row],[EPS1]], "")</f>
        <v>20.753958587088913</v>
      </c>
      <c r="R502" s="17">
        <f>IFERROR(ZACKS_Screener[[#This Row],[Price]]/ZACKS_Screener[[#This Row],[EPS2]], "")</f>
        <v>19.766821345707658</v>
      </c>
      <c r="S502" s="17">
        <f>IFERROR(ZACKS_Screener[[#This Row],[PE1]]/(ZACKS_Screener[[#This Row],[EG1]]*100), "")</f>
        <v>2.6804265158240219</v>
      </c>
      <c r="T502" s="17">
        <f>IFERROR(ZACKS_Screener[[#This Row],[PE2]]/(ZACKS_Screener[[#This Row],[EG2]]*100), "")</f>
        <v>3.9581854450795246</v>
      </c>
      <c r="U502"/>
    </row>
    <row r="503" spans="1:21" x14ac:dyDescent="0.25">
      <c r="A503" s="20" t="s">
        <v>6876</v>
      </c>
      <c r="B503" s="34">
        <v>2292.9</v>
      </c>
      <c r="C503" s="6" t="s">
        <v>6875</v>
      </c>
      <c r="D503" s="6" t="s">
        <v>13</v>
      </c>
      <c r="E503" s="6" t="s">
        <v>26</v>
      </c>
      <c r="F503" s="6" t="s">
        <v>959</v>
      </c>
      <c r="G503">
        <v>12</v>
      </c>
      <c r="H503">
        <v>202212</v>
      </c>
      <c r="I503" s="8">
        <v>24.62</v>
      </c>
      <c r="J503" s="8">
        <v>2.4500000000000002</v>
      </c>
      <c r="K503" s="8">
        <v>1.74</v>
      </c>
      <c r="L503" s="8">
        <v>1.87</v>
      </c>
      <c r="M503" s="35" t="str">
        <f>INDEX(YahooDetails[], MATCH(ZACKS_Screener[Ticker], YahooDetails[Ticker],0), 3)</f>
        <v>Consumer Cyclical</v>
      </c>
      <c r="N503" s="6" t="str">
        <f>INDEX(YahooDetails[], MATCH(ZACKS_Screener[Ticker], YahooDetails[Ticker],0), 2)</f>
        <v>Residential Construction</v>
      </c>
      <c r="O50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-0.28979591836734697</v>
      </c>
      <c r="P50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7.4712643678160981E-2</v>
      </c>
      <c r="Q503" s="17">
        <f>IFERROR(ZACKS_Screener[[#This Row],[Price]]/ZACKS_Screener[[#This Row],[EPS1]], "")</f>
        <v>14.149425287356323</v>
      </c>
      <c r="R503" s="17">
        <f>IFERROR(ZACKS_Screener[[#This Row],[Price]]/ZACKS_Screener[[#This Row],[EPS2]], "")</f>
        <v>13.165775401069519</v>
      </c>
      <c r="S503" s="17">
        <f>IFERROR(ZACKS_Screener[[#This Row],[PE1]]/(ZACKS_Screener[[#This Row],[EG1]]*100), "")</f>
        <v>-0.48825481625384487</v>
      </c>
      <c r="T503" s="17">
        <f>IFERROR(ZACKS_Screener[[#This Row],[PE2]]/(ZACKS_Screener[[#This Row],[EG2]]*100), "")</f>
        <v>1.7621883998354573</v>
      </c>
      <c r="U503"/>
    </row>
    <row r="504" spans="1:21" x14ac:dyDescent="0.25">
      <c r="A504" s="20" t="s">
        <v>952</v>
      </c>
      <c r="B504" s="34">
        <v>29338.38</v>
      </c>
      <c r="C504" s="6" t="s">
        <v>951</v>
      </c>
      <c r="D504" s="6" t="s">
        <v>13</v>
      </c>
      <c r="E504" s="6" t="s">
        <v>37</v>
      </c>
      <c r="F504" s="6" t="s">
        <v>212</v>
      </c>
      <c r="G504">
        <v>12</v>
      </c>
      <c r="H504">
        <v>202212</v>
      </c>
      <c r="I504" s="8">
        <v>115.53</v>
      </c>
      <c r="J504" s="8">
        <v>15.5</v>
      </c>
      <c r="K504" s="8">
        <v>13.43</v>
      </c>
      <c r="L504" s="8">
        <v>14.24</v>
      </c>
      <c r="M504" s="35" t="str">
        <f>INDEX(YahooDetails[], MATCH(ZACKS_Screener[Ticker], YahooDetails[Ticker],0), 3)</f>
        <v>Financial Services</v>
      </c>
      <c r="N504" s="6" t="str">
        <f>INDEX(YahooDetails[], MATCH(ZACKS_Screener[Ticker], YahooDetails[Ticker],0), 2)</f>
        <v>Credit Services</v>
      </c>
      <c r="O50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-0.13354838709677422</v>
      </c>
      <c r="P50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6.0312732688011954E-2</v>
      </c>
      <c r="Q504" s="17">
        <f>IFERROR(ZACKS_Screener[[#This Row],[Price]]/ZACKS_Screener[[#This Row],[EPS1]], "")</f>
        <v>8.6023827252419967</v>
      </c>
      <c r="R504" s="17">
        <f>IFERROR(ZACKS_Screener[[#This Row],[Price]]/ZACKS_Screener[[#This Row],[EPS2]], "")</f>
        <v>8.1130617977528097</v>
      </c>
      <c r="S504" s="17">
        <f>IFERROR(ZACKS_Screener[[#This Row],[PE1]]/(ZACKS_Screener[[#This Row],[EG1]]*100), "")</f>
        <v>-0.64413976928140548</v>
      </c>
      <c r="T504" s="17">
        <f>IFERROR(ZACKS_Screener[[#This Row],[PE2]]/(ZACKS_Screener[[#This Row],[EG2]]*100), "")</f>
        <v>1.3451656783187675</v>
      </c>
      <c r="U504"/>
    </row>
    <row r="505" spans="1:21" x14ac:dyDescent="0.25">
      <c r="A505" s="20" t="s">
        <v>954</v>
      </c>
      <c r="B505" s="34">
        <v>36189.1</v>
      </c>
      <c r="C505" s="6" t="s">
        <v>953</v>
      </c>
      <c r="D505" s="6" t="s">
        <v>13</v>
      </c>
      <c r="E505" s="6" t="s">
        <v>30</v>
      </c>
      <c r="F505" s="6" t="s">
        <v>590</v>
      </c>
      <c r="G505">
        <v>1</v>
      </c>
      <c r="H505">
        <v>202301</v>
      </c>
      <c r="I505" s="8">
        <v>164.99</v>
      </c>
      <c r="J505" s="8">
        <v>10.68</v>
      </c>
      <c r="K505" s="8">
        <v>10.039999999999999</v>
      </c>
      <c r="L505" s="8">
        <v>10.92</v>
      </c>
      <c r="M505" s="35" t="str">
        <f>INDEX(YahooDetails[], MATCH(ZACKS_Screener[Ticker], YahooDetails[Ticker],0), 3)</f>
        <v>Consumer Defensive</v>
      </c>
      <c r="N505" s="6" t="str">
        <f>INDEX(YahooDetails[], MATCH(ZACKS_Screener[Ticker], YahooDetails[Ticker],0), 2)</f>
        <v>Discount Stores</v>
      </c>
      <c r="O50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-5.9925093632958858E-2</v>
      </c>
      <c r="P50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8.7649402390438336E-2</v>
      </c>
      <c r="Q505" s="17">
        <f>IFERROR(ZACKS_Screener[[#This Row],[Price]]/ZACKS_Screener[[#This Row],[EPS1]], "")</f>
        <v>16.433266932270918</v>
      </c>
      <c r="R505" s="17">
        <f>IFERROR(ZACKS_Screener[[#This Row],[Price]]/ZACKS_Screener[[#This Row],[EPS2]], "")</f>
        <v>15.108974358974359</v>
      </c>
      <c r="S505" s="17">
        <f>IFERROR(ZACKS_Screener[[#This Row],[PE1]]/(ZACKS_Screener[[#This Row],[EG1]]*100), "")</f>
        <v>-2.7423014193227067</v>
      </c>
      <c r="T505" s="17">
        <f>IFERROR(ZACKS_Screener[[#This Row],[PE2]]/(ZACKS_Screener[[#This Row],[EG2]]*100), "")</f>
        <v>1.7237966200466186</v>
      </c>
      <c r="U505"/>
    </row>
    <row r="506" spans="1:21" x14ac:dyDescent="0.25">
      <c r="A506" s="20" t="s">
        <v>956</v>
      </c>
      <c r="B506" s="34">
        <v>15461.75</v>
      </c>
      <c r="C506" s="6" t="s">
        <v>955</v>
      </c>
      <c r="D506" s="6" t="s">
        <v>13</v>
      </c>
      <c r="E506" s="6" t="s">
        <v>41</v>
      </c>
      <c r="F506" s="6" t="s">
        <v>704</v>
      </c>
      <c r="G506">
        <v>12</v>
      </c>
      <c r="H506">
        <v>202212</v>
      </c>
      <c r="I506" s="8">
        <v>138.04</v>
      </c>
      <c r="J506" s="8">
        <v>9.9499999999999993</v>
      </c>
      <c r="K506" s="8">
        <v>8.73</v>
      </c>
      <c r="L506" s="8">
        <v>9.11</v>
      </c>
      <c r="M506" s="35" t="str">
        <f>INDEX(YahooDetails[], MATCH(ZACKS_Screener[Ticker], YahooDetails[Ticker],0), 3)</f>
        <v>Healthcare</v>
      </c>
      <c r="N506" s="6" t="str">
        <f>INDEX(YahooDetails[], MATCH(ZACKS_Screener[Ticker], YahooDetails[Ticker],0), 2)</f>
        <v>Diagnostics &amp; Research</v>
      </c>
      <c r="O50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-0.12261306532663306</v>
      </c>
      <c r="P50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4.3528064146620735E-2</v>
      </c>
      <c r="Q506" s="17">
        <f>IFERROR(ZACKS_Screener[[#This Row],[Price]]/ZACKS_Screener[[#This Row],[EPS1]], "")</f>
        <v>15.812142038946162</v>
      </c>
      <c r="R506" s="17">
        <f>IFERROR(ZACKS_Screener[[#This Row],[Price]]/ZACKS_Screener[[#This Row],[EPS2]], "")</f>
        <v>15.15257958287596</v>
      </c>
      <c r="S506" s="17">
        <f>IFERROR(ZACKS_Screener[[#This Row],[PE1]]/(ZACKS_Screener[[#This Row],[EG1]]*100), "")</f>
        <v>-1.2895968302255281</v>
      </c>
      <c r="T506" s="17">
        <f>IFERROR(ZACKS_Screener[[#This Row],[PE2]]/(ZACKS_Screener[[#This Row],[EG2]]*100), "")</f>
        <v>3.4811057831186174</v>
      </c>
      <c r="U506"/>
    </row>
    <row r="507" spans="1:21" x14ac:dyDescent="0.25">
      <c r="A507" s="20" t="s">
        <v>958</v>
      </c>
      <c r="B507" s="34">
        <v>40355.54</v>
      </c>
      <c r="C507" s="6" t="s">
        <v>957</v>
      </c>
      <c r="D507" s="6" t="s">
        <v>13</v>
      </c>
      <c r="E507" s="6" t="s">
        <v>26</v>
      </c>
      <c r="F507" s="6" t="s">
        <v>959</v>
      </c>
      <c r="G507">
        <v>9</v>
      </c>
      <c r="H507">
        <v>202209</v>
      </c>
      <c r="I507" s="8">
        <v>118.32</v>
      </c>
      <c r="J507" s="8">
        <v>16.510000000000002</v>
      </c>
      <c r="K507" s="8">
        <v>11.21</v>
      </c>
      <c r="L507" s="8">
        <v>11.67</v>
      </c>
      <c r="M507" s="35" t="str">
        <f>INDEX(YahooDetails[], MATCH(ZACKS_Screener[Ticker], YahooDetails[Ticker],0), 3)</f>
        <v>Consumer Cyclical</v>
      </c>
      <c r="N507" s="6" t="str">
        <f>INDEX(YahooDetails[], MATCH(ZACKS_Screener[Ticker], YahooDetails[Ticker],0), 2)</f>
        <v>Residential Construction</v>
      </c>
      <c r="O50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-0.32101756511205332</v>
      </c>
      <c r="P50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4.1034790365744783E-2</v>
      </c>
      <c r="Q507" s="17">
        <f>IFERROR(ZACKS_Screener[[#This Row],[Price]]/ZACKS_Screener[[#This Row],[EPS1]], "")</f>
        <v>10.554861730597679</v>
      </c>
      <c r="R507" s="17">
        <f>IFERROR(ZACKS_Screener[[#This Row],[Price]]/ZACKS_Screener[[#This Row],[EPS2]], "")</f>
        <v>10.138817480719794</v>
      </c>
      <c r="S507" s="17">
        <f>IFERROR(ZACKS_Screener[[#This Row],[PE1]]/(ZACKS_Screener[[#This Row],[EG1]]*100), "")</f>
        <v>-0.32879390032484468</v>
      </c>
      <c r="T507" s="17">
        <f>IFERROR(ZACKS_Screener[[#This Row],[PE2]]/(ZACKS_Screener[[#This Row],[EG2]]*100), "")</f>
        <v>2.4707857382362852</v>
      </c>
      <c r="U507"/>
    </row>
    <row r="508" spans="1:21" x14ac:dyDescent="0.25">
      <c r="A508" s="20" t="s">
        <v>961</v>
      </c>
      <c r="B508" s="34">
        <v>174586.86</v>
      </c>
      <c r="C508" s="6" t="s">
        <v>960</v>
      </c>
      <c r="D508" s="6" t="s">
        <v>13</v>
      </c>
      <c r="E508" s="6" t="s">
        <v>865</v>
      </c>
      <c r="F508" s="6" t="s">
        <v>866</v>
      </c>
      <c r="G508">
        <v>12</v>
      </c>
      <c r="H508">
        <v>202212</v>
      </c>
      <c r="I508" s="8">
        <v>236.6</v>
      </c>
      <c r="J508" s="8">
        <v>10.95</v>
      </c>
      <c r="K508" s="8">
        <v>9.43</v>
      </c>
      <c r="L508" s="8">
        <v>10.28</v>
      </c>
      <c r="M508" s="35" t="str">
        <f>INDEX(YahooDetails[], MATCH(ZACKS_Screener[Ticker], YahooDetails[Ticker],0), 3)</f>
        <v>Healthcare</v>
      </c>
      <c r="N508" s="6" t="str">
        <f>INDEX(YahooDetails[], MATCH(ZACKS_Screener[Ticker], YahooDetails[Ticker],0), 2)</f>
        <v>Diagnostics &amp; Research</v>
      </c>
      <c r="O50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-0.13881278538812783</v>
      </c>
      <c r="P50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9.01378579003181E-2</v>
      </c>
      <c r="Q508" s="17">
        <f>IFERROR(ZACKS_Screener[[#This Row],[Price]]/ZACKS_Screener[[#This Row],[EPS1]], "")</f>
        <v>25.09013785790032</v>
      </c>
      <c r="R508" s="17">
        <f>IFERROR(ZACKS_Screener[[#This Row],[Price]]/ZACKS_Screener[[#This Row],[EPS2]], "")</f>
        <v>23.01556420233463</v>
      </c>
      <c r="S508" s="17">
        <f>IFERROR(ZACKS_Screener[[#This Row],[PE1]]/(ZACKS_Screener[[#This Row],[EG1]]*100), "")</f>
        <v>-1.8074803259474248</v>
      </c>
      <c r="T508" s="17">
        <f>IFERROR(ZACKS_Screener[[#This Row],[PE2]]/(ZACKS_Screener[[#This Row],[EG2]]*100), "")</f>
        <v>2.5533737697413605</v>
      </c>
      <c r="U508"/>
    </row>
    <row r="509" spans="1:21" x14ac:dyDescent="0.25">
      <c r="A509" s="20" t="s">
        <v>962</v>
      </c>
      <c r="B509" s="34">
        <v>28918.67</v>
      </c>
      <c r="C509" s="6" t="s">
        <v>90</v>
      </c>
      <c r="D509" s="6" t="s">
        <v>13</v>
      </c>
      <c r="E509" s="6" t="s">
        <v>37</v>
      </c>
      <c r="F509" s="6" t="s">
        <v>92</v>
      </c>
      <c r="G509">
        <v>12</v>
      </c>
      <c r="H509">
        <v>202212</v>
      </c>
      <c r="I509" s="8">
        <v>340.46</v>
      </c>
      <c r="J509" s="8"/>
      <c r="M509" s="35" t="str">
        <f>INDEX(YahooDetails[], MATCH(ZACKS_Screener[Ticker], YahooDetails[Ticker],0), 3)</f>
        <v/>
      </c>
      <c r="N509" s="6" t="str">
        <f>INDEX(YahooDetails[], MATCH(ZACKS_Screener[Ticker], YahooDetails[Ticker],0), 2)</f>
        <v/>
      </c>
      <c r="O509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509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509" s="17" t="str">
        <f>IFERROR(ZACKS_Screener[[#This Row],[Price]]/ZACKS_Screener[[#This Row],[EPS1]], "")</f>
        <v/>
      </c>
      <c r="R509" s="17" t="str">
        <f>IFERROR(ZACKS_Screener[[#This Row],[Price]]/ZACKS_Screener[[#This Row],[EPS2]], "")</f>
        <v/>
      </c>
      <c r="S509" s="17" t="str">
        <f>IFERROR(ZACKS_Screener[[#This Row],[PE1]]/(ZACKS_Screener[[#This Row],[EG1]]*100), "")</f>
        <v/>
      </c>
      <c r="T509" s="17" t="str">
        <f>IFERROR(ZACKS_Screener[[#This Row],[PE2]]/(ZACKS_Screener[[#This Row],[EG2]]*100), "")</f>
        <v/>
      </c>
      <c r="U509"/>
    </row>
    <row r="510" spans="1:21" x14ac:dyDescent="0.25">
      <c r="A510" s="20" t="s">
        <v>6878</v>
      </c>
      <c r="B510" s="34">
        <v>2216.61</v>
      </c>
      <c r="C510" s="6" t="s">
        <v>6877</v>
      </c>
      <c r="D510" s="6" t="s">
        <v>22</v>
      </c>
      <c r="E510" s="6" t="s">
        <v>41</v>
      </c>
      <c r="F510" s="6" t="s">
        <v>67</v>
      </c>
      <c r="G510">
        <v>12</v>
      </c>
      <c r="H510">
        <v>202212</v>
      </c>
      <c r="I510" s="8">
        <v>46.44</v>
      </c>
      <c r="J510" s="8">
        <v>-2.13</v>
      </c>
      <c r="K510" s="8">
        <v>-2.57</v>
      </c>
      <c r="L510" s="8">
        <v>-3.57</v>
      </c>
      <c r="M510" s="35" t="str">
        <f>INDEX(YahooDetails[], MATCH(ZACKS_Screener[Ticker], YahooDetails[Ticker],0), 3)</f>
        <v>Healthcare</v>
      </c>
      <c r="N510" s="6" t="str">
        <f>INDEX(YahooDetails[], MATCH(ZACKS_Screener[Ticker], YahooDetails[Ticker],0), 2)</f>
        <v>Biotechnology</v>
      </c>
      <c r="O51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-0.20657276995305163</v>
      </c>
      <c r="P51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-0.38910505836575876</v>
      </c>
      <c r="Q510" s="17">
        <f>IFERROR(ZACKS_Screener[[#This Row],[Price]]/ZACKS_Screener[[#This Row],[EPS1]], "")</f>
        <v>-18.070038910505836</v>
      </c>
      <c r="R510" s="17">
        <f>IFERROR(ZACKS_Screener[[#This Row],[Price]]/ZACKS_Screener[[#This Row],[EPS2]], "")</f>
        <v>-13.008403361344538</v>
      </c>
      <c r="S510" s="17">
        <f>IFERROR(ZACKS_Screener[[#This Row],[PE1]]/(ZACKS_Screener[[#This Row],[EG1]]*100), "")</f>
        <v>0.87475415634948706</v>
      </c>
      <c r="T510" s="17">
        <f>IFERROR(ZACKS_Screener[[#This Row],[PE2]]/(ZACKS_Screener[[#This Row],[EG2]]*100), "")</f>
        <v>0.33431596638655459</v>
      </c>
      <c r="U510"/>
    </row>
    <row r="511" spans="1:21" x14ac:dyDescent="0.25">
      <c r="A511" s="20" t="s">
        <v>964</v>
      </c>
      <c r="B511" s="34">
        <v>8555.74</v>
      </c>
      <c r="C511" s="6" t="s">
        <v>963</v>
      </c>
      <c r="D511" s="6" t="s">
        <v>13</v>
      </c>
      <c r="E511" s="6" t="s">
        <v>223</v>
      </c>
      <c r="F511" s="6" t="s">
        <v>465</v>
      </c>
      <c r="G511">
        <v>12</v>
      </c>
      <c r="H511">
        <v>202212</v>
      </c>
      <c r="I511" s="8">
        <v>44.49</v>
      </c>
      <c r="J511" s="8">
        <v>14.73</v>
      </c>
      <c r="K511" s="8">
        <v>7.85</v>
      </c>
      <c r="L511" s="8">
        <v>6.36</v>
      </c>
      <c r="M511" s="35" t="str">
        <f>INDEX(YahooDetails[], MATCH(ZACKS_Screener[Ticker], YahooDetails[Ticker],0), 3)</f>
        <v>Energy</v>
      </c>
      <c r="N511" s="6" t="str">
        <f>INDEX(YahooDetails[], MATCH(ZACKS_Screener[Ticker], YahooDetails[Ticker],0), 2)</f>
        <v>Oil &amp; Gas Refining &amp; Marketing</v>
      </c>
      <c r="O51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-0.46707399864222676</v>
      </c>
      <c r="P51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-0.18980891719745216</v>
      </c>
      <c r="Q511" s="17">
        <f>IFERROR(ZACKS_Screener[[#This Row],[Price]]/ZACKS_Screener[[#This Row],[EPS1]], "")</f>
        <v>5.6675159235668797</v>
      </c>
      <c r="R511" s="17">
        <f>IFERROR(ZACKS_Screener[[#This Row],[Price]]/ZACKS_Screener[[#This Row],[EPS2]], "")</f>
        <v>6.9952830188679247</v>
      </c>
      <c r="S511" s="17">
        <f>IFERROR(ZACKS_Screener[[#This Row],[PE1]]/(ZACKS_Screener[[#This Row],[EG1]]*100), "")</f>
        <v>-0.12134085691008739</v>
      </c>
      <c r="T511" s="17">
        <f>IFERROR(ZACKS_Screener[[#This Row],[PE2]]/(ZACKS_Screener[[#This Row],[EG2]]*100), "")</f>
        <v>-0.36854343421552505</v>
      </c>
      <c r="U511"/>
    </row>
    <row r="512" spans="1:21" x14ac:dyDescent="0.25">
      <c r="A512" s="20" t="s">
        <v>966</v>
      </c>
      <c r="B512" s="34">
        <v>4207.63</v>
      </c>
      <c r="C512" s="6" t="s">
        <v>965</v>
      </c>
      <c r="D512" s="6" t="s">
        <v>22</v>
      </c>
      <c r="E512" s="6" t="s">
        <v>14</v>
      </c>
      <c r="F512" s="6" t="s">
        <v>196</v>
      </c>
      <c r="G512">
        <v>12</v>
      </c>
      <c r="H512">
        <v>202212</v>
      </c>
      <c r="I512" s="8">
        <v>92.03</v>
      </c>
      <c r="J512" s="8">
        <v>7.36</v>
      </c>
      <c r="K512" s="8">
        <v>6.39</v>
      </c>
      <c r="L512" s="8">
        <v>7.03</v>
      </c>
      <c r="M512" s="35" t="str">
        <f>INDEX(YahooDetails[], MATCH(ZACKS_Screener[Ticker], YahooDetails[Ticker],0), 3)</f>
        <v>Technology</v>
      </c>
      <c r="N512" s="6" t="str">
        <f>INDEX(YahooDetails[], MATCH(ZACKS_Screener[Ticker], YahooDetails[Ticker],0), 2)</f>
        <v>Semiconductors</v>
      </c>
      <c r="O51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-0.13179347826086965</v>
      </c>
      <c r="P51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0.10015649452269181</v>
      </c>
      <c r="Q512" s="17">
        <f>IFERROR(ZACKS_Screener[[#This Row],[Price]]/ZACKS_Screener[[#This Row],[EPS1]], "")</f>
        <v>14.402190923317685</v>
      </c>
      <c r="R512" s="17">
        <f>IFERROR(ZACKS_Screener[[#This Row],[Price]]/ZACKS_Screener[[#This Row],[EPS2]], "")</f>
        <v>13.091038406827881</v>
      </c>
      <c r="S512" s="17">
        <f>IFERROR(ZACKS_Screener[[#This Row],[PE1]]/(ZACKS_Screener[[#This Row],[EG1]]*100), "")</f>
        <v>-1.0927847958311143</v>
      </c>
      <c r="T512" s="17">
        <f>IFERROR(ZACKS_Screener[[#This Row],[PE2]]/(ZACKS_Screener[[#This Row],[EG2]]*100), "")</f>
        <v>1.3070583659317201</v>
      </c>
      <c r="U512"/>
    </row>
    <row r="513" spans="1:21" x14ac:dyDescent="0.25">
      <c r="A513" s="20" t="s">
        <v>968</v>
      </c>
      <c r="B513" s="34">
        <v>164000.63</v>
      </c>
      <c r="C513" s="6" t="s">
        <v>967</v>
      </c>
      <c r="D513" s="6" t="s">
        <v>13</v>
      </c>
      <c r="E513" s="6" t="s">
        <v>330</v>
      </c>
      <c r="F513" s="6" t="s">
        <v>969</v>
      </c>
      <c r="G513">
        <v>9</v>
      </c>
      <c r="H513">
        <v>202209</v>
      </c>
      <c r="I513" s="8">
        <v>89.75</v>
      </c>
      <c r="J513" s="8">
        <v>3.53</v>
      </c>
      <c r="K513" s="8">
        <v>3.83</v>
      </c>
      <c r="L513" s="8">
        <v>5.2</v>
      </c>
      <c r="M513" s="35" t="str">
        <f>INDEX(YahooDetails[], MATCH(ZACKS_Screener[Ticker], YahooDetails[Ticker],0), 3)</f>
        <v>Communication Services</v>
      </c>
      <c r="N513" s="6" t="str">
        <f>INDEX(YahooDetails[], MATCH(ZACKS_Screener[Ticker], YahooDetails[Ticker],0), 2)</f>
        <v>Entertainment</v>
      </c>
      <c r="O51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8.4985835694051076E-2</v>
      </c>
      <c r="P51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0.35770234986945171</v>
      </c>
      <c r="Q513" s="17">
        <f>IFERROR(ZACKS_Screener[[#This Row],[Price]]/ZACKS_Screener[[#This Row],[EPS1]], "")</f>
        <v>23.433420365535248</v>
      </c>
      <c r="R513" s="17">
        <f>IFERROR(ZACKS_Screener[[#This Row],[Price]]/ZACKS_Screener[[#This Row],[EPS2]], "")</f>
        <v>17.259615384615383</v>
      </c>
      <c r="S513" s="17">
        <f>IFERROR(ZACKS_Screener[[#This Row],[PE1]]/(ZACKS_Screener[[#This Row],[EG1]]*100), "")</f>
        <v>2.7573324630113114</v>
      </c>
      <c r="T513" s="17">
        <f>IFERROR(ZACKS_Screener[[#This Row],[PE2]]/(ZACKS_Screener[[#This Row],[EG2]]*100), "")</f>
        <v>0.482513335204941</v>
      </c>
      <c r="U513"/>
    </row>
    <row r="514" spans="1:21" x14ac:dyDescent="0.25">
      <c r="A514" s="20" t="s">
        <v>971</v>
      </c>
      <c r="B514" s="34">
        <v>3531.19</v>
      </c>
      <c r="C514" s="6" t="s">
        <v>970</v>
      </c>
      <c r="D514" s="6" t="s">
        <v>22</v>
      </c>
      <c r="E514" s="6" t="s">
        <v>330</v>
      </c>
      <c r="F514" s="6" t="s">
        <v>613</v>
      </c>
      <c r="G514">
        <v>12</v>
      </c>
      <c r="H514">
        <v>202212</v>
      </c>
      <c r="I514" s="8">
        <v>6.63</v>
      </c>
      <c r="J514" s="8">
        <v>3.61</v>
      </c>
      <c r="K514" s="8">
        <v>1.38</v>
      </c>
      <c r="L514" s="8">
        <v>0.68</v>
      </c>
      <c r="M514" s="35" t="str">
        <f>INDEX(YahooDetails[], MATCH(ZACKS_Screener[Ticker], YahooDetails[Ticker],0), 3)</f>
        <v>Communication Services</v>
      </c>
      <c r="N514" s="6" t="str">
        <f>INDEX(YahooDetails[], MATCH(ZACKS_Screener[Ticker], YahooDetails[Ticker],0), 2)</f>
        <v>Telecom Services</v>
      </c>
      <c r="O51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-0.61772853185595566</v>
      </c>
      <c r="P51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-0.50724637681159412</v>
      </c>
      <c r="Q514" s="17">
        <f>IFERROR(ZACKS_Screener[[#This Row],[Price]]/ZACKS_Screener[[#This Row],[EPS1]], "")</f>
        <v>4.804347826086957</v>
      </c>
      <c r="R514" s="17">
        <f>IFERROR(ZACKS_Screener[[#This Row],[Price]]/ZACKS_Screener[[#This Row],[EPS2]], "")</f>
        <v>9.75</v>
      </c>
      <c r="S514" s="17">
        <f>IFERROR(ZACKS_Screener[[#This Row],[PE1]]/(ZACKS_Screener[[#This Row],[EG1]]*100), "")</f>
        <v>-7.7774419964905445E-2</v>
      </c>
      <c r="T514" s="17">
        <f>IFERROR(ZACKS_Screener[[#This Row],[PE2]]/(ZACKS_Screener[[#This Row],[EG2]]*100), "")</f>
        <v>-0.19221428571428573</v>
      </c>
      <c r="U514"/>
    </row>
    <row r="515" spans="1:21" x14ac:dyDescent="0.25">
      <c r="A515" s="20" t="s">
        <v>3582</v>
      </c>
      <c r="B515" s="34">
        <v>2476.81</v>
      </c>
      <c r="C515" s="6" t="s">
        <v>3581</v>
      </c>
      <c r="D515" s="6" t="s">
        <v>13</v>
      </c>
      <c r="E515" s="6" t="s">
        <v>223</v>
      </c>
      <c r="F515" s="6" t="s">
        <v>1113</v>
      </c>
      <c r="G515">
        <v>12</v>
      </c>
      <c r="H515">
        <v>202212</v>
      </c>
      <c r="I515" s="8">
        <v>56.84</v>
      </c>
      <c r="J515" s="8">
        <v>3.66</v>
      </c>
      <c r="K515" s="8">
        <v>3.79</v>
      </c>
      <c r="L515" s="8">
        <v>4.8</v>
      </c>
      <c r="M515" s="35" t="str">
        <f>INDEX(YahooDetails[], MATCH(ZACKS_Screener[Ticker], YahooDetails[Ticker],0), 3)</f>
        <v>Energy</v>
      </c>
      <c r="N515" s="6" t="str">
        <f>INDEX(YahooDetails[], MATCH(ZACKS_Screener[Ticker], YahooDetails[Ticker],0), 2)</f>
        <v>Oil &amp; Gas Refining &amp; Marketing</v>
      </c>
      <c r="O51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3.5519125683060079E-2</v>
      </c>
      <c r="P51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0.26649076517150388</v>
      </c>
      <c r="Q515" s="17">
        <f>IFERROR(ZACKS_Screener[[#This Row],[Price]]/ZACKS_Screener[[#This Row],[EPS1]], "")</f>
        <v>14.997361477572561</v>
      </c>
      <c r="R515" s="17">
        <f>IFERROR(ZACKS_Screener[[#This Row],[Price]]/ZACKS_Screener[[#This Row],[EPS2]], "")</f>
        <v>11.841666666666669</v>
      </c>
      <c r="S515" s="17">
        <f>IFERROR(ZACKS_Screener[[#This Row],[PE1]]/(ZACKS_Screener[[#This Row],[EG1]]*100), "")</f>
        <v>4.2223340775319711</v>
      </c>
      <c r="T515" s="17">
        <f>IFERROR(ZACKS_Screener[[#This Row],[PE2]]/(ZACKS_Screener[[#This Row],[EG2]]*100), "")</f>
        <v>0.44435561056105632</v>
      </c>
      <c r="U515"/>
    </row>
    <row r="516" spans="1:21" x14ac:dyDescent="0.25">
      <c r="A516" s="20" t="s">
        <v>973</v>
      </c>
      <c r="B516" s="34">
        <v>21166.82</v>
      </c>
      <c r="C516" s="6" t="s">
        <v>972</v>
      </c>
      <c r="D516" s="6" t="s">
        <v>22</v>
      </c>
      <c r="E516" s="6" t="s">
        <v>330</v>
      </c>
      <c r="F516" s="6" t="s">
        <v>606</v>
      </c>
      <c r="G516">
        <v>12</v>
      </c>
      <c r="H516">
        <v>202212</v>
      </c>
      <c r="I516" s="8">
        <v>24.76</v>
      </c>
      <c r="J516" s="8">
        <v>-3.16</v>
      </c>
      <c r="K516" s="8">
        <v>-1.87</v>
      </c>
      <c r="L516" s="8">
        <v>-0.84</v>
      </c>
      <c r="M516" s="35" t="str">
        <f>INDEX(YahooDetails[], MATCH(ZACKS_Screener[Ticker], YahooDetails[Ticker],0), 3)</f>
        <v>Consumer Cyclical</v>
      </c>
      <c r="N516" s="6" t="str">
        <f>INDEX(YahooDetails[], MATCH(ZACKS_Screener[Ticker], YahooDetails[Ticker],0), 2)</f>
        <v>Gambling</v>
      </c>
      <c r="O51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0.40822784810126583</v>
      </c>
      <c r="P51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0.55080213903743325</v>
      </c>
      <c r="Q516" s="17">
        <f>IFERROR(ZACKS_Screener[[#This Row],[Price]]/ZACKS_Screener[[#This Row],[EPS1]], "")</f>
        <v>-13.240641711229946</v>
      </c>
      <c r="R516" s="17">
        <f>IFERROR(ZACKS_Screener[[#This Row],[Price]]/ZACKS_Screener[[#This Row],[EPS2]], "")</f>
        <v>-29.476190476190478</v>
      </c>
      <c r="S516" s="17">
        <f>IFERROR(ZACKS_Screener[[#This Row],[PE1]]/(ZACKS_Screener[[#This Row],[EG1]]*100), "")</f>
        <v>-0.32434440160842348</v>
      </c>
      <c r="T516" s="17">
        <f>IFERROR(ZACKS_Screener[[#This Row],[PE2]]/(ZACKS_Screener[[#This Row],[EG2]]*100), "")</f>
        <v>-0.53515025427646778</v>
      </c>
      <c r="U516"/>
    </row>
    <row r="517" spans="1:21" x14ac:dyDescent="0.25">
      <c r="A517" s="20" t="s">
        <v>975</v>
      </c>
      <c r="B517" s="34">
        <v>11691.3</v>
      </c>
      <c r="C517" s="6" t="s">
        <v>974</v>
      </c>
      <c r="D517" s="6" t="s">
        <v>13</v>
      </c>
      <c r="E517" s="6" t="s">
        <v>30</v>
      </c>
      <c r="F517" s="6" t="s">
        <v>430</v>
      </c>
      <c r="G517">
        <v>1</v>
      </c>
      <c r="H517">
        <v>202301</v>
      </c>
      <c r="I517" s="8">
        <v>135.58000000000001</v>
      </c>
      <c r="J517" s="8">
        <v>12.04</v>
      </c>
      <c r="K517" s="8">
        <v>13.48</v>
      </c>
      <c r="L517" s="8">
        <v>13.93</v>
      </c>
      <c r="M517" s="35" t="str">
        <f>INDEX(YahooDetails[], MATCH(ZACKS_Screener[Ticker], YahooDetails[Ticker],0), 3)</f>
        <v>Consumer Cyclical</v>
      </c>
      <c r="N517" s="6" t="str">
        <f>INDEX(YahooDetails[], MATCH(ZACKS_Screener[Ticker], YahooDetails[Ticker],0), 2)</f>
        <v>Specialty Retail</v>
      </c>
      <c r="O51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0.1196013289036546</v>
      </c>
      <c r="P51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3.3382789317507364E-2</v>
      </c>
      <c r="Q517" s="17">
        <f>IFERROR(ZACKS_Screener[[#This Row],[Price]]/ZACKS_Screener[[#This Row],[EPS1]], "")</f>
        <v>10.057863501483681</v>
      </c>
      <c r="R517" s="17">
        <f>IFERROR(ZACKS_Screener[[#This Row],[Price]]/ZACKS_Screener[[#This Row],[EPS2]], "")</f>
        <v>9.73295046661881</v>
      </c>
      <c r="S517" s="17">
        <f>IFERROR(ZACKS_Screener[[#This Row],[PE1]]/(ZACKS_Screener[[#This Row],[EG1]]*100), "")</f>
        <v>0.84094914276294019</v>
      </c>
      <c r="T517" s="17">
        <f>IFERROR(ZACKS_Screener[[#This Row],[PE2]]/(ZACKS_Screener[[#This Row],[EG2]]*100), "")</f>
        <v>2.9155593842227061</v>
      </c>
      <c r="U517"/>
    </row>
    <row r="518" spans="1:21" x14ac:dyDescent="0.25">
      <c r="A518" s="20" t="s">
        <v>977</v>
      </c>
      <c r="B518" s="34">
        <v>8067.4</v>
      </c>
      <c r="C518" s="6" t="s">
        <v>976</v>
      </c>
      <c r="D518" s="6" t="s">
        <v>13</v>
      </c>
      <c r="E518" s="6" t="s">
        <v>330</v>
      </c>
      <c r="F518" s="6" t="s">
        <v>978</v>
      </c>
      <c r="G518">
        <v>9</v>
      </c>
      <c r="H518">
        <v>202209</v>
      </c>
      <c r="I518" s="8">
        <v>84.47</v>
      </c>
      <c r="J518" s="8">
        <v>3.14</v>
      </c>
      <c r="K518" s="8">
        <v>3.47</v>
      </c>
      <c r="L518" s="8">
        <v>3.83</v>
      </c>
      <c r="M518" s="35" t="str">
        <f>INDEX(YahooDetails[], MATCH(ZACKS_Screener[Ticker], YahooDetails[Ticker],0), 3)</f>
        <v>Industrials</v>
      </c>
      <c r="N518" s="6" t="str">
        <f>INDEX(YahooDetails[], MATCH(ZACKS_Screener[Ticker], YahooDetails[Ticker],0), 2)</f>
        <v>Specialty Business Services</v>
      </c>
      <c r="O51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0.1050955414012739</v>
      </c>
      <c r="P51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0.10374639769452446</v>
      </c>
      <c r="Q518" s="17">
        <f>IFERROR(ZACKS_Screener[[#This Row],[Price]]/ZACKS_Screener[[#This Row],[EPS1]], "")</f>
        <v>24.342939481268012</v>
      </c>
      <c r="R518" s="17">
        <f>IFERROR(ZACKS_Screener[[#This Row],[Price]]/ZACKS_Screener[[#This Row],[EPS2]], "")</f>
        <v>22.054830287206265</v>
      </c>
      <c r="S518" s="17">
        <f>IFERROR(ZACKS_Screener[[#This Row],[PE1]]/(ZACKS_Screener[[#This Row],[EG1]]*100), "")</f>
        <v>2.3162675748842894</v>
      </c>
      <c r="T518" s="17">
        <f>IFERROR(ZACKS_Screener[[#This Row],[PE2]]/(ZACKS_Screener[[#This Row],[EG2]]*100), "")</f>
        <v>2.1258405860168272</v>
      </c>
      <c r="U518"/>
    </row>
    <row r="519" spans="1:21" x14ac:dyDescent="0.25">
      <c r="A519" s="20" t="s">
        <v>980</v>
      </c>
      <c r="B519" s="34">
        <v>3731.68</v>
      </c>
      <c r="C519" s="6" t="s">
        <v>979</v>
      </c>
      <c r="D519" s="6" t="s">
        <v>22</v>
      </c>
      <c r="E519" s="6" t="s">
        <v>85</v>
      </c>
      <c r="F519" s="6" t="s">
        <v>981</v>
      </c>
      <c r="G519">
        <v>12</v>
      </c>
      <c r="H519">
        <v>202212</v>
      </c>
      <c r="I519" s="8">
        <v>12.6</v>
      </c>
      <c r="J519" s="8">
        <v>0.37</v>
      </c>
      <c r="K519" s="8">
        <v>0.56999999999999995</v>
      </c>
      <c r="L519" s="8">
        <v>0.8</v>
      </c>
      <c r="M519" s="35" t="str">
        <f>INDEX(YahooDetails[], MATCH(ZACKS_Screener[Ticker], YahooDetails[Ticker],0), 3)</f>
        <v>Technology</v>
      </c>
      <c r="N519" s="6" t="str">
        <f>INDEX(YahooDetails[], MATCH(ZACKS_Screener[Ticker], YahooDetails[Ticker],0), 2)</f>
        <v>Software—Infrastructure</v>
      </c>
      <c r="O51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0.54054054054054046</v>
      </c>
      <c r="P51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0.40350877192982476</v>
      </c>
      <c r="Q519" s="17">
        <f>IFERROR(ZACKS_Screener[[#This Row],[Price]]/ZACKS_Screener[[#This Row],[EPS1]], "")</f>
        <v>22.10526315789474</v>
      </c>
      <c r="R519" s="17">
        <f>IFERROR(ZACKS_Screener[[#This Row],[Price]]/ZACKS_Screener[[#This Row],[EPS2]], "")</f>
        <v>15.749999999999998</v>
      </c>
      <c r="S519" s="17">
        <f>IFERROR(ZACKS_Screener[[#This Row],[PE1]]/(ZACKS_Screener[[#This Row],[EG1]]*100), "")</f>
        <v>0.40894736842105273</v>
      </c>
      <c r="T519" s="17">
        <f>IFERROR(ZACKS_Screener[[#This Row],[PE2]]/(ZACKS_Screener[[#This Row],[EG2]]*100), "")</f>
        <v>0.39032608695652155</v>
      </c>
      <c r="U519"/>
    </row>
    <row r="520" spans="1:21" x14ac:dyDescent="0.25">
      <c r="A520" s="20" t="s">
        <v>983</v>
      </c>
      <c r="B520" s="34">
        <v>31181.73</v>
      </c>
      <c r="C520" s="6" t="s">
        <v>982</v>
      </c>
      <c r="D520" s="6" t="s">
        <v>13</v>
      </c>
      <c r="E520" s="6" t="s">
        <v>37</v>
      </c>
      <c r="F520" s="6" t="s">
        <v>250</v>
      </c>
      <c r="G520">
        <v>12</v>
      </c>
      <c r="H520">
        <v>202212</v>
      </c>
      <c r="I520" s="8">
        <v>104.9</v>
      </c>
      <c r="J520" s="8">
        <v>6.7</v>
      </c>
      <c r="K520" s="8">
        <v>6.71</v>
      </c>
      <c r="L520" s="8">
        <v>7.26</v>
      </c>
      <c r="M520" s="35" t="str">
        <f>INDEX(YahooDetails[], MATCH(ZACKS_Screener[Ticker], YahooDetails[Ticker],0), 3)</f>
        <v>Real Estate</v>
      </c>
      <c r="N520" s="6" t="str">
        <f>INDEX(YahooDetails[], MATCH(ZACKS_Screener[Ticker], YahooDetails[Ticker],0), 2)</f>
        <v>REIT—Specialty</v>
      </c>
      <c r="O52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1.492537313432804E-3</v>
      </c>
      <c r="P52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8.1967213114754078E-2</v>
      </c>
      <c r="Q520" s="17">
        <f>IFERROR(ZACKS_Screener[[#This Row],[Price]]/ZACKS_Screener[[#This Row],[EPS1]], "")</f>
        <v>15.633383010432192</v>
      </c>
      <c r="R520" s="17">
        <f>IFERROR(ZACKS_Screener[[#This Row],[Price]]/ZACKS_Screener[[#This Row],[EPS2]], "")</f>
        <v>14.449035812672177</v>
      </c>
      <c r="S520" s="17">
        <f>IFERROR(ZACKS_Screener[[#This Row],[PE1]]/(ZACKS_Screener[[#This Row],[EG1]]*100), "")</f>
        <v>104.74366616989792</v>
      </c>
      <c r="T520" s="17">
        <f>IFERROR(ZACKS_Screener[[#This Row],[PE2]]/(ZACKS_Screener[[#This Row],[EG2]]*100), "")</f>
        <v>1.7627823691460061</v>
      </c>
      <c r="U520"/>
    </row>
    <row r="521" spans="1:21" x14ac:dyDescent="0.25">
      <c r="A521" s="20" t="s">
        <v>985</v>
      </c>
      <c r="B521" s="34">
        <v>30091.42</v>
      </c>
      <c r="C521" s="6" t="s">
        <v>984</v>
      </c>
      <c r="D521" s="6" t="s">
        <v>22</v>
      </c>
      <c r="E521" s="6" t="s">
        <v>30</v>
      </c>
      <c r="F521" s="6" t="s">
        <v>590</v>
      </c>
      <c r="G521">
        <v>1</v>
      </c>
      <c r="H521">
        <v>202301</v>
      </c>
      <c r="I521" s="8">
        <v>136.54</v>
      </c>
      <c r="J521" s="8">
        <v>7.21</v>
      </c>
      <c r="K521" s="8">
        <v>6</v>
      </c>
      <c r="L521" s="8">
        <v>7.19</v>
      </c>
      <c r="M521" s="35" t="str">
        <f>INDEX(YahooDetails[], MATCH(ZACKS_Screener[Ticker], YahooDetails[Ticker],0), 3)</f>
        <v>Consumer Defensive</v>
      </c>
      <c r="N521" s="6" t="str">
        <f>INDEX(YahooDetails[], MATCH(ZACKS_Screener[Ticker], YahooDetails[Ticker],0), 2)</f>
        <v>Discount Stores</v>
      </c>
      <c r="O52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-0.16782246879334259</v>
      </c>
      <c r="P52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0.19833333333333339</v>
      </c>
      <c r="Q521" s="17">
        <f>IFERROR(ZACKS_Screener[[#This Row],[Price]]/ZACKS_Screener[[#This Row],[EPS1]], "")</f>
        <v>22.756666666666664</v>
      </c>
      <c r="R521" s="17">
        <f>IFERROR(ZACKS_Screener[[#This Row],[Price]]/ZACKS_Screener[[#This Row],[EPS2]], "")</f>
        <v>18.990264255910986</v>
      </c>
      <c r="S521" s="17">
        <f>IFERROR(ZACKS_Screener[[#This Row],[PE1]]/(ZACKS_Screener[[#This Row],[EG1]]*100), "")</f>
        <v>-1.3559964187327822</v>
      </c>
      <c r="T521" s="17">
        <f>IFERROR(ZACKS_Screener[[#This Row],[PE2]]/(ZACKS_Screener[[#This Row],[EG2]]*100), "")</f>
        <v>0.95749231542408308</v>
      </c>
      <c r="U521"/>
    </row>
    <row r="522" spans="1:21" x14ac:dyDescent="0.25">
      <c r="A522" s="20" t="s">
        <v>987</v>
      </c>
      <c r="B522" s="34">
        <v>3941.59</v>
      </c>
      <c r="C522" s="6" t="s">
        <v>986</v>
      </c>
      <c r="D522" s="6" t="s">
        <v>13</v>
      </c>
      <c r="E522" s="6" t="s">
        <v>41</v>
      </c>
      <c r="F522" s="6" t="s">
        <v>67</v>
      </c>
      <c r="G522">
        <v>12</v>
      </c>
      <c r="H522">
        <v>202212</v>
      </c>
      <c r="I522" s="8">
        <v>1.89</v>
      </c>
      <c r="J522" s="8">
        <v>-0.86</v>
      </c>
      <c r="K522" s="8">
        <v>-0.28999999999999998</v>
      </c>
      <c r="L522" s="8">
        <v>-0.21</v>
      </c>
      <c r="M522" s="35" t="str">
        <f>INDEX(YahooDetails[], MATCH(ZACKS_Screener[Ticker], YahooDetails[Ticker],0), 3)</f>
        <v>Healthcare</v>
      </c>
      <c r="N522" s="6" t="str">
        <f>INDEX(YahooDetails[], MATCH(ZACKS_Screener[Ticker], YahooDetails[Ticker],0), 2)</f>
        <v>Biotechnology</v>
      </c>
      <c r="O52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0.66279069767441867</v>
      </c>
      <c r="P52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0.27586206896551724</v>
      </c>
      <c r="Q522" s="17">
        <f>IFERROR(ZACKS_Screener[[#This Row],[Price]]/ZACKS_Screener[[#This Row],[EPS1]], "")</f>
        <v>-6.5172413793103452</v>
      </c>
      <c r="R522" s="17">
        <f>IFERROR(ZACKS_Screener[[#This Row],[Price]]/ZACKS_Screener[[#This Row],[EPS2]], "")</f>
        <v>-9</v>
      </c>
      <c r="S522" s="17">
        <f>IFERROR(ZACKS_Screener[[#This Row],[PE1]]/(ZACKS_Screener[[#This Row],[EG1]]*100), "")</f>
        <v>-9.8330308529945551E-2</v>
      </c>
      <c r="T522" s="17">
        <f>IFERROR(ZACKS_Screener[[#This Row],[PE2]]/(ZACKS_Screener[[#This Row],[EG2]]*100), "")</f>
        <v>-0.32625000000000004</v>
      </c>
      <c r="U522"/>
    </row>
    <row r="523" spans="1:21" x14ac:dyDescent="0.25">
      <c r="A523" s="20" t="s">
        <v>989</v>
      </c>
      <c r="B523" s="34">
        <v>4881.05</v>
      </c>
      <c r="C523" s="6" t="s">
        <v>988</v>
      </c>
      <c r="D523" s="6" t="s">
        <v>13</v>
      </c>
      <c r="E523" s="6" t="s">
        <v>85</v>
      </c>
      <c r="F523" s="6" t="s">
        <v>507</v>
      </c>
      <c r="G523">
        <v>12</v>
      </c>
      <c r="H523">
        <v>202212</v>
      </c>
      <c r="I523" s="8">
        <v>11.11</v>
      </c>
      <c r="J523" s="8">
        <v>1.1000000000000001</v>
      </c>
      <c r="K523" s="8">
        <v>0.98</v>
      </c>
      <c r="L523" s="8">
        <v>1.1000000000000001</v>
      </c>
      <c r="M523" s="35" t="str">
        <f>INDEX(YahooDetails[], MATCH(ZACKS_Screener[Ticker], YahooDetails[Ticker],0), 3)</f>
        <v>Financial Services</v>
      </c>
      <c r="N523" s="6" t="str">
        <f>INDEX(YahooDetails[], MATCH(ZACKS_Screener[Ticker], YahooDetails[Ticker],0), 2)</f>
        <v>Financial Data &amp; Stock Exchanges</v>
      </c>
      <c r="O52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-0.10909090909090918</v>
      </c>
      <c r="P52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0.12244897959183684</v>
      </c>
      <c r="Q523" s="17">
        <f>IFERROR(ZACKS_Screener[[#This Row],[Price]]/ZACKS_Screener[[#This Row],[EPS1]], "")</f>
        <v>11.336734693877551</v>
      </c>
      <c r="R523" s="17">
        <f>IFERROR(ZACKS_Screener[[#This Row],[Price]]/ZACKS_Screener[[#This Row],[EPS2]], "")</f>
        <v>10.099999999999998</v>
      </c>
      <c r="S523" s="17">
        <f>IFERROR(ZACKS_Screener[[#This Row],[PE1]]/(ZACKS_Screener[[#This Row],[EG1]]*100), "")</f>
        <v>-1.0392006802721079</v>
      </c>
      <c r="T523" s="17">
        <f>IFERROR(ZACKS_Screener[[#This Row],[PE2]]/(ZACKS_Screener[[#This Row],[EG2]]*100), "")</f>
        <v>0.82483333333333253</v>
      </c>
      <c r="U523"/>
    </row>
    <row r="524" spans="1:21" x14ac:dyDescent="0.25">
      <c r="A524" s="20" t="s">
        <v>991</v>
      </c>
      <c r="B524" s="34">
        <v>4327.0600000000004</v>
      </c>
      <c r="C524" s="6" t="s">
        <v>990</v>
      </c>
      <c r="D524" s="6" t="s">
        <v>22</v>
      </c>
      <c r="E524" s="6" t="s">
        <v>41</v>
      </c>
      <c r="F524" s="6" t="s">
        <v>67</v>
      </c>
      <c r="G524">
        <v>12</v>
      </c>
      <c r="H524">
        <v>202212</v>
      </c>
      <c r="I524" s="8">
        <v>31.61</v>
      </c>
      <c r="J524" s="8">
        <v>-2.6</v>
      </c>
      <c r="K524" s="8">
        <v>-3.53</v>
      </c>
      <c r="L524" s="8">
        <v>-3.45</v>
      </c>
      <c r="M524" s="35" t="str">
        <f>INDEX(YahooDetails[], MATCH(ZACKS_Screener[Ticker], YahooDetails[Ticker],0), 3)</f>
        <v>Healthcare</v>
      </c>
      <c r="N524" s="6" t="str">
        <f>INDEX(YahooDetails[], MATCH(ZACKS_Screener[Ticker], YahooDetails[Ticker],0), 2)</f>
        <v>Biotechnology</v>
      </c>
      <c r="O52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-0.35769230769230759</v>
      </c>
      <c r="P52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2.2662889518413495E-2</v>
      </c>
      <c r="Q524" s="17">
        <f>IFERROR(ZACKS_Screener[[#This Row],[Price]]/ZACKS_Screener[[#This Row],[EPS1]], "")</f>
        <v>-8.9546742209631738</v>
      </c>
      <c r="R524" s="17">
        <f>IFERROR(ZACKS_Screener[[#This Row],[Price]]/ZACKS_Screener[[#This Row],[EPS2]], "")</f>
        <v>-9.1623188405797098</v>
      </c>
      <c r="S524" s="17">
        <f>IFERROR(ZACKS_Screener[[#This Row],[PE1]]/(ZACKS_Screener[[#This Row],[EG1]]*100), "")</f>
        <v>0.25034573090864792</v>
      </c>
      <c r="T524" s="17">
        <f>IFERROR(ZACKS_Screener[[#This Row],[PE2]]/(ZACKS_Screener[[#This Row],[EG2]]*100), "")</f>
        <v>-4.0428731884058147</v>
      </c>
      <c r="U524"/>
    </row>
    <row r="525" spans="1:21" x14ac:dyDescent="0.25">
      <c r="A525" s="20" t="s">
        <v>992</v>
      </c>
      <c r="B525" s="34">
        <v>3605.33</v>
      </c>
      <c r="C525" s="6" t="s">
        <v>90</v>
      </c>
      <c r="D525" s="6" t="s">
        <v>13</v>
      </c>
      <c r="E525" s="6" t="s">
        <v>37</v>
      </c>
      <c r="F525" s="6" t="s">
        <v>92</v>
      </c>
      <c r="G525">
        <v>12</v>
      </c>
      <c r="H525">
        <v>202212</v>
      </c>
      <c r="I525" s="8">
        <v>10.16</v>
      </c>
      <c r="J525" s="8"/>
      <c r="M525" s="35" t="str">
        <f>INDEX(YahooDetails[], MATCH(ZACKS_Screener[Ticker], YahooDetails[Ticker],0), 3)</f>
        <v>Financial Services</v>
      </c>
      <c r="N525" s="6" t="str">
        <f>INDEX(YahooDetails[], MATCH(ZACKS_Screener[Ticker], YahooDetails[Ticker],0), 2)</f>
        <v>Asset Management</v>
      </c>
      <c r="O525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525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525" s="17" t="str">
        <f>IFERROR(ZACKS_Screener[[#This Row],[Price]]/ZACKS_Screener[[#This Row],[EPS1]], "")</f>
        <v/>
      </c>
      <c r="R525" s="17" t="str">
        <f>IFERROR(ZACKS_Screener[[#This Row],[Price]]/ZACKS_Screener[[#This Row],[EPS2]], "")</f>
        <v/>
      </c>
      <c r="S525" s="17" t="str">
        <f>IFERROR(ZACKS_Screener[[#This Row],[PE1]]/(ZACKS_Screener[[#This Row],[EG1]]*100), "")</f>
        <v/>
      </c>
      <c r="T525" s="17" t="str">
        <f>IFERROR(ZACKS_Screener[[#This Row],[PE2]]/(ZACKS_Screener[[#This Row],[EG2]]*100), "")</f>
        <v/>
      </c>
      <c r="U525"/>
    </row>
    <row r="526" spans="1:21" x14ac:dyDescent="0.25">
      <c r="A526" s="20" t="s">
        <v>3588</v>
      </c>
      <c r="B526" s="34">
        <v>2369.94</v>
      </c>
      <c r="C526" s="6" t="s">
        <v>3587</v>
      </c>
      <c r="D526" s="6" t="s">
        <v>22</v>
      </c>
      <c r="E526" s="6" t="s">
        <v>51</v>
      </c>
      <c r="F526" s="6" t="s">
        <v>76</v>
      </c>
      <c r="G526">
        <v>12</v>
      </c>
      <c r="H526">
        <v>202212</v>
      </c>
      <c r="I526" s="8">
        <v>14.09</v>
      </c>
      <c r="J526" s="8">
        <v>0.28999999999999998</v>
      </c>
      <c r="K526" s="8">
        <v>0.34</v>
      </c>
      <c r="L526" s="8">
        <v>0.43</v>
      </c>
      <c r="M526" s="35" t="str">
        <f>INDEX(YahooDetails[], MATCH(ZACKS_Screener[Ticker], YahooDetails[Ticker],0), 3)</f>
        <v>Consumer Defensive</v>
      </c>
      <c r="N526" s="6" t="str">
        <f>INDEX(YahooDetails[], MATCH(ZACKS_Screener[Ticker], YahooDetails[Ticker],0), 2)</f>
        <v>Grocery Stores</v>
      </c>
      <c r="O52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0.17241379310344845</v>
      </c>
      <c r="P52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0.26470588235294107</v>
      </c>
      <c r="Q526" s="17">
        <f>IFERROR(ZACKS_Screener[[#This Row],[Price]]/ZACKS_Screener[[#This Row],[EPS1]], "")</f>
        <v>41.441176470588232</v>
      </c>
      <c r="R526" s="17">
        <f>IFERROR(ZACKS_Screener[[#This Row],[Price]]/ZACKS_Screener[[#This Row],[EPS2]], "")</f>
        <v>32.767441860465119</v>
      </c>
      <c r="S526" s="17">
        <f>IFERROR(ZACKS_Screener[[#This Row],[PE1]]/(ZACKS_Screener[[#This Row],[EG1]]*100), "")</f>
        <v>2.4035882352941149</v>
      </c>
      <c r="T526" s="17">
        <f>IFERROR(ZACKS_Screener[[#This Row],[PE2]]/(ZACKS_Screener[[#This Row],[EG2]]*100), "")</f>
        <v>1.2378811369509051</v>
      </c>
      <c r="U526"/>
    </row>
    <row r="527" spans="1:21" x14ac:dyDescent="0.25">
      <c r="A527" s="6" t="s">
        <v>994</v>
      </c>
      <c r="B527" s="34">
        <v>3366.19</v>
      </c>
      <c r="C527" s="6" t="s">
        <v>993</v>
      </c>
      <c r="D527" s="6" t="s">
        <v>13</v>
      </c>
      <c r="E527" s="6" t="s">
        <v>37</v>
      </c>
      <c r="F527" s="6" t="s">
        <v>250</v>
      </c>
      <c r="G527">
        <v>12</v>
      </c>
      <c r="H527">
        <v>202212</v>
      </c>
      <c r="I527" s="8">
        <v>14.12</v>
      </c>
      <c r="J527" s="8">
        <v>1.04</v>
      </c>
      <c r="K527" s="8">
        <v>1.01</v>
      </c>
      <c r="L527" s="8">
        <v>1.04</v>
      </c>
      <c r="M527" s="35" t="str">
        <f>INDEX(YahooDetails[], MATCH(ZACKS_Screener[Ticker], YahooDetails[Ticker],0), 3)</f>
        <v>Real Estate</v>
      </c>
      <c r="N527" s="6" t="str">
        <f>INDEX(YahooDetails[], MATCH(ZACKS_Screener[Ticker], YahooDetails[Ticker],0), 2)</f>
        <v>REIT—Healthcare Facilities</v>
      </c>
      <c r="O52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-2.8846153846153872E-2</v>
      </c>
      <c r="P52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2.9702970297029729E-2</v>
      </c>
      <c r="Q527" s="17">
        <f>IFERROR(ZACKS_Screener[[#This Row],[Price]]/ZACKS_Screener[[#This Row],[EPS1]], "")</f>
        <v>13.98019801980198</v>
      </c>
      <c r="R527" s="17">
        <f>IFERROR(ZACKS_Screener[[#This Row],[Price]]/ZACKS_Screener[[#This Row],[EPS2]], "")</f>
        <v>13.576923076923075</v>
      </c>
      <c r="S527" s="17">
        <f>IFERROR(ZACKS_Screener[[#This Row],[PE1]]/(ZACKS_Screener[[#This Row],[EG1]]*100), "")</f>
        <v>-4.8464686468646825</v>
      </c>
      <c r="T527" s="17">
        <f>IFERROR(ZACKS_Screener[[#This Row],[PE2]]/(ZACKS_Screener[[#This Row],[EG2]]*100), "")</f>
        <v>4.5708974358974315</v>
      </c>
      <c r="U527"/>
    </row>
    <row r="528" spans="1:21" x14ac:dyDescent="0.25">
      <c r="A528" s="20" t="s">
        <v>996</v>
      </c>
      <c r="B528" s="34">
        <v>3812.72</v>
      </c>
      <c r="C528" s="6" t="s">
        <v>995</v>
      </c>
      <c r="D528" s="6" t="s">
        <v>13</v>
      </c>
      <c r="E528" s="6" t="s">
        <v>14</v>
      </c>
      <c r="F528" s="6" t="s">
        <v>201</v>
      </c>
      <c r="G528">
        <v>12</v>
      </c>
      <c r="H528">
        <v>202212</v>
      </c>
      <c r="I528" s="8">
        <v>42.93</v>
      </c>
      <c r="J528" s="8">
        <v>0.94</v>
      </c>
      <c r="K528" s="8">
        <v>1.68</v>
      </c>
      <c r="L528" s="8">
        <v>2.12</v>
      </c>
      <c r="M528" s="35" t="str">
        <f>INDEX(YahooDetails[], MATCH(ZACKS_Screener[Ticker], YahooDetails[Ticker],0), 3)</f>
        <v>Technology</v>
      </c>
      <c r="N528" s="6" t="str">
        <f>INDEX(YahooDetails[], MATCH(ZACKS_Screener[Ticker], YahooDetails[Ticker],0), 2)</f>
        <v>Software—Infrastructure</v>
      </c>
      <c r="O52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0.78723404255319152</v>
      </c>
      <c r="P52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0.26190476190476203</v>
      </c>
      <c r="Q528" s="17">
        <f>IFERROR(ZACKS_Screener[[#This Row],[Price]]/ZACKS_Screener[[#This Row],[EPS1]], "")</f>
        <v>25.553571428571431</v>
      </c>
      <c r="R528" s="17">
        <f>IFERROR(ZACKS_Screener[[#This Row],[Price]]/ZACKS_Screener[[#This Row],[EPS2]], "")</f>
        <v>20.25</v>
      </c>
      <c r="S528" s="17">
        <f>IFERROR(ZACKS_Screener[[#This Row],[PE1]]/(ZACKS_Screener[[#This Row],[EG1]]*100), "")</f>
        <v>0.32459942084942084</v>
      </c>
      <c r="T528" s="17">
        <f>IFERROR(ZACKS_Screener[[#This Row],[PE2]]/(ZACKS_Screener[[#This Row],[EG2]]*100), "")</f>
        <v>0.77318181818181775</v>
      </c>
      <c r="U528"/>
    </row>
    <row r="529" spans="1:21" x14ac:dyDescent="0.25">
      <c r="A529" s="20" t="s">
        <v>998</v>
      </c>
      <c r="B529" s="34">
        <v>6174.82</v>
      </c>
      <c r="C529" s="6" t="s">
        <v>997</v>
      </c>
      <c r="D529" s="6" t="s">
        <v>13</v>
      </c>
      <c r="E529" s="6" t="s">
        <v>41</v>
      </c>
      <c r="F529" s="6" t="s">
        <v>153</v>
      </c>
      <c r="G529">
        <v>3</v>
      </c>
      <c r="H529">
        <v>202303</v>
      </c>
      <c r="I529" s="8">
        <v>31.72</v>
      </c>
      <c r="J529" s="8">
        <v>0.73</v>
      </c>
      <c r="K529" s="8">
        <v>0.83</v>
      </c>
      <c r="L529" s="8">
        <v>0.97</v>
      </c>
      <c r="M529" s="35" t="str">
        <f>INDEX(YahooDetails[], MATCH(ZACKS_Screener[Ticker], YahooDetails[Ticker],0), 3)</f>
        <v>Healthcare</v>
      </c>
      <c r="N529" s="6" t="str">
        <f>INDEX(YahooDetails[], MATCH(ZACKS_Screener[Ticker], YahooDetails[Ticker],0), 2)</f>
        <v>Health Information Services</v>
      </c>
      <c r="O52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0.13698630136986298</v>
      </c>
      <c r="P52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0.16867469879518074</v>
      </c>
      <c r="Q529" s="17">
        <f>IFERROR(ZACKS_Screener[[#This Row],[Price]]/ZACKS_Screener[[#This Row],[EPS1]], "")</f>
        <v>38.216867469879517</v>
      </c>
      <c r="R529" s="17">
        <f>IFERROR(ZACKS_Screener[[#This Row],[Price]]/ZACKS_Screener[[#This Row],[EPS2]], "")</f>
        <v>32.701030927835049</v>
      </c>
      <c r="S529" s="17">
        <f>IFERROR(ZACKS_Screener[[#This Row],[PE1]]/(ZACKS_Screener[[#This Row],[EG1]]*100), "")</f>
        <v>2.7898313253012055</v>
      </c>
      <c r="T529" s="17">
        <f>IFERROR(ZACKS_Screener[[#This Row],[PE2]]/(ZACKS_Screener[[#This Row],[EG2]]*100), "")</f>
        <v>1.9387039764359351</v>
      </c>
      <c r="U529"/>
    </row>
    <row r="530" spans="1:21" x14ac:dyDescent="0.25">
      <c r="A530" s="20" t="s">
        <v>1000</v>
      </c>
      <c r="B530" s="34">
        <v>10525.32</v>
      </c>
      <c r="C530" s="6" t="s">
        <v>999</v>
      </c>
      <c r="D530" s="6" t="s">
        <v>22</v>
      </c>
      <c r="E530" s="6" t="s">
        <v>85</v>
      </c>
      <c r="F530" s="6" t="s">
        <v>286</v>
      </c>
      <c r="G530">
        <v>1</v>
      </c>
      <c r="H530">
        <v>202301</v>
      </c>
      <c r="I530" s="8">
        <v>52.01</v>
      </c>
      <c r="J530" s="8">
        <v>2.0299999999999998</v>
      </c>
      <c r="K530" s="8">
        <v>2.4900000000000002</v>
      </c>
      <c r="L530" s="8">
        <v>2.57</v>
      </c>
      <c r="M530" s="35" t="str">
        <f>INDEX(YahooDetails[], MATCH(ZACKS_Screener[Ticker], YahooDetails[Ticker],0), 3)</f>
        <v>Technology</v>
      </c>
      <c r="N530" s="6" t="str">
        <f>INDEX(YahooDetails[], MATCH(ZACKS_Screener[Ticker], YahooDetails[Ticker],0), 2)</f>
        <v>Software—Application</v>
      </c>
      <c r="O53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0.2266009852216751</v>
      </c>
      <c r="P53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3.2128514056224744E-2</v>
      </c>
      <c r="Q530" s="17">
        <f>IFERROR(ZACKS_Screener[[#This Row],[Price]]/ZACKS_Screener[[#This Row],[EPS1]], "")</f>
        <v>20.887550200803211</v>
      </c>
      <c r="R530" s="17">
        <f>IFERROR(ZACKS_Screener[[#This Row],[Price]]/ZACKS_Screener[[#This Row],[EPS2]], "")</f>
        <v>20.237354085603112</v>
      </c>
      <c r="S530" s="17">
        <f>IFERROR(ZACKS_Screener[[#This Row],[PE1]]/(ZACKS_Screener[[#This Row],[EG1]]*100), "")</f>
        <v>0.92177667190501045</v>
      </c>
      <c r="T530" s="17">
        <f>IFERROR(ZACKS_Screener[[#This Row],[PE2]]/(ZACKS_Screener[[#This Row],[EG2]]*100), "")</f>
        <v>6.2988764591439992</v>
      </c>
      <c r="U530"/>
    </row>
    <row r="531" spans="1:21" x14ac:dyDescent="0.25">
      <c r="A531" s="20" t="s">
        <v>1002</v>
      </c>
      <c r="B531" s="34">
        <v>6308.98</v>
      </c>
      <c r="C531" s="6" t="s">
        <v>1001</v>
      </c>
      <c r="D531" s="6" t="s">
        <v>22</v>
      </c>
      <c r="E531" s="6" t="s">
        <v>107</v>
      </c>
      <c r="F531" s="6" t="s">
        <v>108</v>
      </c>
      <c r="G531">
        <v>1</v>
      </c>
      <c r="H531">
        <v>202301</v>
      </c>
      <c r="I531" s="8">
        <v>80.8</v>
      </c>
      <c r="J531" s="8">
        <v>9.2200000000000006</v>
      </c>
      <c r="K531" s="8">
        <v>9.1999999999999993</v>
      </c>
      <c r="L531" s="8">
        <v>10.119999999999999</v>
      </c>
      <c r="M531" s="35" t="str">
        <f>INDEX(YahooDetails[], MATCH(ZACKS_Screener[Ticker], YahooDetails[Ticker],0), 3)</f>
        <v>Consumer Cyclical</v>
      </c>
      <c r="N531" s="6" t="str">
        <f>INDEX(YahooDetails[], MATCH(ZACKS_Screener[Ticker], YahooDetails[Ticker],0), 2)</f>
        <v>Recreational Vehicles</v>
      </c>
      <c r="O53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-2.1691973969632699E-3</v>
      </c>
      <c r="P53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</v>
      </c>
      <c r="Q531" s="17">
        <f>IFERROR(ZACKS_Screener[[#This Row],[Price]]/ZACKS_Screener[[#This Row],[EPS1]], "")</f>
        <v>8.7826086956521738</v>
      </c>
      <c r="R531" s="17">
        <f>IFERROR(ZACKS_Screener[[#This Row],[Price]]/ZACKS_Screener[[#This Row],[EPS2]], "")</f>
        <v>7.9841897233201582</v>
      </c>
      <c r="S531" s="17">
        <f>IFERROR(ZACKS_Screener[[#This Row],[PE1]]/(ZACKS_Screener[[#This Row],[EG1]]*100), "")</f>
        <v>-40.487826086953788</v>
      </c>
      <c r="T531" s="17">
        <f>IFERROR(ZACKS_Screener[[#This Row],[PE2]]/(ZACKS_Screener[[#This Row],[EG2]]*100), "")</f>
        <v>0.79841897233201586</v>
      </c>
      <c r="U531"/>
    </row>
    <row r="532" spans="1:21" x14ac:dyDescent="0.25">
      <c r="A532" s="20" t="s">
        <v>3590</v>
      </c>
      <c r="B532" s="34">
        <v>2249.06</v>
      </c>
      <c r="C532" s="6" t="s">
        <v>3589</v>
      </c>
      <c r="D532" s="6" t="s">
        <v>13</v>
      </c>
      <c r="E532" s="6" t="s">
        <v>26</v>
      </c>
      <c r="F532" s="6" t="s">
        <v>438</v>
      </c>
      <c r="G532">
        <v>12</v>
      </c>
      <c r="H532">
        <v>202212</v>
      </c>
      <c r="I532" s="8">
        <v>101.71</v>
      </c>
      <c r="J532" s="8">
        <v>9.73</v>
      </c>
      <c r="K532" s="8">
        <v>7.91</v>
      </c>
      <c r="L532" s="8">
        <v>9.68</v>
      </c>
      <c r="M532" s="35" t="str">
        <f>INDEX(YahooDetails[], MATCH(ZACKS_Screener[Ticker], YahooDetails[Ticker],0), 3)</f>
        <v>Industrials</v>
      </c>
      <c r="N532" s="6" t="str">
        <f>INDEX(YahooDetails[], MATCH(ZACKS_Screener[Ticker], YahooDetails[Ticker],0), 2)</f>
        <v>Building Products &amp; Equipment</v>
      </c>
      <c r="O53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-0.18705035971223025</v>
      </c>
      <c r="P53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0.2237673830594184</v>
      </c>
      <c r="Q532" s="17">
        <f>IFERROR(ZACKS_Screener[[#This Row],[Price]]/ZACKS_Screener[[#This Row],[EPS1]], "")</f>
        <v>12.858407079646017</v>
      </c>
      <c r="R532" s="17">
        <f>IFERROR(ZACKS_Screener[[#This Row],[Price]]/ZACKS_Screener[[#This Row],[EPS2]], "")</f>
        <v>10.507231404958677</v>
      </c>
      <c r="S532" s="17">
        <f>IFERROR(ZACKS_Screener[[#This Row],[PE1]]/(ZACKS_Screener[[#This Row],[EG1]]*100), "")</f>
        <v>-0.68743022464261383</v>
      </c>
      <c r="T532" s="17">
        <f>IFERROR(ZACKS_Screener[[#This Row],[PE2]]/(ZACKS_Screener[[#This Row],[EG2]]*100), "")</f>
        <v>0.46956045431199528</v>
      </c>
      <c r="U532"/>
    </row>
    <row r="533" spans="1:21" x14ac:dyDescent="0.25">
      <c r="A533" s="20" t="s">
        <v>3592</v>
      </c>
      <c r="B533" s="34">
        <v>2579.77</v>
      </c>
      <c r="C533" s="6" t="s">
        <v>3591</v>
      </c>
      <c r="D533" s="6" t="s">
        <v>22</v>
      </c>
      <c r="E533" s="6" t="s">
        <v>107</v>
      </c>
      <c r="F533" s="6" t="s">
        <v>1403</v>
      </c>
      <c r="G533">
        <v>12</v>
      </c>
      <c r="H533">
        <v>202212</v>
      </c>
      <c r="I533" s="8">
        <v>81.98</v>
      </c>
      <c r="J533" s="8">
        <v>4.76</v>
      </c>
      <c r="K533" s="8">
        <v>5.16</v>
      </c>
      <c r="L533" s="8">
        <v>5.96</v>
      </c>
      <c r="M533" s="35" t="str">
        <f>INDEX(YahooDetails[], MATCH(ZACKS_Screener[Ticker], YahooDetails[Ticker],0), 3)</f>
        <v>Consumer Cyclical</v>
      </c>
      <c r="N533" s="6" t="str">
        <f>INDEX(YahooDetails[], MATCH(ZACKS_Screener[Ticker], YahooDetails[Ticker],0), 2)</f>
        <v>Auto Parts</v>
      </c>
      <c r="O53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8.4033613445378227E-2</v>
      </c>
      <c r="P53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0.15503875968992245</v>
      </c>
      <c r="Q533" s="17">
        <f>IFERROR(ZACKS_Screener[[#This Row],[Price]]/ZACKS_Screener[[#This Row],[EPS1]], "")</f>
        <v>15.887596899224807</v>
      </c>
      <c r="R533" s="17">
        <f>IFERROR(ZACKS_Screener[[#This Row],[Price]]/ZACKS_Screener[[#This Row],[EPS2]], "")</f>
        <v>13.75503355704698</v>
      </c>
      <c r="S533" s="17">
        <f>IFERROR(ZACKS_Screener[[#This Row],[PE1]]/(ZACKS_Screener[[#This Row],[EG1]]*100), "")</f>
        <v>1.8906240310077504</v>
      </c>
      <c r="T533" s="17">
        <f>IFERROR(ZACKS_Screener[[#This Row],[PE2]]/(ZACKS_Screener[[#This Row],[EG2]]*100), "")</f>
        <v>0.88719966442953035</v>
      </c>
      <c r="U533"/>
    </row>
    <row r="534" spans="1:21" x14ac:dyDescent="0.25">
      <c r="A534" s="20" t="s">
        <v>1004</v>
      </c>
      <c r="B534" s="34">
        <v>20058.87</v>
      </c>
      <c r="C534" s="6" t="s">
        <v>1003</v>
      </c>
      <c r="D534" s="6" t="s">
        <v>13</v>
      </c>
      <c r="E534" s="6" t="s">
        <v>18</v>
      </c>
      <c r="F534" s="6" t="s">
        <v>171</v>
      </c>
      <c r="G534">
        <v>12</v>
      </c>
      <c r="H534">
        <v>202212</v>
      </c>
      <c r="I534" s="8">
        <v>143.43</v>
      </c>
      <c r="J534" s="8">
        <v>8.4499999999999993</v>
      </c>
      <c r="K534" s="8">
        <v>8.99</v>
      </c>
      <c r="L534" s="8">
        <v>9.76</v>
      </c>
      <c r="M534" s="35" t="str">
        <f>INDEX(YahooDetails[], MATCH(ZACKS_Screener[Ticker], YahooDetails[Ticker],0), 3)</f>
        <v>Industrials</v>
      </c>
      <c r="N534" s="6" t="str">
        <f>INDEX(YahooDetails[], MATCH(ZACKS_Screener[Ticker], YahooDetails[Ticker],0), 2)</f>
        <v>Specialty Industrial Machinery</v>
      </c>
      <c r="O53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6.3905325443787103E-2</v>
      </c>
      <c r="P53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8.5650723025583936E-2</v>
      </c>
      <c r="Q534" s="17">
        <f>IFERROR(ZACKS_Screener[[#This Row],[Price]]/ZACKS_Screener[[#This Row],[EPS1]], "")</f>
        <v>15.954393770856507</v>
      </c>
      <c r="R534" s="17">
        <f>IFERROR(ZACKS_Screener[[#This Row],[Price]]/ZACKS_Screener[[#This Row],[EPS2]], "")</f>
        <v>14.695696721311476</v>
      </c>
      <c r="S534" s="17">
        <f>IFERROR(ZACKS_Screener[[#This Row],[PE1]]/(ZACKS_Screener[[#This Row],[EG1]]*100), "")</f>
        <v>2.4965671734025414</v>
      </c>
      <c r="T534" s="17">
        <f>IFERROR(ZACKS_Screener[[#This Row],[PE2]]/(ZACKS_Screener[[#This Row],[EG2]]*100), "")</f>
        <v>1.7157703055141591</v>
      </c>
      <c r="U534"/>
    </row>
    <row r="535" spans="1:21" x14ac:dyDescent="0.25">
      <c r="A535" s="20" t="s">
        <v>1006</v>
      </c>
      <c r="B535" s="34">
        <v>36723.79</v>
      </c>
      <c r="C535" s="6" t="s">
        <v>1005</v>
      </c>
      <c r="D535" s="6" t="s">
        <v>13</v>
      </c>
      <c r="E535" s="6" t="s">
        <v>130</v>
      </c>
      <c r="F535" s="6" t="s">
        <v>189</v>
      </c>
      <c r="G535">
        <v>12</v>
      </c>
      <c r="H535">
        <v>202212</v>
      </c>
      <c r="I535" s="8">
        <v>51.92</v>
      </c>
      <c r="J535" s="8">
        <v>6.25</v>
      </c>
      <c r="K535" s="8">
        <v>3.05</v>
      </c>
      <c r="L535" s="8">
        <v>4.6100000000000003</v>
      </c>
      <c r="M535" s="35" t="str">
        <f>INDEX(YahooDetails[], MATCH(ZACKS_Screener[Ticker], YahooDetails[Ticker],0), 3)</f>
        <v>Basic Materials</v>
      </c>
      <c r="N535" s="6" t="str">
        <f>INDEX(YahooDetails[], MATCH(ZACKS_Screener[Ticker], YahooDetails[Ticker],0), 2)</f>
        <v>Chemicals</v>
      </c>
      <c r="O53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-0.51200000000000001</v>
      </c>
      <c r="P53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0.51147540983606576</v>
      </c>
      <c r="Q535" s="17">
        <f>IFERROR(ZACKS_Screener[[#This Row],[Price]]/ZACKS_Screener[[#This Row],[EPS1]], "")</f>
        <v>17.022950819672133</v>
      </c>
      <c r="R535" s="17">
        <f>IFERROR(ZACKS_Screener[[#This Row],[Price]]/ZACKS_Screener[[#This Row],[EPS2]], "")</f>
        <v>11.262472885032537</v>
      </c>
      <c r="S535" s="17">
        <f>IFERROR(ZACKS_Screener[[#This Row],[PE1]]/(ZACKS_Screener[[#This Row],[EG1]]*100), "")</f>
        <v>-0.33247950819672134</v>
      </c>
      <c r="T535" s="17">
        <f>IFERROR(ZACKS_Screener[[#This Row],[PE2]]/(ZACKS_Screener[[#This Row],[EG2]]*100), "")</f>
        <v>0.22019578397018735</v>
      </c>
      <c r="U535"/>
    </row>
    <row r="536" spans="1:21" x14ac:dyDescent="0.25">
      <c r="A536" s="20" t="s">
        <v>1008</v>
      </c>
      <c r="B536" s="34">
        <v>11690.21</v>
      </c>
      <c r="C536" s="6" t="s">
        <v>1007</v>
      </c>
      <c r="D536" s="6" t="s">
        <v>22</v>
      </c>
      <c r="E536" s="6" t="s">
        <v>14</v>
      </c>
      <c r="F536" s="6" t="s">
        <v>163</v>
      </c>
      <c r="G536">
        <v>9</v>
      </c>
      <c r="H536">
        <v>202209</v>
      </c>
      <c r="I536" s="8">
        <v>96.76</v>
      </c>
      <c r="J536" s="8">
        <v>5.3</v>
      </c>
      <c r="K536" s="8">
        <v>5.89</v>
      </c>
      <c r="L536" s="8">
        <v>6.56</v>
      </c>
      <c r="M536" s="35" t="str">
        <f>INDEX(YahooDetails[], MATCH(ZACKS_Screener[Ticker], YahooDetails[Ticker],0), 3)</f>
        <v>Technology</v>
      </c>
      <c r="N536" s="6" t="str">
        <f>INDEX(YahooDetails[], MATCH(ZACKS_Screener[Ticker], YahooDetails[Ticker],0), 2)</f>
        <v>Software—Infrastructure</v>
      </c>
      <c r="O53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0.11132075471698111</v>
      </c>
      <c r="P53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0.11375212224108658</v>
      </c>
      <c r="Q536" s="17">
        <f>IFERROR(ZACKS_Screener[[#This Row],[Price]]/ZACKS_Screener[[#This Row],[EPS1]], "")</f>
        <v>16.427843803056028</v>
      </c>
      <c r="R536" s="17">
        <f>IFERROR(ZACKS_Screener[[#This Row],[Price]]/ZACKS_Screener[[#This Row],[EPS2]], "")</f>
        <v>14.750000000000002</v>
      </c>
      <c r="S536" s="17">
        <f>IFERROR(ZACKS_Screener[[#This Row],[PE1]]/(ZACKS_Screener[[#This Row],[EG1]]*100), "")</f>
        <v>1.4757215619694402</v>
      </c>
      <c r="T536" s="17">
        <f>IFERROR(ZACKS_Screener[[#This Row],[PE2]]/(ZACKS_Screener[[#This Row],[EG2]]*100), "")</f>
        <v>1.2966791044776123</v>
      </c>
      <c r="U536"/>
    </row>
    <row r="537" spans="1:21" x14ac:dyDescent="0.25">
      <c r="A537" s="20" t="s">
        <v>1010</v>
      </c>
      <c r="B537" s="34">
        <v>11504.27</v>
      </c>
      <c r="C537" s="6" t="s">
        <v>1009</v>
      </c>
      <c r="D537" s="6" t="s">
        <v>13</v>
      </c>
      <c r="E537" s="6" t="s">
        <v>30</v>
      </c>
      <c r="F537" s="6" t="s">
        <v>763</v>
      </c>
      <c r="G537">
        <v>12</v>
      </c>
      <c r="H537">
        <v>202212</v>
      </c>
      <c r="I537" s="8">
        <v>325.54000000000002</v>
      </c>
      <c r="J537" s="8">
        <v>12.53</v>
      </c>
      <c r="K537" s="8">
        <v>13.32</v>
      </c>
      <c r="L537" s="8">
        <v>14.83</v>
      </c>
      <c r="M537" s="35" t="str">
        <f>INDEX(YahooDetails[], MATCH(ZACKS_Screener[Ticker], YahooDetails[Ticker],0), 3)</f>
        <v>Consumer Cyclical</v>
      </c>
      <c r="N537" s="6" t="str">
        <f>INDEX(YahooDetails[], MATCH(ZACKS_Screener[Ticker], YahooDetails[Ticker],0), 2)</f>
        <v>Restaurants</v>
      </c>
      <c r="O53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6.3048683160415078E-2</v>
      </c>
      <c r="P53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0.11336336336336335</v>
      </c>
      <c r="Q537" s="17">
        <f>IFERROR(ZACKS_Screener[[#This Row],[Price]]/ZACKS_Screener[[#This Row],[EPS1]], "")</f>
        <v>24.43993993993994</v>
      </c>
      <c r="R537" s="17">
        <f>IFERROR(ZACKS_Screener[[#This Row],[Price]]/ZACKS_Screener[[#This Row],[EPS2]], "")</f>
        <v>21.95144976399191</v>
      </c>
      <c r="S537" s="17">
        <f>IFERROR(ZACKS_Screener[[#This Row],[PE1]]/(ZACKS_Screener[[#This Row],[EG1]]*100), "")</f>
        <v>3.8763600942714822</v>
      </c>
      <c r="T537" s="17">
        <f>IFERROR(ZACKS_Screener[[#This Row],[PE2]]/(ZACKS_Screener[[#This Row],[EG2]]*100), "")</f>
        <v>1.9363795420951808</v>
      </c>
      <c r="U537"/>
    </row>
    <row r="538" spans="1:21" x14ac:dyDescent="0.25">
      <c r="A538" s="20" t="s">
        <v>3594</v>
      </c>
      <c r="B538" s="34">
        <v>2937.81</v>
      </c>
      <c r="C538" s="6" t="s">
        <v>3593</v>
      </c>
      <c r="D538" s="6" t="s">
        <v>13</v>
      </c>
      <c r="E538" s="6" t="s">
        <v>130</v>
      </c>
      <c r="F538" s="6" t="s">
        <v>323</v>
      </c>
      <c r="G538">
        <v>12</v>
      </c>
      <c r="H538">
        <v>202212</v>
      </c>
      <c r="I538" s="8">
        <v>39.43</v>
      </c>
      <c r="J538" s="8">
        <v>23.86</v>
      </c>
      <c r="K538" s="8">
        <v>17.34</v>
      </c>
      <c r="L538" s="8">
        <v>11.34</v>
      </c>
      <c r="M538" s="35" t="str">
        <f>INDEX(YahooDetails[], MATCH(ZACKS_Screener[Ticker], YahooDetails[Ticker],0), 3)</f>
        <v>Technology</v>
      </c>
      <c r="N538" s="6" t="str">
        <f>INDEX(YahooDetails[], MATCH(ZACKS_Screener[Ticker], YahooDetails[Ticker],0), 2)</f>
        <v>Semiconductor Equipment &amp; Materials</v>
      </c>
      <c r="O53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-0.27326068734283321</v>
      </c>
      <c r="P53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-0.34602076124567477</v>
      </c>
      <c r="Q538" s="17">
        <f>IFERROR(ZACKS_Screener[[#This Row],[Price]]/ZACKS_Screener[[#This Row],[EPS1]], "")</f>
        <v>2.2739331026528258</v>
      </c>
      <c r="R538" s="17">
        <f>IFERROR(ZACKS_Screener[[#This Row],[Price]]/ZACKS_Screener[[#This Row],[EPS2]], "")</f>
        <v>3.4770723104056436</v>
      </c>
      <c r="S538" s="17">
        <f>IFERROR(ZACKS_Screener[[#This Row],[PE1]]/(ZACKS_Screener[[#This Row],[EG1]]*100), "")</f>
        <v>-8.321479114922764E-2</v>
      </c>
      <c r="T538" s="17">
        <f>IFERROR(ZACKS_Screener[[#This Row],[PE2]]/(ZACKS_Screener[[#This Row],[EG2]]*100), "")</f>
        <v>-0.10048738977072309</v>
      </c>
      <c r="U538"/>
    </row>
    <row r="539" spans="1:21" x14ac:dyDescent="0.25">
      <c r="A539" s="20" t="s">
        <v>1012</v>
      </c>
      <c r="B539" s="34">
        <v>20052.52</v>
      </c>
      <c r="C539" s="6" t="s">
        <v>1011</v>
      </c>
      <c r="D539" s="6" t="s">
        <v>13</v>
      </c>
      <c r="E539" s="6" t="s">
        <v>30</v>
      </c>
      <c r="F539" s="6" t="s">
        <v>763</v>
      </c>
      <c r="G539">
        <v>5</v>
      </c>
      <c r="H539">
        <v>202305</v>
      </c>
      <c r="I539" s="8">
        <v>165.82</v>
      </c>
      <c r="J539" s="8">
        <v>7.4</v>
      </c>
      <c r="K539" s="8">
        <v>8.73</v>
      </c>
      <c r="L539" s="8">
        <v>9.6</v>
      </c>
      <c r="M539" s="35" t="str">
        <f>INDEX(YahooDetails[], MATCH(ZACKS_Screener[Ticker], YahooDetails[Ticker],0), 3)</f>
        <v>Consumer Cyclical</v>
      </c>
      <c r="N539" s="6" t="str">
        <f>INDEX(YahooDetails[], MATCH(ZACKS_Screener[Ticker], YahooDetails[Ticker],0), 2)</f>
        <v>Restaurants</v>
      </c>
      <c r="O53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0.17972972972972973</v>
      </c>
      <c r="P53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9.9656357388316061E-2</v>
      </c>
      <c r="Q539" s="17">
        <f>IFERROR(ZACKS_Screener[[#This Row],[Price]]/ZACKS_Screener[[#This Row],[EPS1]], "")</f>
        <v>18.994272623138603</v>
      </c>
      <c r="R539" s="17">
        <f>IFERROR(ZACKS_Screener[[#This Row],[Price]]/ZACKS_Screener[[#This Row],[EPS2]], "")</f>
        <v>17.272916666666667</v>
      </c>
      <c r="S539" s="17">
        <f>IFERROR(ZACKS_Screener[[#This Row],[PE1]]/(ZACKS_Screener[[#This Row],[EG1]]*100), "")</f>
        <v>1.0568241910618472</v>
      </c>
      <c r="T539" s="17">
        <f>IFERROR(ZACKS_Screener[[#This Row],[PE2]]/(ZACKS_Screener[[#This Row],[EG2]]*100), "")</f>
        <v>1.7332478448275879</v>
      </c>
      <c r="U539"/>
    </row>
    <row r="540" spans="1:21" x14ac:dyDescent="0.25">
      <c r="A540" s="20" t="s">
        <v>1014</v>
      </c>
      <c r="B540" s="34">
        <v>4423.95</v>
      </c>
      <c r="C540" s="6" t="s">
        <v>1013</v>
      </c>
      <c r="D540" s="6" t="s">
        <v>22</v>
      </c>
      <c r="E540" s="6" t="s">
        <v>179</v>
      </c>
      <c r="F540" s="6" t="s">
        <v>180</v>
      </c>
      <c r="G540">
        <v>12</v>
      </c>
      <c r="H540">
        <v>202212</v>
      </c>
      <c r="I540" s="8">
        <v>16.95</v>
      </c>
      <c r="J540" s="8">
        <v>0.83</v>
      </c>
      <c r="K540" s="8">
        <v>0.65</v>
      </c>
      <c r="L540" s="8">
        <v>0.78</v>
      </c>
      <c r="M540" s="35" t="str">
        <f>INDEX(YahooDetails[], MATCH(ZACKS_Screener[Ticker], YahooDetails[Ticker],0), 3)</f>
        <v>Industrials</v>
      </c>
      <c r="N540" s="6" t="str">
        <f>INDEX(YahooDetails[], MATCH(ZACKS_Screener[Ticker], YahooDetails[Ticker],0), 2)</f>
        <v>Aerospace &amp; Defense</v>
      </c>
      <c r="O54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-0.21686746987951802</v>
      </c>
      <c r="P54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</v>
      </c>
      <c r="Q540" s="17">
        <f>IFERROR(ZACKS_Screener[[#This Row],[Price]]/ZACKS_Screener[[#This Row],[EPS1]], "")</f>
        <v>26.076923076923077</v>
      </c>
      <c r="R540" s="17">
        <f>IFERROR(ZACKS_Screener[[#This Row],[Price]]/ZACKS_Screener[[#This Row],[EPS2]], "")</f>
        <v>21.73076923076923</v>
      </c>
      <c r="S540" s="17">
        <f>IFERROR(ZACKS_Screener[[#This Row],[PE1]]/(ZACKS_Screener[[#This Row],[EG1]]*100), "")</f>
        <v>-1.2024358974358977</v>
      </c>
      <c r="T540" s="17">
        <f>IFERROR(ZACKS_Screener[[#This Row],[PE2]]/(ZACKS_Screener[[#This Row],[EG2]]*100), "")</f>
        <v>1.0865384615384615</v>
      </c>
      <c r="U540"/>
    </row>
    <row r="541" spans="1:21" x14ac:dyDescent="0.25">
      <c r="A541" s="20" t="s">
        <v>1016</v>
      </c>
      <c r="B541" s="34">
        <v>4361.59</v>
      </c>
      <c r="C541" s="6" t="s">
        <v>1015</v>
      </c>
      <c r="D541" s="6" t="s">
        <v>22</v>
      </c>
      <c r="E541" s="6" t="s">
        <v>107</v>
      </c>
      <c r="F541" s="6" t="s">
        <v>108</v>
      </c>
      <c r="G541">
        <v>12</v>
      </c>
      <c r="H541">
        <v>202212</v>
      </c>
      <c r="I541" s="8">
        <v>26.03</v>
      </c>
      <c r="J541" s="8">
        <v>1.22</v>
      </c>
      <c r="K541" s="8">
        <v>1.23</v>
      </c>
      <c r="L541" s="8">
        <v>1.45</v>
      </c>
      <c r="M541" s="35" t="str">
        <f>INDEX(YahooDetails[], MATCH(ZACKS_Screener[Ticker], YahooDetails[Ticker],0), 3)</f>
        <v>Consumer Cyclical</v>
      </c>
      <c r="N541" s="6" t="str">
        <f>INDEX(YahooDetails[], MATCH(ZACKS_Screener[Ticker], YahooDetails[Ticker],0), 2)</f>
        <v>Auto &amp; Truck Dealerships</v>
      </c>
      <c r="O54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8.1967213114754172E-3</v>
      </c>
      <c r="P54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0.17886178861788615</v>
      </c>
      <c r="Q541" s="17">
        <f>IFERROR(ZACKS_Screener[[#This Row],[Price]]/ZACKS_Screener[[#This Row],[EPS1]], "")</f>
        <v>21.162601626016261</v>
      </c>
      <c r="R541" s="17">
        <f>IFERROR(ZACKS_Screener[[#This Row],[Price]]/ZACKS_Screener[[#This Row],[EPS2]], "")</f>
        <v>17.951724137931034</v>
      </c>
      <c r="S541" s="17">
        <f>IFERROR(ZACKS_Screener[[#This Row],[PE1]]/(ZACKS_Screener[[#This Row],[EG1]]*100), "")</f>
        <v>25.818373983739818</v>
      </c>
      <c r="T541" s="17">
        <f>IFERROR(ZACKS_Screener[[#This Row],[PE2]]/(ZACKS_Screener[[#This Row],[EG2]]*100), "")</f>
        <v>1.0036645768025081</v>
      </c>
      <c r="U541"/>
    </row>
    <row r="542" spans="1:21" x14ac:dyDescent="0.25">
      <c r="A542" s="20" t="s">
        <v>3599</v>
      </c>
      <c r="B542" s="34">
        <v>2713.48</v>
      </c>
      <c r="C542" s="6" t="s">
        <v>3598</v>
      </c>
      <c r="D542" s="6" t="s">
        <v>22</v>
      </c>
      <c r="E542" s="6" t="s">
        <v>130</v>
      </c>
      <c r="F542" s="6" t="s">
        <v>323</v>
      </c>
      <c r="G542">
        <v>12</v>
      </c>
      <c r="H542">
        <v>202212</v>
      </c>
      <c r="I542" s="8">
        <v>8.36</v>
      </c>
      <c r="J542" s="8">
        <v>0.27</v>
      </c>
      <c r="K542" s="8">
        <v>0.41</v>
      </c>
      <c r="L542" s="8">
        <v>0.51</v>
      </c>
      <c r="M542" s="35" t="str">
        <f>INDEX(YahooDetails[], MATCH(ZACKS_Screener[Ticker], YahooDetails[Ticker],0), 3)</f>
        <v>Consumer Cyclical</v>
      </c>
      <c r="N542" s="6" t="str">
        <f>INDEX(YahooDetails[], MATCH(ZACKS_Screener[Ticker], YahooDetails[Ticker],0), 2)</f>
        <v>Personal Services</v>
      </c>
      <c r="O54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0.51851851851851838</v>
      </c>
      <c r="P54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0.24390243902439035</v>
      </c>
      <c r="Q542" s="17">
        <f>IFERROR(ZACKS_Screener[[#This Row],[Price]]/ZACKS_Screener[[#This Row],[EPS1]], "")</f>
        <v>20.390243902439025</v>
      </c>
      <c r="R542" s="17">
        <f>IFERROR(ZACKS_Screener[[#This Row],[Price]]/ZACKS_Screener[[#This Row],[EPS2]], "")</f>
        <v>16.392156862745097</v>
      </c>
      <c r="S542" s="17">
        <f>IFERROR(ZACKS_Screener[[#This Row],[PE1]]/(ZACKS_Screener[[#This Row],[EG1]]*100), "")</f>
        <v>0.39324041811846699</v>
      </c>
      <c r="T542" s="17">
        <f>IFERROR(ZACKS_Screener[[#This Row],[PE2]]/(ZACKS_Screener[[#This Row],[EG2]]*100), "")</f>
        <v>0.67207843137254863</v>
      </c>
      <c r="U542"/>
    </row>
    <row r="543" spans="1:21" x14ac:dyDescent="0.25">
      <c r="A543" s="20" t="s">
        <v>1018</v>
      </c>
      <c r="B543" s="34">
        <v>6648.99</v>
      </c>
      <c r="C543" s="6" t="s">
        <v>1017</v>
      </c>
      <c r="D543" s="6" t="s">
        <v>22</v>
      </c>
      <c r="E543" s="6" t="s">
        <v>14</v>
      </c>
      <c r="F543" s="6" t="s">
        <v>95</v>
      </c>
      <c r="G543">
        <v>1</v>
      </c>
      <c r="H543">
        <v>202301</v>
      </c>
      <c r="I543" s="8">
        <v>78.22</v>
      </c>
      <c r="J543" s="8">
        <v>1.18</v>
      </c>
      <c r="K543" s="8">
        <v>1.32</v>
      </c>
      <c r="L543" s="8">
        <v>1.57</v>
      </c>
      <c r="M543" s="35" t="str">
        <f>INDEX(YahooDetails[], MATCH(ZACKS_Screener[Ticker], YahooDetails[Ticker],0), 3)</f>
        <v>Technology</v>
      </c>
      <c r="N543" s="6" t="str">
        <f>INDEX(YahooDetails[], MATCH(ZACKS_Screener[Ticker], YahooDetails[Ticker],0), 2)</f>
        <v>Software—Application</v>
      </c>
      <c r="O54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0.11864406779661028</v>
      </c>
      <c r="P54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0.18939393939393939</v>
      </c>
      <c r="Q543" s="17">
        <f>IFERROR(ZACKS_Screener[[#This Row],[Price]]/ZACKS_Screener[[#This Row],[EPS1]], "")</f>
        <v>59.257575757575751</v>
      </c>
      <c r="R543" s="17">
        <f>IFERROR(ZACKS_Screener[[#This Row],[Price]]/ZACKS_Screener[[#This Row],[EPS2]], "")</f>
        <v>49.821656050955411</v>
      </c>
      <c r="S543" s="17">
        <f>IFERROR(ZACKS_Screener[[#This Row],[PE1]]/(ZACKS_Screener[[#This Row],[EG1]]*100), "")</f>
        <v>4.9945670995670941</v>
      </c>
      <c r="T543" s="17">
        <f>IFERROR(ZACKS_Screener[[#This Row],[PE2]]/(ZACKS_Screener[[#This Row],[EG2]]*100), "")</f>
        <v>2.6305834394904459</v>
      </c>
      <c r="U543"/>
    </row>
    <row r="544" spans="1:21" x14ac:dyDescent="0.25">
      <c r="A544" s="20" t="s">
        <v>1020</v>
      </c>
      <c r="B544" s="34">
        <v>14841</v>
      </c>
      <c r="C544" s="6" t="s">
        <v>1019</v>
      </c>
      <c r="D544" s="6" t="s">
        <v>13</v>
      </c>
      <c r="E544" s="6" t="s">
        <v>14</v>
      </c>
      <c r="F544" s="6" t="s">
        <v>163</v>
      </c>
      <c r="G544">
        <v>3</v>
      </c>
      <c r="H544">
        <v>202303</v>
      </c>
      <c r="I544" s="8">
        <v>51</v>
      </c>
      <c r="J544" s="8">
        <v>0.97</v>
      </c>
      <c r="K544" s="8">
        <v>1</v>
      </c>
      <c r="L544" s="8">
        <v>1.19</v>
      </c>
      <c r="M544" s="35" t="str">
        <f>INDEX(YahooDetails[], MATCH(ZACKS_Screener[Ticker], YahooDetails[Ticker],0), 3)</f>
        <v>Technology</v>
      </c>
      <c r="N544" s="6" t="str">
        <f>INDEX(YahooDetails[], MATCH(ZACKS_Screener[Ticker], YahooDetails[Ticker],0), 2)</f>
        <v>Software—Application</v>
      </c>
      <c r="O54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3.0927835051546421E-2</v>
      </c>
      <c r="P54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0.18999999999999995</v>
      </c>
      <c r="Q544" s="17">
        <f>IFERROR(ZACKS_Screener[[#This Row],[Price]]/ZACKS_Screener[[#This Row],[EPS1]], "")</f>
        <v>51</v>
      </c>
      <c r="R544" s="17">
        <f>IFERROR(ZACKS_Screener[[#This Row],[Price]]/ZACKS_Screener[[#This Row],[EPS2]], "")</f>
        <v>42.857142857142861</v>
      </c>
      <c r="S544" s="17">
        <f>IFERROR(ZACKS_Screener[[#This Row],[PE1]]/(ZACKS_Screener[[#This Row],[EG1]]*100), "")</f>
        <v>16.489999999999984</v>
      </c>
      <c r="T544" s="17">
        <f>IFERROR(ZACKS_Screener[[#This Row],[PE2]]/(ZACKS_Screener[[#This Row],[EG2]]*100), "")</f>
        <v>2.2556390977443619</v>
      </c>
      <c r="U544"/>
    </row>
    <row r="545" spans="1:21" x14ac:dyDescent="0.25">
      <c r="A545" s="20" t="s">
        <v>1022</v>
      </c>
      <c r="B545" s="34">
        <v>23329.5</v>
      </c>
      <c r="C545" s="6" t="s">
        <v>1021</v>
      </c>
      <c r="D545" s="6" t="s">
        <v>13</v>
      </c>
      <c r="E545" s="6" t="s">
        <v>118</v>
      </c>
      <c r="F545" s="6" t="s">
        <v>119</v>
      </c>
      <c r="G545">
        <v>12</v>
      </c>
      <c r="H545">
        <v>202212</v>
      </c>
      <c r="I545" s="8">
        <v>113.19</v>
      </c>
      <c r="J545" s="8">
        <v>6.1</v>
      </c>
      <c r="K545" s="8">
        <v>6.2</v>
      </c>
      <c r="L545" s="8">
        <v>6.66</v>
      </c>
      <c r="M545" s="35" t="str">
        <f>INDEX(YahooDetails[], MATCH(ZACKS_Screener[Ticker], YahooDetails[Ticker],0), 3)</f>
        <v>Utilities</v>
      </c>
      <c r="N545" s="6" t="str">
        <f>INDEX(YahooDetails[], MATCH(ZACKS_Screener[Ticker], YahooDetails[Ticker],0), 2)</f>
        <v>Utilities—Regulated Electric</v>
      </c>
      <c r="O54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1.6393442622950907E-2</v>
      </c>
      <c r="P54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7.4193548387096769E-2</v>
      </c>
      <c r="Q545" s="17">
        <f>IFERROR(ZACKS_Screener[[#This Row],[Price]]/ZACKS_Screener[[#This Row],[EPS1]], "")</f>
        <v>18.256451612903223</v>
      </c>
      <c r="R545" s="17">
        <f>IFERROR(ZACKS_Screener[[#This Row],[Price]]/ZACKS_Screener[[#This Row],[EPS2]], "")</f>
        <v>16.995495495495494</v>
      </c>
      <c r="S545" s="17">
        <f>IFERROR(ZACKS_Screener[[#This Row],[PE1]]/(ZACKS_Screener[[#This Row],[EG1]]*100), "")</f>
        <v>11.136435483870907</v>
      </c>
      <c r="T545" s="17">
        <f>IFERROR(ZACKS_Screener[[#This Row],[PE2]]/(ZACKS_Screener[[#This Row],[EG2]]*100), "")</f>
        <v>2.2906972189580883</v>
      </c>
      <c r="U545"/>
    </row>
    <row r="546" spans="1:21" x14ac:dyDescent="0.25">
      <c r="A546" s="6" t="s">
        <v>1024</v>
      </c>
      <c r="B546" s="34">
        <v>4647.82</v>
      </c>
      <c r="C546" s="6" t="s">
        <v>1023</v>
      </c>
      <c r="D546" s="6" t="s">
        <v>13</v>
      </c>
      <c r="E546" s="6" t="s">
        <v>223</v>
      </c>
      <c r="F546" s="6" t="s">
        <v>224</v>
      </c>
      <c r="G546">
        <v>12</v>
      </c>
      <c r="H546">
        <v>202212</v>
      </c>
      <c r="I546" s="8">
        <v>47.97</v>
      </c>
      <c r="J546" s="8">
        <v>3.48</v>
      </c>
      <c r="K546" s="8">
        <v>3.51</v>
      </c>
      <c r="L546" s="8">
        <v>3.84</v>
      </c>
      <c r="M546" s="35" t="str">
        <f>INDEX(YahooDetails[], MATCH(ZACKS_Screener[Ticker], YahooDetails[Ticker],0), 3)</f>
        <v>Energy</v>
      </c>
      <c r="N546" s="6" t="str">
        <f>INDEX(YahooDetails[], MATCH(ZACKS_Screener[Ticker], YahooDetails[Ticker],0), 2)</f>
        <v>Oil &amp; Gas Midstream</v>
      </c>
      <c r="O54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8.6206896551723582E-3</v>
      </c>
      <c r="P54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9.4017094017094044E-2</v>
      </c>
      <c r="Q546" s="17">
        <f>IFERROR(ZACKS_Screener[[#This Row],[Price]]/ZACKS_Screener[[#This Row],[EPS1]], "")</f>
        <v>13.666666666666668</v>
      </c>
      <c r="R546" s="17">
        <f>IFERROR(ZACKS_Screener[[#This Row],[Price]]/ZACKS_Screener[[#This Row],[EPS2]], "")</f>
        <v>12.4921875</v>
      </c>
      <c r="S546" s="17">
        <f>IFERROR(ZACKS_Screener[[#This Row],[PE1]]/(ZACKS_Screener[[#This Row],[EG1]]*100), "")</f>
        <v>15.853333333333438</v>
      </c>
      <c r="T546" s="17">
        <f>IFERROR(ZACKS_Screener[[#This Row],[PE2]]/(ZACKS_Screener[[#This Row],[EG2]]*100), "")</f>
        <v>1.3287144886363633</v>
      </c>
      <c r="U546"/>
    </row>
    <row r="547" spans="1:21" x14ac:dyDescent="0.25">
      <c r="A547" s="20" t="s">
        <v>1026</v>
      </c>
      <c r="B547" s="34">
        <v>70090.77</v>
      </c>
      <c r="C547" s="6" t="s">
        <v>1025</v>
      </c>
      <c r="D547" s="6" t="s">
        <v>13</v>
      </c>
      <c r="E547" s="6" t="s">
        <v>118</v>
      </c>
      <c r="F547" s="6" t="s">
        <v>119</v>
      </c>
      <c r="G547">
        <v>12</v>
      </c>
      <c r="H547">
        <v>202212</v>
      </c>
      <c r="I547" s="8">
        <v>90.95</v>
      </c>
      <c r="J547" s="8">
        <v>5.27</v>
      </c>
      <c r="K547" s="8">
        <v>5.61</v>
      </c>
      <c r="L547" s="8">
        <v>5.96</v>
      </c>
      <c r="M547" s="35" t="str">
        <f>INDEX(YahooDetails[], MATCH(ZACKS_Screener[Ticker], YahooDetails[Ticker],0), 3)</f>
        <v>Utilities</v>
      </c>
      <c r="N547" s="6" t="str">
        <f>INDEX(YahooDetails[], MATCH(ZACKS_Screener[Ticker], YahooDetails[Ticker],0), 2)</f>
        <v>Utilities—Regulated Electric</v>
      </c>
      <c r="O54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6.4516129032258215E-2</v>
      </c>
      <c r="P54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6.2388591800356441E-2</v>
      </c>
      <c r="Q547" s="17">
        <f>IFERROR(ZACKS_Screener[[#This Row],[Price]]/ZACKS_Screener[[#This Row],[EPS1]], "")</f>
        <v>16.212121212121211</v>
      </c>
      <c r="R547" s="17">
        <f>IFERROR(ZACKS_Screener[[#This Row],[Price]]/ZACKS_Screener[[#This Row],[EPS2]], "")</f>
        <v>15.26006711409396</v>
      </c>
      <c r="S547" s="17">
        <f>IFERROR(ZACKS_Screener[[#This Row],[PE1]]/(ZACKS_Screener[[#This Row],[EG1]]*100), "")</f>
        <v>2.5128787878787819</v>
      </c>
      <c r="T547" s="17">
        <f>IFERROR(ZACKS_Screener[[#This Row],[PE2]]/(ZACKS_Screener[[#This Row],[EG2]]*100), "")</f>
        <v>2.4459707574304916</v>
      </c>
      <c r="U547"/>
    </row>
    <row r="548" spans="1:21" x14ac:dyDescent="0.25">
      <c r="A548" s="20" t="s">
        <v>1028</v>
      </c>
      <c r="B548" s="34">
        <v>6166.11</v>
      </c>
      <c r="C548" s="6" t="s">
        <v>1027</v>
      </c>
      <c r="D548" s="6" t="s">
        <v>22</v>
      </c>
      <c r="E548" s="6" t="s">
        <v>85</v>
      </c>
      <c r="F548" s="6" t="s">
        <v>286</v>
      </c>
      <c r="G548">
        <v>12</v>
      </c>
      <c r="H548">
        <v>202212</v>
      </c>
      <c r="I548" s="8">
        <v>150.19999999999999</v>
      </c>
      <c r="J548" s="8">
        <v>-1.51</v>
      </c>
      <c r="K548" s="8">
        <v>-0.53</v>
      </c>
      <c r="L548" s="8">
        <v>-0.1</v>
      </c>
      <c r="M548" s="35" t="str">
        <f>INDEX(YahooDetails[], MATCH(ZACKS_Screener[Ticker], YahooDetails[Ticker],0), 3)</f>
        <v>Technology</v>
      </c>
      <c r="N548" s="6" t="str">
        <f>INDEX(YahooDetails[], MATCH(ZACKS_Screener[Ticker], YahooDetails[Ticker],0), 2)</f>
        <v>Software—Application</v>
      </c>
      <c r="O54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0.64900662251655628</v>
      </c>
      <c r="P54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0.81132075471698117</v>
      </c>
      <c r="Q548" s="17">
        <f>IFERROR(ZACKS_Screener[[#This Row],[Price]]/ZACKS_Screener[[#This Row],[EPS1]], "")</f>
        <v>-283.3962264150943</v>
      </c>
      <c r="R548" s="17">
        <f>IFERROR(ZACKS_Screener[[#This Row],[Price]]/ZACKS_Screener[[#This Row],[EPS2]], "")</f>
        <v>-1501.9999999999998</v>
      </c>
      <c r="S548" s="17">
        <f>IFERROR(ZACKS_Screener[[#This Row],[PE1]]/(ZACKS_Screener[[#This Row],[EG1]]*100), "")</f>
        <v>-4.3666153253754327</v>
      </c>
      <c r="T548" s="17">
        <f>IFERROR(ZACKS_Screener[[#This Row],[PE2]]/(ZACKS_Screener[[#This Row],[EG2]]*100), "")</f>
        <v>-18.513023255813952</v>
      </c>
      <c r="U548"/>
    </row>
    <row r="549" spans="1:21" x14ac:dyDescent="0.25">
      <c r="A549" s="20" t="s">
        <v>1030</v>
      </c>
      <c r="B549" s="34">
        <v>6282.37</v>
      </c>
      <c r="C549" s="6" t="s">
        <v>1029</v>
      </c>
      <c r="D549" s="6" t="s">
        <v>13</v>
      </c>
      <c r="E549" s="6" t="s">
        <v>14</v>
      </c>
      <c r="F549" s="6" t="s">
        <v>201</v>
      </c>
      <c r="G549">
        <v>12</v>
      </c>
      <c r="H549">
        <v>202212</v>
      </c>
      <c r="I549" s="8">
        <v>37.78</v>
      </c>
      <c r="J549" s="8">
        <v>0.25</v>
      </c>
      <c r="K549" s="8">
        <v>0.35</v>
      </c>
      <c r="L549" s="8">
        <v>0.49</v>
      </c>
      <c r="M549" s="35" t="str">
        <f>INDEX(YahooDetails[], MATCH(ZACKS_Screener[Ticker], YahooDetails[Ticker],0), 3)</f>
        <v>Technology</v>
      </c>
      <c r="N549" s="6" t="str">
        <f>INDEX(YahooDetails[], MATCH(ZACKS_Screener[Ticker], YahooDetails[Ticker],0), 2)</f>
        <v>Software—Application</v>
      </c>
      <c r="O54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0.39999999999999991</v>
      </c>
      <c r="P54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0.40000000000000008</v>
      </c>
      <c r="Q549" s="17">
        <f>IFERROR(ZACKS_Screener[[#This Row],[Price]]/ZACKS_Screener[[#This Row],[EPS1]], "")</f>
        <v>107.94285714285715</v>
      </c>
      <c r="R549" s="17">
        <f>IFERROR(ZACKS_Screener[[#This Row],[Price]]/ZACKS_Screener[[#This Row],[EPS2]], "")</f>
        <v>77.102040816326536</v>
      </c>
      <c r="S549" s="17">
        <f>IFERROR(ZACKS_Screener[[#This Row],[PE1]]/(ZACKS_Screener[[#This Row],[EG1]]*100), "")</f>
        <v>2.6985714285714293</v>
      </c>
      <c r="T549" s="17">
        <f>IFERROR(ZACKS_Screener[[#This Row],[PE2]]/(ZACKS_Screener[[#This Row],[EG2]]*100), "")</f>
        <v>1.927551020408163</v>
      </c>
      <c r="U549"/>
    </row>
    <row r="550" spans="1:21" x14ac:dyDescent="0.25">
      <c r="A550" s="20" t="s">
        <v>1032</v>
      </c>
      <c r="B550" s="34">
        <v>8880.44</v>
      </c>
      <c r="C550" s="6" t="s">
        <v>1031</v>
      </c>
      <c r="D550" s="6" t="s">
        <v>13</v>
      </c>
      <c r="E550" s="6" t="s">
        <v>41</v>
      </c>
      <c r="F550" s="6" t="s">
        <v>704</v>
      </c>
      <c r="G550">
        <v>12</v>
      </c>
      <c r="H550">
        <v>202212</v>
      </c>
      <c r="I550" s="8">
        <v>97.91</v>
      </c>
      <c r="J550" s="8">
        <v>6.6</v>
      </c>
      <c r="K550" s="8">
        <v>6.7</v>
      </c>
      <c r="L550" s="8">
        <v>7.4</v>
      </c>
      <c r="M550" s="35" t="str">
        <f>INDEX(YahooDetails[], MATCH(ZACKS_Screener[Ticker], YahooDetails[Ticker],0), 3)</f>
        <v>Healthcare</v>
      </c>
      <c r="N550" s="6" t="str">
        <f>INDEX(YahooDetails[], MATCH(ZACKS_Screener[Ticker], YahooDetails[Ticker],0), 2)</f>
        <v>Medical Care Facilities</v>
      </c>
      <c r="O55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1.5151515151515233E-2</v>
      </c>
      <c r="P55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0.10447761194029853</v>
      </c>
      <c r="Q550" s="17">
        <f>IFERROR(ZACKS_Screener[[#This Row],[Price]]/ZACKS_Screener[[#This Row],[EPS1]], "")</f>
        <v>14.613432835820895</v>
      </c>
      <c r="R550" s="17">
        <f>IFERROR(ZACKS_Screener[[#This Row],[Price]]/ZACKS_Screener[[#This Row],[EPS2]], "")</f>
        <v>13.231081081081079</v>
      </c>
      <c r="S550" s="17">
        <f>IFERROR(ZACKS_Screener[[#This Row],[PE1]]/(ZACKS_Screener[[#This Row],[EG1]]*100), "")</f>
        <v>9.6448656716417389</v>
      </c>
      <c r="T550" s="17">
        <f>IFERROR(ZACKS_Screener[[#This Row],[PE2]]/(ZACKS_Screener[[#This Row],[EG2]]*100), "")</f>
        <v>1.2664034749034745</v>
      </c>
      <c r="U550"/>
    </row>
    <row r="551" spans="1:21" x14ac:dyDescent="0.25">
      <c r="A551" s="20" t="s">
        <v>1034</v>
      </c>
      <c r="B551" s="34">
        <v>31568.58</v>
      </c>
      <c r="C551" s="6" t="s">
        <v>1033</v>
      </c>
      <c r="D551" s="6" t="s">
        <v>13</v>
      </c>
      <c r="E551" s="6" t="s">
        <v>223</v>
      </c>
      <c r="F551" s="6" t="s">
        <v>270</v>
      </c>
      <c r="G551">
        <v>12</v>
      </c>
      <c r="H551">
        <v>202212</v>
      </c>
      <c r="I551" s="8">
        <v>48.27</v>
      </c>
      <c r="J551" s="8">
        <v>8.31</v>
      </c>
      <c r="K551" s="8">
        <v>6.14</v>
      </c>
      <c r="L551" s="8">
        <v>6.63</v>
      </c>
      <c r="M551" s="35" t="str">
        <f>INDEX(YahooDetails[], MATCH(ZACKS_Screener[Ticker], YahooDetails[Ticker],0), 3)</f>
        <v>Energy</v>
      </c>
      <c r="N551" s="6" t="str">
        <f>INDEX(YahooDetails[], MATCH(ZACKS_Screener[Ticker], YahooDetails[Ticker],0), 2)</f>
        <v>Oil &amp; Gas E&amp;P</v>
      </c>
      <c r="O55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-0.26113116726835145</v>
      </c>
      <c r="P55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7.9804560260586355E-2</v>
      </c>
      <c r="Q551" s="17">
        <f>IFERROR(ZACKS_Screener[[#This Row],[Price]]/ZACKS_Screener[[#This Row],[EPS1]], "")</f>
        <v>7.8615635179153101</v>
      </c>
      <c r="R551" s="17">
        <f>IFERROR(ZACKS_Screener[[#This Row],[Price]]/ZACKS_Screener[[#This Row],[EPS2]], "")</f>
        <v>7.2805429864253401</v>
      </c>
      <c r="S551" s="17">
        <f>IFERROR(ZACKS_Screener[[#This Row],[PE1]]/(ZACKS_Screener[[#This Row],[EG1]]*100), "")</f>
        <v>-0.30105803149251709</v>
      </c>
      <c r="T551" s="17">
        <f>IFERROR(ZACKS_Screener[[#This Row],[PE2]]/(ZACKS_Screener[[#This Row],[EG2]]*100), "")</f>
        <v>0.91229661095207282</v>
      </c>
      <c r="U551"/>
    </row>
    <row r="552" spans="1:21" x14ac:dyDescent="0.25">
      <c r="A552" s="20" t="s">
        <v>1035</v>
      </c>
      <c r="B552" s="34">
        <v>20115.509999999998</v>
      </c>
      <c r="C552" s="6" t="s">
        <v>90</v>
      </c>
      <c r="D552" s="6" t="s">
        <v>22</v>
      </c>
      <c r="E552" s="6" t="s">
        <v>37</v>
      </c>
      <c r="F552" s="6" t="s">
        <v>92</v>
      </c>
      <c r="G552">
        <v>12</v>
      </c>
      <c r="H552">
        <v>202212</v>
      </c>
      <c r="I552" s="8">
        <v>112.85</v>
      </c>
      <c r="J552" s="8"/>
      <c r="M552" s="35" t="str">
        <f>INDEX(YahooDetails[], MATCH(ZACKS_Screener[Ticker], YahooDetails[Ticker],0), 3)</f>
        <v/>
      </c>
      <c r="N552" s="6" t="str">
        <f>INDEX(YahooDetails[], MATCH(ZACKS_Screener[Ticker], YahooDetails[Ticker],0), 2)</f>
        <v/>
      </c>
      <c r="O552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552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552" s="17" t="str">
        <f>IFERROR(ZACKS_Screener[[#This Row],[Price]]/ZACKS_Screener[[#This Row],[EPS1]], "")</f>
        <v/>
      </c>
      <c r="R552" s="17" t="str">
        <f>IFERROR(ZACKS_Screener[[#This Row],[Price]]/ZACKS_Screener[[#This Row],[EPS2]], "")</f>
        <v/>
      </c>
      <c r="S552" s="17" t="str">
        <f>IFERROR(ZACKS_Screener[[#This Row],[PE1]]/(ZACKS_Screener[[#This Row],[EG1]]*100), "")</f>
        <v/>
      </c>
      <c r="T552" s="17" t="str">
        <f>IFERROR(ZACKS_Screener[[#This Row],[PE2]]/(ZACKS_Screener[[#This Row],[EG2]]*100), "")</f>
        <v/>
      </c>
      <c r="U552"/>
    </row>
    <row r="553" spans="1:21" x14ac:dyDescent="0.25">
      <c r="A553" s="20" t="s">
        <v>1037</v>
      </c>
      <c r="B553" s="34">
        <v>5763.17</v>
      </c>
      <c r="C553" s="6" t="s">
        <v>1036</v>
      </c>
      <c r="D553" s="6" t="s">
        <v>13</v>
      </c>
      <c r="E553" s="6" t="s">
        <v>14</v>
      </c>
      <c r="F553" s="6" t="s">
        <v>163</v>
      </c>
      <c r="G553">
        <v>3</v>
      </c>
      <c r="H553">
        <v>202303</v>
      </c>
      <c r="I553" s="8">
        <v>27.35</v>
      </c>
      <c r="J553" s="8">
        <v>3.47</v>
      </c>
      <c r="K553" s="8">
        <v>3.84</v>
      </c>
      <c r="L553" s="8">
        <v>4.3600000000000003</v>
      </c>
      <c r="M553" s="35" t="str">
        <f>INDEX(YahooDetails[], MATCH(ZACKS_Screener[Ticker], YahooDetails[Ticker],0), 3)</f>
        <v>Technology</v>
      </c>
      <c r="N553" s="6" t="str">
        <f>INDEX(YahooDetails[], MATCH(ZACKS_Screener[Ticker], YahooDetails[Ticker],0), 2)</f>
        <v>Information Technology Services</v>
      </c>
      <c r="O55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0.10662824207492785</v>
      </c>
      <c r="P55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0.1354166666666668</v>
      </c>
      <c r="Q553" s="17">
        <f>IFERROR(ZACKS_Screener[[#This Row],[Price]]/ZACKS_Screener[[#This Row],[EPS1]], "")</f>
        <v>7.1223958333333339</v>
      </c>
      <c r="R553" s="17">
        <f>IFERROR(ZACKS_Screener[[#This Row],[Price]]/ZACKS_Screener[[#This Row],[EPS2]], "")</f>
        <v>6.272935779816514</v>
      </c>
      <c r="S553" s="17">
        <f>IFERROR(ZACKS_Screener[[#This Row],[PE1]]/(ZACKS_Screener[[#This Row],[EG1]]*100), "")</f>
        <v>0.66796523085585646</v>
      </c>
      <c r="T553" s="17">
        <f>IFERROR(ZACKS_Screener[[#This Row],[PE2]]/(ZACKS_Screener[[#This Row],[EG2]]*100), "")</f>
        <v>0.46323218066337285</v>
      </c>
      <c r="U553"/>
    </row>
    <row r="554" spans="1:21" x14ac:dyDescent="0.25">
      <c r="A554" s="20" t="s">
        <v>1039</v>
      </c>
      <c r="B554" s="34">
        <v>50381</v>
      </c>
      <c r="C554" s="6" t="s">
        <v>1038</v>
      </c>
      <c r="D554" s="6" t="s">
        <v>22</v>
      </c>
      <c r="E554" s="6" t="s">
        <v>41</v>
      </c>
      <c r="F554" s="6" t="s">
        <v>48</v>
      </c>
      <c r="G554">
        <v>12</v>
      </c>
      <c r="H554">
        <v>202212</v>
      </c>
      <c r="I554" s="8">
        <v>129.97</v>
      </c>
      <c r="J554" s="8">
        <v>0.87</v>
      </c>
      <c r="K554" s="8">
        <v>1.06</v>
      </c>
      <c r="L554" s="8">
        <v>1.47</v>
      </c>
      <c r="M554" s="35" t="str">
        <f>INDEX(YahooDetails[], MATCH(ZACKS_Screener[Ticker], YahooDetails[Ticker],0), 3)</f>
        <v>Healthcare</v>
      </c>
      <c r="N554" s="6" t="str">
        <f>INDEX(YahooDetails[], MATCH(ZACKS_Screener[Ticker], YahooDetails[Ticker],0), 2)</f>
        <v>Medical Devices</v>
      </c>
      <c r="O55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0.21839080459770122</v>
      </c>
      <c r="P55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0.38679245283018859</v>
      </c>
      <c r="Q554" s="17">
        <f>IFERROR(ZACKS_Screener[[#This Row],[Price]]/ZACKS_Screener[[#This Row],[EPS1]], "")</f>
        <v>122.61320754716981</v>
      </c>
      <c r="R554" s="17">
        <f>IFERROR(ZACKS_Screener[[#This Row],[Price]]/ZACKS_Screener[[#This Row],[EPS2]], "")</f>
        <v>88.414965986394563</v>
      </c>
      <c r="S554" s="17">
        <f>IFERROR(ZACKS_Screener[[#This Row],[PE1]]/(ZACKS_Screener[[#This Row],[EG1]]*100), "")</f>
        <v>5.6143942403177736</v>
      </c>
      <c r="T554" s="17">
        <f>IFERROR(ZACKS_Screener[[#This Row],[PE2]]/(ZACKS_Screener[[#This Row],[EG2]]*100), "")</f>
        <v>2.2858503401360553</v>
      </c>
      <c r="U554"/>
    </row>
    <row r="555" spans="1:21" x14ac:dyDescent="0.25">
      <c r="A555" s="20" t="s">
        <v>1041</v>
      </c>
      <c r="B555" s="34">
        <v>3107</v>
      </c>
      <c r="C555" s="6" t="s">
        <v>1040</v>
      </c>
      <c r="D555" s="6" t="s">
        <v>13</v>
      </c>
      <c r="E555" s="6" t="s">
        <v>26</v>
      </c>
      <c r="F555" s="6" t="s">
        <v>1042</v>
      </c>
      <c r="G555">
        <v>1</v>
      </c>
      <c r="H555">
        <v>202301</v>
      </c>
      <c r="I555" s="8">
        <v>105.95</v>
      </c>
      <c r="J555" s="8">
        <v>4.49</v>
      </c>
      <c r="K555" s="8">
        <v>6.33</v>
      </c>
      <c r="L555" s="8">
        <v>7</v>
      </c>
      <c r="M555" s="35" t="str">
        <f>INDEX(YahooDetails[], MATCH(ZACKS_Screener[Ticker], YahooDetails[Ticker],0), 3)</f>
        <v>Industrials</v>
      </c>
      <c r="N555" s="6" t="str">
        <f>INDEX(YahooDetails[], MATCH(ZACKS_Screener[Ticker], YahooDetails[Ticker],0), 2)</f>
        <v>Engineering &amp; Construction</v>
      </c>
      <c r="O55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0.4097995545657015</v>
      </c>
      <c r="P55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0.10584518167456555</v>
      </c>
      <c r="Q555" s="17">
        <f>IFERROR(ZACKS_Screener[[#This Row],[Price]]/ZACKS_Screener[[#This Row],[EPS1]], "")</f>
        <v>16.737756714060033</v>
      </c>
      <c r="R555" s="17">
        <f>IFERROR(ZACKS_Screener[[#This Row],[Price]]/ZACKS_Screener[[#This Row],[EPS2]], "")</f>
        <v>15.135714285714286</v>
      </c>
      <c r="S555" s="17">
        <f>IFERROR(ZACKS_Screener[[#This Row],[PE1]]/(ZACKS_Screener[[#This Row],[EG1]]*100), "")</f>
        <v>0.40843765025070411</v>
      </c>
      <c r="T555" s="17">
        <f>IFERROR(ZACKS_Screener[[#This Row],[PE2]]/(ZACKS_Screener[[#This Row],[EG2]]*100), "")</f>
        <v>1.429986140724947</v>
      </c>
      <c r="U555"/>
    </row>
    <row r="556" spans="1:21" x14ac:dyDescent="0.25">
      <c r="A556" s="20" t="s">
        <v>1044</v>
      </c>
      <c r="B556" s="34">
        <v>49965.120000000003</v>
      </c>
      <c r="C556" s="6" t="s">
        <v>1043</v>
      </c>
      <c r="D556" s="6" t="s">
        <v>13</v>
      </c>
      <c r="E556" s="6" t="s">
        <v>223</v>
      </c>
      <c r="F556" s="6" t="s">
        <v>410</v>
      </c>
      <c r="G556">
        <v>12</v>
      </c>
      <c r="H556">
        <v>202212</v>
      </c>
      <c r="I556" s="8">
        <v>27.98</v>
      </c>
      <c r="J556" s="8">
        <v>7.97</v>
      </c>
      <c r="K556" s="8">
        <v>6.2</v>
      </c>
      <c r="L556" s="8">
        <v>5.69</v>
      </c>
      <c r="M556" s="35" t="str">
        <f>INDEX(YahooDetails[], MATCH(ZACKS_Screener[Ticker], YahooDetails[Ticker],0), 3)</f>
        <v>Energy</v>
      </c>
      <c r="N556" s="6" t="str">
        <f>INDEX(YahooDetails[], MATCH(ZACKS_Screener[Ticker], YahooDetails[Ticker],0), 2)</f>
        <v>Oil &amp; Gas Integrated</v>
      </c>
      <c r="O55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-0.22208281053952317</v>
      </c>
      <c r="P55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-8.2258064516128993E-2</v>
      </c>
      <c r="Q556" s="17">
        <f>IFERROR(ZACKS_Screener[[#This Row],[Price]]/ZACKS_Screener[[#This Row],[EPS1]], "")</f>
        <v>4.5129032258064514</v>
      </c>
      <c r="R556" s="17">
        <f>IFERROR(ZACKS_Screener[[#This Row],[Price]]/ZACKS_Screener[[#This Row],[EPS2]], "")</f>
        <v>4.9173989455184532</v>
      </c>
      <c r="S556" s="17">
        <f>IFERROR(ZACKS_Screener[[#This Row],[PE1]]/(ZACKS_Screener[[#This Row],[EG1]]*100), "")</f>
        <v>-0.20320812830326229</v>
      </c>
      <c r="T556" s="17">
        <f>IFERROR(ZACKS_Screener[[#This Row],[PE2]]/(ZACKS_Screener[[#This Row],[EG2]]*100), "")</f>
        <v>-0.59780144043557704</v>
      </c>
      <c r="U556"/>
    </row>
    <row r="557" spans="1:21" x14ac:dyDescent="0.25">
      <c r="A557" s="20" t="s">
        <v>1046</v>
      </c>
      <c r="B557" s="34">
        <v>34665.11</v>
      </c>
      <c r="C557" s="6" t="s">
        <v>1045</v>
      </c>
      <c r="D557" s="6" t="s">
        <v>22</v>
      </c>
      <c r="E557" s="6" t="s">
        <v>330</v>
      </c>
      <c r="F557" s="6" t="s">
        <v>352</v>
      </c>
      <c r="G557">
        <v>3</v>
      </c>
      <c r="H557">
        <v>202303</v>
      </c>
      <c r="I557" s="8">
        <v>126.41</v>
      </c>
      <c r="J557" s="8">
        <v>5.49</v>
      </c>
      <c r="K557" s="8">
        <v>6.78</v>
      </c>
      <c r="L557" s="8">
        <v>7.5</v>
      </c>
      <c r="M557" s="35" t="str">
        <f>INDEX(YahooDetails[], MATCH(ZACKS_Screener[Ticker], YahooDetails[Ticker],0), 3)</f>
        <v>Communication Services</v>
      </c>
      <c r="N557" s="6" t="str">
        <f>INDEX(YahooDetails[], MATCH(ZACKS_Screener[Ticker], YahooDetails[Ticker],0), 2)</f>
        <v>Electronic Gaming &amp; Multimedia</v>
      </c>
      <c r="O55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0.23497267759562843</v>
      </c>
      <c r="P55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0.10619469026548668</v>
      </c>
      <c r="Q557" s="17">
        <f>IFERROR(ZACKS_Screener[[#This Row],[Price]]/ZACKS_Screener[[#This Row],[EPS1]], "")</f>
        <v>18.644542772861357</v>
      </c>
      <c r="R557" s="17">
        <f>IFERROR(ZACKS_Screener[[#This Row],[Price]]/ZACKS_Screener[[#This Row],[EPS2]], "")</f>
        <v>16.854666666666667</v>
      </c>
      <c r="S557" s="17">
        <f>IFERROR(ZACKS_Screener[[#This Row],[PE1]]/(ZACKS_Screener[[#This Row],[EG1]]*100), "")</f>
        <v>0.79347705289154147</v>
      </c>
      <c r="T557" s="17">
        <f>IFERROR(ZACKS_Screener[[#This Row],[PE2]]/(ZACKS_Screener[[#This Row],[EG2]]*100), "")</f>
        <v>1.5871477777777785</v>
      </c>
      <c r="U557"/>
    </row>
    <row r="558" spans="1:21" x14ac:dyDescent="0.25">
      <c r="A558" s="20" t="s">
        <v>1048</v>
      </c>
      <c r="B558" s="34">
        <v>23977.599999999999</v>
      </c>
      <c r="C558" s="6" t="s">
        <v>1047</v>
      </c>
      <c r="D558" s="6" t="s">
        <v>22</v>
      </c>
      <c r="E558" s="6" t="s">
        <v>30</v>
      </c>
      <c r="F558" s="6" t="s">
        <v>256</v>
      </c>
      <c r="G558">
        <v>12</v>
      </c>
      <c r="H558">
        <v>202212</v>
      </c>
      <c r="I558" s="8">
        <v>44.84</v>
      </c>
      <c r="J558" s="8">
        <v>4.1100000000000003</v>
      </c>
      <c r="K558" s="8">
        <v>4.1900000000000004</v>
      </c>
      <c r="L558" s="8">
        <v>4.7</v>
      </c>
      <c r="M558" s="35" t="str">
        <f>INDEX(YahooDetails[], MATCH(ZACKS_Screener[Ticker], YahooDetails[Ticker],0), 3)</f>
        <v>Consumer Cyclical</v>
      </c>
      <c r="N558" s="6" t="str">
        <f>INDEX(YahooDetails[], MATCH(ZACKS_Screener[Ticker], YahooDetails[Ticker],0), 2)</f>
        <v>Internet Retail</v>
      </c>
      <c r="O55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1.9464720194647216E-2</v>
      </c>
      <c r="P55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0.12171837708830542</v>
      </c>
      <c r="Q558" s="17">
        <f>IFERROR(ZACKS_Screener[[#This Row],[Price]]/ZACKS_Screener[[#This Row],[EPS1]], "")</f>
        <v>10.701670644391408</v>
      </c>
      <c r="R558" s="17">
        <f>IFERROR(ZACKS_Screener[[#This Row],[Price]]/ZACKS_Screener[[#This Row],[EPS2]], "")</f>
        <v>9.5404255319148934</v>
      </c>
      <c r="S558" s="17">
        <f>IFERROR(ZACKS_Screener[[#This Row],[PE1]]/(ZACKS_Screener[[#This Row],[EG1]]*100), "")</f>
        <v>5.4979832935560822</v>
      </c>
      <c r="T558" s="17">
        <f>IFERROR(ZACKS_Screener[[#This Row],[PE2]]/(ZACKS_Screener[[#This Row],[EG2]]*100), "")</f>
        <v>0.78381143095536121</v>
      </c>
      <c r="U558"/>
    </row>
    <row r="559" spans="1:21" x14ac:dyDescent="0.25">
      <c r="A559" s="20" t="s">
        <v>3608</v>
      </c>
      <c r="B559" s="34">
        <v>2235.84</v>
      </c>
      <c r="C559" s="6" t="s">
        <v>3607</v>
      </c>
      <c r="D559" s="6" t="s">
        <v>22</v>
      </c>
      <c r="E559" s="6" t="s">
        <v>37</v>
      </c>
      <c r="F559" s="6" t="s">
        <v>2270</v>
      </c>
      <c r="G559">
        <v>12</v>
      </c>
      <c r="H559">
        <v>202212</v>
      </c>
      <c r="I559" s="8">
        <v>12.68</v>
      </c>
      <c r="J559" s="8">
        <v>1.29</v>
      </c>
      <c r="K559" s="8">
        <v>1.3</v>
      </c>
      <c r="L559" s="8">
        <v>1.33</v>
      </c>
      <c r="M559" s="35" t="str">
        <f>INDEX(YahooDetails[], MATCH(ZACKS_Screener[Ticker], YahooDetails[Ticker],0), 3)</f>
        <v>Financial Services</v>
      </c>
      <c r="N559" s="6" t="str">
        <f>INDEX(YahooDetails[], MATCH(ZACKS_Screener[Ticker], YahooDetails[Ticker],0), 2)</f>
        <v>Banks—Regional</v>
      </c>
      <c r="O55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7.7519379844961309E-3</v>
      </c>
      <c r="P55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2.3076923076923096E-2</v>
      </c>
      <c r="Q559" s="17">
        <f>IFERROR(ZACKS_Screener[[#This Row],[Price]]/ZACKS_Screener[[#This Row],[EPS1]], "")</f>
        <v>9.7538461538461529</v>
      </c>
      <c r="R559" s="17">
        <f>IFERROR(ZACKS_Screener[[#This Row],[Price]]/ZACKS_Screener[[#This Row],[EPS2]], "")</f>
        <v>9.5338345864661651</v>
      </c>
      <c r="S559" s="17">
        <f>IFERROR(ZACKS_Screener[[#This Row],[PE1]]/(ZACKS_Screener[[#This Row],[EG1]]*100), "")</f>
        <v>12.582461538461526</v>
      </c>
      <c r="T559" s="17">
        <f>IFERROR(ZACKS_Screener[[#This Row],[PE2]]/(ZACKS_Screener[[#This Row],[EG2]]*100), "")</f>
        <v>4.1313283208020009</v>
      </c>
      <c r="U559"/>
    </row>
    <row r="560" spans="1:21" x14ac:dyDescent="0.25">
      <c r="A560" s="20" t="s">
        <v>6880</v>
      </c>
      <c r="B560" s="34">
        <v>18824.04</v>
      </c>
      <c r="C560" s="6" t="s">
        <v>6879</v>
      </c>
      <c r="D560" s="6" t="s">
        <v>13</v>
      </c>
      <c r="E560" s="6" t="s">
        <v>118</v>
      </c>
      <c r="F560" s="6" t="s">
        <v>119</v>
      </c>
      <c r="G560">
        <v>12</v>
      </c>
      <c r="H560">
        <v>202212</v>
      </c>
      <c r="I560" s="8">
        <v>8.18</v>
      </c>
      <c r="J560" s="8">
        <v>0.25</v>
      </c>
      <c r="K560" s="8">
        <v>0.93</v>
      </c>
      <c r="L560" s="8">
        <v>0.56000000000000005</v>
      </c>
      <c r="M560" s="35" t="str">
        <f>INDEX(YahooDetails[], MATCH(ZACKS_Screener[Ticker], YahooDetails[Ticker],0), 3)</f>
        <v>Utilities</v>
      </c>
      <c r="N560" s="6" t="str">
        <f>INDEX(YahooDetails[], MATCH(ZACKS_Screener[Ticker], YahooDetails[Ticker],0), 2)</f>
        <v>Utilities—Regulated Electric</v>
      </c>
      <c r="O56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2.72</v>
      </c>
      <c r="P56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-0.39784946236559138</v>
      </c>
      <c r="Q560" s="17">
        <f>IFERROR(ZACKS_Screener[[#This Row],[Price]]/ZACKS_Screener[[#This Row],[EPS1]], "")</f>
        <v>8.7956989247311821</v>
      </c>
      <c r="R560" s="17">
        <f>IFERROR(ZACKS_Screener[[#This Row],[Price]]/ZACKS_Screener[[#This Row],[EPS2]], "")</f>
        <v>14.607142857142856</v>
      </c>
      <c r="S560" s="17">
        <f>IFERROR(ZACKS_Screener[[#This Row],[PE1]]/(ZACKS_Screener[[#This Row],[EG1]]*100), "")</f>
        <v>3.2337128399746992E-2</v>
      </c>
      <c r="T560" s="17">
        <f>IFERROR(ZACKS_Screener[[#This Row],[PE2]]/(ZACKS_Screener[[#This Row],[EG2]]*100), "")</f>
        <v>-0.36715250965250967</v>
      </c>
      <c r="U560"/>
    </row>
    <row r="561" spans="1:21" x14ac:dyDescent="0.25">
      <c r="A561" s="20" t="s">
        <v>1050</v>
      </c>
      <c r="B561" s="34">
        <v>21216.21</v>
      </c>
      <c r="C561" s="6" t="s">
        <v>1049</v>
      </c>
      <c r="D561" s="6" t="s">
        <v>13</v>
      </c>
      <c r="E561" s="6" t="s">
        <v>223</v>
      </c>
      <c r="F561" s="6" t="s">
        <v>1051</v>
      </c>
      <c r="G561">
        <v>12</v>
      </c>
      <c r="H561">
        <v>202212</v>
      </c>
      <c r="I561" s="8">
        <v>10.32</v>
      </c>
      <c r="J561" s="8">
        <v>3.64</v>
      </c>
      <c r="K561" s="8">
        <v>2.2400000000000002</v>
      </c>
      <c r="L561" s="8">
        <v>2.36</v>
      </c>
      <c r="M561" s="35" t="str">
        <f>INDEX(YahooDetails[], MATCH(ZACKS_Screener[Ticker], YahooDetails[Ticker],0), 3)</f>
        <v>Energy</v>
      </c>
      <c r="N561" s="6" t="str">
        <f>INDEX(YahooDetails[], MATCH(ZACKS_Screener[Ticker], YahooDetails[Ticker],0), 2)</f>
        <v>Oil &amp; Gas Integrated</v>
      </c>
      <c r="O56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-0.38461538461538458</v>
      </c>
      <c r="P56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5.3571428571428416E-2</v>
      </c>
      <c r="Q561" s="17">
        <f>IFERROR(ZACKS_Screener[[#This Row],[Price]]/ZACKS_Screener[[#This Row],[EPS1]], "")</f>
        <v>4.6071428571428568</v>
      </c>
      <c r="R561" s="17">
        <f>IFERROR(ZACKS_Screener[[#This Row],[Price]]/ZACKS_Screener[[#This Row],[EPS2]], "")</f>
        <v>4.3728813559322042</v>
      </c>
      <c r="S561" s="17">
        <f>IFERROR(ZACKS_Screener[[#This Row],[PE1]]/(ZACKS_Screener[[#This Row],[EG1]]*100), "")</f>
        <v>-0.11978571428571429</v>
      </c>
      <c r="T561" s="17">
        <f>IFERROR(ZACKS_Screener[[#This Row],[PE2]]/(ZACKS_Screener[[#This Row],[EG2]]*100), "")</f>
        <v>0.81627118644068042</v>
      </c>
      <c r="U561"/>
    </row>
    <row r="562" spans="1:21" x14ac:dyDescent="0.25">
      <c r="A562" s="20" t="s">
        <v>1053</v>
      </c>
      <c r="B562" s="34">
        <v>51420.61</v>
      </c>
      <c r="C562" s="6" t="s">
        <v>1052</v>
      </c>
      <c r="D562" s="6" t="s">
        <v>13</v>
      </c>
      <c r="E562" s="6" t="s">
        <v>130</v>
      </c>
      <c r="F562" s="6" t="s">
        <v>323</v>
      </c>
      <c r="G562">
        <v>12</v>
      </c>
      <c r="H562">
        <v>202212</v>
      </c>
      <c r="I562" s="8">
        <v>180.6</v>
      </c>
      <c r="J562" s="8">
        <v>4.49</v>
      </c>
      <c r="K562" s="8">
        <v>4.9800000000000004</v>
      </c>
      <c r="L562" s="8">
        <v>5.64</v>
      </c>
      <c r="M562" s="35" t="str">
        <f>INDEX(YahooDetails[], MATCH(ZACKS_Screener[Ticker], YahooDetails[Ticker],0), 3)</f>
        <v>Basic Materials</v>
      </c>
      <c r="N562" s="6" t="str">
        <f>INDEX(YahooDetails[], MATCH(ZACKS_Screener[Ticker], YahooDetails[Ticker],0), 2)</f>
        <v>Specialty Chemicals</v>
      </c>
      <c r="O56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0.10913140311804014</v>
      </c>
      <c r="P56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0.13253012048192755</v>
      </c>
      <c r="Q562" s="17">
        <f>IFERROR(ZACKS_Screener[[#This Row],[Price]]/ZACKS_Screener[[#This Row],[EPS1]], "")</f>
        <v>36.265060240963848</v>
      </c>
      <c r="R562" s="17">
        <f>IFERROR(ZACKS_Screener[[#This Row],[Price]]/ZACKS_Screener[[#This Row],[EPS2]], "")</f>
        <v>32.021276595744681</v>
      </c>
      <c r="S562" s="17">
        <f>IFERROR(ZACKS_Screener[[#This Row],[PE1]]/(ZACKS_Screener[[#This Row],[EG1]]*100), "")</f>
        <v>3.3230636833046447</v>
      </c>
      <c r="T562" s="17">
        <f>IFERROR(ZACKS_Screener[[#This Row],[PE2]]/(ZACKS_Screener[[#This Row],[EG2]]*100), "")</f>
        <v>2.4161508704061925</v>
      </c>
      <c r="U562"/>
    </row>
    <row r="563" spans="1:21" x14ac:dyDescent="0.25">
      <c r="A563" s="20" t="s">
        <v>1055</v>
      </c>
      <c r="B563" s="34">
        <v>31888.63</v>
      </c>
      <c r="C563" s="6" t="s">
        <v>1054</v>
      </c>
      <c r="D563" s="6" t="s">
        <v>13</v>
      </c>
      <c r="E563" s="6" t="s">
        <v>118</v>
      </c>
      <c r="F563" s="6" t="s">
        <v>119</v>
      </c>
      <c r="G563">
        <v>12</v>
      </c>
      <c r="H563">
        <v>202212</v>
      </c>
      <c r="I563" s="8">
        <v>92.02</v>
      </c>
      <c r="J563" s="8">
        <v>4.55</v>
      </c>
      <c r="K563" s="8">
        <v>4.8499999999999996</v>
      </c>
      <c r="L563" s="8">
        <v>5.24</v>
      </c>
      <c r="M563" s="35" t="str">
        <f>INDEX(YahooDetails[], MATCH(ZACKS_Screener[Ticker], YahooDetails[Ticker],0), 3)</f>
        <v>Utilities</v>
      </c>
      <c r="N563" s="6" t="str">
        <f>INDEX(YahooDetails[], MATCH(ZACKS_Screener[Ticker], YahooDetails[Ticker],0), 2)</f>
        <v>Utilities—Regulated Electric</v>
      </c>
      <c r="O56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6.5934065934065894E-2</v>
      </c>
      <c r="P56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8.0412371134020735E-2</v>
      </c>
      <c r="Q563" s="17">
        <f>IFERROR(ZACKS_Screener[[#This Row],[Price]]/ZACKS_Screener[[#This Row],[EPS1]], "")</f>
        <v>18.97319587628866</v>
      </c>
      <c r="R563" s="17">
        <f>IFERROR(ZACKS_Screener[[#This Row],[Price]]/ZACKS_Screener[[#This Row],[EPS2]], "")</f>
        <v>17.561068702290076</v>
      </c>
      <c r="S563" s="17">
        <f>IFERROR(ZACKS_Screener[[#This Row],[PE1]]/(ZACKS_Screener[[#This Row],[EG1]]*100), "")</f>
        <v>2.8776013745704483</v>
      </c>
      <c r="T563" s="17">
        <f>IFERROR(ZACKS_Screener[[#This Row],[PE2]]/(ZACKS_Screener[[#This Row],[EG2]]*100), "")</f>
        <v>2.1838764924642753</v>
      </c>
      <c r="U563"/>
    </row>
    <row r="564" spans="1:21" x14ac:dyDescent="0.25">
      <c r="A564" s="20" t="s">
        <v>1057</v>
      </c>
      <c r="B564" s="34">
        <v>15538.82</v>
      </c>
      <c r="C564" s="6" t="s">
        <v>1056</v>
      </c>
      <c r="D564" s="6" t="s">
        <v>13</v>
      </c>
      <c r="E564" s="6" t="s">
        <v>330</v>
      </c>
      <c r="F564" s="6" t="s">
        <v>969</v>
      </c>
      <c r="G564">
        <v>12</v>
      </c>
      <c r="H564">
        <v>202212</v>
      </c>
      <c r="I564" s="8">
        <v>22.1</v>
      </c>
      <c r="J564" s="8">
        <v>0.69</v>
      </c>
      <c r="K564" s="8">
        <v>1.36</v>
      </c>
      <c r="L564" s="8">
        <v>1.71</v>
      </c>
      <c r="M564" s="35" t="str">
        <f>INDEX(YahooDetails[], MATCH(ZACKS_Screener[Ticker], YahooDetails[Ticker],0), 3)</f>
        <v>Communication Services</v>
      </c>
      <c r="N564" s="6" t="str">
        <f>INDEX(YahooDetails[], MATCH(ZACKS_Screener[Ticker], YahooDetails[Ticker],0), 2)</f>
        <v>Entertainment</v>
      </c>
      <c r="O56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0.9710144927536235</v>
      </c>
      <c r="P56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0.25735294117647045</v>
      </c>
      <c r="Q564" s="17">
        <f>IFERROR(ZACKS_Screener[[#This Row],[Price]]/ZACKS_Screener[[#This Row],[EPS1]], "")</f>
        <v>16.25</v>
      </c>
      <c r="R564" s="17">
        <f>IFERROR(ZACKS_Screener[[#This Row],[Price]]/ZACKS_Screener[[#This Row],[EPS2]], "")</f>
        <v>12.923976608187136</v>
      </c>
      <c r="S564" s="17">
        <f>IFERROR(ZACKS_Screener[[#This Row],[PE1]]/(ZACKS_Screener[[#This Row],[EG1]]*100), "")</f>
        <v>0.16735074626865665</v>
      </c>
      <c r="T564" s="17">
        <f>IFERROR(ZACKS_Screener[[#This Row],[PE2]]/(ZACKS_Screener[[#This Row],[EG2]]*100), "")</f>
        <v>0.50218880534670041</v>
      </c>
      <c r="U564"/>
    </row>
    <row r="565" spans="1:21" x14ac:dyDescent="0.25">
      <c r="A565" s="20" t="s">
        <v>1059</v>
      </c>
      <c r="B565" s="34">
        <v>6601.2</v>
      </c>
      <c r="C565" s="6" t="s">
        <v>1058</v>
      </c>
      <c r="D565" s="6" t="s">
        <v>13</v>
      </c>
      <c r="E565" s="6" t="s">
        <v>330</v>
      </c>
      <c r="F565" s="6" t="s">
        <v>474</v>
      </c>
      <c r="G565">
        <v>5</v>
      </c>
      <c r="H565">
        <v>202305</v>
      </c>
      <c r="I565" s="8">
        <v>38.9</v>
      </c>
      <c r="J565" s="8">
        <v>-0.62</v>
      </c>
      <c r="K565" s="8">
        <v>1.89</v>
      </c>
      <c r="L565" s="8">
        <v>2.63</v>
      </c>
      <c r="M565" s="35" t="str">
        <f>INDEX(YahooDetails[], MATCH(ZACKS_Screener[Ticker], YahooDetails[Ticker],0), 3)</f>
        <v>Consumer Defensive</v>
      </c>
      <c r="N565" s="6" t="str">
        <f>INDEX(YahooDetails[], MATCH(ZACKS_Screener[Ticker], YahooDetails[Ticker],0), 2)</f>
        <v>Education &amp; Training Services</v>
      </c>
      <c r="O56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56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0.39153439153439157</v>
      </c>
      <c r="Q565" s="17">
        <f>IFERROR(ZACKS_Screener[[#This Row],[Price]]/ZACKS_Screener[[#This Row],[EPS1]], "")</f>
        <v>20.582010582010582</v>
      </c>
      <c r="R565" s="17">
        <f>IFERROR(ZACKS_Screener[[#This Row],[Price]]/ZACKS_Screener[[#This Row],[EPS2]], "")</f>
        <v>14.790874524714829</v>
      </c>
      <c r="S565" s="17">
        <f>IFERROR(ZACKS_Screener[[#This Row],[PE1]]/(ZACKS_Screener[[#This Row],[EG1]]*100), "")</f>
        <v>0.20582010582010582</v>
      </c>
      <c r="T565" s="17">
        <f>IFERROR(ZACKS_Screener[[#This Row],[PE2]]/(ZACKS_Screener[[#This Row],[EG2]]*100), "")</f>
        <v>0.37776693042852733</v>
      </c>
      <c r="U565"/>
    </row>
    <row r="566" spans="1:21" x14ac:dyDescent="0.25">
      <c r="A566" s="20" t="s">
        <v>3612</v>
      </c>
      <c r="B566" s="34">
        <v>2143.86</v>
      </c>
      <c r="C566" s="6" t="s">
        <v>3611</v>
      </c>
      <c r="D566" s="6" t="s">
        <v>13</v>
      </c>
      <c r="E566" s="6" t="s">
        <v>223</v>
      </c>
      <c r="F566" s="6" t="s">
        <v>465</v>
      </c>
      <c r="G566">
        <v>12</v>
      </c>
      <c r="H566">
        <v>202212</v>
      </c>
      <c r="I566" s="8">
        <v>19.8</v>
      </c>
      <c r="J566" s="8">
        <v>1.6</v>
      </c>
      <c r="K566" s="8">
        <v>1.17</v>
      </c>
      <c r="L566" s="8">
        <v>1.1100000000000001</v>
      </c>
      <c r="M566" s="35" t="str">
        <f>INDEX(YahooDetails[], MATCH(ZACKS_Screener[Ticker], YahooDetails[Ticker],0), 3)</f>
        <v>Utilities</v>
      </c>
      <c r="N566" s="6" t="str">
        <f>INDEX(YahooDetails[], MATCH(ZACKS_Screener[Ticker], YahooDetails[Ticker],0), 2)</f>
        <v>Utilities—Renewable</v>
      </c>
      <c r="O56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-0.2687500000000001</v>
      </c>
      <c r="P56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-5.1282051282051141E-2</v>
      </c>
      <c r="Q566" s="17">
        <f>IFERROR(ZACKS_Screener[[#This Row],[Price]]/ZACKS_Screener[[#This Row],[EPS1]], "")</f>
        <v>16.923076923076923</v>
      </c>
      <c r="R566" s="17">
        <f>IFERROR(ZACKS_Screener[[#This Row],[Price]]/ZACKS_Screener[[#This Row],[EPS2]], "")</f>
        <v>17.837837837837839</v>
      </c>
      <c r="S566" s="17">
        <f>IFERROR(ZACKS_Screener[[#This Row],[PE1]]/(ZACKS_Screener[[#This Row],[EG1]]*100), "")</f>
        <v>-0.62969588550983879</v>
      </c>
      <c r="T566" s="17">
        <f>IFERROR(ZACKS_Screener[[#This Row],[PE2]]/(ZACKS_Screener[[#This Row],[EG2]]*100), "")</f>
        <v>-3.4783783783783879</v>
      </c>
      <c r="U566"/>
    </row>
    <row r="567" spans="1:21" x14ac:dyDescent="0.25">
      <c r="A567" s="20" t="s">
        <v>1061</v>
      </c>
      <c r="B567" s="34">
        <v>5706.08</v>
      </c>
      <c r="C567" s="6" t="s">
        <v>1060</v>
      </c>
      <c r="D567" s="6" t="s">
        <v>22</v>
      </c>
      <c r="E567" s="6" t="s">
        <v>37</v>
      </c>
      <c r="F567" s="6" t="s">
        <v>379</v>
      </c>
      <c r="G567">
        <v>12</v>
      </c>
      <c r="H567">
        <v>202212</v>
      </c>
      <c r="I567" s="8">
        <v>114.98</v>
      </c>
      <c r="J567" s="8">
        <v>6.51</v>
      </c>
      <c r="K567" s="8">
        <v>7.54</v>
      </c>
      <c r="L567" s="8">
        <v>8.68</v>
      </c>
      <c r="M567" s="35" t="str">
        <f>INDEX(YahooDetails[], MATCH(ZACKS_Screener[Ticker], YahooDetails[Ticker],0), 3)</f>
        <v>Technology</v>
      </c>
      <c r="N567" s="6" t="str">
        <f>INDEX(YahooDetails[], MATCH(ZACKS_Screener[Ticker], YahooDetails[Ticker],0), 2)</f>
        <v>Software—Infrastructure</v>
      </c>
      <c r="O56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0.15821812596006149</v>
      </c>
      <c r="P56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0.1511936339522546</v>
      </c>
      <c r="Q567" s="17">
        <f>IFERROR(ZACKS_Screener[[#This Row],[Price]]/ZACKS_Screener[[#This Row],[EPS1]], "")</f>
        <v>15.249336870026525</v>
      </c>
      <c r="R567" s="17">
        <f>IFERROR(ZACKS_Screener[[#This Row],[Price]]/ZACKS_Screener[[#This Row],[EPS2]], "")</f>
        <v>13.246543778801843</v>
      </c>
      <c r="S567" s="17">
        <f>IFERROR(ZACKS_Screener[[#This Row],[PE1]]/(ZACKS_Screener[[#This Row],[EG1]]*100), "")</f>
        <v>0.96381731091138501</v>
      </c>
      <c r="T567" s="17">
        <f>IFERROR(ZACKS_Screener[[#This Row],[PE2]]/(ZACKS_Screener[[#This Row],[EG2]]*100), "")</f>
        <v>0.87613105344005204</v>
      </c>
      <c r="U567"/>
    </row>
    <row r="568" spans="1:21" x14ac:dyDescent="0.25">
      <c r="A568" s="20" t="s">
        <v>1062</v>
      </c>
      <c r="B568" s="34">
        <v>23789.48</v>
      </c>
      <c r="C568" s="6" t="s">
        <v>90</v>
      </c>
      <c r="D568" s="6" t="s">
        <v>13</v>
      </c>
      <c r="E568" s="6" t="s">
        <v>37</v>
      </c>
      <c r="F568" s="6" t="s">
        <v>92</v>
      </c>
      <c r="G568">
        <v>12</v>
      </c>
      <c r="H568">
        <v>202212</v>
      </c>
      <c r="I568" s="8">
        <v>40.08</v>
      </c>
      <c r="J568" s="8"/>
      <c r="M568" s="35" t="str">
        <f>INDEX(YahooDetails[], MATCH(ZACKS_Screener[Ticker], YahooDetails[Ticker],0), 3)</f>
        <v/>
      </c>
      <c r="N568" s="6" t="str">
        <f>INDEX(YahooDetails[], MATCH(ZACKS_Screener[Ticker], YahooDetails[Ticker],0), 2)</f>
        <v/>
      </c>
      <c r="O568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568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568" s="17" t="str">
        <f>IFERROR(ZACKS_Screener[[#This Row],[Price]]/ZACKS_Screener[[#This Row],[EPS1]], "")</f>
        <v/>
      </c>
      <c r="R568" s="17" t="str">
        <f>IFERROR(ZACKS_Screener[[#This Row],[Price]]/ZACKS_Screener[[#This Row],[EPS2]], "")</f>
        <v/>
      </c>
      <c r="S568" s="17" t="str">
        <f>IFERROR(ZACKS_Screener[[#This Row],[PE1]]/(ZACKS_Screener[[#This Row],[EG1]]*100), "")</f>
        <v/>
      </c>
      <c r="T568" s="17" t="str">
        <f>IFERROR(ZACKS_Screener[[#This Row],[PE2]]/(ZACKS_Screener[[#This Row],[EG2]]*100), "")</f>
        <v/>
      </c>
      <c r="U568"/>
    </row>
    <row r="569" spans="1:21" x14ac:dyDescent="0.25">
      <c r="A569" s="20" t="s">
        <v>1063</v>
      </c>
      <c r="B569" s="34">
        <v>50056.7</v>
      </c>
      <c r="C569" s="6" t="s">
        <v>90</v>
      </c>
      <c r="D569" s="6" t="s">
        <v>13</v>
      </c>
      <c r="E569" s="6" t="s">
        <v>37</v>
      </c>
      <c r="F569" s="6" t="s">
        <v>92</v>
      </c>
      <c r="G569">
        <v>12</v>
      </c>
      <c r="H569">
        <v>202212</v>
      </c>
      <c r="I569" s="8">
        <v>72.42</v>
      </c>
      <c r="J569" s="8"/>
      <c r="M569" s="35" t="str">
        <f>INDEX(YahooDetails[], MATCH(ZACKS_Screener[Ticker], YahooDetails[Ticker],0), 3)</f>
        <v/>
      </c>
      <c r="N569" s="6" t="str">
        <f>INDEX(YahooDetails[], MATCH(ZACKS_Screener[Ticker], YahooDetails[Ticker],0), 2)</f>
        <v/>
      </c>
      <c r="O569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569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569" s="17" t="str">
        <f>IFERROR(ZACKS_Screener[[#This Row],[Price]]/ZACKS_Screener[[#This Row],[EPS1]], "")</f>
        <v/>
      </c>
      <c r="R569" s="17" t="str">
        <f>IFERROR(ZACKS_Screener[[#This Row],[Price]]/ZACKS_Screener[[#This Row],[EPS2]], "")</f>
        <v/>
      </c>
      <c r="S569" s="17" t="str">
        <f>IFERROR(ZACKS_Screener[[#This Row],[PE1]]/(ZACKS_Screener[[#This Row],[EG1]]*100), "")</f>
        <v/>
      </c>
      <c r="T569" s="17" t="str">
        <f>IFERROR(ZACKS_Screener[[#This Row],[PE2]]/(ZACKS_Screener[[#This Row],[EG2]]*100), "")</f>
        <v/>
      </c>
      <c r="U569"/>
    </row>
    <row r="570" spans="1:21" x14ac:dyDescent="0.25">
      <c r="A570" s="20" t="s">
        <v>1065</v>
      </c>
      <c r="B570" s="34">
        <v>27933.34</v>
      </c>
      <c r="C570" s="6" t="s">
        <v>1064</v>
      </c>
      <c r="D570" s="6" t="s">
        <v>13</v>
      </c>
      <c r="E570" s="6" t="s">
        <v>85</v>
      </c>
      <c r="F570" s="6" t="s">
        <v>981</v>
      </c>
      <c r="G570">
        <v>12</v>
      </c>
      <c r="H570">
        <v>202212</v>
      </c>
      <c r="I570" s="8">
        <v>227.76</v>
      </c>
      <c r="J570" s="8">
        <v>7.56</v>
      </c>
      <c r="K570" s="8">
        <v>7.16</v>
      </c>
      <c r="L570" s="8">
        <v>9</v>
      </c>
      <c r="M570" s="35" t="str">
        <f>INDEX(YahooDetails[], MATCH(ZACKS_Screener[Ticker], YahooDetails[Ticker],0), 3)</f>
        <v>Industrials</v>
      </c>
      <c r="N570" s="6" t="str">
        <f>INDEX(YahooDetails[], MATCH(ZACKS_Screener[Ticker], YahooDetails[Ticker],0), 2)</f>
        <v>Consulting Services</v>
      </c>
      <c r="O57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-5.2910052910052845E-2</v>
      </c>
      <c r="P57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0.25698324022346364</v>
      </c>
      <c r="Q570" s="17">
        <f>IFERROR(ZACKS_Screener[[#This Row],[Price]]/ZACKS_Screener[[#This Row],[EPS1]], "")</f>
        <v>31.810055865921786</v>
      </c>
      <c r="R570" s="17">
        <f>IFERROR(ZACKS_Screener[[#This Row],[Price]]/ZACKS_Screener[[#This Row],[EPS2]], "")</f>
        <v>25.306666666666665</v>
      </c>
      <c r="S570" s="17">
        <f>IFERROR(ZACKS_Screener[[#This Row],[PE1]]/(ZACKS_Screener[[#This Row],[EG1]]*100), "")</f>
        <v>-6.0121005586592258</v>
      </c>
      <c r="T570" s="17">
        <f>IFERROR(ZACKS_Screener[[#This Row],[PE2]]/(ZACKS_Screener[[#This Row],[EG2]]*100), "")</f>
        <v>0.98475942028985519</v>
      </c>
      <c r="U570"/>
    </row>
    <row r="571" spans="1:21" x14ac:dyDescent="0.25">
      <c r="A571" s="20" t="s">
        <v>1067</v>
      </c>
      <c r="B571" s="34">
        <v>7521.84</v>
      </c>
      <c r="C571" s="6" t="s">
        <v>1066</v>
      </c>
      <c r="D571" s="6" t="s">
        <v>13</v>
      </c>
      <c r="E571" s="6" t="s">
        <v>37</v>
      </c>
      <c r="F571" s="6" t="s">
        <v>250</v>
      </c>
      <c r="G571">
        <v>12</v>
      </c>
      <c r="H571">
        <v>202212</v>
      </c>
      <c r="I571" s="8">
        <v>172.7</v>
      </c>
      <c r="J571" s="8">
        <v>7</v>
      </c>
      <c r="K571" s="8">
        <v>7.56</v>
      </c>
      <c r="L571" s="8">
        <v>8.0500000000000007</v>
      </c>
      <c r="M571" s="35" t="str">
        <f>INDEX(YahooDetails[], MATCH(ZACKS_Screener[Ticker], YahooDetails[Ticker],0), 3)</f>
        <v>Real Estate</v>
      </c>
      <c r="N571" s="6" t="str">
        <f>INDEX(YahooDetails[], MATCH(ZACKS_Screener[Ticker], YahooDetails[Ticker],0), 2)</f>
        <v>REIT—Industrial</v>
      </c>
      <c r="O57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7.9999999999999946E-2</v>
      </c>
      <c r="P57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6.4814814814814964E-2</v>
      </c>
      <c r="Q571" s="17">
        <f>IFERROR(ZACKS_Screener[[#This Row],[Price]]/ZACKS_Screener[[#This Row],[EPS1]], "")</f>
        <v>22.843915343915345</v>
      </c>
      <c r="R571" s="17">
        <f>IFERROR(ZACKS_Screener[[#This Row],[Price]]/ZACKS_Screener[[#This Row],[EPS2]], "")</f>
        <v>21.453416149068321</v>
      </c>
      <c r="S571" s="17">
        <f>IFERROR(ZACKS_Screener[[#This Row],[PE1]]/(ZACKS_Screener[[#This Row],[EG1]]*100), "")</f>
        <v>2.8554894179894199</v>
      </c>
      <c r="T571" s="17">
        <f>IFERROR(ZACKS_Screener[[#This Row],[PE2]]/(ZACKS_Screener[[#This Row],[EG2]]*100), "")</f>
        <v>3.3099556344276766</v>
      </c>
      <c r="U571"/>
    </row>
    <row r="572" spans="1:21" x14ac:dyDescent="0.25">
      <c r="A572" s="20" t="s">
        <v>1069</v>
      </c>
      <c r="B572" s="34">
        <v>6466.21</v>
      </c>
      <c r="C572" s="6" t="s">
        <v>1068</v>
      </c>
      <c r="D572" s="6" t="s">
        <v>13</v>
      </c>
      <c r="E572" s="6" t="s">
        <v>41</v>
      </c>
      <c r="F572" s="6" t="s">
        <v>704</v>
      </c>
      <c r="G572">
        <v>12</v>
      </c>
      <c r="H572">
        <v>202212</v>
      </c>
      <c r="I572" s="8">
        <v>64.510000000000005</v>
      </c>
      <c r="J572" s="8">
        <v>2.85</v>
      </c>
      <c r="K572" s="8">
        <v>3.19</v>
      </c>
      <c r="L572" s="8">
        <v>3.53</v>
      </c>
      <c r="M572" s="35" t="str">
        <f>INDEX(YahooDetails[], MATCH(ZACKS_Screener[Ticker], YahooDetails[Ticker],0), 3)</f>
        <v>Healthcare</v>
      </c>
      <c r="N572" s="6" t="str">
        <f>INDEX(YahooDetails[], MATCH(ZACKS_Screener[Ticker], YahooDetails[Ticker],0), 2)</f>
        <v>Medical Care Facilities</v>
      </c>
      <c r="O57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0.11929824561403503</v>
      </c>
      <c r="P57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0.10658307210031344</v>
      </c>
      <c r="Q572" s="17">
        <f>IFERROR(ZACKS_Screener[[#This Row],[Price]]/ZACKS_Screener[[#This Row],[EPS1]], "")</f>
        <v>20.222570532915363</v>
      </c>
      <c r="R572" s="17">
        <f>IFERROR(ZACKS_Screener[[#This Row],[Price]]/ZACKS_Screener[[#This Row],[EPS2]], "")</f>
        <v>18.274787535410766</v>
      </c>
      <c r="S572" s="17">
        <f>IFERROR(ZACKS_Screener[[#This Row],[PE1]]/(ZACKS_Screener[[#This Row],[EG1]]*100), "")</f>
        <v>1.6951272358473179</v>
      </c>
      <c r="T572" s="17">
        <f>IFERROR(ZACKS_Screener[[#This Row],[PE2]]/(ZACKS_Screener[[#This Row],[EG2]]*100), "")</f>
        <v>1.7146050658223637</v>
      </c>
      <c r="U572"/>
    </row>
    <row r="573" spans="1:21" x14ac:dyDescent="0.25">
      <c r="A573" s="20" t="s">
        <v>1071</v>
      </c>
      <c r="B573" s="34">
        <v>26337.74</v>
      </c>
      <c r="C573" s="6" t="s">
        <v>1070</v>
      </c>
      <c r="D573" s="6" t="s">
        <v>13</v>
      </c>
      <c r="E573" s="6" t="s">
        <v>118</v>
      </c>
      <c r="F573" s="6" t="s">
        <v>119</v>
      </c>
      <c r="G573">
        <v>12</v>
      </c>
      <c r="H573">
        <v>202212</v>
      </c>
      <c r="I573" s="8">
        <v>68.77</v>
      </c>
      <c r="J573" s="8">
        <v>4.62</v>
      </c>
      <c r="K573" s="8">
        <v>4.72</v>
      </c>
      <c r="L573" s="8">
        <v>5.05</v>
      </c>
      <c r="M573" s="35" t="str">
        <f>INDEX(YahooDetails[], MATCH(ZACKS_Screener[Ticker], YahooDetails[Ticker],0), 3)</f>
        <v>Utilities</v>
      </c>
      <c r="N573" s="6" t="str">
        <f>INDEX(YahooDetails[], MATCH(ZACKS_Screener[Ticker], YahooDetails[Ticker],0), 2)</f>
        <v>Utilities—Regulated Electric</v>
      </c>
      <c r="O57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2.1645021645021568E-2</v>
      </c>
      <c r="P57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6.9915254237288157E-2</v>
      </c>
      <c r="Q573" s="17">
        <f>IFERROR(ZACKS_Screener[[#This Row],[Price]]/ZACKS_Screener[[#This Row],[EPS1]], "")</f>
        <v>14.569915254237287</v>
      </c>
      <c r="R573" s="17">
        <f>IFERROR(ZACKS_Screener[[#This Row],[Price]]/ZACKS_Screener[[#This Row],[EPS2]], "")</f>
        <v>13.617821782178218</v>
      </c>
      <c r="S573" s="17">
        <f>IFERROR(ZACKS_Screener[[#This Row],[PE1]]/(ZACKS_Screener[[#This Row],[EG1]]*100), "")</f>
        <v>6.7313008474576499</v>
      </c>
      <c r="T573" s="17">
        <f>IFERROR(ZACKS_Screener[[#This Row],[PE2]]/(ZACKS_Screener[[#This Row],[EG2]]*100), "")</f>
        <v>1.9477611761176112</v>
      </c>
      <c r="U573"/>
    </row>
    <row r="574" spans="1:21" x14ac:dyDescent="0.25">
      <c r="A574" s="20" t="s">
        <v>1073</v>
      </c>
      <c r="B574" s="34">
        <v>70606.95</v>
      </c>
      <c r="C574" s="6" t="s">
        <v>1072</v>
      </c>
      <c r="D574" s="6" t="s">
        <v>13</v>
      </c>
      <c r="E574" s="6" t="s">
        <v>51</v>
      </c>
      <c r="F574" s="6" t="s">
        <v>817</v>
      </c>
      <c r="G574">
        <v>6</v>
      </c>
      <c r="H574">
        <v>202206</v>
      </c>
      <c r="I574" s="8">
        <v>197.55</v>
      </c>
      <c r="J574" s="8">
        <v>7.24</v>
      </c>
      <c r="K574" s="8">
        <v>3.35</v>
      </c>
      <c r="L574" s="8">
        <v>5</v>
      </c>
      <c r="M574" s="35" t="str">
        <f>INDEX(YahooDetails[], MATCH(ZACKS_Screener[Ticker], YahooDetails[Ticker],0), 3)</f>
        <v>Consumer Defensive</v>
      </c>
      <c r="N574" s="6" t="str">
        <f>INDEX(YahooDetails[], MATCH(ZACKS_Screener[Ticker], YahooDetails[Ticker],0), 2)</f>
        <v>Household &amp; Personal Products</v>
      </c>
      <c r="O57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-0.53729281767955805</v>
      </c>
      <c r="P57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0.4925373134328358</v>
      </c>
      <c r="Q574" s="17">
        <f>IFERROR(ZACKS_Screener[[#This Row],[Price]]/ZACKS_Screener[[#This Row],[EPS1]], "")</f>
        <v>58.970149253731343</v>
      </c>
      <c r="R574" s="17">
        <f>IFERROR(ZACKS_Screener[[#This Row],[Price]]/ZACKS_Screener[[#This Row],[EPS2]], "")</f>
        <v>39.510000000000005</v>
      </c>
      <c r="S574" s="17">
        <f>IFERROR(ZACKS_Screener[[#This Row],[PE1]]/(ZACKS_Screener[[#This Row],[EG1]]*100), "")</f>
        <v>-1.0975421095038944</v>
      </c>
      <c r="T574" s="17">
        <f>IFERROR(ZACKS_Screener[[#This Row],[PE2]]/(ZACKS_Screener[[#This Row],[EG2]]*100), "")</f>
        <v>0.80217272727272737</v>
      </c>
      <c r="U574"/>
    </row>
    <row r="575" spans="1:21" x14ac:dyDescent="0.25">
      <c r="A575" s="20" t="s">
        <v>1075</v>
      </c>
      <c r="B575" s="34">
        <v>5038.79</v>
      </c>
      <c r="C575" s="6" t="s">
        <v>1074</v>
      </c>
      <c r="D575" s="6" t="s">
        <v>13</v>
      </c>
      <c r="E575" s="6" t="s">
        <v>41</v>
      </c>
      <c r="F575" s="6" t="s">
        <v>704</v>
      </c>
      <c r="G575">
        <v>12</v>
      </c>
      <c r="H575">
        <v>202212</v>
      </c>
      <c r="I575" s="8">
        <v>10.23</v>
      </c>
      <c r="J575" s="8">
        <v>1.1100000000000001</v>
      </c>
      <c r="K575" s="8">
        <v>0.8</v>
      </c>
      <c r="L575" s="8">
        <v>0.89</v>
      </c>
      <c r="M575" s="35" t="str">
        <f>INDEX(YahooDetails[], MATCH(ZACKS_Screener[Ticker], YahooDetails[Ticker],0), 3)</f>
        <v>Healthcare</v>
      </c>
      <c r="N575" s="6" t="str">
        <f>INDEX(YahooDetails[], MATCH(ZACKS_Screener[Ticker], YahooDetails[Ticker],0), 2)</f>
        <v>Drug Manufacturers—Specialty &amp; Generic</v>
      </c>
      <c r="O57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-0.27927927927927931</v>
      </c>
      <c r="P57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0.11249999999999996</v>
      </c>
      <c r="Q575" s="17">
        <f>IFERROR(ZACKS_Screener[[#This Row],[Price]]/ZACKS_Screener[[#This Row],[EPS1]], "")</f>
        <v>12.7875</v>
      </c>
      <c r="R575" s="17">
        <f>IFERROR(ZACKS_Screener[[#This Row],[Price]]/ZACKS_Screener[[#This Row],[EPS2]], "")</f>
        <v>11.49438202247191</v>
      </c>
      <c r="S575" s="17">
        <f>IFERROR(ZACKS_Screener[[#This Row],[PE1]]/(ZACKS_Screener[[#This Row],[EG1]]*100), "")</f>
        <v>-0.45787499999999992</v>
      </c>
      <c r="T575" s="17">
        <f>IFERROR(ZACKS_Screener[[#This Row],[PE2]]/(ZACKS_Screener[[#This Row],[EG2]]*100), "")</f>
        <v>1.0217228464419479</v>
      </c>
      <c r="U575"/>
    </row>
    <row r="576" spans="1:21" x14ac:dyDescent="0.25">
      <c r="A576" s="20" t="s">
        <v>1077</v>
      </c>
      <c r="B576" s="34">
        <v>5777.54</v>
      </c>
      <c r="C576" s="6" t="s">
        <v>1076</v>
      </c>
      <c r="D576" s="6" t="s">
        <v>13</v>
      </c>
      <c r="E576" s="6" t="s">
        <v>51</v>
      </c>
      <c r="F576" s="6" t="s">
        <v>817</v>
      </c>
      <c r="G576">
        <v>3</v>
      </c>
      <c r="H576">
        <v>202303</v>
      </c>
      <c r="I576" s="8">
        <v>107.19</v>
      </c>
      <c r="J576" s="8">
        <v>1.66</v>
      </c>
      <c r="K576" s="8">
        <v>1.81</v>
      </c>
      <c r="L576" s="8">
        <v>2.1</v>
      </c>
      <c r="M576" s="35" t="str">
        <f>INDEX(YahooDetails[], MATCH(ZACKS_Screener[Ticker], YahooDetails[Ticker],0), 3)</f>
        <v>Consumer Defensive</v>
      </c>
      <c r="N576" s="6" t="str">
        <f>INDEX(YahooDetails[], MATCH(ZACKS_Screener[Ticker], YahooDetails[Ticker],0), 2)</f>
        <v>Household &amp; Personal Products</v>
      </c>
      <c r="O57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9.0361445783132613E-2</v>
      </c>
      <c r="P57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0.16022099447513813</v>
      </c>
      <c r="Q576" s="17">
        <f>IFERROR(ZACKS_Screener[[#This Row],[Price]]/ZACKS_Screener[[#This Row],[EPS1]], "")</f>
        <v>59.22099447513812</v>
      </c>
      <c r="R576" s="17">
        <f>IFERROR(ZACKS_Screener[[#This Row],[Price]]/ZACKS_Screener[[#This Row],[EPS2]], "")</f>
        <v>51.042857142857137</v>
      </c>
      <c r="S576" s="17">
        <f>IFERROR(ZACKS_Screener[[#This Row],[PE1]]/(ZACKS_Screener[[#This Row],[EG1]]*100), "")</f>
        <v>6.553790055248613</v>
      </c>
      <c r="T576" s="17">
        <f>IFERROR(ZACKS_Screener[[#This Row],[PE2]]/(ZACKS_Screener[[#This Row],[EG2]]*100), "")</f>
        <v>3.185778325123152</v>
      </c>
      <c r="U576"/>
    </row>
    <row r="577" spans="1:21" x14ac:dyDescent="0.25">
      <c r="A577" s="20" t="s">
        <v>1079</v>
      </c>
      <c r="B577" s="34">
        <v>4449.6400000000003</v>
      </c>
      <c r="C577" s="6" t="s">
        <v>1078</v>
      </c>
      <c r="D577" s="6" t="s">
        <v>13</v>
      </c>
      <c r="E577" s="6" t="s">
        <v>118</v>
      </c>
      <c r="F577" s="6" t="s">
        <v>119</v>
      </c>
      <c r="G577">
        <v>12</v>
      </c>
      <c r="H577">
        <v>202212</v>
      </c>
      <c r="I577" s="8">
        <v>8.1300000000000008</v>
      </c>
      <c r="J577" s="8">
        <v>0.08</v>
      </c>
      <c r="K577" s="8">
        <v>0.67</v>
      </c>
      <c r="M577" s="35" t="str">
        <f>INDEX(YahooDetails[], MATCH(ZACKS_Screener[Ticker], YahooDetails[Ticker],0), 3)</f>
        <v>Utilities</v>
      </c>
      <c r="N577" s="6" t="str">
        <f>INDEX(YahooDetails[], MATCH(ZACKS_Screener[Ticker], YahooDetails[Ticker],0), 2)</f>
        <v>Utilities—Diversified</v>
      </c>
      <c r="O57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7.3750000000000009</v>
      </c>
      <c r="P57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</v>
      </c>
      <c r="Q577" s="17">
        <f>IFERROR(ZACKS_Screener[[#This Row],[Price]]/ZACKS_Screener[[#This Row],[EPS1]], "")</f>
        <v>12.134328358208956</v>
      </c>
      <c r="R577" s="17" t="str">
        <f>IFERROR(ZACKS_Screener[[#This Row],[Price]]/ZACKS_Screener[[#This Row],[EPS2]], "")</f>
        <v/>
      </c>
      <c r="S577" s="17">
        <f>IFERROR(ZACKS_Screener[[#This Row],[PE1]]/(ZACKS_Screener[[#This Row],[EG1]]*100), "")</f>
        <v>1.6453326587401972E-2</v>
      </c>
      <c r="T577" s="17" t="str">
        <f>IFERROR(ZACKS_Screener[[#This Row],[PE2]]/(ZACKS_Screener[[#This Row],[EG2]]*100), "")</f>
        <v/>
      </c>
      <c r="U577"/>
    </row>
    <row r="578" spans="1:21" x14ac:dyDescent="0.25">
      <c r="A578" s="20" t="s">
        <v>1081</v>
      </c>
      <c r="B578" s="34">
        <v>12701.36</v>
      </c>
      <c r="C578" s="6" t="s">
        <v>1080</v>
      </c>
      <c r="D578" s="6" t="s">
        <v>13</v>
      </c>
      <c r="E578" s="6" t="s">
        <v>37</v>
      </c>
      <c r="F578" s="6" t="s">
        <v>168</v>
      </c>
      <c r="G578">
        <v>12</v>
      </c>
      <c r="H578">
        <v>202212</v>
      </c>
      <c r="I578" s="8">
        <v>68.209999999999994</v>
      </c>
      <c r="J578" s="8">
        <v>2.72</v>
      </c>
      <c r="K578" s="8">
        <v>2.84</v>
      </c>
      <c r="L578" s="8">
        <v>3.06</v>
      </c>
      <c r="M578" s="35" t="str">
        <f>INDEX(YahooDetails[], MATCH(ZACKS_Screener[Ticker], YahooDetails[Ticker],0), 3)</f>
        <v>Real Estate</v>
      </c>
      <c r="N578" s="6" t="str">
        <f>INDEX(YahooDetails[], MATCH(ZACKS_Screener[Ticker], YahooDetails[Ticker],0), 2)</f>
        <v>REIT—Residential</v>
      </c>
      <c r="O57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4.41176470588234E-2</v>
      </c>
      <c r="P57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7.7464788732394443E-2</v>
      </c>
      <c r="Q578" s="17">
        <f>IFERROR(ZACKS_Screener[[#This Row],[Price]]/ZACKS_Screener[[#This Row],[EPS1]], "")</f>
        <v>24.017605633802816</v>
      </c>
      <c r="R578" s="17">
        <f>IFERROR(ZACKS_Screener[[#This Row],[Price]]/ZACKS_Screener[[#This Row],[EPS2]], "")</f>
        <v>22.290849673202612</v>
      </c>
      <c r="S578" s="17">
        <f>IFERROR(ZACKS_Screener[[#This Row],[PE1]]/(ZACKS_Screener[[#This Row],[EG1]]*100), "")</f>
        <v>5.4439906103286546</v>
      </c>
      <c r="T578" s="17">
        <f>IFERROR(ZACKS_Screener[[#This Row],[PE2]]/(ZACKS_Screener[[#This Row],[EG2]]*100), "")</f>
        <v>2.8775460487225164</v>
      </c>
      <c r="U578"/>
    </row>
    <row r="579" spans="1:21" x14ac:dyDescent="0.25">
      <c r="A579" s="20" t="s">
        <v>1083</v>
      </c>
      <c r="B579" s="34">
        <v>103813.84</v>
      </c>
      <c r="C579" s="6" t="s">
        <v>1082</v>
      </c>
      <c r="D579" s="6" t="s">
        <v>13</v>
      </c>
      <c r="E579" s="6" t="s">
        <v>41</v>
      </c>
      <c r="F579" s="6" t="s">
        <v>153</v>
      </c>
      <c r="G579">
        <v>12</v>
      </c>
      <c r="H579">
        <v>202212</v>
      </c>
      <c r="I579" s="8">
        <v>437.93</v>
      </c>
      <c r="J579" s="8">
        <v>29.07</v>
      </c>
      <c r="K579" s="8">
        <v>32.79</v>
      </c>
      <c r="L579" s="8">
        <v>36.950000000000003</v>
      </c>
      <c r="M579" s="35" t="str">
        <f>INDEX(YahooDetails[], MATCH(ZACKS_Screener[Ticker], YahooDetails[Ticker],0), 3)</f>
        <v>Healthcare</v>
      </c>
      <c r="N579" s="6" t="str">
        <f>INDEX(YahooDetails[], MATCH(ZACKS_Screener[Ticker], YahooDetails[Ticker],0), 2)</f>
        <v>Healthcare Plans</v>
      </c>
      <c r="O57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0.12796697626418985</v>
      </c>
      <c r="P57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0.12686794754498334</v>
      </c>
      <c r="Q579" s="17">
        <f>IFERROR(ZACKS_Screener[[#This Row],[Price]]/ZACKS_Screener[[#This Row],[EPS1]], "")</f>
        <v>13.355596218359256</v>
      </c>
      <c r="R579" s="17">
        <f>IFERROR(ZACKS_Screener[[#This Row],[Price]]/ZACKS_Screener[[#This Row],[EPS2]], "")</f>
        <v>11.851962110960757</v>
      </c>
      <c r="S579" s="17">
        <f>IFERROR(ZACKS_Screener[[#This Row],[PE1]]/(ZACKS_Screener[[#This Row],[EG1]]*100), "")</f>
        <v>1.0436752206121067</v>
      </c>
      <c r="T579" s="17">
        <f>IFERROR(ZACKS_Screener[[#This Row],[PE2]]/(ZACKS_Screener[[#This Row],[EG2]]*100), "")</f>
        <v>0.93419672504423767</v>
      </c>
      <c r="U579"/>
    </row>
    <row r="580" spans="1:21" x14ac:dyDescent="0.25">
      <c r="A580" s="20" t="s">
        <v>1084</v>
      </c>
      <c r="B580" s="34">
        <v>14985.92</v>
      </c>
      <c r="C580" s="6" t="s">
        <v>90</v>
      </c>
      <c r="D580" s="6" t="s">
        <v>22</v>
      </c>
      <c r="E580" s="6" t="s">
        <v>37</v>
      </c>
      <c r="F580" s="6" t="s">
        <v>92</v>
      </c>
      <c r="G580">
        <v>12</v>
      </c>
      <c r="H580">
        <v>202212</v>
      </c>
      <c r="I580" s="8">
        <v>85.83</v>
      </c>
      <c r="J580" s="8"/>
      <c r="M580" s="35" t="str">
        <f>INDEX(YahooDetails[], MATCH(ZACKS_Screener[Ticker], YahooDetails[Ticker],0), 3)</f>
        <v/>
      </c>
      <c r="N580" s="6" t="str">
        <f>INDEX(YahooDetails[], MATCH(ZACKS_Screener[Ticker], YahooDetails[Ticker],0), 2)</f>
        <v/>
      </c>
      <c r="O580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580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580" s="17" t="str">
        <f>IFERROR(ZACKS_Screener[[#This Row],[Price]]/ZACKS_Screener[[#This Row],[EPS1]], "")</f>
        <v/>
      </c>
      <c r="R580" s="17" t="str">
        <f>IFERROR(ZACKS_Screener[[#This Row],[Price]]/ZACKS_Screener[[#This Row],[EPS2]], "")</f>
        <v/>
      </c>
      <c r="S580" s="17" t="str">
        <f>IFERROR(ZACKS_Screener[[#This Row],[PE1]]/(ZACKS_Screener[[#This Row],[EG1]]*100), "")</f>
        <v/>
      </c>
      <c r="T580" s="17" t="str">
        <f>IFERROR(ZACKS_Screener[[#This Row],[PE2]]/(ZACKS_Screener[[#This Row],[EG2]]*100), "")</f>
        <v/>
      </c>
      <c r="U580"/>
    </row>
    <row r="581" spans="1:21" x14ac:dyDescent="0.25">
      <c r="A581" s="20" t="s">
        <v>1086</v>
      </c>
      <c r="B581" s="34">
        <v>8333.35</v>
      </c>
      <c r="C581" s="6" t="s">
        <v>1085</v>
      </c>
      <c r="D581" s="6" t="s">
        <v>13</v>
      </c>
      <c r="E581" s="6" t="s">
        <v>26</v>
      </c>
      <c r="F581" s="6" t="s">
        <v>1042</v>
      </c>
      <c r="G581">
        <v>12</v>
      </c>
      <c r="H581">
        <v>202212</v>
      </c>
      <c r="I581" s="8">
        <v>174.74</v>
      </c>
      <c r="J581" s="8">
        <v>8.1</v>
      </c>
      <c r="K581" s="8">
        <v>9.74</v>
      </c>
      <c r="L581" s="8">
        <v>10.55</v>
      </c>
      <c r="M581" s="35" t="str">
        <f>INDEX(YahooDetails[], MATCH(ZACKS_Screener[Ticker], YahooDetails[Ticker],0), 3)</f>
        <v>Industrials</v>
      </c>
      <c r="N581" s="6" t="str">
        <f>INDEX(YahooDetails[], MATCH(ZACKS_Screener[Ticker], YahooDetails[Ticker],0), 2)</f>
        <v>Engineering &amp; Construction</v>
      </c>
      <c r="O58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0.20246913580246922</v>
      </c>
      <c r="P58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8.316221765913763E-2</v>
      </c>
      <c r="Q581" s="17">
        <f>IFERROR(ZACKS_Screener[[#This Row],[Price]]/ZACKS_Screener[[#This Row],[EPS1]], "")</f>
        <v>17.940451745379878</v>
      </c>
      <c r="R581" s="17">
        <f>IFERROR(ZACKS_Screener[[#This Row],[Price]]/ZACKS_Screener[[#This Row],[EPS2]], "")</f>
        <v>16.56303317535545</v>
      </c>
      <c r="S581" s="17">
        <f>IFERROR(ZACKS_Screener[[#This Row],[PE1]]/(ZACKS_Screener[[#This Row],[EG1]]*100), "")</f>
        <v>0.88608328742424969</v>
      </c>
      <c r="T581" s="17">
        <f>IFERROR(ZACKS_Screener[[#This Row],[PE2]]/(ZACKS_Screener[[#This Row],[EG2]]*100), "")</f>
        <v>1.9916536188637282</v>
      </c>
      <c r="U581"/>
    </row>
    <row r="582" spans="1:21" x14ac:dyDescent="0.25">
      <c r="A582" s="20" t="s">
        <v>1088</v>
      </c>
      <c r="B582" s="34">
        <v>9563.1200000000008</v>
      </c>
      <c r="C582" s="6" t="s">
        <v>1087</v>
      </c>
      <c r="D582" s="6" t="s">
        <v>13</v>
      </c>
      <c r="E582" s="6" t="s">
        <v>130</v>
      </c>
      <c r="F582" s="6" t="s">
        <v>189</v>
      </c>
      <c r="G582">
        <v>12</v>
      </c>
      <c r="H582">
        <v>202212</v>
      </c>
      <c r="I582" s="8">
        <v>80.260000000000005</v>
      </c>
      <c r="J582" s="8">
        <v>7.88</v>
      </c>
      <c r="K582" s="8">
        <v>7.85</v>
      </c>
      <c r="L582" s="8">
        <v>8.76</v>
      </c>
      <c r="M582" s="35" t="str">
        <f>INDEX(YahooDetails[], MATCH(ZACKS_Screener[Ticker], YahooDetails[Ticker],0), 3)</f>
        <v>Basic Materials</v>
      </c>
      <c r="N582" s="6" t="str">
        <f>INDEX(YahooDetails[], MATCH(ZACKS_Screener[Ticker], YahooDetails[Ticker],0), 2)</f>
        <v>Specialty Chemicals</v>
      </c>
      <c r="O58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-3.8071065989848034E-3</v>
      </c>
      <c r="P58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0.11592356687898092</v>
      </c>
      <c r="Q582" s="17">
        <f>IFERROR(ZACKS_Screener[[#This Row],[Price]]/ZACKS_Screener[[#This Row],[EPS1]], "")</f>
        <v>10.224203821656053</v>
      </c>
      <c r="R582" s="17">
        <f>IFERROR(ZACKS_Screener[[#This Row],[Price]]/ZACKS_Screener[[#This Row],[EPS2]], "")</f>
        <v>9.1621004566210047</v>
      </c>
      <c r="S582" s="17">
        <f>IFERROR(ZACKS_Screener[[#This Row],[PE1]]/(ZACKS_Screener[[#This Row],[EG1]]*100), "")</f>
        <v>-26.855575371549673</v>
      </c>
      <c r="T582" s="17">
        <f>IFERROR(ZACKS_Screener[[#This Row],[PE2]]/(ZACKS_Screener[[#This Row],[EG2]]*100), "")</f>
        <v>0.79035701741181175</v>
      </c>
      <c r="U582"/>
    </row>
    <row r="583" spans="1:21" x14ac:dyDescent="0.25">
      <c r="A583" s="20" t="s">
        <v>1090</v>
      </c>
      <c r="B583" s="34">
        <v>49594.77</v>
      </c>
      <c r="C583" s="6" t="s">
        <v>1089</v>
      </c>
      <c r="D583" s="6" t="s">
        <v>13</v>
      </c>
      <c r="E583" s="6" t="s">
        <v>18</v>
      </c>
      <c r="F583" s="6" t="s">
        <v>268</v>
      </c>
      <c r="G583">
        <v>9</v>
      </c>
      <c r="H583">
        <v>202209</v>
      </c>
      <c r="I583" s="8">
        <v>86.78</v>
      </c>
      <c r="J583" s="8">
        <v>5.25</v>
      </c>
      <c r="K583" s="8">
        <v>4.1900000000000004</v>
      </c>
      <c r="L583" s="8">
        <v>4.58</v>
      </c>
      <c r="M583" s="35" t="str">
        <f>INDEX(YahooDetails[], MATCH(ZACKS_Screener[Ticker], YahooDetails[Ticker],0), 3)</f>
        <v>Industrials</v>
      </c>
      <c r="N583" s="6" t="str">
        <f>INDEX(YahooDetails[], MATCH(ZACKS_Screener[Ticker], YahooDetails[Ticker],0), 2)</f>
        <v>Specialty Industrial Machinery</v>
      </c>
      <c r="O58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-0.20190476190476184</v>
      </c>
      <c r="P58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9.3078758949880588E-2</v>
      </c>
      <c r="Q583" s="17">
        <f>IFERROR(ZACKS_Screener[[#This Row],[Price]]/ZACKS_Screener[[#This Row],[EPS1]], "")</f>
        <v>20.711217183770881</v>
      </c>
      <c r="R583" s="17">
        <f>IFERROR(ZACKS_Screener[[#This Row],[Price]]/ZACKS_Screener[[#This Row],[EPS2]], "")</f>
        <v>18.94759825327511</v>
      </c>
      <c r="S583" s="17">
        <f>IFERROR(ZACKS_Screener[[#This Row],[PE1]]/(ZACKS_Screener[[#This Row],[EG1]]*100), "")</f>
        <v>-1.0257914171207281</v>
      </c>
      <c r="T583" s="17">
        <f>IFERROR(ZACKS_Screener[[#This Row],[PE2]]/(ZACKS_Screener[[#This Row],[EG2]]*100), "")</f>
        <v>2.0356522225954561</v>
      </c>
      <c r="U583"/>
    </row>
    <row r="584" spans="1:21" x14ac:dyDescent="0.25">
      <c r="A584" s="20" t="s">
        <v>1092</v>
      </c>
      <c r="B584" s="34">
        <v>74634.31</v>
      </c>
      <c r="C584" s="6" t="s">
        <v>1091</v>
      </c>
      <c r="D584" s="6" t="s">
        <v>13</v>
      </c>
      <c r="E584" s="6" t="s">
        <v>223</v>
      </c>
      <c r="F584" s="6" t="s">
        <v>838</v>
      </c>
      <c r="G584">
        <v>12</v>
      </c>
      <c r="H584">
        <v>202212</v>
      </c>
      <c r="I584" s="8">
        <v>36.89</v>
      </c>
      <c r="J584" s="8">
        <v>2.16</v>
      </c>
      <c r="K584" s="8">
        <v>2.2000000000000002</v>
      </c>
      <c r="L584" s="8">
        <v>2.13</v>
      </c>
      <c r="M584" s="35" t="str">
        <f>INDEX(YahooDetails[], MATCH(ZACKS_Screener[Ticker], YahooDetails[Ticker],0), 3)</f>
        <v>Energy</v>
      </c>
      <c r="N584" s="6" t="str">
        <f>INDEX(YahooDetails[], MATCH(ZACKS_Screener[Ticker], YahooDetails[Ticker],0), 2)</f>
        <v>Oil &amp; Gas Midstream</v>
      </c>
      <c r="O58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1.8518518518518535E-2</v>
      </c>
      <c r="P58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-3.1818181818181947E-2</v>
      </c>
      <c r="Q584" s="17">
        <f>IFERROR(ZACKS_Screener[[#This Row],[Price]]/ZACKS_Screener[[#This Row],[EPS1]], "")</f>
        <v>16.768181818181816</v>
      </c>
      <c r="R584" s="17">
        <f>IFERROR(ZACKS_Screener[[#This Row],[Price]]/ZACKS_Screener[[#This Row],[EPS2]], "")</f>
        <v>17.31924882629108</v>
      </c>
      <c r="S584" s="17">
        <f>IFERROR(ZACKS_Screener[[#This Row],[PE1]]/(ZACKS_Screener[[#This Row],[EG1]]*100), "")</f>
        <v>9.0548181818181721</v>
      </c>
      <c r="T584" s="17">
        <f>IFERROR(ZACKS_Screener[[#This Row],[PE2]]/(ZACKS_Screener[[#This Row],[EG2]]*100), "")</f>
        <v>-5.4431924882628895</v>
      </c>
      <c r="U584"/>
    </row>
    <row r="585" spans="1:21" x14ac:dyDescent="0.25">
      <c r="A585" s="20" t="s">
        <v>1094</v>
      </c>
      <c r="B585" s="34">
        <v>4592.66</v>
      </c>
      <c r="C585" s="6" t="s">
        <v>1093</v>
      </c>
      <c r="D585" s="6" t="s">
        <v>13</v>
      </c>
      <c r="E585" s="6" t="s">
        <v>118</v>
      </c>
      <c r="F585" s="6" t="s">
        <v>119</v>
      </c>
      <c r="G585">
        <v>12</v>
      </c>
      <c r="H585">
        <v>202212</v>
      </c>
      <c r="I585" s="8">
        <v>3.32</v>
      </c>
      <c r="J585" s="8">
        <v>0.99</v>
      </c>
      <c r="M585" s="35" t="str">
        <f>INDEX(YahooDetails[], MATCH(ZACKS_Screener[Ticker], YahooDetails[Ticker],0), 3)</f>
        <v>Utilities</v>
      </c>
      <c r="N585" s="6" t="str">
        <f>INDEX(YahooDetails[], MATCH(ZACKS_Screener[Ticker], YahooDetails[Ticker],0), 2)</f>
        <v>Utilities—Regulated Electric</v>
      </c>
      <c r="O58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585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585" s="17" t="str">
        <f>IFERROR(ZACKS_Screener[[#This Row],[Price]]/ZACKS_Screener[[#This Row],[EPS1]], "")</f>
        <v/>
      </c>
      <c r="R585" s="17" t="str">
        <f>IFERROR(ZACKS_Screener[[#This Row],[Price]]/ZACKS_Screener[[#This Row],[EPS2]], "")</f>
        <v/>
      </c>
      <c r="S585" s="17" t="str">
        <f>IFERROR(ZACKS_Screener[[#This Row],[PE1]]/(ZACKS_Screener[[#This Row],[EG1]]*100), "")</f>
        <v/>
      </c>
      <c r="T585" s="17" t="str">
        <f>IFERROR(ZACKS_Screener[[#This Row],[PE2]]/(ZACKS_Screener[[#This Row],[EG2]]*100), "")</f>
        <v/>
      </c>
      <c r="U585"/>
    </row>
    <row r="586" spans="1:21" x14ac:dyDescent="0.25">
      <c r="A586" s="20" t="s">
        <v>1096</v>
      </c>
      <c r="B586" s="34">
        <v>4664.55</v>
      </c>
      <c r="C586" s="6" t="s">
        <v>1095</v>
      </c>
      <c r="D586" s="6" t="s">
        <v>13</v>
      </c>
      <c r="E586" s="6" t="s">
        <v>223</v>
      </c>
      <c r="F586" s="6" t="s">
        <v>1097</v>
      </c>
      <c r="G586">
        <v>12</v>
      </c>
      <c r="H586">
        <v>202212</v>
      </c>
      <c r="I586" s="8">
        <v>10.01</v>
      </c>
      <c r="J586" s="8">
        <v>0.75</v>
      </c>
      <c r="K586" s="8">
        <v>0.53</v>
      </c>
      <c r="L586" s="8">
        <v>0.69</v>
      </c>
      <c r="M586" s="35" t="str">
        <f>INDEX(YahooDetails[], MATCH(ZACKS_Screener[Ticker], YahooDetails[Ticker],0), 3)</f>
        <v>Energy</v>
      </c>
      <c r="N586" s="6" t="str">
        <f>INDEX(YahooDetails[], MATCH(ZACKS_Screener[Ticker], YahooDetails[Ticker],0), 2)</f>
        <v>Oil &amp; Gas Midstream</v>
      </c>
      <c r="O58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-0.29333333333333328</v>
      </c>
      <c r="P58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0.30188679245283001</v>
      </c>
      <c r="Q586" s="17">
        <f>IFERROR(ZACKS_Screener[[#This Row],[Price]]/ZACKS_Screener[[#This Row],[EPS1]], "")</f>
        <v>18.886792452830186</v>
      </c>
      <c r="R586" s="17">
        <f>IFERROR(ZACKS_Screener[[#This Row],[Price]]/ZACKS_Screener[[#This Row],[EPS2]], "")</f>
        <v>14.507246376811596</v>
      </c>
      <c r="S586" s="17">
        <f>IFERROR(ZACKS_Screener[[#This Row],[PE1]]/(ZACKS_Screener[[#This Row],[EG1]]*100), "")</f>
        <v>-0.64386792452830188</v>
      </c>
      <c r="T586" s="17">
        <f>IFERROR(ZACKS_Screener[[#This Row],[PE2]]/(ZACKS_Screener[[#This Row],[EG2]]*100), "")</f>
        <v>0.48055253623188438</v>
      </c>
      <c r="U586"/>
    </row>
    <row r="587" spans="1:21" x14ac:dyDescent="0.25">
      <c r="A587" s="20" t="s">
        <v>3617</v>
      </c>
      <c r="B587" s="34">
        <v>2203</v>
      </c>
      <c r="C587" s="6" t="s">
        <v>3616</v>
      </c>
      <c r="D587" s="6" t="s">
        <v>22</v>
      </c>
      <c r="E587" s="6" t="s">
        <v>223</v>
      </c>
      <c r="F587" s="6" t="s">
        <v>465</v>
      </c>
      <c r="G587">
        <v>12</v>
      </c>
      <c r="H587">
        <v>202212</v>
      </c>
      <c r="I587" s="8">
        <v>19.059999999999999</v>
      </c>
      <c r="J587" s="8">
        <v>0.25</v>
      </c>
      <c r="K587" s="8">
        <v>0.56000000000000005</v>
      </c>
      <c r="L587" s="8">
        <v>0.7</v>
      </c>
      <c r="M587" s="35" t="str">
        <f>INDEX(YahooDetails[], MATCH(ZACKS_Screener[Ticker], YahooDetails[Ticker],0), 3)</f>
        <v>Utilities</v>
      </c>
      <c r="N587" s="6" t="str">
        <f>INDEX(YahooDetails[], MATCH(ZACKS_Screener[Ticker], YahooDetails[Ticker],0), 2)</f>
        <v>Utilities—Renewable</v>
      </c>
      <c r="O58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1.2400000000000002</v>
      </c>
      <c r="P58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0.24999999999999981</v>
      </c>
      <c r="Q587" s="17">
        <f>IFERROR(ZACKS_Screener[[#This Row],[Price]]/ZACKS_Screener[[#This Row],[EPS1]], "")</f>
        <v>34.035714285714278</v>
      </c>
      <c r="R587" s="17">
        <f>IFERROR(ZACKS_Screener[[#This Row],[Price]]/ZACKS_Screener[[#This Row],[EPS2]], "")</f>
        <v>27.228571428571428</v>
      </c>
      <c r="S587" s="17">
        <f>IFERROR(ZACKS_Screener[[#This Row],[PE1]]/(ZACKS_Screener[[#This Row],[EG1]]*100), "")</f>
        <v>0.27448156682027636</v>
      </c>
      <c r="T587" s="17">
        <f>IFERROR(ZACKS_Screener[[#This Row],[PE2]]/(ZACKS_Screener[[#This Row],[EG2]]*100), "")</f>
        <v>1.0891428571428579</v>
      </c>
      <c r="U587"/>
    </row>
    <row r="588" spans="1:21" x14ac:dyDescent="0.25">
      <c r="A588" s="20" t="s">
        <v>3619</v>
      </c>
      <c r="B588" s="34">
        <v>3268.15</v>
      </c>
      <c r="C588" s="6" t="s">
        <v>3618</v>
      </c>
      <c r="D588" s="6" t="s">
        <v>13</v>
      </c>
      <c r="E588" s="6" t="s">
        <v>41</v>
      </c>
      <c r="F588" s="6" t="s">
        <v>1348</v>
      </c>
      <c r="G588">
        <v>12</v>
      </c>
      <c r="H588">
        <v>202212</v>
      </c>
      <c r="I588" s="8">
        <v>59.97</v>
      </c>
      <c r="J588" s="8">
        <v>2.27</v>
      </c>
      <c r="K588" s="8">
        <v>2.27</v>
      </c>
      <c r="L588" s="8">
        <v>2.77</v>
      </c>
      <c r="M588" s="35" t="str">
        <f>INDEX(YahooDetails[], MATCH(ZACKS_Screener[Ticker], YahooDetails[Ticker],0), 3)</f>
        <v>Industrials</v>
      </c>
      <c r="N588" s="6" t="str">
        <f>INDEX(YahooDetails[], MATCH(ZACKS_Screener[Ticker], YahooDetails[Ticker],0), 2)</f>
        <v>Specialty Industrial Machinery</v>
      </c>
      <c r="O58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</v>
      </c>
      <c r="P58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0.22026431718061673</v>
      </c>
      <c r="Q588" s="17">
        <f>IFERROR(ZACKS_Screener[[#This Row],[Price]]/ZACKS_Screener[[#This Row],[EPS1]], "")</f>
        <v>26.418502202643172</v>
      </c>
      <c r="R588" s="17">
        <f>IFERROR(ZACKS_Screener[[#This Row],[Price]]/ZACKS_Screener[[#This Row],[EPS2]], "")</f>
        <v>21.649819494584836</v>
      </c>
      <c r="S588" s="17" t="str">
        <f>IFERROR(ZACKS_Screener[[#This Row],[PE1]]/(ZACKS_Screener[[#This Row],[EG1]]*100), "")</f>
        <v/>
      </c>
      <c r="T588" s="17">
        <f>IFERROR(ZACKS_Screener[[#This Row],[PE2]]/(ZACKS_Screener[[#This Row],[EG2]]*100), "")</f>
        <v>0.98290180505415159</v>
      </c>
      <c r="U588"/>
    </row>
    <row r="589" spans="1:21" x14ac:dyDescent="0.25">
      <c r="A589" s="20" t="s">
        <v>1099</v>
      </c>
      <c r="B589" s="34">
        <v>23562.63</v>
      </c>
      <c r="C589" s="6" t="s">
        <v>1098</v>
      </c>
      <c r="D589" s="6" t="s">
        <v>22</v>
      </c>
      <c r="E589" s="6" t="s">
        <v>223</v>
      </c>
      <c r="F589" s="6" t="s">
        <v>311</v>
      </c>
      <c r="G589">
        <v>12</v>
      </c>
      <c r="H589">
        <v>202212</v>
      </c>
      <c r="I589" s="8">
        <v>171.99</v>
      </c>
      <c r="J589" s="8">
        <v>4.62</v>
      </c>
      <c r="K589" s="8">
        <v>5.57</v>
      </c>
      <c r="L589" s="8">
        <v>7.52</v>
      </c>
      <c r="M589" s="35" t="str">
        <f>INDEX(YahooDetails[], MATCH(ZACKS_Screener[Ticker], YahooDetails[Ticker],0), 3)</f>
        <v>Technology</v>
      </c>
      <c r="N589" s="6" t="str">
        <f>INDEX(YahooDetails[], MATCH(ZACKS_Screener[Ticker], YahooDetails[Ticker],0), 2)</f>
        <v>Solar</v>
      </c>
      <c r="O58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0.20562770562770566</v>
      </c>
      <c r="P58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0.35008976660682212</v>
      </c>
      <c r="Q589" s="17">
        <f>IFERROR(ZACKS_Screener[[#This Row],[Price]]/ZACKS_Screener[[#This Row],[EPS1]], "")</f>
        <v>30.877917414721722</v>
      </c>
      <c r="R589" s="17">
        <f>IFERROR(ZACKS_Screener[[#This Row],[Price]]/ZACKS_Screener[[#This Row],[EPS2]], "")</f>
        <v>22.871010638297875</v>
      </c>
      <c r="S589" s="17">
        <f>IFERROR(ZACKS_Screener[[#This Row],[PE1]]/(ZACKS_Screener[[#This Row],[EG1]]*100), "")</f>
        <v>1.5016418784843613</v>
      </c>
      <c r="T589" s="17">
        <f>IFERROR(ZACKS_Screener[[#This Row],[PE2]]/(ZACKS_Screener[[#This Row],[EG2]]*100), "")</f>
        <v>0.65328989361702172</v>
      </c>
      <c r="U589"/>
    </row>
    <row r="590" spans="1:21" x14ac:dyDescent="0.25">
      <c r="A590" s="20" t="s">
        <v>3621</v>
      </c>
      <c r="B590" s="34">
        <v>2356.59</v>
      </c>
      <c r="C590" s="6" t="s">
        <v>3620</v>
      </c>
      <c r="D590" s="6" t="s">
        <v>13</v>
      </c>
      <c r="E590" s="6" t="s">
        <v>51</v>
      </c>
      <c r="F590" s="6" t="s">
        <v>76</v>
      </c>
      <c r="G590">
        <v>9</v>
      </c>
      <c r="H590">
        <v>202209</v>
      </c>
      <c r="I590" s="8">
        <v>32.97</v>
      </c>
      <c r="J590" s="8">
        <v>3.08</v>
      </c>
      <c r="K590" s="8">
        <v>3.15</v>
      </c>
      <c r="L590" s="8">
        <v>3.36</v>
      </c>
      <c r="M590" s="35" t="str">
        <f>INDEX(YahooDetails[], MATCH(ZACKS_Screener[Ticker], YahooDetails[Ticker],0), 3)</f>
        <v>Industrials</v>
      </c>
      <c r="N590" s="6" t="str">
        <f>INDEX(YahooDetails[], MATCH(ZACKS_Screener[Ticker], YahooDetails[Ticker],0), 2)</f>
        <v>Electrical Equipment &amp; Parts</v>
      </c>
      <c r="O59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2.2727272727272676E-2</v>
      </c>
      <c r="P59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6.6666666666666652E-2</v>
      </c>
      <c r="Q590" s="17">
        <f>IFERROR(ZACKS_Screener[[#This Row],[Price]]/ZACKS_Screener[[#This Row],[EPS1]], "")</f>
        <v>10.466666666666667</v>
      </c>
      <c r="R590" s="17">
        <f>IFERROR(ZACKS_Screener[[#This Row],[Price]]/ZACKS_Screener[[#This Row],[EPS2]], "")</f>
        <v>9.8125</v>
      </c>
      <c r="S590" s="17">
        <f>IFERROR(ZACKS_Screener[[#This Row],[PE1]]/(ZACKS_Screener[[#This Row],[EG1]]*100), "")</f>
        <v>4.6053333333333439</v>
      </c>
      <c r="T590" s="17">
        <f>IFERROR(ZACKS_Screener[[#This Row],[PE2]]/(ZACKS_Screener[[#This Row],[EG2]]*100), "")</f>
        <v>1.4718750000000003</v>
      </c>
      <c r="U590"/>
    </row>
    <row r="591" spans="1:21" x14ac:dyDescent="0.25">
      <c r="A591" s="20" t="s">
        <v>1101</v>
      </c>
      <c r="B591" s="34">
        <v>4178.08</v>
      </c>
      <c r="C591" s="6" t="s">
        <v>1100</v>
      </c>
      <c r="D591" s="6" t="s">
        <v>13</v>
      </c>
      <c r="E591" s="6" t="s">
        <v>18</v>
      </c>
      <c r="F591" s="6" t="s">
        <v>268</v>
      </c>
      <c r="G591">
        <v>3</v>
      </c>
      <c r="H591">
        <v>202303</v>
      </c>
      <c r="I591" s="8">
        <v>102.13</v>
      </c>
      <c r="J591" s="8">
        <v>5.34</v>
      </c>
      <c r="K591" s="8">
        <v>6.84</v>
      </c>
      <c r="L591" s="8">
        <v>8.18</v>
      </c>
      <c r="M591" s="35" t="str">
        <f>INDEX(YahooDetails[], MATCH(ZACKS_Screener[Ticker], YahooDetails[Ticker],0), 3)</f>
        <v>Industrials</v>
      </c>
      <c r="N591" s="6" t="str">
        <f>INDEX(YahooDetails[], MATCH(ZACKS_Screener[Ticker], YahooDetails[Ticker],0), 2)</f>
        <v>Electrical Equipment &amp; Parts</v>
      </c>
      <c r="O59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0.2808988764044944</v>
      </c>
      <c r="P59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0.195906432748538</v>
      </c>
      <c r="Q591" s="17">
        <f>IFERROR(ZACKS_Screener[[#This Row],[Price]]/ZACKS_Screener[[#This Row],[EPS1]], "")</f>
        <v>14.931286549707602</v>
      </c>
      <c r="R591" s="17">
        <f>IFERROR(ZACKS_Screener[[#This Row],[Price]]/ZACKS_Screener[[#This Row],[EPS2]], "")</f>
        <v>12.485330073349633</v>
      </c>
      <c r="S591" s="17">
        <f>IFERROR(ZACKS_Screener[[#This Row],[PE1]]/(ZACKS_Screener[[#This Row],[EG1]]*100), "")</f>
        <v>0.53155380116959061</v>
      </c>
      <c r="T591" s="17">
        <f>IFERROR(ZACKS_Screener[[#This Row],[PE2]]/(ZACKS_Screener[[#This Row],[EG2]]*100), "")</f>
        <v>0.63731087837098133</v>
      </c>
      <c r="U591"/>
    </row>
    <row r="592" spans="1:21" x14ac:dyDescent="0.25">
      <c r="A592" s="20" t="s">
        <v>1103</v>
      </c>
      <c r="B592" s="34">
        <v>5283.85</v>
      </c>
      <c r="C592" s="6" t="s">
        <v>1102</v>
      </c>
      <c r="D592" s="6" t="s">
        <v>22</v>
      </c>
      <c r="E592" s="6" t="s">
        <v>41</v>
      </c>
      <c r="F592" s="6" t="s">
        <v>1104</v>
      </c>
      <c r="G592">
        <v>12</v>
      </c>
      <c r="H592">
        <v>202212</v>
      </c>
      <c r="I592" s="8">
        <v>94.38</v>
      </c>
      <c r="J592" s="8">
        <v>4.1399999999999997</v>
      </c>
      <c r="K592" s="8">
        <v>4.7</v>
      </c>
      <c r="L592" s="8">
        <v>5.1100000000000003</v>
      </c>
      <c r="M592" s="35" t="str">
        <f>INDEX(YahooDetails[], MATCH(ZACKS_Screener[Ticker], YahooDetails[Ticker],0), 3)</f>
        <v>Healthcare</v>
      </c>
      <c r="N592" s="6" t="str">
        <f>INDEX(YahooDetails[], MATCH(ZACKS_Screener[Ticker], YahooDetails[Ticker],0), 2)</f>
        <v>Medical Care Facilities</v>
      </c>
      <c r="O59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0.13526570048309192</v>
      </c>
      <c r="P59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8.7234042553191518E-2</v>
      </c>
      <c r="Q592" s="17">
        <f>IFERROR(ZACKS_Screener[[#This Row],[Price]]/ZACKS_Screener[[#This Row],[EPS1]], "")</f>
        <v>20.080851063829787</v>
      </c>
      <c r="R592" s="17">
        <f>IFERROR(ZACKS_Screener[[#This Row],[Price]]/ZACKS_Screener[[#This Row],[EPS2]], "")</f>
        <v>18.469667318982385</v>
      </c>
      <c r="S592" s="17">
        <f>IFERROR(ZACKS_Screener[[#This Row],[PE1]]/(ZACKS_Screener[[#This Row],[EG1]]*100), "")</f>
        <v>1.4845486322188437</v>
      </c>
      <c r="T592" s="17">
        <f>IFERROR(ZACKS_Screener[[#This Row],[PE2]]/(ZACKS_Screener[[#This Row],[EG2]]*100), "")</f>
        <v>2.1172545463223704</v>
      </c>
      <c r="U592"/>
    </row>
    <row r="593" spans="1:21" x14ac:dyDescent="0.25">
      <c r="A593" s="20" t="s">
        <v>1106</v>
      </c>
      <c r="B593" s="34">
        <v>16065.71</v>
      </c>
      <c r="C593" s="6" t="s">
        <v>1105</v>
      </c>
      <c r="D593" s="6" t="s">
        <v>22</v>
      </c>
      <c r="E593" s="6" t="s">
        <v>14</v>
      </c>
      <c r="F593" s="6" t="s">
        <v>79</v>
      </c>
      <c r="G593">
        <v>12</v>
      </c>
      <c r="H593">
        <v>202212</v>
      </c>
      <c r="I593" s="8">
        <v>107.33</v>
      </c>
      <c r="J593" s="8">
        <v>3.73</v>
      </c>
      <c r="K593" s="8">
        <v>2.5499999999999998</v>
      </c>
      <c r="L593" s="8">
        <v>3.46</v>
      </c>
      <c r="M593" s="35" t="str">
        <f>INDEX(YahooDetails[], MATCH(ZACKS_Screener[Ticker], YahooDetails[Ticker],0), 3)</f>
        <v>Technology</v>
      </c>
      <c r="N593" s="6" t="str">
        <f>INDEX(YahooDetails[], MATCH(ZACKS_Screener[Ticker], YahooDetails[Ticker],0), 2)</f>
        <v>Semiconductor Equipment &amp; Materials</v>
      </c>
      <c r="O59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-0.31635388739946385</v>
      </c>
      <c r="P59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0.35686274509803928</v>
      </c>
      <c r="Q593" s="17">
        <f>IFERROR(ZACKS_Screener[[#This Row],[Price]]/ZACKS_Screener[[#This Row],[EPS1]], "")</f>
        <v>42.090196078431376</v>
      </c>
      <c r="R593" s="17">
        <f>IFERROR(ZACKS_Screener[[#This Row],[Price]]/ZACKS_Screener[[#This Row],[EPS2]], "")</f>
        <v>31.020231213872833</v>
      </c>
      <c r="S593" s="17">
        <f>IFERROR(ZACKS_Screener[[#This Row],[PE1]]/(ZACKS_Screener[[#This Row],[EG1]]*100), "")</f>
        <v>-1.3304782319707542</v>
      </c>
      <c r="T593" s="17">
        <f>IFERROR(ZACKS_Screener[[#This Row],[PE2]]/(ZACKS_Screener[[#This Row],[EG2]]*100), "")</f>
        <v>0.86924823731182099</v>
      </c>
      <c r="U593"/>
    </row>
    <row r="594" spans="1:21" x14ac:dyDescent="0.25">
      <c r="A594" s="20" t="s">
        <v>3623</v>
      </c>
      <c r="B594" s="34">
        <v>2994.94</v>
      </c>
      <c r="C594" s="6" t="s">
        <v>3622</v>
      </c>
      <c r="D594" s="6" t="s">
        <v>13</v>
      </c>
      <c r="E594" s="6" t="s">
        <v>85</v>
      </c>
      <c r="F594" s="6" t="s">
        <v>981</v>
      </c>
      <c r="G594">
        <v>12</v>
      </c>
      <c r="H594">
        <v>202212</v>
      </c>
      <c r="I594" s="8">
        <v>55.05</v>
      </c>
      <c r="J594" s="8">
        <v>1.86</v>
      </c>
      <c r="K594" s="8">
        <v>2.14</v>
      </c>
      <c r="L594" s="8">
        <v>2.79</v>
      </c>
      <c r="M594" s="35" t="str">
        <f>INDEX(YahooDetails[], MATCH(ZACKS_Screener[Ticker], YahooDetails[Ticker],0), 3)</f>
        <v>Technology</v>
      </c>
      <c r="N594" s="6" t="str">
        <f>INDEX(YahooDetails[], MATCH(ZACKS_Screener[Ticker], YahooDetails[Ticker],0), 2)</f>
        <v>Software—Application</v>
      </c>
      <c r="O59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0.15053763440860216</v>
      </c>
      <c r="P59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0.30373831775700927</v>
      </c>
      <c r="Q594" s="17">
        <f>IFERROR(ZACKS_Screener[[#This Row],[Price]]/ZACKS_Screener[[#This Row],[EPS1]], "")</f>
        <v>25.724299065420556</v>
      </c>
      <c r="R594" s="17">
        <f>IFERROR(ZACKS_Screener[[#This Row],[Price]]/ZACKS_Screener[[#This Row],[EPS2]], "")</f>
        <v>19.731182795698924</v>
      </c>
      <c r="S594" s="17">
        <f>IFERROR(ZACKS_Screener[[#This Row],[PE1]]/(ZACKS_Screener[[#This Row],[EG1]]*100), "")</f>
        <v>1.7088284379172225</v>
      </c>
      <c r="T594" s="17">
        <f>IFERROR(ZACKS_Screener[[#This Row],[PE2]]/(ZACKS_Screener[[#This Row],[EG2]]*100), "")</f>
        <v>0.6496112489660878</v>
      </c>
      <c r="U594"/>
    </row>
    <row r="595" spans="1:21" x14ac:dyDescent="0.25">
      <c r="A595" s="20" t="s">
        <v>3625</v>
      </c>
      <c r="B595" s="34">
        <v>2321.79</v>
      </c>
      <c r="C595" s="6" t="s">
        <v>3624</v>
      </c>
      <c r="D595" s="6" t="s">
        <v>22</v>
      </c>
      <c r="E595" s="6" t="s">
        <v>223</v>
      </c>
      <c r="F595" s="6" t="s">
        <v>465</v>
      </c>
      <c r="G595">
        <v>12</v>
      </c>
      <c r="H595">
        <v>202212</v>
      </c>
      <c r="I595" s="8">
        <v>14.68</v>
      </c>
      <c r="J595" s="8">
        <v>-0.59</v>
      </c>
      <c r="K595" s="8">
        <v>-0.88</v>
      </c>
      <c r="L595" s="8">
        <v>-0.98</v>
      </c>
      <c r="M595" s="35" t="str">
        <f>INDEX(YahooDetails[], MATCH(ZACKS_Screener[Ticker], YahooDetails[Ticker],0), 3)</f>
        <v>Industrials</v>
      </c>
      <c r="N595" s="6" t="str">
        <f>INDEX(YahooDetails[], MATCH(ZACKS_Screener[Ticker], YahooDetails[Ticker],0), 2)</f>
        <v>Electrical Equipment &amp; Parts</v>
      </c>
      <c r="O59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-0.49152542372881364</v>
      </c>
      <c r="P59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-0.1136363636363636</v>
      </c>
      <c r="Q595" s="17">
        <f>IFERROR(ZACKS_Screener[[#This Row],[Price]]/ZACKS_Screener[[#This Row],[EPS1]], "")</f>
        <v>-16.68181818181818</v>
      </c>
      <c r="R595" s="17">
        <f>IFERROR(ZACKS_Screener[[#This Row],[Price]]/ZACKS_Screener[[#This Row],[EPS2]], "")</f>
        <v>-14.979591836734693</v>
      </c>
      <c r="S595" s="17">
        <f>IFERROR(ZACKS_Screener[[#This Row],[PE1]]/(ZACKS_Screener[[#This Row],[EG1]]*100), "")</f>
        <v>0.33938871473354221</v>
      </c>
      <c r="T595" s="17">
        <f>IFERROR(ZACKS_Screener[[#This Row],[PE2]]/(ZACKS_Screener[[#This Row],[EG2]]*100), "")</f>
        <v>1.3182040816326535</v>
      </c>
      <c r="U595"/>
    </row>
    <row r="596" spans="1:21" x14ac:dyDescent="0.25">
      <c r="A596" s="6" t="s">
        <v>1108</v>
      </c>
      <c r="B596" s="34">
        <v>64527.46</v>
      </c>
      <c r="C596" s="6" t="s">
        <v>1107</v>
      </c>
      <c r="D596" s="6" t="s">
        <v>13</v>
      </c>
      <c r="E596" s="6" t="s">
        <v>223</v>
      </c>
      <c r="F596" s="6" t="s">
        <v>270</v>
      </c>
      <c r="G596">
        <v>12</v>
      </c>
      <c r="H596">
        <v>202212</v>
      </c>
      <c r="I596" s="8">
        <v>110.33</v>
      </c>
      <c r="J596" s="8">
        <v>13.76</v>
      </c>
      <c r="K596" s="8">
        <v>11.34</v>
      </c>
      <c r="L596" s="8">
        <v>12.58</v>
      </c>
      <c r="M596" s="35" t="str">
        <f>INDEX(YahooDetails[], MATCH(ZACKS_Screener[Ticker], YahooDetails[Ticker],0), 3)</f>
        <v>Energy</v>
      </c>
      <c r="N596" s="6" t="str">
        <f>INDEX(YahooDetails[], MATCH(ZACKS_Screener[Ticker], YahooDetails[Ticker],0), 2)</f>
        <v>Oil &amp; Gas E&amp;P</v>
      </c>
      <c r="O59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-0.17587209302325582</v>
      </c>
      <c r="P59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0.10934744268077604</v>
      </c>
      <c r="Q596" s="17">
        <f>IFERROR(ZACKS_Screener[[#This Row],[Price]]/ZACKS_Screener[[#This Row],[EPS1]], "")</f>
        <v>9.7292768959435634</v>
      </c>
      <c r="R596" s="17">
        <f>IFERROR(ZACKS_Screener[[#This Row],[Price]]/ZACKS_Screener[[#This Row],[EPS2]], "")</f>
        <v>8.7702702702702702</v>
      </c>
      <c r="S596" s="17">
        <f>IFERROR(ZACKS_Screener[[#This Row],[PE1]]/(ZACKS_Screener[[#This Row],[EG1]]*100), "")</f>
        <v>-0.55320185986852655</v>
      </c>
      <c r="T596" s="17">
        <f>IFERROR(ZACKS_Screener[[#This Row],[PE2]]/(ZACKS_Screener[[#This Row],[EG2]]*100), "")</f>
        <v>0.80205536181342618</v>
      </c>
      <c r="U596"/>
    </row>
    <row r="597" spans="1:21" x14ac:dyDescent="0.25">
      <c r="A597" s="20" t="s">
        <v>1110</v>
      </c>
      <c r="B597" s="34">
        <v>12690</v>
      </c>
      <c r="C597" s="6" t="s">
        <v>1109</v>
      </c>
      <c r="D597" s="6" t="s">
        <v>13</v>
      </c>
      <c r="E597" s="6" t="s">
        <v>14</v>
      </c>
      <c r="F597" s="6" t="s">
        <v>163</v>
      </c>
      <c r="G597">
        <v>12</v>
      </c>
      <c r="H597">
        <v>202212</v>
      </c>
      <c r="I597" s="8">
        <v>219.15</v>
      </c>
      <c r="J597" s="8">
        <v>10.9</v>
      </c>
      <c r="K597" s="8">
        <v>9.91</v>
      </c>
      <c r="L597" s="8">
        <v>10.81</v>
      </c>
      <c r="M597" s="35" t="str">
        <f>INDEX(YahooDetails[], MATCH(ZACKS_Screener[Ticker], YahooDetails[Ticker],0), 3)</f>
        <v>Technology</v>
      </c>
      <c r="N597" s="6" t="str">
        <f>INDEX(YahooDetails[], MATCH(ZACKS_Screener[Ticker], YahooDetails[Ticker],0), 2)</f>
        <v>Information Technology Services</v>
      </c>
      <c r="O59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-9.0825688073394514E-2</v>
      </c>
      <c r="P59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9.0817356205852712E-2</v>
      </c>
      <c r="Q597" s="17">
        <f>IFERROR(ZACKS_Screener[[#This Row],[Price]]/ZACKS_Screener[[#This Row],[EPS1]], "")</f>
        <v>22.114026236125127</v>
      </c>
      <c r="R597" s="17">
        <f>IFERROR(ZACKS_Screener[[#This Row],[Price]]/ZACKS_Screener[[#This Row],[EPS2]], "")</f>
        <v>20.272895467160037</v>
      </c>
      <c r="S597" s="17">
        <f>IFERROR(ZACKS_Screener[[#This Row],[PE1]]/(ZACKS_Screener[[#This Row],[EG1]]*100), "")</f>
        <v>-2.4347766259976149</v>
      </c>
      <c r="T597" s="17">
        <f>IFERROR(ZACKS_Screener[[#This Row],[PE2]]/(ZACKS_Screener[[#This Row],[EG2]]*100), "")</f>
        <v>2.2322710453283987</v>
      </c>
      <c r="U597"/>
    </row>
    <row r="598" spans="1:21" x14ac:dyDescent="0.25">
      <c r="A598" s="20" t="s">
        <v>3628</v>
      </c>
      <c r="B598" s="34">
        <v>2181.63</v>
      </c>
      <c r="C598" s="6" t="s">
        <v>3627</v>
      </c>
      <c r="D598" s="6" t="s">
        <v>13</v>
      </c>
      <c r="E598" s="6" t="s">
        <v>51</v>
      </c>
      <c r="F598" s="6" t="s">
        <v>76</v>
      </c>
      <c r="G598">
        <v>9</v>
      </c>
      <c r="H598">
        <v>202209</v>
      </c>
      <c r="I598" s="8">
        <v>42.61</v>
      </c>
      <c r="J598" s="8">
        <v>2.57</v>
      </c>
      <c r="K598" s="8">
        <v>2.4500000000000002</v>
      </c>
      <c r="L598" s="8">
        <v>2.77</v>
      </c>
      <c r="M598" s="35" t="str">
        <f>INDEX(YahooDetails[], MATCH(ZACKS_Screener[Ticker], YahooDetails[Ticker],0), 3)</f>
        <v>Consumer Defensive</v>
      </c>
      <c r="N598" s="6" t="str">
        <f>INDEX(YahooDetails[], MATCH(ZACKS_Screener[Ticker], YahooDetails[Ticker],0), 2)</f>
        <v>Household &amp; Personal Products</v>
      </c>
      <c r="O59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-4.6692607003890919E-2</v>
      </c>
      <c r="P59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0.13061224489795911</v>
      </c>
      <c r="Q598" s="17">
        <f>IFERROR(ZACKS_Screener[[#This Row],[Price]]/ZACKS_Screener[[#This Row],[EPS1]], "")</f>
        <v>17.391836734693875</v>
      </c>
      <c r="R598" s="17">
        <f>IFERROR(ZACKS_Screener[[#This Row],[Price]]/ZACKS_Screener[[#This Row],[EPS2]], "")</f>
        <v>15.382671480144404</v>
      </c>
      <c r="S598" s="17">
        <f>IFERROR(ZACKS_Screener[[#This Row],[PE1]]/(ZACKS_Screener[[#This Row],[EG1]]*100), "")</f>
        <v>-3.7247517006802822</v>
      </c>
      <c r="T598" s="17">
        <f>IFERROR(ZACKS_Screener[[#This Row],[PE2]]/(ZACKS_Screener[[#This Row],[EG2]]*100), "")</f>
        <v>1.1777357851985566</v>
      </c>
      <c r="U598"/>
    </row>
    <row r="599" spans="1:21" x14ac:dyDescent="0.25">
      <c r="A599" s="20" t="s">
        <v>1112</v>
      </c>
      <c r="B599" s="34">
        <v>56776.43</v>
      </c>
      <c r="C599" s="6" t="s">
        <v>1111</v>
      </c>
      <c r="D599" s="6" t="s">
        <v>13</v>
      </c>
      <c r="E599" s="6" t="s">
        <v>223</v>
      </c>
      <c r="F599" s="6" t="s">
        <v>1113</v>
      </c>
      <c r="G599">
        <v>12</v>
      </c>
      <c r="H599">
        <v>202212</v>
      </c>
      <c r="I599" s="8">
        <v>26.11</v>
      </c>
      <c r="J599" s="8">
        <v>2.52</v>
      </c>
      <c r="K599" s="8">
        <v>2.6</v>
      </c>
      <c r="L599" s="8">
        <v>2.64</v>
      </c>
      <c r="M599" s="35" t="str">
        <f>INDEX(YahooDetails[], MATCH(ZACKS_Screener[Ticker], YahooDetails[Ticker],0), 3)</f>
        <v>Energy</v>
      </c>
      <c r="N599" s="6" t="str">
        <f>INDEX(YahooDetails[], MATCH(ZACKS_Screener[Ticker], YahooDetails[Ticker],0), 2)</f>
        <v>Oil &amp; Gas Midstream</v>
      </c>
      <c r="O59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3.1746031746031772E-2</v>
      </c>
      <c r="P59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1.5384615384615398E-2</v>
      </c>
      <c r="Q599" s="17">
        <f>IFERROR(ZACKS_Screener[[#This Row],[Price]]/ZACKS_Screener[[#This Row],[EPS1]], "")</f>
        <v>10.042307692307691</v>
      </c>
      <c r="R599" s="17">
        <f>IFERROR(ZACKS_Screener[[#This Row],[Price]]/ZACKS_Screener[[#This Row],[EPS2]], "")</f>
        <v>9.8901515151515138</v>
      </c>
      <c r="S599" s="17">
        <f>IFERROR(ZACKS_Screener[[#This Row],[PE1]]/(ZACKS_Screener[[#This Row],[EG1]]*100), "")</f>
        <v>3.1633269230769203</v>
      </c>
      <c r="T599" s="17">
        <f>IFERROR(ZACKS_Screener[[#This Row],[PE2]]/(ZACKS_Screener[[#This Row],[EG2]]*100), "")</f>
        <v>6.4285984848484787</v>
      </c>
      <c r="U599"/>
    </row>
    <row r="600" spans="1:21" x14ac:dyDescent="0.25">
      <c r="A600" s="20" t="s">
        <v>3630</v>
      </c>
      <c r="B600" s="34">
        <v>2053.37</v>
      </c>
      <c r="C600" s="6" t="s">
        <v>90</v>
      </c>
      <c r="D600" s="6" t="s">
        <v>13</v>
      </c>
      <c r="E600" s="6" t="s">
        <v>37</v>
      </c>
      <c r="F600" s="6" t="s">
        <v>92</v>
      </c>
      <c r="G600">
        <v>12</v>
      </c>
      <c r="H600">
        <v>202212</v>
      </c>
      <c r="I600" s="8">
        <v>43.32</v>
      </c>
      <c r="J600" s="8"/>
      <c r="M600" s="35" t="str">
        <f>INDEX(YahooDetails[], MATCH(ZACKS_Screener[Ticker], YahooDetails[Ticker],0), 3)</f>
        <v/>
      </c>
      <c r="N600" s="6" t="str">
        <f>INDEX(YahooDetails[], MATCH(ZACKS_Screener[Ticker], YahooDetails[Ticker],0), 2)</f>
        <v/>
      </c>
      <c r="O600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600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600" s="17" t="str">
        <f>IFERROR(ZACKS_Screener[[#This Row],[Price]]/ZACKS_Screener[[#This Row],[EPS1]], "")</f>
        <v/>
      </c>
      <c r="R600" s="17" t="str">
        <f>IFERROR(ZACKS_Screener[[#This Row],[Price]]/ZACKS_Screener[[#This Row],[EPS2]], "")</f>
        <v/>
      </c>
      <c r="S600" s="17" t="str">
        <f>IFERROR(ZACKS_Screener[[#This Row],[PE1]]/(ZACKS_Screener[[#This Row],[EG1]]*100), "")</f>
        <v/>
      </c>
      <c r="T600" s="17" t="str">
        <f>IFERROR(ZACKS_Screener[[#This Row],[PE2]]/(ZACKS_Screener[[#This Row],[EG2]]*100), "")</f>
        <v/>
      </c>
      <c r="U600"/>
    </row>
    <row r="601" spans="1:21" x14ac:dyDescent="0.25">
      <c r="A601" s="20" t="s">
        <v>1115</v>
      </c>
      <c r="B601" s="34">
        <v>3397.35</v>
      </c>
      <c r="C601" s="6" t="s">
        <v>1114</v>
      </c>
      <c r="D601" s="6" t="s">
        <v>13</v>
      </c>
      <c r="E601" s="6" t="s">
        <v>37</v>
      </c>
      <c r="F601" s="6" t="s">
        <v>98</v>
      </c>
      <c r="G601">
        <v>12</v>
      </c>
      <c r="H601">
        <v>202212</v>
      </c>
      <c r="I601" s="8">
        <v>45.13</v>
      </c>
      <c r="J601" s="8">
        <v>4.8899999999999997</v>
      </c>
      <c r="K601" s="8">
        <v>5.05</v>
      </c>
      <c r="L601" s="8">
        <v>5.05</v>
      </c>
      <c r="M601" s="35" t="str">
        <f>INDEX(YahooDetails[], MATCH(ZACKS_Screener[Ticker], YahooDetails[Ticker],0), 3)</f>
        <v>Real Estate</v>
      </c>
      <c r="N601" s="6" t="str">
        <f>INDEX(YahooDetails[], MATCH(ZACKS_Screener[Ticker], YahooDetails[Ticker],0), 2)</f>
        <v>REIT—Specialty</v>
      </c>
      <c r="O60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3.2719836400818027E-2</v>
      </c>
      <c r="P60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</v>
      </c>
      <c r="Q601" s="17">
        <f>IFERROR(ZACKS_Screener[[#This Row],[Price]]/ZACKS_Screener[[#This Row],[EPS1]], "")</f>
        <v>8.9366336633663366</v>
      </c>
      <c r="R601" s="17">
        <f>IFERROR(ZACKS_Screener[[#This Row],[Price]]/ZACKS_Screener[[#This Row],[EPS2]], "")</f>
        <v>8.9366336633663366</v>
      </c>
      <c r="S601" s="17">
        <f>IFERROR(ZACKS_Screener[[#This Row],[PE1]]/(ZACKS_Screener[[#This Row],[EG1]]*100), "")</f>
        <v>2.7312586633663338</v>
      </c>
      <c r="T601" s="17" t="str">
        <f>IFERROR(ZACKS_Screener[[#This Row],[PE2]]/(ZACKS_Screener[[#This Row],[EG2]]*100), "")</f>
        <v/>
      </c>
      <c r="U601"/>
    </row>
    <row r="602" spans="1:21" x14ac:dyDescent="0.25">
      <c r="A602" s="20" t="s">
        <v>1117</v>
      </c>
      <c r="B602" s="34">
        <v>3615.28</v>
      </c>
      <c r="C602" s="6" t="s">
        <v>1116</v>
      </c>
      <c r="D602" s="6" t="s">
        <v>13</v>
      </c>
      <c r="E602" s="6" t="s">
        <v>37</v>
      </c>
      <c r="F602" s="6" t="s">
        <v>98</v>
      </c>
      <c r="G602">
        <v>12</v>
      </c>
      <c r="H602">
        <v>202212</v>
      </c>
      <c r="I602" s="8">
        <v>24.29</v>
      </c>
      <c r="J602" s="8">
        <v>1.53</v>
      </c>
      <c r="K602" s="8">
        <v>1.65</v>
      </c>
      <c r="L602" s="8">
        <v>1.73</v>
      </c>
      <c r="M602" s="35" t="str">
        <f>INDEX(YahooDetails[], MATCH(ZACKS_Screener[Ticker], YahooDetails[Ticker],0), 3)</f>
        <v>Real Estate</v>
      </c>
      <c r="N602" s="6" t="str">
        <f>INDEX(YahooDetails[], MATCH(ZACKS_Screener[Ticker], YahooDetails[Ticker],0), 2)</f>
        <v>REIT—Diversified</v>
      </c>
      <c r="O60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7.8431372549019537E-2</v>
      </c>
      <c r="P60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4.8484848484848533E-2</v>
      </c>
      <c r="Q602" s="17">
        <f>IFERROR(ZACKS_Screener[[#This Row],[Price]]/ZACKS_Screener[[#This Row],[EPS1]], "")</f>
        <v>14.721212121212121</v>
      </c>
      <c r="R602" s="17">
        <f>IFERROR(ZACKS_Screener[[#This Row],[Price]]/ZACKS_Screener[[#This Row],[EPS2]], "")</f>
        <v>14.040462427745664</v>
      </c>
      <c r="S602" s="17">
        <f>IFERROR(ZACKS_Screener[[#This Row],[PE1]]/(ZACKS_Screener[[#This Row],[EG1]]*100), "")</f>
        <v>1.8769545454545471</v>
      </c>
      <c r="T602" s="17">
        <f>IFERROR(ZACKS_Screener[[#This Row],[PE2]]/(ZACKS_Screener[[#This Row],[EG2]]*100), "")</f>
        <v>2.8958453757225406</v>
      </c>
      <c r="U602"/>
    </row>
    <row r="603" spans="1:21" x14ac:dyDescent="0.25">
      <c r="A603" s="20" t="s">
        <v>3632</v>
      </c>
      <c r="B603" s="34">
        <v>2282.89</v>
      </c>
      <c r="C603" s="6" t="s">
        <v>3631</v>
      </c>
      <c r="D603" s="6" t="s">
        <v>13</v>
      </c>
      <c r="E603" s="6" t="s">
        <v>37</v>
      </c>
      <c r="F603" s="6" t="s">
        <v>250</v>
      </c>
      <c r="G603">
        <v>12</v>
      </c>
      <c r="H603">
        <v>202212</v>
      </c>
      <c r="I603" s="8">
        <v>20.81</v>
      </c>
      <c r="J603" s="8">
        <v>0.42</v>
      </c>
      <c r="K603" s="8">
        <v>0.88</v>
      </c>
      <c r="L603" s="8">
        <v>0.74</v>
      </c>
      <c r="M603" s="35" t="str">
        <f>INDEX(YahooDetails[], MATCH(ZACKS_Screener[Ticker], YahooDetails[Ticker],0), 3)</f>
        <v>Real Estate</v>
      </c>
      <c r="N603" s="6" t="str">
        <f>INDEX(YahooDetails[], MATCH(ZACKS_Screener[Ticker], YahooDetails[Ticker],0), 2)</f>
        <v>REIT—Office</v>
      </c>
      <c r="O60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1.0952380952380953</v>
      </c>
      <c r="P60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-0.15909090909090912</v>
      </c>
      <c r="Q603" s="17">
        <f>IFERROR(ZACKS_Screener[[#This Row],[Price]]/ZACKS_Screener[[#This Row],[EPS1]], "")</f>
        <v>23.64772727272727</v>
      </c>
      <c r="R603" s="17">
        <f>IFERROR(ZACKS_Screener[[#This Row],[Price]]/ZACKS_Screener[[#This Row],[EPS2]], "")</f>
        <v>28.121621621621621</v>
      </c>
      <c r="S603" s="17">
        <f>IFERROR(ZACKS_Screener[[#This Row],[PE1]]/(ZACKS_Screener[[#This Row],[EG1]]*100), "")</f>
        <v>0.21591403162055331</v>
      </c>
      <c r="T603" s="17">
        <f>IFERROR(ZACKS_Screener[[#This Row],[PE2]]/(ZACKS_Screener[[#This Row],[EG2]]*100), "")</f>
        <v>-1.7676447876447874</v>
      </c>
      <c r="U603"/>
    </row>
    <row r="604" spans="1:21" x14ac:dyDescent="0.25">
      <c r="A604" s="20" t="s">
        <v>1119</v>
      </c>
      <c r="B604" s="34">
        <v>9357.8700000000008</v>
      </c>
      <c r="C604" s="6" t="s">
        <v>1118</v>
      </c>
      <c r="D604" s="6" t="s">
        <v>13</v>
      </c>
      <c r="E604" s="6" t="s">
        <v>37</v>
      </c>
      <c r="F604" s="6" t="s">
        <v>379</v>
      </c>
      <c r="G604">
        <v>12</v>
      </c>
      <c r="H604">
        <v>202212</v>
      </c>
      <c r="I604" s="8">
        <v>26.28</v>
      </c>
      <c r="J604" s="8">
        <v>5.08</v>
      </c>
      <c r="K604" s="8">
        <v>5.14</v>
      </c>
      <c r="L604" s="8">
        <v>6.37</v>
      </c>
      <c r="M604" s="35" t="str">
        <f>INDEX(YahooDetails[], MATCH(ZACKS_Screener[Ticker], YahooDetails[Ticker],0), 3)</f>
        <v>Financial Services</v>
      </c>
      <c r="N604" s="6" t="str">
        <f>INDEX(YahooDetails[], MATCH(ZACKS_Screener[Ticker], YahooDetails[Ticker],0), 2)</f>
        <v>Insurance—Diversified</v>
      </c>
      <c r="O60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1.1811023622047168E-2</v>
      </c>
      <c r="P60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0.23929961089494173</v>
      </c>
      <c r="Q604" s="17">
        <f>IFERROR(ZACKS_Screener[[#This Row],[Price]]/ZACKS_Screener[[#This Row],[EPS1]], "")</f>
        <v>5.1128404669260705</v>
      </c>
      <c r="R604" s="17">
        <f>IFERROR(ZACKS_Screener[[#This Row],[Price]]/ZACKS_Screener[[#This Row],[EPS2]], "")</f>
        <v>4.1255886970172684</v>
      </c>
      <c r="S604" s="17">
        <f>IFERROR(ZACKS_Screener[[#This Row],[PE1]]/(ZACKS_Screener[[#This Row],[EG1]]*100), "")</f>
        <v>4.3288715953307682</v>
      </c>
      <c r="T604" s="17">
        <f>IFERROR(ZACKS_Screener[[#This Row],[PE2]]/(ZACKS_Screener[[#This Row],[EG2]]*100), "")</f>
        <v>0.17240264961519308</v>
      </c>
      <c r="U604"/>
    </row>
    <row r="605" spans="1:21" x14ac:dyDescent="0.25">
      <c r="A605" s="20" t="s">
        <v>1121</v>
      </c>
      <c r="B605" s="34">
        <v>72972.39</v>
      </c>
      <c r="C605" s="6" t="s">
        <v>1120</v>
      </c>
      <c r="D605" s="6" t="s">
        <v>22</v>
      </c>
      <c r="E605" s="6" t="s">
        <v>37</v>
      </c>
      <c r="F605" s="6" t="s">
        <v>98</v>
      </c>
      <c r="G605">
        <v>12</v>
      </c>
      <c r="H605">
        <v>202212</v>
      </c>
      <c r="I605" s="8">
        <v>780.24</v>
      </c>
      <c r="J605" s="8">
        <v>29.55</v>
      </c>
      <c r="K605" s="8">
        <v>31.76</v>
      </c>
      <c r="L605" s="8">
        <v>34.229999999999997</v>
      </c>
      <c r="M605" s="35" t="str">
        <f>INDEX(YahooDetails[], MATCH(ZACKS_Screener[Ticker], YahooDetails[Ticker],0), 3)</f>
        <v>Real Estate</v>
      </c>
      <c r="N605" s="6" t="str">
        <f>INDEX(YahooDetails[], MATCH(ZACKS_Screener[Ticker], YahooDetails[Ticker],0), 2)</f>
        <v>REIT—Specialty</v>
      </c>
      <c r="O60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7.4788494077834208E-2</v>
      </c>
      <c r="P60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7.7770780856423027E-2</v>
      </c>
      <c r="Q605" s="17">
        <f>IFERROR(ZACKS_Screener[[#This Row],[Price]]/ZACKS_Screener[[#This Row],[EPS1]], "")</f>
        <v>24.566750629722922</v>
      </c>
      <c r="R605" s="17">
        <f>IFERROR(ZACKS_Screener[[#This Row],[Price]]/ZACKS_Screener[[#This Row],[EPS2]], "")</f>
        <v>22.79404031551271</v>
      </c>
      <c r="S605" s="17">
        <f>IFERROR(ZACKS_Screener[[#This Row],[PE1]]/(ZACKS_Screener[[#This Row],[EG1]]*100), "")</f>
        <v>3.2848302312593307</v>
      </c>
      <c r="T605" s="17">
        <f>IFERROR(ZACKS_Screener[[#This Row],[PE2]]/(ZACKS_Screener[[#This Row],[EG2]]*100), "")</f>
        <v>2.9309259936060124</v>
      </c>
      <c r="U605"/>
    </row>
    <row r="606" spans="1:21" x14ac:dyDescent="0.25">
      <c r="A606" s="20" t="s">
        <v>1123</v>
      </c>
      <c r="B606" s="34">
        <v>25022.87</v>
      </c>
      <c r="C606" s="6" t="s">
        <v>1122</v>
      </c>
      <c r="D606" s="6" t="s">
        <v>13</v>
      </c>
      <c r="E606" s="6" t="s">
        <v>37</v>
      </c>
      <c r="F606" s="6" t="s">
        <v>168</v>
      </c>
      <c r="G606">
        <v>12</v>
      </c>
      <c r="H606">
        <v>202212</v>
      </c>
      <c r="I606" s="8">
        <v>66.040000000000006</v>
      </c>
      <c r="J606" s="8">
        <v>3.52</v>
      </c>
      <c r="K606" s="8">
        <v>3.75</v>
      </c>
      <c r="L606" s="8">
        <v>3.88</v>
      </c>
      <c r="M606" s="35" t="str">
        <f>INDEX(YahooDetails[], MATCH(ZACKS_Screener[Ticker], YahooDetails[Ticker],0), 3)</f>
        <v>Real Estate</v>
      </c>
      <c r="N606" s="6" t="str">
        <f>INDEX(YahooDetails[], MATCH(ZACKS_Screener[Ticker], YahooDetails[Ticker],0), 2)</f>
        <v>REIT—Residential</v>
      </c>
      <c r="O60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6.5340909090909088E-2</v>
      </c>
      <c r="P60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3.4666666666666637E-2</v>
      </c>
      <c r="Q606" s="17">
        <f>IFERROR(ZACKS_Screener[[#This Row],[Price]]/ZACKS_Screener[[#This Row],[EPS1]], "")</f>
        <v>17.610666666666667</v>
      </c>
      <c r="R606" s="17">
        <f>IFERROR(ZACKS_Screener[[#This Row],[Price]]/ZACKS_Screener[[#This Row],[EPS2]], "")</f>
        <v>17.020618556701034</v>
      </c>
      <c r="S606" s="17">
        <f>IFERROR(ZACKS_Screener[[#This Row],[PE1]]/(ZACKS_Screener[[#This Row],[EG1]]*100), "")</f>
        <v>2.6951976811594203</v>
      </c>
      <c r="T606" s="17">
        <f>IFERROR(ZACKS_Screener[[#This Row],[PE2]]/(ZACKS_Screener[[#This Row],[EG2]]*100), "")</f>
        <v>4.9097938144329953</v>
      </c>
      <c r="U606"/>
    </row>
    <row r="607" spans="1:21" x14ac:dyDescent="0.25">
      <c r="A607" s="20" t="s">
        <v>1124</v>
      </c>
      <c r="B607" s="34">
        <v>14212.56</v>
      </c>
      <c r="C607" s="6" t="s">
        <v>1124</v>
      </c>
      <c r="D607" s="6" t="s">
        <v>13</v>
      </c>
      <c r="E607" s="6" t="s">
        <v>223</v>
      </c>
      <c r="F607" s="6" t="s">
        <v>270</v>
      </c>
      <c r="G607">
        <v>12</v>
      </c>
      <c r="H607">
        <v>202212</v>
      </c>
      <c r="I607" s="8">
        <v>39.299999999999997</v>
      </c>
      <c r="J607" s="8">
        <v>3.11</v>
      </c>
      <c r="K607" s="8">
        <v>2.4900000000000002</v>
      </c>
      <c r="L607" s="8">
        <v>4.83</v>
      </c>
      <c r="M607" s="35" t="str">
        <f>INDEX(YahooDetails[], MATCH(ZACKS_Screener[Ticker], YahooDetails[Ticker],0), 3)</f>
        <v>Energy</v>
      </c>
      <c r="N607" s="6" t="str">
        <f>INDEX(YahooDetails[], MATCH(ZACKS_Screener[Ticker], YahooDetails[Ticker],0), 2)</f>
        <v>Oil &amp; Gas E&amp;P</v>
      </c>
      <c r="O60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-0.19935691318327964</v>
      </c>
      <c r="P60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0.93975903614457823</v>
      </c>
      <c r="Q607" s="17">
        <f>IFERROR(ZACKS_Screener[[#This Row],[Price]]/ZACKS_Screener[[#This Row],[EPS1]], "")</f>
        <v>15.783132530120479</v>
      </c>
      <c r="R607" s="17">
        <f>IFERROR(ZACKS_Screener[[#This Row],[Price]]/ZACKS_Screener[[#This Row],[EPS2]], "")</f>
        <v>8.1366459627329188</v>
      </c>
      <c r="S607" s="17">
        <f>IFERROR(ZACKS_Screener[[#This Row],[PE1]]/(ZACKS_Screener[[#This Row],[EG1]]*100), "")</f>
        <v>-0.79170229304314055</v>
      </c>
      <c r="T607" s="17">
        <f>IFERROR(ZACKS_Screener[[#This Row],[PE2]]/(ZACKS_Screener[[#This Row],[EG2]]*100), "")</f>
        <v>8.6582258321388758E-2</v>
      </c>
      <c r="U607"/>
    </row>
    <row r="608" spans="1:21" x14ac:dyDescent="0.25">
      <c r="A608" s="20" t="s">
        <v>1126</v>
      </c>
      <c r="B608" s="34">
        <v>3033.19</v>
      </c>
      <c r="C608" s="6" t="s">
        <v>1125</v>
      </c>
      <c r="D608" s="6" t="s">
        <v>13</v>
      </c>
      <c r="E608" s="6" t="s">
        <v>223</v>
      </c>
      <c r="F608" s="6" t="s">
        <v>788</v>
      </c>
      <c r="G608">
        <v>12</v>
      </c>
      <c r="H608">
        <v>202212</v>
      </c>
      <c r="I608" s="8">
        <v>14.16</v>
      </c>
      <c r="J608" s="8">
        <v>2.91</v>
      </c>
      <c r="K608" s="8">
        <v>1.99</v>
      </c>
      <c r="L608" s="8">
        <v>1.95</v>
      </c>
      <c r="M608" s="35" t="str">
        <f>INDEX(YahooDetails[], MATCH(ZACKS_Screener[Ticker], YahooDetails[Ticker],0), 3)</f>
        <v>Energy</v>
      </c>
      <c r="N608" s="6" t="str">
        <f>INDEX(YahooDetails[], MATCH(ZACKS_Screener[Ticker], YahooDetails[Ticker],0), 2)</f>
        <v>Oil &amp; Gas E&amp;P</v>
      </c>
      <c r="O60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-0.31615120274914094</v>
      </c>
      <c r="P60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-2.0100502512562832E-2</v>
      </c>
      <c r="Q608" s="17">
        <f>IFERROR(ZACKS_Screener[[#This Row],[Price]]/ZACKS_Screener[[#This Row],[EPS1]], "")</f>
        <v>7.1155778894472359</v>
      </c>
      <c r="R608" s="17">
        <f>IFERROR(ZACKS_Screener[[#This Row],[Price]]/ZACKS_Screener[[#This Row],[EPS2]], "")</f>
        <v>7.2615384615384615</v>
      </c>
      <c r="S608" s="17">
        <f>IFERROR(ZACKS_Screener[[#This Row],[PE1]]/(ZACKS_Screener[[#This Row],[EG1]]*100), "")</f>
        <v>-0.22506882237273318</v>
      </c>
      <c r="T608" s="17">
        <f>IFERROR(ZACKS_Screener[[#This Row],[PE2]]/(ZACKS_Screener[[#This Row],[EG2]]*100), "")</f>
        <v>-3.6126153846153817</v>
      </c>
      <c r="U608"/>
    </row>
    <row r="609" spans="1:21" x14ac:dyDescent="0.25">
      <c r="A609" s="6" t="s">
        <v>1128</v>
      </c>
      <c r="B609" s="34">
        <v>17683.05</v>
      </c>
      <c r="C609" s="6" t="s">
        <v>1127</v>
      </c>
      <c r="D609" s="6" t="s">
        <v>22</v>
      </c>
      <c r="E609" s="6" t="s">
        <v>14</v>
      </c>
      <c r="F609" s="6" t="s">
        <v>1129</v>
      </c>
      <c r="G609">
        <v>12</v>
      </c>
      <c r="H609">
        <v>202212</v>
      </c>
      <c r="I609" s="8">
        <v>5.31</v>
      </c>
      <c r="J609" s="8">
        <v>0.61</v>
      </c>
      <c r="K609" s="8">
        <v>0.38</v>
      </c>
      <c r="L609" s="8">
        <v>0.56000000000000005</v>
      </c>
      <c r="M609" s="35" t="str">
        <f>INDEX(YahooDetails[], MATCH(ZACKS_Screener[Ticker], YahooDetails[Ticker],0), 3)</f>
        <v>Technology</v>
      </c>
      <c r="N609" s="6" t="str">
        <f>INDEX(YahooDetails[], MATCH(ZACKS_Screener[Ticker], YahooDetails[Ticker],0), 2)</f>
        <v>Communication Equipment</v>
      </c>
      <c r="O60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-0.37704918032786883</v>
      </c>
      <c r="P60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0.47368421052631593</v>
      </c>
      <c r="Q609" s="17">
        <f>IFERROR(ZACKS_Screener[[#This Row],[Price]]/ZACKS_Screener[[#This Row],[EPS1]], "")</f>
        <v>13.973684210526315</v>
      </c>
      <c r="R609" s="17">
        <f>IFERROR(ZACKS_Screener[[#This Row],[Price]]/ZACKS_Screener[[#This Row],[EPS2]], "")</f>
        <v>9.4821428571428559</v>
      </c>
      <c r="S609" s="17">
        <f>IFERROR(ZACKS_Screener[[#This Row],[PE1]]/(ZACKS_Screener[[#This Row],[EG1]]*100), "")</f>
        <v>-0.37060640732265443</v>
      </c>
      <c r="T609" s="17">
        <f>IFERROR(ZACKS_Screener[[#This Row],[PE2]]/(ZACKS_Screener[[#This Row],[EG2]]*100), "")</f>
        <v>0.20017857142857134</v>
      </c>
      <c r="U609"/>
    </row>
    <row r="610" spans="1:21" x14ac:dyDescent="0.25">
      <c r="A610" s="20" t="s">
        <v>3635</v>
      </c>
      <c r="B610" s="34">
        <v>2943.86</v>
      </c>
      <c r="C610" s="6" t="s">
        <v>3634</v>
      </c>
      <c r="D610" s="6" t="s">
        <v>13</v>
      </c>
      <c r="E610" s="6" t="s">
        <v>179</v>
      </c>
      <c r="F610" s="6" t="s">
        <v>399</v>
      </c>
      <c r="G610">
        <v>12</v>
      </c>
      <c r="H610">
        <v>202212</v>
      </c>
      <c r="I610" s="8">
        <v>16.03</v>
      </c>
      <c r="J610" s="8">
        <v>0.21</v>
      </c>
      <c r="K610" s="8">
        <v>1.03</v>
      </c>
      <c r="L610" s="8">
        <v>1.45</v>
      </c>
      <c r="M610" s="35" t="str">
        <f>INDEX(YahooDetails[], MATCH(ZACKS_Screener[Ticker], YahooDetails[Ticker],0), 3)</f>
        <v>Industrials</v>
      </c>
      <c r="N610" s="6" t="str">
        <f>INDEX(YahooDetails[], MATCH(ZACKS_Screener[Ticker], YahooDetails[Ticker],0), 2)</f>
        <v>Aerospace &amp; Defense</v>
      </c>
      <c r="O61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3.9047619047619051</v>
      </c>
      <c r="P61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0.40776699029126207</v>
      </c>
      <c r="Q610" s="17">
        <f>IFERROR(ZACKS_Screener[[#This Row],[Price]]/ZACKS_Screener[[#This Row],[EPS1]], "")</f>
        <v>15.563106796116505</v>
      </c>
      <c r="R610" s="17">
        <f>IFERROR(ZACKS_Screener[[#This Row],[Price]]/ZACKS_Screener[[#This Row],[EPS2]], "")</f>
        <v>11.055172413793105</v>
      </c>
      <c r="S610" s="17">
        <f>IFERROR(ZACKS_Screener[[#This Row],[PE1]]/(ZACKS_Screener[[#This Row],[EG1]]*100), "")</f>
        <v>3.9856736916883732E-2</v>
      </c>
      <c r="T610" s="17">
        <f>IFERROR(ZACKS_Screener[[#This Row],[PE2]]/(ZACKS_Screener[[#This Row],[EG2]]*100), "")</f>
        <v>0.27111494252873575</v>
      </c>
      <c r="U610"/>
    </row>
    <row r="611" spans="1:21" x14ac:dyDescent="0.25">
      <c r="A611" s="20" t="s">
        <v>1131</v>
      </c>
      <c r="B611" s="34">
        <v>24642.19</v>
      </c>
      <c r="C611" s="6" t="s">
        <v>1130</v>
      </c>
      <c r="D611" s="6" t="s">
        <v>13</v>
      </c>
      <c r="E611" s="6" t="s">
        <v>118</v>
      </c>
      <c r="F611" s="6" t="s">
        <v>119</v>
      </c>
      <c r="G611">
        <v>12</v>
      </c>
      <c r="H611">
        <v>202212</v>
      </c>
      <c r="I611" s="8">
        <v>70.64</v>
      </c>
      <c r="J611" s="8">
        <v>4.09</v>
      </c>
      <c r="K611" s="8">
        <v>4.3600000000000003</v>
      </c>
      <c r="L611" s="8">
        <v>4.6500000000000004</v>
      </c>
      <c r="M611" s="35" t="str">
        <f>INDEX(YahooDetails[], MATCH(ZACKS_Screener[Ticker], YahooDetails[Ticker],0), 3)</f>
        <v>Utilities</v>
      </c>
      <c r="N611" s="6" t="str">
        <f>INDEX(YahooDetails[], MATCH(ZACKS_Screener[Ticker], YahooDetails[Ticker],0), 2)</f>
        <v>Utilities—Regulated Electric</v>
      </c>
      <c r="O61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6.6014669926650477E-2</v>
      </c>
      <c r="P61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6.6513761467889912E-2</v>
      </c>
      <c r="Q611" s="17">
        <f>IFERROR(ZACKS_Screener[[#This Row],[Price]]/ZACKS_Screener[[#This Row],[EPS1]], "")</f>
        <v>16.201834862385319</v>
      </c>
      <c r="R611" s="17">
        <f>IFERROR(ZACKS_Screener[[#This Row],[Price]]/ZACKS_Screener[[#This Row],[EPS2]], "")</f>
        <v>15.191397849462364</v>
      </c>
      <c r="S611" s="17">
        <f>IFERROR(ZACKS_Screener[[#This Row],[PE1]]/(ZACKS_Screener[[#This Row],[EG1]]*100), "")</f>
        <v>2.4542779476724386</v>
      </c>
      <c r="T611" s="17">
        <f>IFERROR(ZACKS_Screener[[#This Row],[PE2]]/(ZACKS_Screener[[#This Row],[EG2]]*100), "")</f>
        <v>2.2839480904708931</v>
      </c>
      <c r="U611"/>
    </row>
    <row r="612" spans="1:21" x14ac:dyDescent="0.25">
      <c r="A612" s="20" t="s">
        <v>1133</v>
      </c>
      <c r="B612" s="34">
        <v>3880.72</v>
      </c>
      <c r="C612" s="6" t="s">
        <v>1132</v>
      </c>
      <c r="D612" s="6" t="s">
        <v>13</v>
      </c>
      <c r="E612" s="6" t="s">
        <v>18</v>
      </c>
      <c r="F612" s="6" t="s">
        <v>1134</v>
      </c>
      <c r="G612">
        <v>12</v>
      </c>
      <c r="H612">
        <v>202212</v>
      </c>
      <c r="I612" s="8">
        <v>64.44</v>
      </c>
      <c r="J612" s="8">
        <v>4.21</v>
      </c>
      <c r="K612" s="8">
        <v>3.99</v>
      </c>
      <c r="L612" s="8">
        <v>4.43</v>
      </c>
      <c r="M612" s="35" t="str">
        <f>INDEX(YahooDetails[], MATCH(ZACKS_Screener[Ticker], YahooDetails[Ticker],0), 3)</f>
        <v>Industrials</v>
      </c>
      <c r="N612" s="6" t="str">
        <f>INDEX(YahooDetails[], MATCH(ZACKS_Screener[Ticker], YahooDetails[Ticker],0), 2)</f>
        <v>Metal Fabrication</v>
      </c>
      <c r="O61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-5.2256532066508252E-2</v>
      </c>
      <c r="P61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0.11027568922305751</v>
      </c>
      <c r="Q612" s="17">
        <f>IFERROR(ZACKS_Screener[[#This Row],[Price]]/ZACKS_Screener[[#This Row],[EPS1]], "")</f>
        <v>16.150375939849624</v>
      </c>
      <c r="R612" s="17">
        <f>IFERROR(ZACKS_Screener[[#This Row],[Price]]/ZACKS_Screener[[#This Row],[EPS2]], "")</f>
        <v>14.546275395033861</v>
      </c>
      <c r="S612" s="17">
        <f>IFERROR(ZACKS_Screener[[#This Row],[PE1]]/(ZACKS_Screener[[#This Row],[EG1]]*100), "")</f>
        <v>-3.0905946684894094</v>
      </c>
      <c r="T612" s="17">
        <f>IFERROR(ZACKS_Screener[[#This Row],[PE2]]/(ZACKS_Screener[[#This Row],[EG2]]*100), "")</f>
        <v>1.3190827005951178</v>
      </c>
      <c r="U612"/>
    </row>
    <row r="613" spans="1:21" x14ac:dyDescent="0.25">
      <c r="A613" s="20" t="s">
        <v>3637</v>
      </c>
      <c r="B613" s="34">
        <v>2546.96</v>
      </c>
      <c r="C613" s="6" t="s">
        <v>3636</v>
      </c>
      <c r="D613" s="6" t="s">
        <v>13</v>
      </c>
      <c r="E613" s="6" t="s">
        <v>18</v>
      </c>
      <c r="F613" s="6" t="s">
        <v>268</v>
      </c>
      <c r="G613">
        <v>9</v>
      </c>
      <c r="H613">
        <v>202209</v>
      </c>
      <c r="I613" s="8">
        <v>98.88</v>
      </c>
      <c r="J613" s="8">
        <v>3.21</v>
      </c>
      <c r="K613" s="8">
        <v>3.6</v>
      </c>
      <c r="L613" s="8">
        <v>3.99</v>
      </c>
      <c r="M613" s="35" t="str">
        <f>INDEX(YahooDetails[], MATCH(ZACKS_Screener[Ticker], YahooDetails[Ticker],0), 3)</f>
        <v>Technology</v>
      </c>
      <c r="N613" s="6" t="str">
        <f>INDEX(YahooDetails[], MATCH(ZACKS_Screener[Ticker], YahooDetails[Ticker],0), 2)</f>
        <v>Scientific &amp; Technical Instruments</v>
      </c>
      <c r="O61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0.12149532710280378</v>
      </c>
      <c r="P61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0.10833333333333336</v>
      </c>
      <c r="Q613" s="17">
        <f>IFERROR(ZACKS_Screener[[#This Row],[Price]]/ZACKS_Screener[[#This Row],[EPS1]], "")</f>
        <v>27.466666666666665</v>
      </c>
      <c r="R613" s="17">
        <f>IFERROR(ZACKS_Screener[[#This Row],[Price]]/ZACKS_Screener[[#This Row],[EPS2]], "")</f>
        <v>24.781954887218042</v>
      </c>
      <c r="S613" s="17">
        <f>IFERROR(ZACKS_Screener[[#This Row],[PE1]]/(ZACKS_Screener[[#This Row],[EG1]]*100), "")</f>
        <v>2.2607179487179478</v>
      </c>
      <c r="T613" s="17">
        <f>IFERROR(ZACKS_Screener[[#This Row],[PE2]]/(ZACKS_Screener[[#This Row],[EG2]]*100), "")</f>
        <v>2.2875650665124341</v>
      </c>
      <c r="U613"/>
    </row>
    <row r="614" spans="1:21" x14ac:dyDescent="0.25">
      <c r="A614" s="20" t="s">
        <v>1136</v>
      </c>
      <c r="B614" s="34">
        <v>4132.3999999999996</v>
      </c>
      <c r="C614" s="6" t="s">
        <v>1135</v>
      </c>
      <c r="D614" s="6" t="s">
        <v>22</v>
      </c>
      <c r="E614" s="6" t="s">
        <v>37</v>
      </c>
      <c r="F614" s="6" t="s">
        <v>89</v>
      </c>
      <c r="G614">
        <v>12</v>
      </c>
      <c r="H614">
        <v>202212</v>
      </c>
      <c r="I614" s="8">
        <v>257.82</v>
      </c>
      <c r="J614" s="8">
        <v>-3.87</v>
      </c>
      <c r="M614" s="35" t="str">
        <f>INDEX(YahooDetails[], MATCH(ZACKS_Screener[Ticker], YahooDetails[Ticker],0), 3)</f>
        <v>Financial Services</v>
      </c>
      <c r="N614" s="6" t="str">
        <f>INDEX(YahooDetails[], MATCH(ZACKS_Screener[Ticker], YahooDetails[Ticker],0), 2)</f>
        <v>Insurance—Diversified</v>
      </c>
      <c r="O61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614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614" s="17" t="str">
        <f>IFERROR(ZACKS_Screener[[#This Row],[Price]]/ZACKS_Screener[[#This Row],[EPS1]], "")</f>
        <v/>
      </c>
      <c r="R614" s="17" t="str">
        <f>IFERROR(ZACKS_Screener[[#This Row],[Price]]/ZACKS_Screener[[#This Row],[EPS2]], "")</f>
        <v/>
      </c>
      <c r="S614" s="17" t="str">
        <f>IFERROR(ZACKS_Screener[[#This Row],[PE1]]/(ZACKS_Screener[[#This Row],[EG1]]*100), "")</f>
        <v/>
      </c>
      <c r="T614" s="17" t="str">
        <f>IFERROR(ZACKS_Screener[[#This Row],[PE2]]/(ZACKS_Screener[[#This Row],[EG2]]*100), "")</f>
        <v/>
      </c>
      <c r="U614"/>
    </row>
    <row r="615" spans="1:21" x14ac:dyDescent="0.25">
      <c r="A615" s="20" t="s">
        <v>1138</v>
      </c>
      <c r="B615" s="34">
        <v>4558</v>
      </c>
      <c r="C615" s="6" t="s">
        <v>1137</v>
      </c>
      <c r="D615" s="6" t="s">
        <v>13</v>
      </c>
      <c r="E615" s="6" t="s">
        <v>130</v>
      </c>
      <c r="F615" s="6" t="s">
        <v>323</v>
      </c>
      <c r="G615">
        <v>12</v>
      </c>
      <c r="H615">
        <v>202212</v>
      </c>
      <c r="I615" s="8">
        <v>18.88</v>
      </c>
      <c r="J615" s="8">
        <v>1.41</v>
      </c>
      <c r="K615" s="8">
        <v>1.38</v>
      </c>
      <c r="L615" s="8">
        <v>1.51</v>
      </c>
      <c r="M615" s="35" t="str">
        <f>INDEX(YahooDetails[], MATCH(ZACKS_Screener[Ticker], YahooDetails[Ticker],0), 3)</f>
        <v>Basic Materials</v>
      </c>
      <c r="N615" s="6" t="str">
        <f>INDEX(YahooDetails[], MATCH(ZACKS_Screener[Ticker], YahooDetails[Ticker],0), 2)</f>
        <v>Specialty Chemicals</v>
      </c>
      <c r="O61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-2.1276595744680871E-2</v>
      </c>
      <c r="P61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9.4202898550724723E-2</v>
      </c>
      <c r="Q615" s="17">
        <f>IFERROR(ZACKS_Screener[[#This Row],[Price]]/ZACKS_Screener[[#This Row],[EPS1]], "")</f>
        <v>13.681159420289855</v>
      </c>
      <c r="R615" s="17">
        <f>IFERROR(ZACKS_Screener[[#This Row],[Price]]/ZACKS_Screener[[#This Row],[EPS2]], "")</f>
        <v>12.503311258278146</v>
      </c>
      <c r="S615" s="17">
        <f>IFERROR(ZACKS_Screener[[#This Row],[PE1]]/(ZACKS_Screener[[#This Row],[EG1]]*100), "")</f>
        <v>-6.430144927536225</v>
      </c>
      <c r="T615" s="17">
        <f>IFERROR(ZACKS_Screener[[#This Row],[PE2]]/(ZACKS_Screener[[#This Row],[EG2]]*100), "")</f>
        <v>1.3272745797249097</v>
      </c>
      <c r="U615"/>
    </row>
    <row r="616" spans="1:21" x14ac:dyDescent="0.25">
      <c r="A616" s="20" t="s">
        <v>1140</v>
      </c>
      <c r="B616" s="34">
        <v>9287.2900000000009</v>
      </c>
      <c r="C616" s="6" t="s">
        <v>1139</v>
      </c>
      <c r="D616" s="6" t="s">
        <v>22</v>
      </c>
      <c r="E616" s="6" t="s">
        <v>179</v>
      </c>
      <c r="F616" s="6" t="s">
        <v>180</v>
      </c>
      <c r="G616">
        <v>12</v>
      </c>
      <c r="H616">
        <v>202212</v>
      </c>
      <c r="I616" s="8">
        <v>209.83</v>
      </c>
      <c r="J616" s="8">
        <v>6.03</v>
      </c>
      <c r="K616" s="8">
        <v>7.1</v>
      </c>
      <c r="L616" s="8">
        <v>7.9</v>
      </c>
      <c r="M616" s="35" t="str">
        <f>INDEX(YahooDetails[], MATCH(ZACKS_Screener[Ticker], YahooDetails[Ticker],0), 3)</f>
        <v>Industrials</v>
      </c>
      <c r="N616" s="6" t="str">
        <f>INDEX(YahooDetails[], MATCH(ZACKS_Screener[Ticker], YahooDetails[Ticker],0), 2)</f>
        <v>Aerospace &amp; Defense</v>
      </c>
      <c r="O61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0.17744610281923703</v>
      </c>
      <c r="P61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0.11267605633802827</v>
      </c>
      <c r="Q616" s="17">
        <f>IFERROR(ZACKS_Screener[[#This Row],[Price]]/ZACKS_Screener[[#This Row],[EPS1]], "")</f>
        <v>29.553521126760568</v>
      </c>
      <c r="R616" s="17">
        <f>IFERROR(ZACKS_Screener[[#This Row],[Price]]/ZACKS_Screener[[#This Row],[EPS2]], "")</f>
        <v>26.560759493670886</v>
      </c>
      <c r="S616" s="17">
        <f>IFERROR(ZACKS_Screener[[#This Row],[PE1]]/(ZACKS_Screener[[#This Row],[EG1]]*100), "")</f>
        <v>1.6654928261155735</v>
      </c>
      <c r="T616" s="17">
        <f>IFERROR(ZACKS_Screener[[#This Row],[PE2]]/(ZACKS_Screener[[#This Row],[EG2]]*100), "")</f>
        <v>2.3572674050632889</v>
      </c>
      <c r="U616"/>
    </row>
    <row r="617" spans="1:21" x14ac:dyDescent="0.25">
      <c r="A617" s="20" t="s">
        <v>1142</v>
      </c>
      <c r="B617" s="34">
        <v>3043.94</v>
      </c>
      <c r="C617" s="6" t="s">
        <v>1141</v>
      </c>
      <c r="D617" s="6" t="s">
        <v>13</v>
      </c>
      <c r="E617" s="6" t="s">
        <v>14</v>
      </c>
      <c r="F617" s="6" t="s">
        <v>201</v>
      </c>
      <c r="G617">
        <v>12</v>
      </c>
      <c r="H617">
        <v>202212</v>
      </c>
      <c r="I617" s="8">
        <v>18.260000000000002</v>
      </c>
      <c r="J617" s="8">
        <v>0.26</v>
      </c>
      <c r="K617" s="8">
        <v>0.32</v>
      </c>
      <c r="L617" s="8">
        <v>0.41</v>
      </c>
      <c r="M617" s="35" t="str">
        <f>INDEX(YahooDetails[], MATCH(ZACKS_Screener[Ticker], YahooDetails[Ticker],0), 3)</f>
        <v>Technology</v>
      </c>
      <c r="N617" s="6" t="str">
        <f>INDEX(YahooDetails[], MATCH(ZACKS_Screener[Ticker], YahooDetails[Ticker],0), 2)</f>
        <v>Software—Infrastructure</v>
      </c>
      <c r="O61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0.23076923076923075</v>
      </c>
      <c r="P61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0.28124999999999989</v>
      </c>
      <c r="Q617" s="17">
        <f>IFERROR(ZACKS_Screener[[#This Row],[Price]]/ZACKS_Screener[[#This Row],[EPS1]], "")</f>
        <v>57.062500000000007</v>
      </c>
      <c r="R617" s="17">
        <f>IFERROR(ZACKS_Screener[[#This Row],[Price]]/ZACKS_Screener[[#This Row],[EPS2]], "")</f>
        <v>44.536585365853668</v>
      </c>
      <c r="S617" s="17">
        <f>IFERROR(ZACKS_Screener[[#This Row],[PE1]]/(ZACKS_Screener[[#This Row],[EG1]]*100), "")</f>
        <v>2.4727083333333337</v>
      </c>
      <c r="T617" s="17">
        <f>IFERROR(ZACKS_Screener[[#This Row],[PE2]]/(ZACKS_Screener[[#This Row],[EG2]]*100), "")</f>
        <v>1.5835230352303533</v>
      </c>
      <c r="U617"/>
    </row>
    <row r="618" spans="1:21" x14ac:dyDescent="0.25">
      <c r="A618" s="20" t="s">
        <v>1144</v>
      </c>
      <c r="B618" s="34">
        <v>4843.8100000000004</v>
      </c>
      <c r="C618" s="6" t="s">
        <v>1143</v>
      </c>
      <c r="D618" s="6" t="s">
        <v>13</v>
      </c>
      <c r="E618" s="6" t="s">
        <v>37</v>
      </c>
      <c r="F618" s="6" t="s">
        <v>1145</v>
      </c>
      <c r="G618">
        <v>12</v>
      </c>
      <c r="H618">
        <v>202212</v>
      </c>
      <c r="I618" s="8">
        <v>45.16</v>
      </c>
      <c r="J618" s="8">
        <v>7.72</v>
      </c>
      <c r="K618" s="8">
        <v>6.17</v>
      </c>
      <c r="L618" s="8">
        <v>6.79</v>
      </c>
      <c r="M618" s="35" t="str">
        <f>INDEX(YahooDetails[], MATCH(ZACKS_Screener[Ticker], YahooDetails[Ticker],0), 3)</f>
        <v>Financial Services</v>
      </c>
      <c r="N618" s="6" t="str">
        <f>INDEX(YahooDetails[], MATCH(ZACKS_Screener[Ticker], YahooDetails[Ticker],0), 2)</f>
        <v>Insurance—Specialty</v>
      </c>
      <c r="O61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-0.20077720207253885</v>
      </c>
      <c r="P61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0.10048622366288494</v>
      </c>
      <c r="Q618" s="17">
        <f>IFERROR(ZACKS_Screener[[#This Row],[Price]]/ZACKS_Screener[[#This Row],[EPS1]], "")</f>
        <v>7.3192868719611015</v>
      </c>
      <c r="R618" s="17">
        <f>IFERROR(ZACKS_Screener[[#This Row],[Price]]/ZACKS_Screener[[#This Row],[EPS2]], "")</f>
        <v>6.6509572901325473</v>
      </c>
      <c r="S618" s="17">
        <f>IFERROR(ZACKS_Screener[[#This Row],[PE1]]/(ZACKS_Screener[[#This Row],[EG1]]*100), "")</f>
        <v>-0.36454770742928838</v>
      </c>
      <c r="T618" s="17">
        <f>IFERROR(ZACKS_Screener[[#This Row],[PE2]]/(ZACKS_Screener[[#This Row],[EG2]]*100), "")</f>
        <v>0.66187752387286791</v>
      </c>
      <c r="U618"/>
    </row>
    <row r="619" spans="1:21" x14ac:dyDescent="0.25">
      <c r="A619" s="20" t="s">
        <v>1147</v>
      </c>
      <c r="B619" s="34">
        <v>15031.33</v>
      </c>
      <c r="C619" s="6" t="s">
        <v>1146</v>
      </c>
      <c r="D619" s="6" t="s">
        <v>13</v>
      </c>
      <c r="E619" s="6" t="s">
        <v>37</v>
      </c>
      <c r="F619" s="6" t="s">
        <v>168</v>
      </c>
      <c r="G619">
        <v>12</v>
      </c>
      <c r="H619">
        <v>202212</v>
      </c>
      <c r="I619" s="8">
        <v>234.2</v>
      </c>
      <c r="J619" s="8">
        <v>14.51</v>
      </c>
      <c r="K619" s="8">
        <v>14.85</v>
      </c>
      <c r="L619" s="8">
        <v>15.27</v>
      </c>
      <c r="M619" s="35" t="str">
        <f>INDEX(YahooDetails[], MATCH(ZACKS_Screener[Ticker], YahooDetails[Ticker],0), 3)</f>
        <v>Real Estate</v>
      </c>
      <c r="N619" s="6" t="str">
        <f>INDEX(YahooDetails[], MATCH(ZACKS_Screener[Ticker], YahooDetails[Ticker],0), 2)</f>
        <v>REIT—Residential</v>
      </c>
      <c r="O61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2.343211578221915E-2</v>
      </c>
      <c r="P61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2.8282828282828278E-2</v>
      </c>
      <c r="Q619" s="17">
        <f>IFERROR(ZACKS_Screener[[#This Row],[Price]]/ZACKS_Screener[[#This Row],[EPS1]], "")</f>
        <v>15.77104377104377</v>
      </c>
      <c r="R619" s="17">
        <f>IFERROR(ZACKS_Screener[[#This Row],[Price]]/ZACKS_Screener[[#This Row],[EPS2]], "")</f>
        <v>15.337262606417813</v>
      </c>
      <c r="S619" s="17">
        <f>IFERROR(ZACKS_Screener[[#This Row],[PE1]]/(ZACKS_Screener[[#This Row],[EG1]]*100), "")</f>
        <v>6.7305248564072118</v>
      </c>
      <c r="T619" s="17">
        <f>IFERROR(ZACKS_Screener[[#This Row],[PE2]]/(ZACKS_Screener[[#This Row],[EG2]]*100), "")</f>
        <v>5.4228178501262994</v>
      </c>
      <c r="U619"/>
    </row>
    <row r="620" spans="1:21" x14ac:dyDescent="0.25">
      <c r="A620" s="20" t="s">
        <v>1149</v>
      </c>
      <c r="B620" s="34">
        <v>6392.14</v>
      </c>
      <c r="C620" s="6" t="s">
        <v>1148</v>
      </c>
      <c r="D620" s="6" t="s">
        <v>13</v>
      </c>
      <c r="E620" s="6" t="s">
        <v>85</v>
      </c>
      <c r="F620" s="6" t="s">
        <v>286</v>
      </c>
      <c r="G620">
        <v>4</v>
      </c>
      <c r="H620">
        <v>202304</v>
      </c>
      <c r="I620" s="8">
        <v>65.650000000000006</v>
      </c>
      <c r="J620" s="8">
        <v>0.25</v>
      </c>
      <c r="K620" s="8">
        <v>1</v>
      </c>
      <c r="L620" s="8">
        <v>1.48</v>
      </c>
      <c r="M620" s="35" t="str">
        <f>INDEX(YahooDetails[], MATCH(ZACKS_Screener[Ticker], YahooDetails[Ticker],0), 3)</f>
        <v>Technology</v>
      </c>
      <c r="N620" s="6" t="str">
        <f>INDEX(YahooDetails[], MATCH(ZACKS_Screener[Ticker], YahooDetails[Ticker],0), 2)</f>
        <v>Software—Application</v>
      </c>
      <c r="O62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</v>
      </c>
      <c r="P62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0.48</v>
      </c>
      <c r="Q620" s="17">
        <f>IFERROR(ZACKS_Screener[[#This Row],[Price]]/ZACKS_Screener[[#This Row],[EPS1]], "")</f>
        <v>65.650000000000006</v>
      </c>
      <c r="R620" s="17">
        <f>IFERROR(ZACKS_Screener[[#This Row],[Price]]/ZACKS_Screener[[#This Row],[EPS2]], "")</f>
        <v>44.358108108108112</v>
      </c>
      <c r="S620" s="17">
        <f>IFERROR(ZACKS_Screener[[#This Row],[PE1]]/(ZACKS_Screener[[#This Row],[EG1]]*100), "")</f>
        <v>0.21883333333333335</v>
      </c>
      <c r="T620" s="17">
        <f>IFERROR(ZACKS_Screener[[#This Row],[PE2]]/(ZACKS_Screener[[#This Row],[EG2]]*100), "")</f>
        <v>0.92412725225225234</v>
      </c>
      <c r="U620"/>
    </row>
    <row r="621" spans="1:21" x14ac:dyDescent="0.25">
      <c r="A621" s="20" t="s">
        <v>1151</v>
      </c>
      <c r="B621" s="34">
        <v>40050.879999999997</v>
      </c>
      <c r="C621" s="6" t="s">
        <v>1150</v>
      </c>
      <c r="D621" s="6" t="s">
        <v>13</v>
      </c>
      <c r="E621" s="6" t="s">
        <v>223</v>
      </c>
      <c r="F621" s="6" t="s">
        <v>1113</v>
      </c>
      <c r="G621">
        <v>12</v>
      </c>
      <c r="H621">
        <v>202212</v>
      </c>
      <c r="I621" s="8">
        <v>12.75</v>
      </c>
      <c r="J621" s="8">
        <v>1.41</v>
      </c>
      <c r="K621" s="8">
        <v>1.34</v>
      </c>
      <c r="L621" s="8">
        <v>1.35</v>
      </c>
      <c r="M621" s="35" t="str">
        <f>INDEX(YahooDetails[], MATCH(ZACKS_Screener[Ticker], YahooDetails[Ticker],0), 3)</f>
        <v>Energy</v>
      </c>
      <c r="N621" s="6" t="str">
        <f>INDEX(YahooDetails[], MATCH(ZACKS_Screener[Ticker], YahooDetails[Ticker],0), 2)</f>
        <v>Oil &amp; Gas Midstream</v>
      </c>
      <c r="O62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-4.9645390070921877E-2</v>
      </c>
      <c r="P62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7.462686567164185E-3</v>
      </c>
      <c r="Q621" s="17">
        <f>IFERROR(ZACKS_Screener[[#This Row],[Price]]/ZACKS_Screener[[#This Row],[EPS1]], "")</f>
        <v>9.5149253731343286</v>
      </c>
      <c r="R621" s="17">
        <f>IFERROR(ZACKS_Screener[[#This Row],[Price]]/ZACKS_Screener[[#This Row],[EPS2]], "")</f>
        <v>9.4444444444444446</v>
      </c>
      <c r="S621" s="17">
        <f>IFERROR(ZACKS_Screener[[#This Row],[PE1]]/(ZACKS_Screener[[#This Row],[EG1]]*100), "")</f>
        <v>-1.916577825159919</v>
      </c>
      <c r="T621" s="17">
        <f>IFERROR(ZACKS_Screener[[#This Row],[PE2]]/(ZACKS_Screener[[#This Row],[EG2]]*100), "")</f>
        <v>12.655555555555546</v>
      </c>
      <c r="U621"/>
    </row>
    <row r="622" spans="1:21" x14ac:dyDescent="0.25">
      <c r="A622" s="20" t="s">
        <v>1153</v>
      </c>
      <c r="B622" s="34">
        <v>77420.08</v>
      </c>
      <c r="C622" s="6" t="s">
        <v>1152</v>
      </c>
      <c r="D622" s="6" t="s">
        <v>13</v>
      </c>
      <c r="E622" s="6" t="s">
        <v>18</v>
      </c>
      <c r="F622" s="6" t="s">
        <v>268</v>
      </c>
      <c r="G622">
        <v>12</v>
      </c>
      <c r="H622">
        <v>202212</v>
      </c>
      <c r="I622" s="8">
        <v>194.23</v>
      </c>
      <c r="J622" s="8">
        <v>7.57</v>
      </c>
      <c r="K622" s="8">
        <v>8.4499999999999993</v>
      </c>
      <c r="L622" s="8">
        <v>9.23</v>
      </c>
      <c r="M622" s="35" t="str">
        <f>INDEX(YahooDetails[], MATCH(ZACKS_Screener[Ticker], YahooDetails[Ticker],0), 3)</f>
        <v>Industrials</v>
      </c>
      <c r="N622" s="6" t="str">
        <f>INDEX(YahooDetails[], MATCH(ZACKS_Screener[Ticker], YahooDetails[Ticker],0), 2)</f>
        <v>Specialty Industrial Machinery</v>
      </c>
      <c r="O62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0.1162483487450461</v>
      </c>
      <c r="P62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9.2307692307692452E-2</v>
      </c>
      <c r="Q622" s="17">
        <f>IFERROR(ZACKS_Screener[[#This Row],[Price]]/ZACKS_Screener[[#This Row],[EPS1]], "")</f>
        <v>22.98579881656805</v>
      </c>
      <c r="R622" s="17">
        <f>IFERROR(ZACKS_Screener[[#This Row],[Price]]/ZACKS_Screener[[#This Row],[EPS2]], "")</f>
        <v>21.043336944745395</v>
      </c>
      <c r="S622" s="17">
        <f>IFERROR(ZACKS_Screener[[#This Row],[PE1]]/(ZACKS_Screener[[#This Row],[EG1]]*100), "")</f>
        <v>1.9773011027434131</v>
      </c>
      <c r="T622" s="17">
        <f>IFERROR(ZACKS_Screener[[#This Row],[PE2]]/(ZACKS_Screener[[#This Row],[EG2]]*100), "")</f>
        <v>2.2796948356807474</v>
      </c>
      <c r="U622"/>
    </row>
    <row r="623" spans="1:21" x14ac:dyDescent="0.25">
      <c r="A623" s="20" t="s">
        <v>1155</v>
      </c>
      <c r="B623" s="34">
        <v>21045.29</v>
      </c>
      <c r="C623" s="6" t="s">
        <v>1154</v>
      </c>
      <c r="D623" s="6" t="s">
        <v>13</v>
      </c>
      <c r="E623" s="6" t="s">
        <v>118</v>
      </c>
      <c r="F623" s="6" t="s">
        <v>119</v>
      </c>
      <c r="G623">
        <v>12</v>
      </c>
      <c r="H623">
        <v>202212</v>
      </c>
      <c r="I623" s="8">
        <v>99.53</v>
      </c>
      <c r="J623" s="8">
        <v>6.42</v>
      </c>
      <c r="K623" s="8">
        <v>6.67</v>
      </c>
      <c r="L623" s="8">
        <v>7.17</v>
      </c>
      <c r="M623" s="35" t="str">
        <f>INDEX(YahooDetails[], MATCH(ZACKS_Screener[Ticker], YahooDetails[Ticker],0), 3)</f>
        <v>Utilities</v>
      </c>
      <c r="N623" s="6" t="str">
        <f>INDEX(YahooDetails[], MATCH(ZACKS_Screener[Ticker], YahooDetails[Ticker],0), 2)</f>
        <v>Utilities—Regulated Electric</v>
      </c>
      <c r="O62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3.8940809968847349E-2</v>
      </c>
      <c r="P62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7.4962518740629688E-2</v>
      </c>
      <c r="Q623" s="17">
        <f>IFERROR(ZACKS_Screener[[#This Row],[Price]]/ZACKS_Screener[[#This Row],[EPS1]], "")</f>
        <v>14.922038980509745</v>
      </c>
      <c r="R623" s="17">
        <f>IFERROR(ZACKS_Screener[[#This Row],[Price]]/ZACKS_Screener[[#This Row],[EPS2]], "")</f>
        <v>13.881450488145049</v>
      </c>
      <c r="S623" s="17">
        <f>IFERROR(ZACKS_Screener[[#This Row],[PE1]]/(ZACKS_Screener[[#This Row],[EG1]]*100), "")</f>
        <v>3.8319796101949026</v>
      </c>
      <c r="T623" s="17">
        <f>IFERROR(ZACKS_Screener[[#This Row],[PE2]]/(ZACKS_Screener[[#This Row],[EG2]]*100), "")</f>
        <v>1.8517854951185495</v>
      </c>
      <c r="U623"/>
    </row>
    <row r="624" spans="1:21" x14ac:dyDescent="0.25">
      <c r="A624" s="20" t="s">
        <v>1157</v>
      </c>
      <c r="B624" s="34">
        <v>4037.27</v>
      </c>
      <c r="C624" s="6" t="s">
        <v>1156</v>
      </c>
      <c r="D624" s="6" t="s">
        <v>13</v>
      </c>
      <c r="E624" s="6" t="s">
        <v>223</v>
      </c>
      <c r="F624" s="6" t="s">
        <v>224</v>
      </c>
      <c r="G624">
        <v>12</v>
      </c>
      <c r="H624">
        <v>202212</v>
      </c>
      <c r="I624" s="8">
        <v>9.32</v>
      </c>
      <c r="J624" s="8">
        <v>0.46</v>
      </c>
      <c r="K624" s="8">
        <v>0.49</v>
      </c>
      <c r="L624" s="8">
        <v>0.88</v>
      </c>
      <c r="M624" s="35" t="str">
        <f>INDEX(YahooDetails[], MATCH(ZACKS_Screener[Ticker], YahooDetails[Ticker],0), 3)</f>
        <v>Energy</v>
      </c>
      <c r="N624" s="6" t="str">
        <f>INDEX(YahooDetails[], MATCH(ZACKS_Screener[Ticker], YahooDetails[Ticker],0), 2)</f>
        <v>Oil &amp; Gas Midstream</v>
      </c>
      <c r="O62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6.5217391304347755E-2</v>
      </c>
      <c r="P62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0.79591836734693877</v>
      </c>
      <c r="Q624" s="17">
        <f>IFERROR(ZACKS_Screener[[#This Row],[Price]]/ZACKS_Screener[[#This Row],[EPS1]], "")</f>
        <v>19.020408163265309</v>
      </c>
      <c r="R624" s="17">
        <f>IFERROR(ZACKS_Screener[[#This Row],[Price]]/ZACKS_Screener[[#This Row],[EPS2]], "")</f>
        <v>10.590909090909092</v>
      </c>
      <c r="S624" s="17">
        <f>IFERROR(ZACKS_Screener[[#This Row],[PE1]]/(ZACKS_Screener[[#This Row],[EG1]]*100), "")</f>
        <v>2.9164625850340173</v>
      </c>
      <c r="T624" s="17">
        <f>IFERROR(ZACKS_Screener[[#This Row],[PE2]]/(ZACKS_Screener[[#This Row],[EG2]]*100), "")</f>
        <v>0.13306526806526808</v>
      </c>
      <c r="U624"/>
    </row>
    <row r="625" spans="1:21" x14ac:dyDescent="0.25">
      <c r="A625" s="20" t="s">
        <v>1159</v>
      </c>
      <c r="B625" s="34">
        <v>11865.22</v>
      </c>
      <c r="C625" s="6" t="s">
        <v>1158</v>
      </c>
      <c r="D625" s="6" t="s">
        <v>22</v>
      </c>
      <c r="E625" s="6" t="s">
        <v>14</v>
      </c>
      <c r="F625" s="6" t="s">
        <v>183</v>
      </c>
      <c r="G625">
        <v>12</v>
      </c>
      <c r="H625">
        <v>202212</v>
      </c>
      <c r="I625" s="8">
        <v>96.19</v>
      </c>
      <c r="J625" s="8">
        <v>2.72</v>
      </c>
      <c r="K625" s="8">
        <v>2.35</v>
      </c>
      <c r="L625" s="8">
        <v>2.89</v>
      </c>
      <c r="M625" s="35" t="str">
        <f>INDEX(YahooDetails[], MATCH(ZACKS_Screener[Ticker], YahooDetails[Ticker],0), 3)</f>
        <v>Consumer Cyclical</v>
      </c>
      <c r="N625" s="6" t="str">
        <f>INDEX(YahooDetails[], MATCH(ZACKS_Screener[Ticker], YahooDetails[Ticker],0), 2)</f>
        <v>Internet Retail</v>
      </c>
      <c r="O62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-0.1360294117647059</v>
      </c>
      <c r="P62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0.22978723404255319</v>
      </c>
      <c r="Q625" s="17">
        <f>IFERROR(ZACKS_Screener[[#This Row],[Price]]/ZACKS_Screener[[#This Row],[EPS1]], "")</f>
        <v>40.931914893617019</v>
      </c>
      <c r="R625" s="17">
        <f>IFERROR(ZACKS_Screener[[#This Row],[Price]]/ZACKS_Screener[[#This Row],[EPS2]], "")</f>
        <v>33.283737024221452</v>
      </c>
      <c r="S625" s="17">
        <f>IFERROR(ZACKS_Screener[[#This Row],[PE1]]/(ZACKS_Screener[[#This Row],[EG1]]*100), "")</f>
        <v>-3.0090488786658991</v>
      </c>
      <c r="T625" s="17">
        <f>IFERROR(ZACKS_Screener[[#This Row],[PE2]]/(ZACKS_Screener[[#This Row],[EG2]]*100), "")</f>
        <v>1.4484589260540817</v>
      </c>
      <c r="U625"/>
    </row>
    <row r="626" spans="1:21" x14ac:dyDescent="0.25">
      <c r="A626" s="20" t="s">
        <v>1161</v>
      </c>
      <c r="B626" s="34">
        <v>3241</v>
      </c>
      <c r="C626" s="6" t="s">
        <v>1160</v>
      </c>
      <c r="D626" s="6" t="s">
        <v>13</v>
      </c>
      <c r="E626" s="6" t="s">
        <v>23</v>
      </c>
      <c r="F626" s="6" t="s">
        <v>1162</v>
      </c>
      <c r="G626">
        <v>12</v>
      </c>
      <c r="H626">
        <v>202212</v>
      </c>
      <c r="I626" s="8">
        <v>16.07</v>
      </c>
      <c r="J626" s="8">
        <v>0.95</v>
      </c>
      <c r="K626" s="8">
        <v>2.65</v>
      </c>
      <c r="L626" s="8">
        <v>2.58</v>
      </c>
      <c r="M626" s="35" t="str">
        <f>INDEX(YahooDetails[], MATCH(ZACKS_Screener[Ticker], YahooDetails[Ticker],0), 3)</f>
        <v>Energy</v>
      </c>
      <c r="N626" s="6" t="str">
        <f>INDEX(YahooDetails[], MATCH(ZACKS_Screener[Ticker], YahooDetails[Ticker],0), 2)</f>
        <v>Oil &amp; Gas Midstream</v>
      </c>
      <c r="O62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1.7894736842105263</v>
      </c>
      <c r="P62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-2.6415094339622584E-2</v>
      </c>
      <c r="Q626" s="17">
        <f>IFERROR(ZACKS_Screener[[#This Row],[Price]]/ZACKS_Screener[[#This Row],[EPS1]], "")</f>
        <v>6.0641509433962266</v>
      </c>
      <c r="R626" s="17">
        <f>IFERROR(ZACKS_Screener[[#This Row],[Price]]/ZACKS_Screener[[#This Row],[EPS2]], "")</f>
        <v>6.2286821705426352</v>
      </c>
      <c r="S626" s="17">
        <f>IFERROR(ZACKS_Screener[[#This Row],[PE1]]/(ZACKS_Screener[[#This Row],[EG1]]*100), "")</f>
        <v>3.3887902330743618E-2</v>
      </c>
      <c r="T626" s="17">
        <f>IFERROR(ZACKS_Screener[[#This Row],[PE2]]/(ZACKS_Screener[[#This Row],[EG2]]*100), "")</f>
        <v>-2.3580011074197174</v>
      </c>
      <c r="U626"/>
    </row>
    <row r="627" spans="1:21" x14ac:dyDescent="0.25">
      <c r="A627" s="20" t="s">
        <v>3640</v>
      </c>
      <c r="B627" s="34">
        <v>2112.39</v>
      </c>
      <c r="C627" s="6" t="s">
        <v>3639</v>
      </c>
      <c r="D627" s="6" t="s">
        <v>22</v>
      </c>
      <c r="E627" s="6" t="s">
        <v>14</v>
      </c>
      <c r="F627" s="6" t="s">
        <v>201</v>
      </c>
      <c r="G627">
        <v>12</v>
      </c>
      <c r="H627">
        <v>202212</v>
      </c>
      <c r="I627" s="8">
        <v>11.24</v>
      </c>
      <c r="J627" s="8">
        <v>-0.11</v>
      </c>
      <c r="K627" s="8">
        <v>-0.3</v>
      </c>
      <c r="L627" s="8">
        <v>-0.14000000000000001</v>
      </c>
      <c r="M627" s="35" t="str">
        <f>INDEX(YahooDetails[], MATCH(ZACKS_Screener[Ticker], YahooDetails[Ticker],0), 3)</f>
        <v>Technology</v>
      </c>
      <c r="N627" s="6" t="str">
        <f>INDEX(YahooDetails[], MATCH(ZACKS_Screener[Ticker], YahooDetails[Ticker],0), 2)</f>
        <v>Software—Infrastructure</v>
      </c>
      <c r="O62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-1.7272727272727273</v>
      </c>
      <c r="P62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0.53333333333333333</v>
      </c>
      <c r="Q627" s="17">
        <f>IFERROR(ZACKS_Screener[[#This Row],[Price]]/ZACKS_Screener[[#This Row],[EPS1]], "")</f>
        <v>-37.466666666666669</v>
      </c>
      <c r="R627" s="17">
        <f>IFERROR(ZACKS_Screener[[#This Row],[Price]]/ZACKS_Screener[[#This Row],[EPS2]], "")</f>
        <v>-80.285714285714278</v>
      </c>
      <c r="S627" s="17">
        <f>IFERROR(ZACKS_Screener[[#This Row],[PE1]]/(ZACKS_Screener[[#This Row],[EG1]]*100), "")</f>
        <v>0.21691228070175442</v>
      </c>
      <c r="T627" s="17">
        <f>IFERROR(ZACKS_Screener[[#This Row],[PE2]]/(ZACKS_Screener[[#This Row],[EG2]]*100), "")</f>
        <v>-1.5053571428571426</v>
      </c>
      <c r="U627"/>
    </row>
    <row r="628" spans="1:21" x14ac:dyDescent="0.25">
      <c r="A628" s="20" t="s">
        <v>3642</v>
      </c>
      <c r="B628" s="34">
        <v>2699.01</v>
      </c>
      <c r="C628" s="6" t="s">
        <v>3641</v>
      </c>
      <c r="D628" s="6" t="s">
        <v>13</v>
      </c>
      <c r="E628" s="6" t="s">
        <v>179</v>
      </c>
      <c r="F628" s="6" t="s">
        <v>399</v>
      </c>
      <c r="G628">
        <v>12</v>
      </c>
      <c r="H628">
        <v>202212</v>
      </c>
      <c r="I628" s="8">
        <v>10.029999999999999</v>
      </c>
      <c r="J628" s="8">
        <v>-0.24</v>
      </c>
      <c r="K628" s="8">
        <v>-0.46</v>
      </c>
      <c r="L628" s="8">
        <v>-0.56999999999999995</v>
      </c>
      <c r="M628" s="35" t="str">
        <f>INDEX(YahooDetails[], MATCH(ZACKS_Screener[Ticker], YahooDetails[Ticker],0), 3)</f>
        <v>Industrials</v>
      </c>
      <c r="N628" s="6" t="str">
        <f>INDEX(YahooDetails[], MATCH(ZACKS_Screener[Ticker], YahooDetails[Ticker],0), 2)</f>
        <v>Aerospace &amp; Defense</v>
      </c>
      <c r="O62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-0.91666666666666685</v>
      </c>
      <c r="P62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-0.23913043478260854</v>
      </c>
      <c r="Q628" s="17">
        <f>IFERROR(ZACKS_Screener[[#This Row],[Price]]/ZACKS_Screener[[#This Row],[EPS1]], "")</f>
        <v>-21.804347826086953</v>
      </c>
      <c r="R628" s="17">
        <f>IFERROR(ZACKS_Screener[[#This Row],[Price]]/ZACKS_Screener[[#This Row],[EPS2]], "")</f>
        <v>-17.596491228070175</v>
      </c>
      <c r="S628" s="17">
        <f>IFERROR(ZACKS_Screener[[#This Row],[PE1]]/(ZACKS_Screener[[#This Row],[EG1]]*100), "")</f>
        <v>0.23786561264822126</v>
      </c>
      <c r="T628" s="17">
        <f>IFERROR(ZACKS_Screener[[#This Row],[PE2]]/(ZACKS_Screener[[#This Row],[EG2]]*100), "")</f>
        <v>0.73585326953748054</v>
      </c>
      <c r="U628"/>
    </row>
    <row r="629" spans="1:21" x14ac:dyDescent="0.25">
      <c r="A629" s="20" t="s">
        <v>1164</v>
      </c>
      <c r="B629" s="34">
        <v>3226.8</v>
      </c>
      <c r="C629" s="6" t="s">
        <v>1163</v>
      </c>
      <c r="D629" s="6" t="s">
        <v>13</v>
      </c>
      <c r="E629" s="6" t="s">
        <v>14</v>
      </c>
      <c r="F629" s="6" t="s">
        <v>201</v>
      </c>
      <c r="G629">
        <v>12</v>
      </c>
      <c r="H629">
        <v>202212</v>
      </c>
      <c r="I629" s="8">
        <v>28.64</v>
      </c>
      <c r="J629" s="8">
        <v>0.95</v>
      </c>
      <c r="K629" s="8">
        <v>0.56000000000000005</v>
      </c>
      <c r="L629" s="8">
        <v>1.17</v>
      </c>
      <c r="M629" s="35" t="str">
        <f>INDEX(YahooDetails[], MATCH(ZACKS_Screener[Ticker], YahooDetails[Ticker],0), 3)</f>
        <v>Healthcare</v>
      </c>
      <c r="N629" s="6" t="str">
        <f>INDEX(YahooDetails[], MATCH(ZACKS_Screener[Ticker], YahooDetails[Ticker],0), 2)</f>
        <v>Health Information Services</v>
      </c>
      <c r="O62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-0.41052631578947363</v>
      </c>
      <c r="P62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1.089285714285714</v>
      </c>
      <c r="Q629" s="17">
        <f>IFERROR(ZACKS_Screener[[#This Row],[Price]]/ZACKS_Screener[[#This Row],[EPS1]], "")</f>
        <v>51.142857142857139</v>
      </c>
      <c r="R629" s="17">
        <f>IFERROR(ZACKS_Screener[[#This Row],[Price]]/ZACKS_Screener[[#This Row],[EPS2]], "")</f>
        <v>24.47863247863248</v>
      </c>
      <c r="S629" s="17">
        <f>IFERROR(ZACKS_Screener[[#This Row],[PE1]]/(ZACKS_Screener[[#This Row],[EG1]]*100), "")</f>
        <v>-1.2457875457875458</v>
      </c>
      <c r="T629" s="17">
        <f>IFERROR(ZACKS_Screener[[#This Row],[PE2]]/(ZACKS_Screener[[#This Row],[EG2]]*100), "")</f>
        <v>0.22472187193498677</v>
      </c>
      <c r="U629"/>
    </row>
    <row r="630" spans="1:21" x14ac:dyDescent="0.25">
      <c r="A630" s="20" t="s">
        <v>1166</v>
      </c>
      <c r="B630" s="34">
        <v>4023.9</v>
      </c>
      <c r="C630" s="6" t="s">
        <v>1165</v>
      </c>
      <c r="D630" s="6" t="s">
        <v>22</v>
      </c>
      <c r="E630" s="6" t="s">
        <v>41</v>
      </c>
      <c r="F630" s="6" t="s">
        <v>317</v>
      </c>
      <c r="G630">
        <v>12</v>
      </c>
      <c r="H630">
        <v>202212</v>
      </c>
      <c r="I630" s="8">
        <v>11.37</v>
      </c>
      <c r="J630" s="8">
        <v>0.02</v>
      </c>
      <c r="K630" s="8">
        <v>0.09</v>
      </c>
      <c r="L630" s="8">
        <v>0.32</v>
      </c>
      <c r="M630" s="35" t="str">
        <f>INDEX(YahooDetails[], MATCH(ZACKS_Screener[Ticker], YahooDetails[Ticker],0), 3)</f>
        <v>Healthcare</v>
      </c>
      <c r="N630" s="6" t="str">
        <f>INDEX(YahooDetails[], MATCH(ZACKS_Screener[Ticker], YahooDetails[Ticker],0), 2)</f>
        <v>Drug Manufacturers—Specialty &amp; Generic</v>
      </c>
      <c r="O63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3.4999999999999996</v>
      </c>
      <c r="P63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2.5555555555555558</v>
      </c>
      <c r="Q630" s="17">
        <f>IFERROR(ZACKS_Screener[[#This Row],[Price]]/ZACKS_Screener[[#This Row],[EPS1]], "")</f>
        <v>126.33333333333333</v>
      </c>
      <c r="R630" s="17">
        <f>IFERROR(ZACKS_Screener[[#This Row],[Price]]/ZACKS_Screener[[#This Row],[EPS2]], "")</f>
        <v>35.53125</v>
      </c>
      <c r="S630" s="17">
        <f>IFERROR(ZACKS_Screener[[#This Row],[PE1]]/(ZACKS_Screener[[#This Row],[EG1]]*100), "")</f>
        <v>0.36095238095238102</v>
      </c>
      <c r="T630" s="17">
        <f>IFERROR(ZACKS_Screener[[#This Row],[PE2]]/(ZACKS_Screener[[#This Row],[EG2]]*100), "")</f>
        <v>0.13903532608695651</v>
      </c>
      <c r="U630"/>
    </row>
    <row r="631" spans="1:21" x14ac:dyDescent="0.25">
      <c r="A631" s="20" t="s">
        <v>1168</v>
      </c>
      <c r="B631" s="34">
        <v>4671.46</v>
      </c>
      <c r="C631" s="6" t="s">
        <v>1167</v>
      </c>
      <c r="D631" s="6" t="s">
        <v>13</v>
      </c>
      <c r="E631" s="6" t="s">
        <v>37</v>
      </c>
      <c r="F631" s="6" t="s">
        <v>1169</v>
      </c>
      <c r="G631">
        <v>12</v>
      </c>
      <c r="H631">
        <v>202212</v>
      </c>
      <c r="I631" s="8">
        <v>121.82</v>
      </c>
      <c r="J631" s="8">
        <v>12.01</v>
      </c>
      <c r="K631" s="8">
        <v>9.01</v>
      </c>
      <c r="L631" s="8">
        <v>12.47</v>
      </c>
      <c r="M631" s="35" t="str">
        <f>INDEX(YahooDetails[], MATCH(ZACKS_Screener[Ticker], YahooDetails[Ticker],0), 3)</f>
        <v>Financial Services</v>
      </c>
      <c r="N631" s="6" t="str">
        <f>INDEX(YahooDetails[], MATCH(ZACKS_Screener[Ticker], YahooDetails[Ticker],0), 2)</f>
        <v>Capital Markets</v>
      </c>
      <c r="O63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-0.24979184013322231</v>
      </c>
      <c r="P63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0.38401775804661498</v>
      </c>
      <c r="Q631" s="17">
        <f>IFERROR(ZACKS_Screener[[#This Row],[Price]]/ZACKS_Screener[[#This Row],[EPS1]], "")</f>
        <v>13.520532741398446</v>
      </c>
      <c r="R631" s="17">
        <f>IFERROR(ZACKS_Screener[[#This Row],[Price]]/ZACKS_Screener[[#This Row],[EPS2]], "")</f>
        <v>9.7690457097032866</v>
      </c>
      <c r="S631" s="17">
        <f>IFERROR(ZACKS_Screener[[#This Row],[PE1]]/(ZACKS_Screener[[#This Row],[EG1]]*100), "")</f>
        <v>-0.54127199408065108</v>
      </c>
      <c r="T631" s="17">
        <f>IFERROR(ZACKS_Screener[[#This Row],[PE2]]/(ZACKS_Screener[[#This Row],[EG2]]*100), "")</f>
        <v>0.25439046775845836</v>
      </c>
      <c r="U631"/>
    </row>
    <row r="632" spans="1:21" x14ac:dyDescent="0.25">
      <c r="A632" s="20" t="s">
        <v>1171</v>
      </c>
      <c r="B632" s="34">
        <v>13516.72</v>
      </c>
      <c r="C632" s="6" t="s">
        <v>1170</v>
      </c>
      <c r="D632" s="6" t="s">
        <v>22</v>
      </c>
      <c r="E632" s="6" t="s">
        <v>223</v>
      </c>
      <c r="F632" s="6" t="s">
        <v>838</v>
      </c>
      <c r="G632">
        <v>12</v>
      </c>
      <c r="H632">
        <v>202212</v>
      </c>
      <c r="I632" s="8">
        <v>58.85</v>
      </c>
      <c r="J632" s="8">
        <v>3.71</v>
      </c>
      <c r="K632" s="8">
        <v>3.62</v>
      </c>
      <c r="L632" s="8">
        <v>3.92</v>
      </c>
      <c r="M632" s="35" t="str">
        <f>INDEX(YahooDetails[], MATCH(ZACKS_Screener[Ticker], YahooDetails[Ticker],0), 3)</f>
        <v>Utilities</v>
      </c>
      <c r="N632" s="6" t="str">
        <f>INDEX(YahooDetails[], MATCH(ZACKS_Screener[Ticker], YahooDetails[Ticker],0), 2)</f>
        <v>Utilities—Regulated Electric</v>
      </c>
      <c r="O63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-2.4258760107816673E-2</v>
      </c>
      <c r="P63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8.2872928176795535E-2</v>
      </c>
      <c r="Q632" s="17">
        <f>IFERROR(ZACKS_Screener[[#This Row],[Price]]/ZACKS_Screener[[#This Row],[EPS1]], "")</f>
        <v>16.256906077348066</v>
      </c>
      <c r="R632" s="17">
        <f>IFERROR(ZACKS_Screener[[#This Row],[Price]]/ZACKS_Screener[[#This Row],[EPS2]], "")</f>
        <v>15.012755102040817</v>
      </c>
      <c r="S632" s="17">
        <f>IFERROR(ZACKS_Screener[[#This Row],[PE1]]/(ZACKS_Screener[[#This Row],[EG1]]*100), "")</f>
        <v>-6.7014579496623803</v>
      </c>
      <c r="T632" s="17">
        <f>IFERROR(ZACKS_Screener[[#This Row],[PE2]]/(ZACKS_Screener[[#This Row],[EG2]]*100), "")</f>
        <v>1.8115391156462597</v>
      </c>
      <c r="U632"/>
    </row>
    <row r="633" spans="1:21" x14ac:dyDescent="0.25">
      <c r="A633" s="20" t="s">
        <v>3644</v>
      </c>
      <c r="B633" s="34">
        <v>2373.4699999999998</v>
      </c>
      <c r="C633" s="6" t="s">
        <v>3643</v>
      </c>
      <c r="D633" s="6" t="s">
        <v>13</v>
      </c>
      <c r="E633" s="6" t="s">
        <v>85</v>
      </c>
      <c r="F633" s="6" t="s">
        <v>981</v>
      </c>
      <c r="G633">
        <v>12</v>
      </c>
      <c r="H633">
        <v>202212</v>
      </c>
      <c r="I633" s="8">
        <v>36.47</v>
      </c>
      <c r="J633" s="8">
        <v>2.42</v>
      </c>
      <c r="K633" s="8">
        <v>2.65</v>
      </c>
      <c r="L633" s="8">
        <v>2.9</v>
      </c>
      <c r="M633" s="35" t="str">
        <f>INDEX(YahooDetails[], MATCH(ZACKS_Screener[Ticker], YahooDetails[Ticker],0), 3)</f>
        <v>Technology</v>
      </c>
      <c r="N633" s="6" t="str">
        <f>INDEX(YahooDetails[], MATCH(ZACKS_Screener[Ticker], YahooDetails[Ticker],0), 2)</f>
        <v>Software—Infrastructure</v>
      </c>
      <c r="O63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9.5041322314049576E-2</v>
      </c>
      <c r="P63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9.4339622641509441E-2</v>
      </c>
      <c r="Q633" s="17">
        <f>IFERROR(ZACKS_Screener[[#This Row],[Price]]/ZACKS_Screener[[#This Row],[EPS1]], "")</f>
        <v>13.762264150943397</v>
      </c>
      <c r="R633" s="17">
        <f>IFERROR(ZACKS_Screener[[#This Row],[Price]]/ZACKS_Screener[[#This Row],[EPS2]], "")</f>
        <v>12.575862068965517</v>
      </c>
      <c r="S633" s="17">
        <f>IFERROR(ZACKS_Screener[[#This Row],[PE1]]/(ZACKS_Screener[[#This Row],[EG1]]*100), "")</f>
        <v>1.4480295324036097</v>
      </c>
      <c r="T633" s="17">
        <f>IFERROR(ZACKS_Screener[[#This Row],[PE2]]/(ZACKS_Screener[[#This Row],[EG2]]*100), "")</f>
        <v>1.3330413793103446</v>
      </c>
      <c r="U633"/>
    </row>
    <row r="634" spans="1:21" x14ac:dyDescent="0.25">
      <c r="A634" s="20" t="s">
        <v>1173</v>
      </c>
      <c r="B634" s="34">
        <v>55717.52</v>
      </c>
      <c r="C634" s="6" t="s">
        <v>1172</v>
      </c>
      <c r="D634" s="6" t="s">
        <v>13</v>
      </c>
      <c r="E634" s="6" t="s">
        <v>41</v>
      </c>
      <c r="F634" s="6" t="s">
        <v>48</v>
      </c>
      <c r="G634">
        <v>12</v>
      </c>
      <c r="H634">
        <v>202212</v>
      </c>
      <c r="I634" s="8">
        <v>91.91</v>
      </c>
      <c r="J634" s="8">
        <v>2.48</v>
      </c>
      <c r="K634" s="8">
        <v>2.5499999999999998</v>
      </c>
      <c r="L634" s="8">
        <v>2.87</v>
      </c>
      <c r="M634" s="35" t="str">
        <f>INDEX(YahooDetails[], MATCH(ZACKS_Screener[Ticker], YahooDetails[Ticker],0), 3)</f>
        <v>Healthcare</v>
      </c>
      <c r="N634" s="6" t="str">
        <f>INDEX(YahooDetails[], MATCH(ZACKS_Screener[Ticker], YahooDetails[Ticker],0), 2)</f>
        <v>Medical Devices</v>
      </c>
      <c r="O63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2.822580645161284E-2</v>
      </c>
      <c r="P63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0.12549019607843148</v>
      </c>
      <c r="Q634" s="17">
        <f>IFERROR(ZACKS_Screener[[#This Row],[Price]]/ZACKS_Screener[[#This Row],[EPS1]], "")</f>
        <v>36.043137254901964</v>
      </c>
      <c r="R634" s="17">
        <f>IFERROR(ZACKS_Screener[[#This Row],[Price]]/ZACKS_Screener[[#This Row],[EPS2]], "")</f>
        <v>32.024390243902438</v>
      </c>
      <c r="S634" s="17">
        <f>IFERROR(ZACKS_Screener[[#This Row],[PE1]]/(ZACKS_Screener[[#This Row],[EG1]]*100), "")</f>
        <v>12.769568627451012</v>
      </c>
      <c r="T634" s="17">
        <f>IFERROR(ZACKS_Screener[[#This Row],[PE2]]/(ZACKS_Screener[[#This Row],[EG2]]*100), "")</f>
        <v>2.5519435975609732</v>
      </c>
      <c r="U634"/>
    </row>
    <row r="635" spans="1:21" x14ac:dyDescent="0.25">
      <c r="A635" s="20" t="s">
        <v>3645</v>
      </c>
      <c r="B635" s="34">
        <v>2259.13</v>
      </c>
      <c r="C635" s="6" t="s">
        <v>90</v>
      </c>
      <c r="D635" s="6" t="s">
        <v>13</v>
      </c>
      <c r="E635" s="6" t="s">
        <v>37</v>
      </c>
      <c r="F635" s="6" t="s">
        <v>92</v>
      </c>
      <c r="G635">
        <v>12</v>
      </c>
      <c r="H635">
        <v>202212</v>
      </c>
      <c r="I635" s="8">
        <v>23.29</v>
      </c>
      <c r="J635" s="8"/>
      <c r="M635" s="35" t="str">
        <f>INDEX(YahooDetails[], MATCH(ZACKS_Screener[Ticker], YahooDetails[Ticker],0), 3)</f>
        <v/>
      </c>
      <c r="N635" s="6" t="str">
        <f>INDEX(YahooDetails[], MATCH(ZACKS_Screener[Ticker], YahooDetails[Ticker],0), 2)</f>
        <v/>
      </c>
      <c r="O635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635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635" s="17" t="str">
        <f>IFERROR(ZACKS_Screener[[#This Row],[Price]]/ZACKS_Screener[[#This Row],[EPS1]], "")</f>
        <v/>
      </c>
      <c r="R635" s="17" t="str">
        <f>IFERROR(ZACKS_Screener[[#This Row],[Price]]/ZACKS_Screener[[#This Row],[EPS2]], "")</f>
        <v/>
      </c>
      <c r="S635" s="17" t="str">
        <f>IFERROR(ZACKS_Screener[[#This Row],[PE1]]/(ZACKS_Screener[[#This Row],[EG1]]*100), "")</f>
        <v/>
      </c>
      <c r="T635" s="17" t="str">
        <f>IFERROR(ZACKS_Screener[[#This Row],[PE2]]/(ZACKS_Screener[[#This Row],[EG2]]*100), "")</f>
        <v/>
      </c>
      <c r="U635"/>
    </row>
    <row r="636" spans="1:21" x14ac:dyDescent="0.25">
      <c r="A636" s="20" t="s">
        <v>1175</v>
      </c>
      <c r="B636" s="34">
        <v>7504.46</v>
      </c>
      <c r="C636" s="6" t="s">
        <v>1174</v>
      </c>
      <c r="D636" s="6" t="s">
        <v>22</v>
      </c>
      <c r="E636" s="6" t="s">
        <v>37</v>
      </c>
      <c r="F636" s="6" t="s">
        <v>801</v>
      </c>
      <c r="G636">
        <v>12</v>
      </c>
      <c r="H636">
        <v>202212</v>
      </c>
      <c r="I636" s="8">
        <v>53.05</v>
      </c>
      <c r="J636" s="8">
        <v>7.92</v>
      </c>
      <c r="K636" s="8">
        <v>8.82</v>
      </c>
      <c r="L636" s="8">
        <v>8.43</v>
      </c>
      <c r="M636" s="35" t="str">
        <f>INDEX(YahooDetails[], MATCH(ZACKS_Screener[Ticker], YahooDetails[Ticker],0), 3)</f>
        <v>Financial Services</v>
      </c>
      <c r="N636" s="6" t="str">
        <f>INDEX(YahooDetails[], MATCH(ZACKS_Screener[Ticker], YahooDetails[Ticker],0), 2)</f>
        <v>Banks—Diversified</v>
      </c>
      <c r="O63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0.11363636363636369</v>
      </c>
      <c r="P63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-4.4217687074829995E-2</v>
      </c>
      <c r="Q636" s="17">
        <f>IFERROR(ZACKS_Screener[[#This Row],[Price]]/ZACKS_Screener[[#This Row],[EPS1]], "")</f>
        <v>6.0147392290249426</v>
      </c>
      <c r="R636" s="17">
        <f>IFERROR(ZACKS_Screener[[#This Row],[Price]]/ZACKS_Screener[[#This Row],[EPS2]], "")</f>
        <v>6.2930011862396205</v>
      </c>
      <c r="S636" s="17">
        <f>IFERROR(ZACKS_Screener[[#This Row],[PE1]]/(ZACKS_Screener[[#This Row],[EG1]]*100), "")</f>
        <v>0.52929705215419476</v>
      </c>
      <c r="T636" s="17">
        <f>IFERROR(ZACKS_Screener[[#This Row],[PE2]]/(ZACKS_Screener[[#This Row],[EG2]]*100), "")</f>
        <v>-1.4231864221188044</v>
      </c>
      <c r="U636"/>
    </row>
    <row r="637" spans="1:21" x14ac:dyDescent="0.25">
      <c r="A637" s="20" t="s">
        <v>1176</v>
      </c>
      <c r="B637" s="34">
        <v>12881.61</v>
      </c>
      <c r="C637" s="6" t="s">
        <v>90</v>
      </c>
      <c r="D637" s="6" t="s">
        <v>13</v>
      </c>
      <c r="E637" s="6" t="s">
        <v>37</v>
      </c>
      <c r="F637" s="6" t="s">
        <v>92</v>
      </c>
      <c r="G637">
        <v>12</v>
      </c>
      <c r="H637">
        <v>202212</v>
      </c>
      <c r="I637" s="8">
        <v>62.23</v>
      </c>
      <c r="J637" s="8"/>
      <c r="M637" s="35" t="str">
        <f>INDEX(YahooDetails[], MATCH(ZACKS_Screener[Ticker], YahooDetails[Ticker],0), 3)</f>
        <v/>
      </c>
      <c r="N637" s="6" t="str">
        <f>INDEX(YahooDetails[], MATCH(ZACKS_Screener[Ticker], YahooDetails[Ticker],0), 2)</f>
        <v/>
      </c>
      <c r="O637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637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637" s="17" t="str">
        <f>IFERROR(ZACKS_Screener[[#This Row],[Price]]/ZACKS_Screener[[#This Row],[EPS1]], "")</f>
        <v/>
      </c>
      <c r="R637" s="17" t="str">
        <f>IFERROR(ZACKS_Screener[[#This Row],[Price]]/ZACKS_Screener[[#This Row],[EPS2]], "")</f>
        <v/>
      </c>
      <c r="S637" s="17" t="str">
        <f>IFERROR(ZACKS_Screener[[#This Row],[PE1]]/(ZACKS_Screener[[#This Row],[EG1]]*100), "")</f>
        <v/>
      </c>
      <c r="T637" s="17" t="str">
        <f>IFERROR(ZACKS_Screener[[#This Row],[PE2]]/(ZACKS_Screener[[#This Row],[EG2]]*100), "")</f>
        <v/>
      </c>
      <c r="U637"/>
    </row>
    <row r="638" spans="1:21" x14ac:dyDescent="0.25">
      <c r="A638" s="20" t="s">
        <v>3646</v>
      </c>
      <c r="B638" s="34">
        <v>2879.79</v>
      </c>
      <c r="C638" s="6" t="s">
        <v>90</v>
      </c>
      <c r="D638" s="6" t="s">
        <v>13</v>
      </c>
      <c r="E638" s="6" t="s">
        <v>37</v>
      </c>
      <c r="F638" s="6" t="s">
        <v>92</v>
      </c>
      <c r="G638">
        <v>12</v>
      </c>
      <c r="H638">
        <v>202212</v>
      </c>
      <c r="I638" s="8">
        <v>32.54</v>
      </c>
      <c r="J638" s="8"/>
      <c r="M638" s="35" t="str">
        <f>INDEX(YahooDetails[], MATCH(ZACKS_Screener[Ticker], YahooDetails[Ticker],0), 3)</f>
        <v/>
      </c>
      <c r="N638" s="6" t="str">
        <f>INDEX(YahooDetails[], MATCH(ZACKS_Screener[Ticker], YahooDetails[Ticker],0), 2)</f>
        <v/>
      </c>
      <c r="O638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638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638" s="17" t="str">
        <f>IFERROR(ZACKS_Screener[[#This Row],[Price]]/ZACKS_Screener[[#This Row],[EPS1]], "")</f>
        <v/>
      </c>
      <c r="R638" s="17" t="str">
        <f>IFERROR(ZACKS_Screener[[#This Row],[Price]]/ZACKS_Screener[[#This Row],[EPS2]], "")</f>
        <v/>
      </c>
      <c r="S638" s="17" t="str">
        <f>IFERROR(ZACKS_Screener[[#This Row],[PE1]]/(ZACKS_Screener[[#This Row],[EG1]]*100), "")</f>
        <v/>
      </c>
      <c r="T638" s="17" t="str">
        <f>IFERROR(ZACKS_Screener[[#This Row],[PE2]]/(ZACKS_Screener[[#This Row],[EG2]]*100), "")</f>
        <v/>
      </c>
      <c r="U638"/>
    </row>
    <row r="639" spans="1:21" x14ac:dyDescent="0.25">
      <c r="A639" s="20" t="s">
        <v>1177</v>
      </c>
      <c r="B639" s="34">
        <v>3516.46</v>
      </c>
      <c r="C639" s="6" t="s">
        <v>90</v>
      </c>
      <c r="D639" s="6" t="s">
        <v>13</v>
      </c>
      <c r="E639" s="6" t="s">
        <v>37</v>
      </c>
      <c r="F639" s="6" t="s">
        <v>92</v>
      </c>
      <c r="G639">
        <v>12</v>
      </c>
      <c r="H639">
        <v>202212</v>
      </c>
      <c r="I639" s="8">
        <v>65.180000000000007</v>
      </c>
      <c r="J639" s="8"/>
      <c r="M639" s="35" t="str">
        <f>INDEX(YahooDetails[], MATCH(ZACKS_Screener[Ticker], YahooDetails[Ticker],0), 3)</f>
        <v/>
      </c>
      <c r="N639" s="6" t="str">
        <f>INDEX(YahooDetails[], MATCH(ZACKS_Screener[Ticker], YahooDetails[Ticker],0), 2)</f>
        <v/>
      </c>
      <c r="O639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639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639" s="17" t="str">
        <f>IFERROR(ZACKS_Screener[[#This Row],[Price]]/ZACKS_Screener[[#This Row],[EPS1]], "")</f>
        <v/>
      </c>
      <c r="R639" s="17" t="str">
        <f>IFERROR(ZACKS_Screener[[#This Row],[Price]]/ZACKS_Screener[[#This Row],[EPS2]], "")</f>
        <v/>
      </c>
      <c r="S639" s="17" t="str">
        <f>IFERROR(ZACKS_Screener[[#This Row],[PE1]]/(ZACKS_Screener[[#This Row],[EG1]]*100), "")</f>
        <v/>
      </c>
      <c r="T639" s="17" t="str">
        <f>IFERROR(ZACKS_Screener[[#This Row],[PE2]]/(ZACKS_Screener[[#This Row],[EG2]]*100), "")</f>
        <v/>
      </c>
      <c r="U639"/>
    </row>
    <row r="640" spans="1:21" x14ac:dyDescent="0.25">
      <c r="A640" s="20" t="s">
        <v>1178</v>
      </c>
      <c r="B640" s="34">
        <v>5359.54</v>
      </c>
      <c r="C640" s="6" t="s">
        <v>90</v>
      </c>
      <c r="D640" s="6" t="s">
        <v>13</v>
      </c>
      <c r="E640" s="6" t="s">
        <v>37</v>
      </c>
      <c r="F640" s="6" t="s">
        <v>92</v>
      </c>
      <c r="G640">
        <v>12</v>
      </c>
      <c r="H640">
        <v>202212</v>
      </c>
      <c r="I640" s="8">
        <v>32.72</v>
      </c>
      <c r="J640" s="8"/>
      <c r="M640" s="35" t="str">
        <f>INDEX(YahooDetails[], MATCH(ZACKS_Screener[Ticker], YahooDetails[Ticker],0), 3)</f>
        <v/>
      </c>
      <c r="N640" s="6" t="str">
        <f>INDEX(YahooDetails[], MATCH(ZACKS_Screener[Ticker], YahooDetails[Ticker],0), 2)</f>
        <v/>
      </c>
      <c r="O640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640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640" s="17" t="str">
        <f>IFERROR(ZACKS_Screener[[#This Row],[Price]]/ZACKS_Screener[[#This Row],[EPS1]], "")</f>
        <v/>
      </c>
      <c r="R640" s="17" t="str">
        <f>IFERROR(ZACKS_Screener[[#This Row],[Price]]/ZACKS_Screener[[#This Row],[EPS2]], "")</f>
        <v/>
      </c>
      <c r="S640" s="17" t="str">
        <f>IFERROR(ZACKS_Screener[[#This Row],[PE1]]/(ZACKS_Screener[[#This Row],[EG1]]*100), "")</f>
        <v/>
      </c>
      <c r="T640" s="17" t="str">
        <f>IFERROR(ZACKS_Screener[[#This Row],[PE2]]/(ZACKS_Screener[[#This Row],[EG2]]*100), "")</f>
        <v/>
      </c>
      <c r="U640"/>
    </row>
    <row r="641" spans="1:21" x14ac:dyDescent="0.25">
      <c r="A641" s="20" t="s">
        <v>1180</v>
      </c>
      <c r="B641" s="34">
        <v>17026.04</v>
      </c>
      <c r="C641" s="6" t="s">
        <v>1179</v>
      </c>
      <c r="D641" s="6" t="s">
        <v>22</v>
      </c>
      <c r="E641" s="6" t="s">
        <v>41</v>
      </c>
      <c r="F641" s="6" t="s">
        <v>67</v>
      </c>
      <c r="G641">
        <v>12</v>
      </c>
      <c r="H641">
        <v>202212</v>
      </c>
      <c r="I641" s="8">
        <v>94.34</v>
      </c>
      <c r="J641" s="8">
        <v>-3.54</v>
      </c>
      <c r="K641" s="8">
        <v>-2.16</v>
      </c>
      <c r="L641" s="8">
        <v>-1.47</v>
      </c>
      <c r="M641" s="35" t="str">
        <f>INDEX(YahooDetails[], MATCH(ZACKS_Screener[Ticker], YahooDetails[Ticker],0), 3)</f>
        <v>Healthcare</v>
      </c>
      <c r="N641" s="6" t="str">
        <f>INDEX(YahooDetails[], MATCH(ZACKS_Screener[Ticker], YahooDetails[Ticker],0), 2)</f>
        <v>Diagnostics &amp; Research</v>
      </c>
      <c r="O64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0.38983050847457623</v>
      </c>
      <c r="P64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0.31944444444444448</v>
      </c>
      <c r="Q641" s="17">
        <f>IFERROR(ZACKS_Screener[[#This Row],[Price]]/ZACKS_Screener[[#This Row],[EPS1]], "")</f>
        <v>-43.675925925925924</v>
      </c>
      <c r="R641" s="17">
        <f>IFERROR(ZACKS_Screener[[#This Row],[Price]]/ZACKS_Screener[[#This Row],[EPS2]], "")</f>
        <v>-64.176870748299322</v>
      </c>
      <c r="S641" s="17">
        <f>IFERROR(ZACKS_Screener[[#This Row],[PE1]]/(ZACKS_Screener[[#This Row],[EG1]]*100), "")</f>
        <v>-1.1203824476650563</v>
      </c>
      <c r="T641" s="17">
        <f>IFERROR(ZACKS_Screener[[#This Row],[PE2]]/(ZACKS_Screener[[#This Row],[EG2]]*100), "")</f>
        <v>-2.0090150842945875</v>
      </c>
      <c r="U641"/>
    </row>
    <row r="642" spans="1:21" x14ac:dyDescent="0.25">
      <c r="A642" s="20" t="s">
        <v>1182</v>
      </c>
      <c r="B642" s="34">
        <v>40518.74</v>
      </c>
      <c r="C642" s="6" t="s">
        <v>1181</v>
      </c>
      <c r="D642" s="6" t="s">
        <v>22</v>
      </c>
      <c r="E642" s="6" t="s">
        <v>118</v>
      </c>
      <c r="F642" s="6" t="s">
        <v>119</v>
      </c>
      <c r="G642">
        <v>12</v>
      </c>
      <c r="H642">
        <v>202212</v>
      </c>
      <c r="I642" s="8">
        <v>40.74</v>
      </c>
      <c r="J642" s="8">
        <v>2.27</v>
      </c>
      <c r="K642" s="8">
        <v>2.36</v>
      </c>
      <c r="L642" s="8">
        <v>2.52</v>
      </c>
      <c r="M642" s="35" t="str">
        <f>INDEX(YahooDetails[], MATCH(ZACKS_Screener[Ticker], YahooDetails[Ticker],0), 3)</f>
        <v>Utilities</v>
      </c>
      <c r="N642" s="6" t="str">
        <f>INDEX(YahooDetails[], MATCH(ZACKS_Screener[Ticker], YahooDetails[Ticker],0), 2)</f>
        <v>Utilities—Regulated Electric</v>
      </c>
      <c r="O64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3.9647577092510954E-2</v>
      </c>
      <c r="P64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6.7796610169491595E-2</v>
      </c>
      <c r="Q642" s="17">
        <f>IFERROR(ZACKS_Screener[[#This Row],[Price]]/ZACKS_Screener[[#This Row],[EPS1]], "")</f>
        <v>17.262711864406782</v>
      </c>
      <c r="R642" s="17">
        <f>IFERROR(ZACKS_Screener[[#This Row],[Price]]/ZACKS_Screener[[#This Row],[EPS2]], "")</f>
        <v>16.166666666666668</v>
      </c>
      <c r="S642" s="17">
        <f>IFERROR(ZACKS_Screener[[#This Row],[PE1]]/(ZACKS_Screener[[#This Row],[EG1]]*100), "")</f>
        <v>4.3540395480226062</v>
      </c>
      <c r="T642" s="17">
        <f>IFERROR(ZACKS_Screener[[#This Row],[PE2]]/(ZACKS_Screener[[#This Row],[EG2]]*100), "")</f>
        <v>2.3845833333333313</v>
      </c>
      <c r="U642"/>
    </row>
    <row r="643" spans="1:21" x14ac:dyDescent="0.25">
      <c r="A643" s="20" t="s">
        <v>1184</v>
      </c>
      <c r="B643" s="34">
        <v>6166.86</v>
      </c>
      <c r="C643" s="6" t="s">
        <v>1183</v>
      </c>
      <c r="D643" s="6" t="s">
        <v>22</v>
      </c>
      <c r="E643" s="6" t="s">
        <v>41</v>
      </c>
      <c r="F643" s="6" t="s">
        <v>67</v>
      </c>
      <c r="G643">
        <v>12</v>
      </c>
      <c r="H643">
        <v>202212</v>
      </c>
      <c r="I643" s="8">
        <v>18.940000000000001</v>
      </c>
      <c r="J643" s="8">
        <v>0.82</v>
      </c>
      <c r="K643" s="8">
        <v>0.9</v>
      </c>
      <c r="L643" s="8">
        <v>1.3</v>
      </c>
      <c r="M643" s="35" t="str">
        <f>INDEX(YahooDetails[], MATCH(ZACKS_Screener[Ticker], YahooDetails[Ticker],0), 3)</f>
        <v>Healthcare</v>
      </c>
      <c r="N643" s="6" t="str">
        <f>INDEX(YahooDetails[], MATCH(ZACKS_Screener[Ticker], YahooDetails[Ticker],0), 2)</f>
        <v>Biotechnology</v>
      </c>
      <c r="O64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9.7560975609756184E-2</v>
      </c>
      <c r="P64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0.44444444444444448</v>
      </c>
      <c r="Q643" s="17">
        <f>IFERROR(ZACKS_Screener[[#This Row],[Price]]/ZACKS_Screener[[#This Row],[EPS1]], "")</f>
        <v>21.044444444444444</v>
      </c>
      <c r="R643" s="17">
        <f>IFERROR(ZACKS_Screener[[#This Row],[Price]]/ZACKS_Screener[[#This Row],[EPS2]], "")</f>
        <v>14.569230769230769</v>
      </c>
      <c r="S643" s="17">
        <f>IFERROR(ZACKS_Screener[[#This Row],[PE1]]/(ZACKS_Screener[[#This Row],[EG1]]*100), "")</f>
        <v>2.1570555555555537</v>
      </c>
      <c r="T643" s="17">
        <f>IFERROR(ZACKS_Screener[[#This Row],[PE2]]/(ZACKS_Screener[[#This Row],[EG2]]*100), "")</f>
        <v>0.32780769230769224</v>
      </c>
      <c r="U643"/>
    </row>
    <row r="644" spans="1:21" x14ac:dyDescent="0.25">
      <c r="A644" s="20" t="s">
        <v>1186</v>
      </c>
      <c r="B644" s="34">
        <v>5011.9399999999996</v>
      </c>
      <c r="C644" s="6" t="s">
        <v>1185</v>
      </c>
      <c r="D644" s="6" t="s">
        <v>22</v>
      </c>
      <c r="E644" s="6" t="s">
        <v>85</v>
      </c>
      <c r="F644" s="6" t="s">
        <v>111</v>
      </c>
      <c r="G644">
        <v>12</v>
      </c>
      <c r="H644">
        <v>202212</v>
      </c>
      <c r="I644" s="8">
        <v>150.75</v>
      </c>
      <c r="J644" s="8">
        <v>6.02</v>
      </c>
      <c r="K644" s="8">
        <v>6.88</v>
      </c>
      <c r="L644" s="8">
        <v>7.84</v>
      </c>
      <c r="M644" s="35" t="str">
        <f>INDEX(YahooDetails[], MATCH(ZACKS_Screener[Ticker], YahooDetails[Ticker],0), 3)</f>
        <v>Technology</v>
      </c>
      <c r="N644" s="6" t="str">
        <f>INDEX(YahooDetails[], MATCH(ZACKS_Screener[Ticker], YahooDetails[Ticker],0), 2)</f>
        <v>Information Technology Services</v>
      </c>
      <c r="O64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0.14285714285714293</v>
      </c>
      <c r="P64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0.13953488372093023</v>
      </c>
      <c r="Q644" s="17">
        <f>IFERROR(ZACKS_Screener[[#This Row],[Price]]/ZACKS_Screener[[#This Row],[EPS1]], "")</f>
        <v>21.911337209302324</v>
      </c>
      <c r="R644" s="17">
        <f>IFERROR(ZACKS_Screener[[#This Row],[Price]]/ZACKS_Screener[[#This Row],[EPS2]], "")</f>
        <v>19.228316326530614</v>
      </c>
      <c r="S644" s="17">
        <f>IFERROR(ZACKS_Screener[[#This Row],[PE1]]/(ZACKS_Screener[[#This Row],[EG1]]*100), "")</f>
        <v>1.5337936046511618</v>
      </c>
      <c r="T644" s="17">
        <f>IFERROR(ZACKS_Screener[[#This Row],[PE2]]/(ZACKS_Screener[[#This Row],[EG2]]*100), "")</f>
        <v>1.3780293367346941</v>
      </c>
      <c r="U644"/>
    </row>
    <row r="645" spans="1:21" x14ac:dyDescent="0.25">
      <c r="A645" s="20" t="s">
        <v>1188</v>
      </c>
      <c r="B645" s="34">
        <v>6088.85</v>
      </c>
      <c r="C645" s="6" t="s">
        <v>1187</v>
      </c>
      <c r="D645" s="6" t="s">
        <v>13</v>
      </c>
      <c r="E645" s="6" t="s">
        <v>26</v>
      </c>
      <c r="F645" s="6" t="s">
        <v>908</v>
      </c>
      <c r="G645">
        <v>3</v>
      </c>
      <c r="H645">
        <v>202303</v>
      </c>
      <c r="I645" s="8">
        <v>172.05</v>
      </c>
      <c r="J645" s="8">
        <v>12.53</v>
      </c>
      <c r="K645" s="8">
        <v>13.58</v>
      </c>
      <c r="L645" s="8">
        <v>14.86</v>
      </c>
      <c r="M645" s="35" t="str">
        <f>INDEX(YahooDetails[], MATCH(ZACKS_Screener[Ticker], YahooDetails[Ticker],0), 3)</f>
        <v>Basic Materials</v>
      </c>
      <c r="N645" s="6" t="str">
        <f>INDEX(YahooDetails[], MATCH(ZACKS_Screener[Ticker], YahooDetails[Ticker],0), 2)</f>
        <v>Building Materials</v>
      </c>
      <c r="O64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8.379888268156431E-2</v>
      </c>
      <c r="P64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9.425625920471277E-2</v>
      </c>
      <c r="Q645" s="17">
        <f>IFERROR(ZACKS_Screener[[#This Row],[Price]]/ZACKS_Screener[[#This Row],[EPS1]], "")</f>
        <v>12.66936671575847</v>
      </c>
      <c r="R645" s="17">
        <f>IFERROR(ZACKS_Screener[[#This Row],[Price]]/ZACKS_Screener[[#This Row],[EPS2]], "")</f>
        <v>11.578061911170931</v>
      </c>
      <c r="S645" s="17">
        <f>IFERROR(ZACKS_Screener[[#This Row],[PE1]]/(ZACKS_Screener[[#This Row],[EG1]]*100), "")</f>
        <v>1.5118777614138428</v>
      </c>
      <c r="T645" s="17">
        <f>IFERROR(ZACKS_Screener[[#This Row],[PE2]]/(ZACKS_Screener[[#This Row],[EG2]]*100), "")</f>
        <v>1.2283600058882915</v>
      </c>
      <c r="U645"/>
    </row>
    <row r="646" spans="1:21" x14ac:dyDescent="0.25">
      <c r="A646" s="20" t="s">
        <v>1190</v>
      </c>
      <c r="B646" s="34">
        <v>17691.810000000001</v>
      </c>
      <c r="C646" s="6" t="s">
        <v>1189</v>
      </c>
      <c r="D646" s="6" t="s">
        <v>22</v>
      </c>
      <c r="E646" s="6" t="s">
        <v>23</v>
      </c>
      <c r="F646" s="6" t="s">
        <v>334</v>
      </c>
      <c r="G646">
        <v>12</v>
      </c>
      <c r="H646">
        <v>202212</v>
      </c>
      <c r="I646" s="8">
        <v>115.79</v>
      </c>
      <c r="J646" s="8">
        <v>8.26</v>
      </c>
      <c r="K646" s="8">
        <v>5.42</v>
      </c>
      <c r="L646" s="8">
        <v>5.16</v>
      </c>
      <c r="M646" s="35" t="str">
        <f>INDEX(YahooDetails[], MATCH(ZACKS_Screener[Ticker], YahooDetails[Ticker],0), 3)</f>
        <v>Industrials</v>
      </c>
      <c r="N646" s="6" t="str">
        <f>INDEX(YahooDetails[], MATCH(ZACKS_Screener[Ticker], YahooDetails[Ticker],0), 2)</f>
        <v>Integrated Freight &amp; Logistics</v>
      </c>
      <c r="O64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-0.34382566585956414</v>
      </c>
      <c r="P64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-4.7970479704797009E-2</v>
      </c>
      <c r="Q646" s="17">
        <f>IFERROR(ZACKS_Screener[[#This Row],[Price]]/ZACKS_Screener[[#This Row],[EPS1]], "")</f>
        <v>21.363468634686349</v>
      </c>
      <c r="R646" s="17">
        <f>IFERROR(ZACKS_Screener[[#This Row],[Price]]/ZACKS_Screener[[#This Row],[EPS2]], "")</f>
        <v>22.439922480620154</v>
      </c>
      <c r="S646" s="17">
        <f>IFERROR(ZACKS_Screener[[#This Row],[PE1]]/(ZACKS_Screener[[#This Row],[EG1]]*100), "")</f>
        <v>-0.62134595395249748</v>
      </c>
      <c r="T646" s="17">
        <f>IFERROR(ZACKS_Screener[[#This Row],[PE2]]/(ZACKS_Screener[[#This Row],[EG2]]*100), "")</f>
        <v>-4.6778607632677431</v>
      </c>
      <c r="U646"/>
    </row>
    <row r="647" spans="1:21" x14ac:dyDescent="0.25">
      <c r="A647" s="20" t="s">
        <v>1192</v>
      </c>
      <c r="B647" s="34">
        <v>15837.48</v>
      </c>
      <c r="C647" s="6" t="s">
        <v>1191</v>
      </c>
      <c r="D647" s="6" t="s">
        <v>22</v>
      </c>
      <c r="E647" s="6" t="s">
        <v>30</v>
      </c>
      <c r="F647" s="6" t="s">
        <v>256</v>
      </c>
      <c r="G647">
        <v>12</v>
      </c>
      <c r="H647">
        <v>202212</v>
      </c>
      <c r="I647" s="8">
        <v>106.92</v>
      </c>
      <c r="J647" s="8">
        <v>6.79</v>
      </c>
      <c r="K647" s="8">
        <v>9.1</v>
      </c>
      <c r="L647" s="8">
        <v>11.88</v>
      </c>
      <c r="M647" s="35" t="str">
        <f>INDEX(YahooDetails[], MATCH(ZACKS_Screener[Ticker], YahooDetails[Ticker],0), 3)</f>
        <v>Consumer Cyclical</v>
      </c>
      <c r="N647" s="6" t="str">
        <f>INDEX(YahooDetails[], MATCH(ZACKS_Screener[Ticker], YahooDetails[Ticker],0), 2)</f>
        <v>Travel Services</v>
      </c>
      <c r="O64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0.34020618556701027</v>
      </c>
      <c r="P64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0.30549450549450563</v>
      </c>
      <c r="Q647" s="17">
        <f>IFERROR(ZACKS_Screener[[#This Row],[Price]]/ZACKS_Screener[[#This Row],[EPS1]], "")</f>
        <v>11.74945054945055</v>
      </c>
      <c r="R647" s="17">
        <f>IFERROR(ZACKS_Screener[[#This Row],[Price]]/ZACKS_Screener[[#This Row],[EPS2]], "")</f>
        <v>9</v>
      </c>
      <c r="S647" s="17">
        <f>IFERROR(ZACKS_Screener[[#This Row],[PE1]]/(ZACKS_Screener[[#This Row],[EG1]]*100), "")</f>
        <v>0.34536263736263745</v>
      </c>
      <c r="T647" s="17">
        <f>IFERROR(ZACKS_Screener[[#This Row],[PE2]]/(ZACKS_Screener[[#This Row],[EG2]]*100), "")</f>
        <v>0.29460431654676245</v>
      </c>
      <c r="U647"/>
    </row>
    <row r="648" spans="1:21" x14ac:dyDescent="0.25">
      <c r="A648" s="20" t="s">
        <v>3649</v>
      </c>
      <c r="B648" s="34">
        <v>3032.02</v>
      </c>
      <c r="C648" s="6" t="s">
        <v>3648</v>
      </c>
      <c r="D648" s="6" t="s">
        <v>22</v>
      </c>
      <c r="E648" s="6" t="s">
        <v>37</v>
      </c>
      <c r="F648" s="6" t="s">
        <v>458</v>
      </c>
      <c r="G648">
        <v>12</v>
      </c>
      <c r="H648">
        <v>202212</v>
      </c>
      <c r="I648" s="8">
        <v>19.760000000000002</v>
      </c>
      <c r="J648" s="8">
        <v>0.1</v>
      </c>
      <c r="K648" s="8">
        <v>0.28000000000000003</v>
      </c>
      <c r="L648" s="8">
        <v>0.47</v>
      </c>
      <c r="M648" s="35" t="str">
        <f>INDEX(YahooDetails[], MATCH(ZACKS_Screener[Ticker], YahooDetails[Ticker],0), 3)</f>
        <v>Real Estate</v>
      </c>
      <c r="N648" s="6" t="str">
        <f>INDEX(YahooDetails[], MATCH(ZACKS_Screener[Ticker], YahooDetails[Ticker],0), 2)</f>
        <v>Real Estate Services</v>
      </c>
      <c r="O64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1.8</v>
      </c>
      <c r="P64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0.67857142857142827</v>
      </c>
      <c r="Q648" s="17">
        <f>IFERROR(ZACKS_Screener[[#This Row],[Price]]/ZACKS_Screener[[#This Row],[EPS1]], "")</f>
        <v>70.571428571428569</v>
      </c>
      <c r="R648" s="17">
        <f>IFERROR(ZACKS_Screener[[#This Row],[Price]]/ZACKS_Screener[[#This Row],[EPS2]], "")</f>
        <v>42.042553191489368</v>
      </c>
      <c r="S648" s="17">
        <f>IFERROR(ZACKS_Screener[[#This Row],[PE1]]/(ZACKS_Screener[[#This Row],[EG1]]*100), "")</f>
        <v>0.39206349206349206</v>
      </c>
      <c r="T648" s="17">
        <f>IFERROR(ZACKS_Screener[[#This Row],[PE2]]/(ZACKS_Screener[[#This Row],[EG2]]*100), "")</f>
        <v>0.61957446808510674</v>
      </c>
      <c r="U648"/>
    </row>
    <row r="649" spans="1:21" x14ac:dyDescent="0.25">
      <c r="A649" s="20" t="s">
        <v>1194</v>
      </c>
      <c r="B649" s="34">
        <v>5127.75</v>
      </c>
      <c r="C649" s="6" t="s">
        <v>1193</v>
      </c>
      <c r="D649" s="6" t="s">
        <v>22</v>
      </c>
      <c r="E649" s="6" t="s">
        <v>85</v>
      </c>
      <c r="F649" s="6" t="s">
        <v>86</v>
      </c>
      <c r="G649">
        <v>12</v>
      </c>
      <c r="H649">
        <v>202212</v>
      </c>
      <c r="I649" s="8">
        <v>100.94</v>
      </c>
      <c r="J649" s="8">
        <v>1.96</v>
      </c>
      <c r="K649" s="8">
        <v>2.1</v>
      </c>
      <c r="L649" s="8">
        <v>2.31</v>
      </c>
      <c r="M649" s="35" t="str">
        <f>INDEX(YahooDetails[], MATCH(ZACKS_Screener[Ticker], YahooDetails[Ticker],0), 3)</f>
        <v>Industrials</v>
      </c>
      <c r="N649" s="6" t="str">
        <f>INDEX(YahooDetails[], MATCH(ZACKS_Screener[Ticker], YahooDetails[Ticker],0), 2)</f>
        <v>Engineering &amp; Construction</v>
      </c>
      <c r="O64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7.1428571428571494E-2</v>
      </c>
      <c r="P64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9.9999999999999978E-2</v>
      </c>
      <c r="Q649" s="17">
        <f>IFERROR(ZACKS_Screener[[#This Row],[Price]]/ZACKS_Screener[[#This Row],[EPS1]], "")</f>
        <v>48.066666666666663</v>
      </c>
      <c r="R649" s="17">
        <f>IFERROR(ZACKS_Screener[[#This Row],[Price]]/ZACKS_Screener[[#This Row],[EPS2]], "")</f>
        <v>43.696969696969695</v>
      </c>
      <c r="S649" s="17">
        <f>IFERROR(ZACKS_Screener[[#This Row],[PE1]]/(ZACKS_Screener[[#This Row],[EG1]]*100), "")</f>
        <v>6.7293333333333267</v>
      </c>
      <c r="T649" s="17">
        <f>IFERROR(ZACKS_Screener[[#This Row],[PE2]]/(ZACKS_Screener[[#This Row],[EG2]]*100), "")</f>
        <v>4.3696969696969701</v>
      </c>
      <c r="U649"/>
    </row>
    <row r="650" spans="1:21" x14ac:dyDescent="0.25">
      <c r="A650" s="20" t="s">
        <v>1196</v>
      </c>
      <c r="B650" s="34">
        <v>19420.12</v>
      </c>
      <c r="C650" s="6" t="s">
        <v>1195</v>
      </c>
      <c r="D650" s="6" t="s">
        <v>13</v>
      </c>
      <c r="E650" s="6" t="s">
        <v>37</v>
      </c>
      <c r="F650" s="6" t="s">
        <v>250</v>
      </c>
      <c r="G650">
        <v>12</v>
      </c>
      <c r="H650">
        <v>202212</v>
      </c>
      <c r="I650" s="8">
        <v>143.80000000000001</v>
      </c>
      <c r="J650" s="8">
        <v>8.44</v>
      </c>
      <c r="K650" s="8">
        <v>8.5</v>
      </c>
      <c r="L650" s="8">
        <v>9.02</v>
      </c>
      <c r="M650" s="35" t="str">
        <f>INDEX(YahooDetails[], MATCH(ZACKS_Screener[Ticker], YahooDetails[Ticker],0), 3)</f>
        <v>Real Estate</v>
      </c>
      <c r="N650" s="6" t="str">
        <f>INDEX(YahooDetails[], MATCH(ZACKS_Screener[Ticker], YahooDetails[Ticker],0), 2)</f>
        <v>REIT—Industrial</v>
      </c>
      <c r="O65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7.1090047393365524E-3</v>
      </c>
      <c r="P65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6.1176470588235242E-2</v>
      </c>
      <c r="Q650" s="17">
        <f>IFERROR(ZACKS_Screener[[#This Row],[Price]]/ZACKS_Screener[[#This Row],[EPS1]], "")</f>
        <v>16.91764705882353</v>
      </c>
      <c r="R650" s="17">
        <f>IFERROR(ZACKS_Screener[[#This Row],[Price]]/ZACKS_Screener[[#This Row],[EPS2]], "")</f>
        <v>15.942350332594238</v>
      </c>
      <c r="S650" s="17">
        <f>IFERROR(ZACKS_Screener[[#This Row],[PE1]]/(ZACKS_Screener[[#This Row],[EG1]]*100), "")</f>
        <v>23.797490196078229</v>
      </c>
      <c r="T650" s="17">
        <f>IFERROR(ZACKS_Screener[[#This Row],[PE2]]/(ZACKS_Screener[[#This Row],[EG2]]*100), "")</f>
        <v>2.6059611120586754</v>
      </c>
      <c r="U650"/>
    </row>
    <row r="651" spans="1:21" x14ac:dyDescent="0.25">
      <c r="A651" s="20" t="s">
        <v>3651</v>
      </c>
      <c r="B651" s="34">
        <v>3173.33</v>
      </c>
      <c r="C651" s="6" t="s">
        <v>3650</v>
      </c>
      <c r="D651" s="6" t="s">
        <v>22</v>
      </c>
      <c r="E651" s="6" t="s">
        <v>14</v>
      </c>
      <c r="F651" s="6" t="s">
        <v>860</v>
      </c>
      <c r="G651">
        <v>6</v>
      </c>
      <c r="H651">
        <v>202206</v>
      </c>
      <c r="I651" s="8">
        <v>24.6</v>
      </c>
      <c r="J651" s="8">
        <v>0.77</v>
      </c>
      <c r="K651" s="8">
        <v>1.08</v>
      </c>
      <c r="L651" s="8">
        <v>1.49</v>
      </c>
      <c r="M651" s="35" t="str">
        <f>INDEX(YahooDetails[], MATCH(ZACKS_Screener[Ticker], YahooDetails[Ticker],0), 3)</f>
        <v>Technology</v>
      </c>
      <c r="N651" s="6" t="str">
        <f>INDEX(YahooDetails[], MATCH(ZACKS_Screener[Ticker], YahooDetails[Ticker],0), 2)</f>
        <v>Communication Equipment</v>
      </c>
      <c r="O65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0.40259740259740268</v>
      </c>
      <c r="P65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0.37962962962962954</v>
      </c>
      <c r="Q651" s="17">
        <f>IFERROR(ZACKS_Screener[[#This Row],[Price]]/ZACKS_Screener[[#This Row],[EPS1]], "")</f>
        <v>22.777777777777779</v>
      </c>
      <c r="R651" s="17">
        <f>IFERROR(ZACKS_Screener[[#This Row],[Price]]/ZACKS_Screener[[#This Row],[EPS2]], "")</f>
        <v>16.51006711409396</v>
      </c>
      <c r="S651" s="17">
        <f>IFERROR(ZACKS_Screener[[#This Row],[PE1]]/(ZACKS_Screener[[#This Row],[EG1]]*100), "")</f>
        <v>0.56577060931899625</v>
      </c>
      <c r="T651" s="17">
        <f>IFERROR(ZACKS_Screener[[#This Row],[PE2]]/(ZACKS_Screener[[#This Row],[EG2]]*100), "")</f>
        <v>0.43489932885906052</v>
      </c>
      <c r="U651"/>
    </row>
    <row r="652" spans="1:21" x14ac:dyDescent="0.25">
      <c r="A652" s="20" t="s">
        <v>3653</v>
      </c>
      <c r="B652" s="34">
        <v>2008.39</v>
      </c>
      <c r="C652" s="6" t="s">
        <v>3652</v>
      </c>
      <c r="D652" s="6" t="s">
        <v>22</v>
      </c>
      <c r="E652" s="6" t="s">
        <v>41</v>
      </c>
      <c r="F652" s="6" t="s">
        <v>61</v>
      </c>
      <c r="G652">
        <v>12</v>
      </c>
      <c r="H652">
        <v>202212</v>
      </c>
      <c r="I652" s="8">
        <v>25.72</v>
      </c>
      <c r="J652" s="8">
        <v>0.65</v>
      </c>
      <c r="K652" s="8">
        <v>0.5</v>
      </c>
      <c r="L652" s="8">
        <v>0.71</v>
      </c>
      <c r="M652" s="35" t="str">
        <f>INDEX(YahooDetails[], MATCH(ZACKS_Screener[Ticker], YahooDetails[Ticker],0), 3)</f>
        <v>Consumer Cyclical</v>
      </c>
      <c r="N652" s="6" t="str">
        <f>INDEX(YahooDetails[], MATCH(ZACKS_Screener[Ticker], YahooDetails[Ticker],0), 2)</f>
        <v>Specialty Retail</v>
      </c>
      <c r="O65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-0.23076923076923078</v>
      </c>
      <c r="P65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0.41999999999999993</v>
      </c>
      <c r="Q652" s="17">
        <f>IFERROR(ZACKS_Screener[[#This Row],[Price]]/ZACKS_Screener[[#This Row],[EPS1]], "")</f>
        <v>51.44</v>
      </c>
      <c r="R652" s="17">
        <f>IFERROR(ZACKS_Screener[[#This Row],[Price]]/ZACKS_Screener[[#This Row],[EPS2]], "")</f>
        <v>36.225352112676056</v>
      </c>
      <c r="S652" s="17">
        <f>IFERROR(ZACKS_Screener[[#This Row],[PE1]]/(ZACKS_Screener[[#This Row],[EG1]]*100), "")</f>
        <v>-2.2290666666666668</v>
      </c>
      <c r="T652" s="17">
        <f>IFERROR(ZACKS_Screener[[#This Row],[PE2]]/(ZACKS_Screener[[#This Row],[EG2]]*100), "")</f>
        <v>0.86250838363514437</v>
      </c>
      <c r="U652"/>
    </row>
    <row r="653" spans="1:21" x14ac:dyDescent="0.25">
      <c r="A653" s="20" t="s">
        <v>1197</v>
      </c>
      <c r="B653" s="34">
        <v>8282.58</v>
      </c>
      <c r="C653" s="6" t="s">
        <v>90</v>
      </c>
      <c r="D653" s="6" t="s">
        <v>582</v>
      </c>
      <c r="E653" s="6" t="s">
        <v>37</v>
      </c>
      <c r="F653" s="6" t="s">
        <v>92</v>
      </c>
      <c r="G653">
        <v>12</v>
      </c>
      <c r="H653">
        <v>202212</v>
      </c>
      <c r="I653" s="8">
        <v>45.26</v>
      </c>
      <c r="J653" s="8"/>
      <c r="M653" s="35" t="str">
        <f>INDEX(YahooDetails[], MATCH(ZACKS_Screener[Ticker], YahooDetails[Ticker],0), 3)</f>
        <v/>
      </c>
      <c r="N653" s="6" t="str">
        <f>INDEX(YahooDetails[], MATCH(ZACKS_Screener[Ticker], YahooDetails[Ticker],0), 2)</f>
        <v/>
      </c>
      <c r="O653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653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653" s="17" t="str">
        <f>IFERROR(ZACKS_Screener[[#This Row],[Price]]/ZACKS_Screener[[#This Row],[EPS1]], "")</f>
        <v/>
      </c>
      <c r="R653" s="17" t="str">
        <f>IFERROR(ZACKS_Screener[[#This Row],[Price]]/ZACKS_Screener[[#This Row],[EPS2]], "")</f>
        <v/>
      </c>
      <c r="S653" s="17" t="str">
        <f>IFERROR(ZACKS_Screener[[#This Row],[PE1]]/(ZACKS_Screener[[#This Row],[EG1]]*100), "")</f>
        <v/>
      </c>
      <c r="T653" s="17" t="str">
        <f>IFERROR(ZACKS_Screener[[#This Row],[PE2]]/(ZACKS_Screener[[#This Row],[EG2]]*100), "")</f>
        <v/>
      </c>
      <c r="U653"/>
    </row>
    <row r="654" spans="1:21" x14ac:dyDescent="0.25">
      <c r="A654" s="20" t="s">
        <v>1199</v>
      </c>
      <c r="B654" s="34">
        <v>56890.95</v>
      </c>
      <c r="C654" s="6" t="s">
        <v>1198</v>
      </c>
      <c r="D654" s="6" t="s">
        <v>13</v>
      </c>
      <c r="E654" s="6" t="s">
        <v>107</v>
      </c>
      <c r="F654" s="6" t="s">
        <v>1200</v>
      </c>
      <c r="G654">
        <v>12</v>
      </c>
      <c r="H654">
        <v>202212</v>
      </c>
      <c r="I654" s="8">
        <v>14.22</v>
      </c>
      <c r="J654" s="8">
        <v>1.88</v>
      </c>
      <c r="K654" s="8">
        <v>1.74</v>
      </c>
      <c r="L654" s="8">
        <v>1.71</v>
      </c>
      <c r="M654" s="35" t="str">
        <f>INDEX(YahooDetails[], MATCH(ZACKS_Screener[Ticker], YahooDetails[Ticker],0), 3)</f>
        <v>Consumer Cyclical</v>
      </c>
      <c r="N654" s="6" t="str">
        <f>INDEX(YahooDetails[], MATCH(ZACKS_Screener[Ticker], YahooDetails[Ticker],0), 2)</f>
        <v>Auto Manufacturers</v>
      </c>
      <c r="O65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-7.4468085106382934E-2</v>
      </c>
      <c r="P65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-1.7241379310344845E-2</v>
      </c>
      <c r="Q654" s="17">
        <f>IFERROR(ZACKS_Screener[[#This Row],[Price]]/ZACKS_Screener[[#This Row],[EPS1]], "")</f>
        <v>8.1724137931034484</v>
      </c>
      <c r="R654" s="17">
        <f>IFERROR(ZACKS_Screener[[#This Row],[Price]]/ZACKS_Screener[[#This Row],[EPS2]], "")</f>
        <v>8.3157894736842106</v>
      </c>
      <c r="S654" s="17">
        <f>IFERROR(ZACKS_Screener[[#This Row],[PE1]]/(ZACKS_Screener[[#This Row],[EG1]]*100), "")</f>
        <v>-1.097438423645321</v>
      </c>
      <c r="T654" s="17">
        <f>IFERROR(ZACKS_Screener[[#This Row],[PE2]]/(ZACKS_Screener[[#This Row],[EG2]]*100), "")</f>
        <v>-4.8231578947368376</v>
      </c>
      <c r="U654"/>
    </row>
    <row r="655" spans="1:21" x14ac:dyDescent="0.25">
      <c r="A655" s="20" t="s">
        <v>3654</v>
      </c>
      <c r="B655" s="34">
        <v>2078.35</v>
      </c>
      <c r="C655" s="6" t="s">
        <v>3269</v>
      </c>
      <c r="D655" s="6" t="s">
        <v>22</v>
      </c>
      <c r="E655" s="6" t="s">
        <v>85</v>
      </c>
      <c r="F655" s="6" t="s">
        <v>286</v>
      </c>
      <c r="G655">
        <v>12</v>
      </c>
      <c r="H655">
        <v>202212</v>
      </c>
      <c r="I655" s="8">
        <v>14.21</v>
      </c>
      <c r="J655" s="8">
        <v>1.03</v>
      </c>
      <c r="K655" s="8">
        <v>1.02</v>
      </c>
      <c r="L655" s="8">
        <v>1.1399999999999999</v>
      </c>
      <c r="M655" s="35" t="str">
        <f>INDEX(YahooDetails[], MATCH(ZACKS_Screener[Ticker], YahooDetails[Ticker],0), 3)</f>
        <v>Industrials</v>
      </c>
      <c r="N655" s="6" t="str">
        <f>INDEX(YahooDetails[], MATCH(ZACKS_Screener[Ticker], YahooDetails[Ticker],0), 2)</f>
        <v>Specialty Business Services</v>
      </c>
      <c r="O65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-9.7087378640776777E-3</v>
      </c>
      <c r="P65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0.1176470588235293</v>
      </c>
      <c r="Q655" s="17">
        <f>IFERROR(ZACKS_Screener[[#This Row],[Price]]/ZACKS_Screener[[#This Row],[EPS1]], "")</f>
        <v>13.931372549019608</v>
      </c>
      <c r="R655" s="17">
        <f>IFERROR(ZACKS_Screener[[#This Row],[Price]]/ZACKS_Screener[[#This Row],[EPS2]], "")</f>
        <v>12.464912280701757</v>
      </c>
      <c r="S655" s="17">
        <f>IFERROR(ZACKS_Screener[[#This Row],[PE1]]/(ZACKS_Screener[[#This Row],[EG1]]*100), "")</f>
        <v>-14.349313725490184</v>
      </c>
      <c r="T655" s="17">
        <f>IFERROR(ZACKS_Screener[[#This Row],[PE2]]/(ZACKS_Screener[[#This Row],[EG2]]*100), "")</f>
        <v>1.0595175438596505</v>
      </c>
      <c r="U655"/>
    </row>
    <row r="656" spans="1:21" x14ac:dyDescent="0.25">
      <c r="A656" s="20" t="s">
        <v>1202</v>
      </c>
      <c r="B656" s="34">
        <v>5872.91</v>
      </c>
      <c r="C656" s="6" t="s">
        <v>1201</v>
      </c>
      <c r="D656" s="6" t="s">
        <v>13</v>
      </c>
      <c r="E656" s="6" t="s">
        <v>37</v>
      </c>
      <c r="F656" s="6" t="s">
        <v>70</v>
      </c>
      <c r="G656">
        <v>12</v>
      </c>
      <c r="H656">
        <v>202212</v>
      </c>
      <c r="I656" s="8">
        <v>56.9</v>
      </c>
      <c r="J656" s="8">
        <v>6.09</v>
      </c>
      <c r="K656" s="8">
        <v>4.17</v>
      </c>
      <c r="L656" s="8">
        <v>5.36</v>
      </c>
      <c r="M656" s="35" t="str">
        <f>INDEX(YahooDetails[], MATCH(ZACKS_Screener[Ticker], YahooDetails[Ticker],0), 3)</f>
        <v>Financial Services</v>
      </c>
      <c r="N656" s="6" t="str">
        <f>INDEX(YahooDetails[], MATCH(ZACKS_Screener[Ticker], YahooDetails[Ticker],0), 2)</f>
        <v>Insurance—Specialty</v>
      </c>
      <c r="O65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-0.31527093596059114</v>
      </c>
      <c r="P65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0.2853717026378898</v>
      </c>
      <c r="Q656" s="17">
        <f>IFERROR(ZACKS_Screener[[#This Row],[Price]]/ZACKS_Screener[[#This Row],[EPS1]], "")</f>
        <v>13.645083932853717</v>
      </c>
      <c r="R656" s="17">
        <f>IFERROR(ZACKS_Screener[[#This Row],[Price]]/ZACKS_Screener[[#This Row],[EPS2]], "")</f>
        <v>10.615671641791044</v>
      </c>
      <c r="S656" s="17">
        <f>IFERROR(ZACKS_Screener[[#This Row],[PE1]]/(ZACKS_Screener[[#This Row],[EG1]]*100), "")</f>
        <v>-0.43280500599520383</v>
      </c>
      <c r="T656" s="17">
        <f>IFERROR(ZACKS_Screener[[#This Row],[PE2]]/(ZACKS_Screener[[#This Row],[EG2]]*100), "")</f>
        <v>0.37199454408629107</v>
      </c>
      <c r="U656"/>
    </row>
    <row r="657" spans="1:21" x14ac:dyDescent="0.25">
      <c r="A657" s="20" t="s">
        <v>1204</v>
      </c>
      <c r="B657" s="34">
        <v>22993.439999999999</v>
      </c>
      <c r="C657" s="6" t="s">
        <v>1203</v>
      </c>
      <c r="D657" s="6" t="s">
        <v>22</v>
      </c>
      <c r="E657" s="6" t="s">
        <v>223</v>
      </c>
      <c r="F657" s="6" t="s">
        <v>270</v>
      </c>
      <c r="G657">
        <v>12</v>
      </c>
      <c r="H657">
        <v>202212</v>
      </c>
      <c r="I657" s="8">
        <v>126.97</v>
      </c>
      <c r="J657" s="8">
        <v>24.02</v>
      </c>
      <c r="K657" s="8">
        <v>18.510000000000002</v>
      </c>
      <c r="L657" s="8">
        <v>20.57</v>
      </c>
      <c r="M657" s="35" t="str">
        <f>INDEX(YahooDetails[], MATCH(ZACKS_Screener[Ticker], YahooDetails[Ticker],0), 3)</f>
        <v>Energy</v>
      </c>
      <c r="N657" s="6" t="str">
        <f>INDEX(YahooDetails[], MATCH(ZACKS_Screener[Ticker], YahooDetails[Ticker],0), 2)</f>
        <v>Oil &amp; Gas E&amp;P</v>
      </c>
      <c r="O65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-0.22939217318900909</v>
      </c>
      <c r="P65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0.11129119394921656</v>
      </c>
      <c r="Q657" s="17">
        <f>IFERROR(ZACKS_Screener[[#This Row],[Price]]/ZACKS_Screener[[#This Row],[EPS1]], "")</f>
        <v>6.8595353862776873</v>
      </c>
      <c r="R657" s="17">
        <f>IFERROR(ZACKS_Screener[[#This Row],[Price]]/ZACKS_Screener[[#This Row],[EPS2]], "")</f>
        <v>6.1725814292659207</v>
      </c>
      <c r="S657" s="17">
        <f>IFERROR(ZACKS_Screener[[#This Row],[PE1]]/(ZACKS_Screener[[#This Row],[EG1]]*100), "")</f>
        <v>-0.29903092555061722</v>
      </c>
      <c r="T657" s="17">
        <f>IFERROR(ZACKS_Screener[[#This Row],[PE2]]/(ZACKS_Screener[[#This Row],[EG2]]*100), "")</f>
        <v>0.55463340900831204</v>
      </c>
      <c r="U657"/>
    </row>
    <row r="658" spans="1:21" x14ac:dyDescent="0.25">
      <c r="A658" s="20" t="s">
        <v>1206</v>
      </c>
      <c r="B658" s="34">
        <v>32405.64</v>
      </c>
      <c r="C658" s="6" t="s">
        <v>1205</v>
      </c>
      <c r="D658" s="6" t="s">
        <v>22</v>
      </c>
      <c r="E658" s="6" t="s">
        <v>30</v>
      </c>
      <c r="F658" s="6" t="s">
        <v>455</v>
      </c>
      <c r="G658">
        <v>12</v>
      </c>
      <c r="H658">
        <v>202212</v>
      </c>
      <c r="I658" s="8">
        <v>56.75</v>
      </c>
      <c r="J658" s="8">
        <v>1.89</v>
      </c>
      <c r="K658" s="8">
        <v>1.98</v>
      </c>
      <c r="L658" s="8">
        <v>2.09</v>
      </c>
      <c r="M658" s="35" t="str">
        <f>INDEX(YahooDetails[], MATCH(ZACKS_Screener[Ticker], YahooDetails[Ticker],0), 3)</f>
        <v>Industrials</v>
      </c>
      <c r="N658" s="6" t="str">
        <f>INDEX(YahooDetails[], MATCH(ZACKS_Screener[Ticker], YahooDetails[Ticker],0), 2)</f>
        <v>Industrial Distribution</v>
      </c>
      <c r="O65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4.7619047619047665E-2</v>
      </c>
      <c r="P65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5.555555555555549E-2</v>
      </c>
      <c r="Q658" s="17">
        <f>IFERROR(ZACKS_Screener[[#This Row],[Price]]/ZACKS_Screener[[#This Row],[EPS1]], "")</f>
        <v>28.661616161616163</v>
      </c>
      <c r="R658" s="17">
        <f>IFERROR(ZACKS_Screener[[#This Row],[Price]]/ZACKS_Screener[[#This Row],[EPS2]], "")</f>
        <v>27.153110047846891</v>
      </c>
      <c r="S658" s="17">
        <f>IFERROR(ZACKS_Screener[[#This Row],[PE1]]/(ZACKS_Screener[[#This Row],[EG1]]*100), "")</f>
        <v>6.0189393939393883</v>
      </c>
      <c r="T658" s="17">
        <f>IFERROR(ZACKS_Screener[[#This Row],[PE2]]/(ZACKS_Screener[[#This Row],[EG2]]*100), "")</f>
        <v>4.8875598086124459</v>
      </c>
      <c r="U658"/>
    </row>
    <row r="659" spans="1:21" x14ac:dyDescent="0.25">
      <c r="A659" s="20" t="s">
        <v>1208</v>
      </c>
      <c r="B659" s="34">
        <v>8537.7099999999991</v>
      </c>
      <c r="C659" s="6" t="s">
        <v>1207</v>
      </c>
      <c r="D659" s="6" t="s">
        <v>13</v>
      </c>
      <c r="E659" s="6" t="s">
        <v>30</v>
      </c>
      <c r="F659" s="6" t="s">
        <v>1209</v>
      </c>
      <c r="G659">
        <v>12</v>
      </c>
      <c r="H659">
        <v>202212</v>
      </c>
      <c r="I659" s="8">
        <v>67.38</v>
      </c>
      <c r="J659" s="8">
        <v>4.24</v>
      </c>
      <c r="K659" s="8">
        <v>3.75</v>
      </c>
      <c r="L659" s="8">
        <v>4.29</v>
      </c>
      <c r="M659" s="35" t="str">
        <f>INDEX(YahooDetails[], MATCH(ZACKS_Screener[Ticker], YahooDetails[Ticker],0), 3)</f>
        <v>Industrials</v>
      </c>
      <c r="N659" s="6" t="str">
        <f>INDEX(YahooDetails[], MATCH(ZACKS_Screener[Ticker], YahooDetails[Ticker],0), 2)</f>
        <v>Building Products &amp; Equipment</v>
      </c>
      <c r="O65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-0.1155660377358491</v>
      </c>
      <c r="P65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0.14400000000000002</v>
      </c>
      <c r="Q659" s="17">
        <f>IFERROR(ZACKS_Screener[[#This Row],[Price]]/ZACKS_Screener[[#This Row],[EPS1]], "")</f>
        <v>17.968</v>
      </c>
      <c r="R659" s="17">
        <f>IFERROR(ZACKS_Screener[[#This Row],[Price]]/ZACKS_Screener[[#This Row],[EPS2]], "")</f>
        <v>15.706293706293705</v>
      </c>
      <c r="S659" s="17">
        <f>IFERROR(ZACKS_Screener[[#This Row],[PE1]]/(ZACKS_Screener[[#This Row],[EG1]]*100), "")</f>
        <v>-1.5547820408163258</v>
      </c>
      <c r="T659" s="17">
        <f>IFERROR(ZACKS_Screener[[#This Row],[PE2]]/(ZACKS_Screener[[#This Row],[EG2]]*100), "")</f>
        <v>1.0907148407148404</v>
      </c>
      <c r="U659"/>
    </row>
    <row r="660" spans="1:21" x14ac:dyDescent="0.25">
      <c r="A660" s="20" t="s">
        <v>3657</v>
      </c>
      <c r="B660" s="34">
        <v>2276.13</v>
      </c>
      <c r="C660" s="6" t="s">
        <v>3656</v>
      </c>
      <c r="D660" s="6" t="s">
        <v>13</v>
      </c>
      <c r="E660" s="6" t="s">
        <v>37</v>
      </c>
      <c r="F660" s="6" t="s">
        <v>550</v>
      </c>
      <c r="G660">
        <v>12</v>
      </c>
      <c r="H660">
        <v>202212</v>
      </c>
      <c r="I660" s="8">
        <v>12.66</v>
      </c>
      <c r="J660" s="8">
        <v>1.59</v>
      </c>
      <c r="K660" s="8">
        <v>1.49</v>
      </c>
      <c r="L660" s="8">
        <v>1.53</v>
      </c>
      <c r="M660" s="35" t="str">
        <f>INDEX(YahooDetails[], MATCH(ZACKS_Screener[Ticker], YahooDetails[Ticker],0), 3)</f>
        <v>Financial Services</v>
      </c>
      <c r="N660" s="6" t="str">
        <f>INDEX(YahooDetails[], MATCH(ZACKS_Screener[Ticker], YahooDetails[Ticker],0), 2)</f>
        <v>Banks—Regional</v>
      </c>
      <c r="O66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-6.2893081761006345E-2</v>
      </c>
      <c r="P66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2.6845637583892641E-2</v>
      </c>
      <c r="Q660" s="17">
        <f>IFERROR(ZACKS_Screener[[#This Row],[Price]]/ZACKS_Screener[[#This Row],[EPS1]], "")</f>
        <v>8.4966442953020138</v>
      </c>
      <c r="R660" s="17">
        <f>IFERROR(ZACKS_Screener[[#This Row],[Price]]/ZACKS_Screener[[#This Row],[EPS2]], "")</f>
        <v>8.2745098039215694</v>
      </c>
      <c r="S660" s="17">
        <f>IFERROR(ZACKS_Screener[[#This Row],[PE1]]/(ZACKS_Screener[[#This Row],[EG1]]*100), "")</f>
        <v>-1.350966442953019</v>
      </c>
      <c r="T660" s="17">
        <f>IFERROR(ZACKS_Screener[[#This Row],[PE2]]/(ZACKS_Screener[[#This Row],[EG2]]*100), "")</f>
        <v>3.0822549019607819</v>
      </c>
      <c r="U660"/>
    </row>
    <row r="661" spans="1:21" x14ac:dyDescent="0.25">
      <c r="A661" s="20" t="s">
        <v>1211</v>
      </c>
      <c r="B661" s="34">
        <v>4291.8599999999997</v>
      </c>
      <c r="C661" s="6" t="s">
        <v>1210</v>
      </c>
      <c r="D661" s="6" t="s">
        <v>22</v>
      </c>
      <c r="E661" s="6" t="s">
        <v>85</v>
      </c>
      <c r="F661" s="6" t="s">
        <v>981</v>
      </c>
      <c r="G661">
        <v>12</v>
      </c>
      <c r="H661">
        <v>202212</v>
      </c>
      <c r="I661" s="8">
        <v>94.39</v>
      </c>
      <c r="J661" s="8">
        <v>5.19</v>
      </c>
      <c r="K661" s="8">
        <v>5.47</v>
      </c>
      <c r="L661" s="8">
        <v>6.68</v>
      </c>
      <c r="M661" s="35" t="str">
        <f>INDEX(YahooDetails[], MATCH(ZACKS_Screener[Ticker], YahooDetails[Ticker],0), 3)</f>
        <v>Financial Services</v>
      </c>
      <c r="N661" s="6" t="str">
        <f>INDEX(YahooDetails[], MATCH(ZACKS_Screener[Ticker], YahooDetails[Ticker],0), 2)</f>
        <v>Credit Services</v>
      </c>
      <c r="O66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5.3949903660886193E-2</v>
      </c>
      <c r="P66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0.22120658135283364</v>
      </c>
      <c r="Q661" s="17">
        <f>IFERROR(ZACKS_Screener[[#This Row],[Price]]/ZACKS_Screener[[#This Row],[EPS1]], "")</f>
        <v>17.255941499085925</v>
      </c>
      <c r="R661" s="17">
        <f>IFERROR(ZACKS_Screener[[#This Row],[Price]]/ZACKS_Screener[[#This Row],[EPS2]], "")</f>
        <v>14.130239520958085</v>
      </c>
      <c r="S661" s="17">
        <f>IFERROR(ZACKS_Screener[[#This Row],[PE1]]/(ZACKS_Screener[[#This Row],[EG1]]*100), "")</f>
        <v>3.1985120135805771</v>
      </c>
      <c r="T661" s="17">
        <f>IFERROR(ZACKS_Screener[[#This Row],[PE2]]/(ZACKS_Screener[[#This Row],[EG2]]*100), "")</f>
        <v>0.63878024941851841</v>
      </c>
      <c r="U661"/>
    </row>
    <row r="662" spans="1:21" x14ac:dyDescent="0.25">
      <c r="A662" s="20" t="s">
        <v>1213</v>
      </c>
      <c r="B662" s="34">
        <v>6526.17</v>
      </c>
      <c r="C662" s="6" t="s">
        <v>1212</v>
      </c>
      <c r="D662" s="6" t="s">
        <v>13</v>
      </c>
      <c r="E662" s="6" t="s">
        <v>85</v>
      </c>
      <c r="F662" s="6" t="s">
        <v>86</v>
      </c>
      <c r="G662">
        <v>12</v>
      </c>
      <c r="H662">
        <v>202212</v>
      </c>
      <c r="I662" s="8">
        <v>192.06</v>
      </c>
      <c r="J662" s="8">
        <v>6.77</v>
      </c>
      <c r="K662" s="8">
        <v>7.28</v>
      </c>
      <c r="L662" s="8">
        <v>8.42</v>
      </c>
      <c r="M662" s="35" t="str">
        <f>INDEX(YahooDetails[], MATCH(ZACKS_Screener[Ticker], YahooDetails[Ticker],0), 3)</f>
        <v>Industrials</v>
      </c>
      <c r="N662" s="6" t="str">
        <f>INDEX(YahooDetails[], MATCH(ZACKS_Screener[Ticker], YahooDetails[Ticker],0), 2)</f>
        <v>Consulting Services</v>
      </c>
      <c r="O66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7.5332348596750476E-2</v>
      </c>
      <c r="P66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0.15659340659340654</v>
      </c>
      <c r="Q662" s="17">
        <f>IFERROR(ZACKS_Screener[[#This Row],[Price]]/ZACKS_Screener[[#This Row],[EPS1]], "")</f>
        <v>26.381868131868131</v>
      </c>
      <c r="R662" s="17">
        <f>IFERROR(ZACKS_Screener[[#This Row],[Price]]/ZACKS_Screener[[#This Row],[EPS2]], "")</f>
        <v>22.809976247030878</v>
      </c>
      <c r="S662" s="17">
        <f>IFERROR(ZACKS_Screener[[#This Row],[PE1]]/(ZACKS_Screener[[#This Row],[EG1]]*100), "")</f>
        <v>3.5020636716224902</v>
      </c>
      <c r="T662" s="17">
        <f>IFERROR(ZACKS_Screener[[#This Row],[PE2]]/(ZACKS_Screener[[#This Row],[EG2]]*100), "")</f>
        <v>1.4566370796349548</v>
      </c>
      <c r="U662"/>
    </row>
    <row r="663" spans="1:21" x14ac:dyDescent="0.25">
      <c r="A663" s="20" t="s">
        <v>1215</v>
      </c>
      <c r="B663" s="34">
        <v>18523.740000000002</v>
      </c>
      <c r="C663" s="6" t="s">
        <v>1214</v>
      </c>
      <c r="D663" s="6" t="s">
        <v>22</v>
      </c>
      <c r="E663" s="6" t="s">
        <v>37</v>
      </c>
      <c r="F663" s="6" t="s">
        <v>550</v>
      </c>
      <c r="G663">
        <v>12</v>
      </c>
      <c r="H663">
        <v>202212</v>
      </c>
      <c r="I663" s="8">
        <v>1275.74</v>
      </c>
      <c r="J663" s="8">
        <v>77.239999999999995</v>
      </c>
      <c r="K663" s="8">
        <v>150.6</v>
      </c>
      <c r="L663" s="8">
        <v>184.87</v>
      </c>
      <c r="M663" s="35" t="str">
        <f>INDEX(YahooDetails[], MATCH(ZACKS_Screener[Ticker], YahooDetails[Ticker],0), 3)</f>
        <v>Financial Services</v>
      </c>
      <c r="N663" s="6" t="str">
        <f>INDEX(YahooDetails[], MATCH(ZACKS_Screener[Ticker], YahooDetails[Ticker],0), 2)</f>
        <v>Banks—Regional</v>
      </c>
      <c r="O66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0.94976696012428796</v>
      </c>
      <c r="P66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0.22755644090305452</v>
      </c>
      <c r="Q663" s="17">
        <f>IFERROR(ZACKS_Screener[[#This Row],[Price]]/ZACKS_Screener[[#This Row],[EPS1]], "")</f>
        <v>8.4710491367861884</v>
      </c>
      <c r="R663" s="17">
        <f>IFERROR(ZACKS_Screener[[#This Row],[Price]]/ZACKS_Screener[[#This Row],[EPS2]], "")</f>
        <v>6.9007410612863094</v>
      </c>
      <c r="S663" s="17">
        <f>IFERROR(ZACKS_Screener[[#This Row],[PE1]]/(ZACKS_Screener[[#This Row],[EG1]]*100), "")</f>
        <v>8.9190817247187193E-2</v>
      </c>
      <c r="T663" s="17">
        <f>IFERROR(ZACKS_Screener[[#This Row],[PE2]]/(ZACKS_Screener[[#This Row],[EG2]]*100), "")</f>
        <v>0.30325404255317123</v>
      </c>
      <c r="U663"/>
    </row>
    <row r="664" spans="1:21" x14ac:dyDescent="0.25">
      <c r="A664" s="20" t="s">
        <v>3659</v>
      </c>
      <c r="B664" s="34">
        <v>2250.48</v>
      </c>
      <c r="C664" s="6" t="s">
        <v>3658</v>
      </c>
      <c r="D664" s="6" t="s">
        <v>13</v>
      </c>
      <c r="E664" s="6" t="s">
        <v>37</v>
      </c>
      <c r="F664" s="6" t="s">
        <v>250</v>
      </c>
      <c r="G664">
        <v>12</v>
      </c>
      <c r="H664">
        <v>202212</v>
      </c>
      <c r="I664" s="8">
        <v>25.86</v>
      </c>
      <c r="J664" s="8">
        <v>1.64</v>
      </c>
      <c r="K664" s="8">
        <v>1.67</v>
      </c>
      <c r="L664" s="8">
        <v>1.72</v>
      </c>
      <c r="M664" s="35" t="str">
        <f>INDEX(YahooDetails[], MATCH(ZACKS_Screener[Ticker], YahooDetails[Ticker],0), 3)</f>
        <v>Real Estate</v>
      </c>
      <c r="N664" s="6" t="str">
        <f>INDEX(YahooDetails[], MATCH(ZACKS_Screener[Ticker], YahooDetails[Ticker],0), 2)</f>
        <v>REIT—Retail</v>
      </c>
      <c r="O66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1.8292682926829285E-2</v>
      </c>
      <c r="P66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2.994011976047907E-2</v>
      </c>
      <c r="Q664" s="17">
        <f>IFERROR(ZACKS_Screener[[#This Row],[Price]]/ZACKS_Screener[[#This Row],[EPS1]], "")</f>
        <v>15.485029940119761</v>
      </c>
      <c r="R664" s="17">
        <f>IFERROR(ZACKS_Screener[[#This Row],[Price]]/ZACKS_Screener[[#This Row],[EPS2]], "")</f>
        <v>15.034883720930232</v>
      </c>
      <c r="S664" s="17">
        <f>IFERROR(ZACKS_Screener[[#This Row],[PE1]]/(ZACKS_Screener[[#This Row],[EG1]]*100), "")</f>
        <v>8.4651497005987952</v>
      </c>
      <c r="T664" s="17">
        <f>IFERROR(ZACKS_Screener[[#This Row],[PE2]]/(ZACKS_Screener[[#This Row],[EG2]]*100), "")</f>
        <v>5.0216511627906932</v>
      </c>
      <c r="U664"/>
    </row>
    <row r="665" spans="1:21" x14ac:dyDescent="0.25">
      <c r="A665" s="20" t="s">
        <v>1217</v>
      </c>
      <c r="B665" s="34">
        <v>56471.48</v>
      </c>
      <c r="C665" s="6" t="s">
        <v>1216</v>
      </c>
      <c r="D665" s="6" t="s">
        <v>13</v>
      </c>
      <c r="E665" s="6" t="s">
        <v>130</v>
      </c>
      <c r="F665" s="6" t="s">
        <v>1218</v>
      </c>
      <c r="G665">
        <v>12</v>
      </c>
      <c r="H665">
        <v>202212</v>
      </c>
      <c r="I665" s="8">
        <v>39.4</v>
      </c>
      <c r="J665" s="8">
        <v>2.44</v>
      </c>
      <c r="K665" s="8">
        <v>1.79</v>
      </c>
      <c r="L665" s="8">
        <v>2.2200000000000002</v>
      </c>
      <c r="M665" s="35" t="str">
        <f>INDEX(YahooDetails[], MATCH(ZACKS_Screener[Ticker], YahooDetails[Ticker],0), 3)</f>
        <v>Basic Materials</v>
      </c>
      <c r="N665" s="6" t="str">
        <f>INDEX(YahooDetails[], MATCH(ZACKS_Screener[Ticker], YahooDetails[Ticker],0), 2)</f>
        <v>Copper</v>
      </c>
      <c r="O66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-0.26639344262295078</v>
      </c>
      <c r="P66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0.24022346368715092</v>
      </c>
      <c r="Q665" s="17">
        <f>IFERROR(ZACKS_Screener[[#This Row],[Price]]/ZACKS_Screener[[#This Row],[EPS1]], "")</f>
        <v>22.011173184357542</v>
      </c>
      <c r="R665" s="17">
        <f>IFERROR(ZACKS_Screener[[#This Row],[Price]]/ZACKS_Screener[[#This Row],[EPS2]], "")</f>
        <v>17.747747747747745</v>
      </c>
      <c r="S665" s="17">
        <f>IFERROR(ZACKS_Screener[[#This Row],[PE1]]/(ZACKS_Screener[[#This Row],[EG1]]*100), "")</f>
        <v>-0.82626557799742162</v>
      </c>
      <c r="T665" s="17">
        <f>IFERROR(ZACKS_Screener[[#This Row],[PE2]]/(ZACKS_Screener[[#This Row],[EG2]]*100), "")</f>
        <v>0.738801592289964</v>
      </c>
      <c r="U665"/>
    </row>
    <row r="666" spans="1:21" x14ac:dyDescent="0.25">
      <c r="A666" s="20" t="s">
        <v>1219</v>
      </c>
      <c r="B666" s="34">
        <v>5401.13</v>
      </c>
      <c r="C666" s="6" t="s">
        <v>90</v>
      </c>
      <c r="D666" s="6" t="s">
        <v>13</v>
      </c>
      <c r="E666" s="6" t="s">
        <v>37</v>
      </c>
      <c r="F666" s="6" t="s">
        <v>92</v>
      </c>
      <c r="G666">
        <v>12</v>
      </c>
      <c r="H666">
        <v>202212</v>
      </c>
      <c r="I666" s="8">
        <v>162.44</v>
      </c>
      <c r="J666" s="8"/>
      <c r="M666" s="35" t="str">
        <f>INDEX(YahooDetails[], MATCH(ZACKS_Screener[Ticker], YahooDetails[Ticker],0), 3)</f>
        <v/>
      </c>
      <c r="N666" s="6" t="str">
        <f>INDEX(YahooDetails[], MATCH(ZACKS_Screener[Ticker], YahooDetails[Ticker],0), 2)</f>
        <v/>
      </c>
      <c r="O666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666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666" s="17" t="str">
        <f>IFERROR(ZACKS_Screener[[#This Row],[Price]]/ZACKS_Screener[[#This Row],[EPS1]], "")</f>
        <v/>
      </c>
      <c r="R666" s="17" t="str">
        <f>IFERROR(ZACKS_Screener[[#This Row],[Price]]/ZACKS_Screener[[#This Row],[EPS2]], "")</f>
        <v/>
      </c>
      <c r="S666" s="17" t="str">
        <f>IFERROR(ZACKS_Screener[[#This Row],[PE1]]/(ZACKS_Screener[[#This Row],[EG1]]*100), "")</f>
        <v/>
      </c>
      <c r="T666" s="17" t="str">
        <f>IFERROR(ZACKS_Screener[[#This Row],[PE2]]/(ZACKS_Screener[[#This Row],[EG2]]*100), "")</f>
        <v/>
      </c>
      <c r="U666"/>
    </row>
    <row r="667" spans="1:21" x14ac:dyDescent="0.25">
      <c r="A667" s="20" t="s">
        <v>1221</v>
      </c>
      <c r="B667" s="34">
        <v>16153.58</v>
      </c>
      <c r="C667" s="6" t="s">
        <v>1220</v>
      </c>
      <c r="D667" s="6" t="s">
        <v>13</v>
      </c>
      <c r="E667" s="6" t="s">
        <v>85</v>
      </c>
      <c r="F667" s="6" t="s">
        <v>507</v>
      </c>
      <c r="G667">
        <v>8</v>
      </c>
      <c r="H667">
        <v>202208</v>
      </c>
      <c r="I667" s="8">
        <v>421.55</v>
      </c>
      <c r="J667" s="8">
        <v>13.43</v>
      </c>
      <c r="K667" s="8">
        <v>14.86</v>
      </c>
      <c r="L667" s="8">
        <v>16.27</v>
      </c>
      <c r="M667" s="35" t="str">
        <f>INDEX(YahooDetails[], MATCH(ZACKS_Screener[Ticker], YahooDetails[Ticker],0), 3)</f>
        <v>Financial Services</v>
      </c>
      <c r="N667" s="6" t="str">
        <f>INDEX(YahooDetails[], MATCH(ZACKS_Screener[Ticker], YahooDetails[Ticker],0), 2)</f>
        <v>Financial Data &amp; Stock Exchanges</v>
      </c>
      <c r="O66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0.10647803425167533</v>
      </c>
      <c r="P66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9.4885598923283992E-2</v>
      </c>
      <c r="Q667" s="17">
        <f>IFERROR(ZACKS_Screener[[#This Row],[Price]]/ZACKS_Screener[[#This Row],[EPS1]], "")</f>
        <v>28.368102288021536</v>
      </c>
      <c r="R667" s="17">
        <f>IFERROR(ZACKS_Screener[[#This Row],[Price]]/ZACKS_Screener[[#This Row],[EPS2]], "")</f>
        <v>25.909649661954518</v>
      </c>
      <c r="S667" s="17">
        <f>IFERROR(ZACKS_Screener[[#This Row],[PE1]]/(ZACKS_Screener[[#This Row],[EG1]]*100), "")</f>
        <v>2.6642210750218833</v>
      </c>
      <c r="T667" s="17">
        <f>IFERROR(ZACKS_Screener[[#This Row],[PE2]]/(ZACKS_Screener[[#This Row],[EG2]]*100), "")</f>
        <v>2.7306198154371919</v>
      </c>
      <c r="U667"/>
    </row>
    <row r="668" spans="1:21" x14ac:dyDescent="0.25">
      <c r="A668" s="20" t="s">
        <v>1223</v>
      </c>
      <c r="B668" s="34">
        <v>58225.67</v>
      </c>
      <c r="C668" s="6" t="s">
        <v>1222</v>
      </c>
      <c r="D668" s="6" t="s">
        <v>13</v>
      </c>
      <c r="E668" s="6" t="s">
        <v>23</v>
      </c>
      <c r="F668" s="6" t="s">
        <v>1224</v>
      </c>
      <c r="G668">
        <v>5</v>
      </c>
      <c r="H668">
        <v>202305</v>
      </c>
      <c r="I668" s="8">
        <v>231.65</v>
      </c>
      <c r="J668" s="8">
        <v>14.96</v>
      </c>
      <c r="K668" s="8">
        <v>18.2</v>
      </c>
      <c r="L668" s="8">
        <v>21.02</v>
      </c>
      <c r="M668" s="35" t="str">
        <f>INDEX(YahooDetails[], MATCH(ZACKS_Screener[Ticker], YahooDetails[Ticker],0), 3)</f>
        <v>Industrials</v>
      </c>
      <c r="N668" s="6" t="str">
        <f>INDEX(YahooDetails[], MATCH(ZACKS_Screener[Ticker], YahooDetails[Ticker],0), 2)</f>
        <v>Integrated Freight &amp; Logistics</v>
      </c>
      <c r="O66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0.21657754010695177</v>
      </c>
      <c r="P66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0.15494505494505498</v>
      </c>
      <c r="Q668" s="17">
        <f>IFERROR(ZACKS_Screener[[#This Row],[Price]]/ZACKS_Screener[[#This Row],[EPS1]], "")</f>
        <v>12.728021978021978</v>
      </c>
      <c r="R668" s="17">
        <f>IFERROR(ZACKS_Screener[[#This Row],[Price]]/ZACKS_Screener[[#This Row],[EPS2]], "")</f>
        <v>11.020456707897241</v>
      </c>
      <c r="S668" s="17">
        <f>IFERROR(ZACKS_Screener[[#This Row],[PE1]]/(ZACKS_Screener[[#This Row],[EG1]]*100), "")</f>
        <v>0.58768891602224971</v>
      </c>
      <c r="T668" s="17">
        <f>IFERROR(ZACKS_Screener[[#This Row],[PE2]]/(ZACKS_Screener[[#This Row],[EG2]]*100), "")</f>
        <v>0.71124933363024723</v>
      </c>
      <c r="U668"/>
    </row>
    <row r="669" spans="1:21" x14ac:dyDescent="0.25">
      <c r="A669" s="20" t="s">
        <v>1226</v>
      </c>
      <c r="B669" s="34">
        <v>22506.76</v>
      </c>
      <c r="C669" s="6" t="s">
        <v>1225</v>
      </c>
      <c r="D669" s="6" t="s">
        <v>13</v>
      </c>
      <c r="E669" s="6" t="s">
        <v>118</v>
      </c>
      <c r="F669" s="6" t="s">
        <v>119</v>
      </c>
      <c r="G669">
        <v>12</v>
      </c>
      <c r="H669">
        <v>202212</v>
      </c>
      <c r="I669" s="8">
        <v>39.29</v>
      </c>
      <c r="J669" s="8">
        <v>2.41</v>
      </c>
      <c r="K669" s="8">
        <v>2.5099999999999998</v>
      </c>
      <c r="L669" s="8">
        <v>2.66</v>
      </c>
      <c r="M669" s="35" t="str">
        <f>INDEX(YahooDetails[], MATCH(ZACKS_Screener[Ticker], YahooDetails[Ticker],0), 3)</f>
        <v>Utilities</v>
      </c>
      <c r="N669" s="6" t="str">
        <f>INDEX(YahooDetails[], MATCH(ZACKS_Screener[Ticker], YahooDetails[Ticker],0), 2)</f>
        <v>Utilities—Regulated Electric</v>
      </c>
      <c r="O66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4.1493775933609811E-2</v>
      </c>
      <c r="P66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5.9760956175298953E-2</v>
      </c>
      <c r="Q669" s="17">
        <f>IFERROR(ZACKS_Screener[[#This Row],[Price]]/ZACKS_Screener[[#This Row],[EPS1]], "")</f>
        <v>15.653386454183268</v>
      </c>
      <c r="R669" s="17">
        <f>IFERROR(ZACKS_Screener[[#This Row],[Price]]/ZACKS_Screener[[#This Row],[EPS2]], "")</f>
        <v>14.770676691729323</v>
      </c>
      <c r="S669" s="17">
        <f>IFERROR(ZACKS_Screener[[#This Row],[PE1]]/(ZACKS_Screener[[#This Row],[EG1]]*100), "")</f>
        <v>3.7724661354581812</v>
      </c>
      <c r="T669" s="17">
        <f>IFERROR(ZACKS_Screener[[#This Row],[PE2]]/(ZACKS_Screener[[#This Row],[EG2]]*100), "")</f>
        <v>2.4716265664160337</v>
      </c>
      <c r="U669"/>
    </row>
    <row r="670" spans="1:21" x14ac:dyDescent="0.25">
      <c r="A670" s="20" t="s">
        <v>1228</v>
      </c>
      <c r="B670" s="34">
        <v>4619.46</v>
      </c>
      <c r="C670" s="6" t="s">
        <v>1227</v>
      </c>
      <c r="D670" s="6" t="s">
        <v>22</v>
      </c>
      <c r="E670" s="6" t="s">
        <v>18</v>
      </c>
      <c r="F670" s="6" t="s">
        <v>268</v>
      </c>
      <c r="G670">
        <v>12</v>
      </c>
      <c r="H670">
        <v>202212</v>
      </c>
      <c r="I670" s="8">
        <v>100.03</v>
      </c>
      <c r="J670" s="8">
        <v>4</v>
      </c>
      <c r="K670" s="8">
        <v>4.3499999999999996</v>
      </c>
      <c r="L670" s="8">
        <v>4.63</v>
      </c>
      <c r="M670" s="35" t="str">
        <f>INDEX(YahooDetails[], MATCH(ZACKS_Screener[Ticker], YahooDetails[Ticker],0), 3)</f>
        <v>Industrials</v>
      </c>
      <c r="N670" s="6" t="str">
        <f>INDEX(YahooDetails[], MATCH(ZACKS_Screener[Ticker], YahooDetails[Ticker],0), 2)</f>
        <v>Specialty Industrial Machinery</v>
      </c>
      <c r="O67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8.7499999999999911E-2</v>
      </c>
      <c r="P67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6.4367816091954091E-2</v>
      </c>
      <c r="Q670" s="17">
        <f>IFERROR(ZACKS_Screener[[#This Row],[Price]]/ZACKS_Screener[[#This Row],[EPS1]], "")</f>
        <v>22.995402298850578</v>
      </c>
      <c r="R670" s="17">
        <f>IFERROR(ZACKS_Screener[[#This Row],[Price]]/ZACKS_Screener[[#This Row],[EPS2]], "")</f>
        <v>21.604751619870409</v>
      </c>
      <c r="S670" s="17">
        <f>IFERROR(ZACKS_Screener[[#This Row],[PE1]]/(ZACKS_Screener[[#This Row],[EG1]]*100), "")</f>
        <v>2.6280459770114972</v>
      </c>
      <c r="T670" s="17">
        <f>IFERROR(ZACKS_Screener[[#This Row],[PE2]]/(ZACKS_Screener[[#This Row],[EG2]]*100), "")</f>
        <v>3.3564524838012919</v>
      </c>
      <c r="U670"/>
    </row>
    <row r="671" spans="1:21" x14ac:dyDescent="0.25">
      <c r="A671" s="20" t="s">
        <v>6882</v>
      </c>
      <c r="B671" s="34">
        <v>2073.4299999999998</v>
      </c>
      <c r="C671" s="6" t="s">
        <v>6881</v>
      </c>
      <c r="D671" s="6" t="s">
        <v>22</v>
      </c>
      <c r="E671" s="6" t="s">
        <v>37</v>
      </c>
      <c r="F671" s="6" t="s">
        <v>646</v>
      </c>
      <c r="G671">
        <v>12</v>
      </c>
      <c r="H671">
        <v>202212</v>
      </c>
      <c r="I671" s="8">
        <v>21.79</v>
      </c>
      <c r="J671" s="8">
        <v>2.34</v>
      </c>
      <c r="K671" s="8">
        <v>2.71</v>
      </c>
      <c r="L671" s="8">
        <v>2.34</v>
      </c>
      <c r="M671" s="35" t="str">
        <f>INDEX(YahooDetails[], MATCH(ZACKS_Screener[Ticker], YahooDetails[Ticker],0), 3)</f>
        <v>Financial Services</v>
      </c>
      <c r="N671" s="6" t="str">
        <f>INDEX(YahooDetails[], MATCH(ZACKS_Screener[Ticker], YahooDetails[Ticker],0), 2)</f>
        <v>Banks—Regional</v>
      </c>
      <c r="O67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0.15811965811965817</v>
      </c>
      <c r="P67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-0.13653136531365317</v>
      </c>
      <c r="Q671" s="17">
        <f>IFERROR(ZACKS_Screener[[#This Row],[Price]]/ZACKS_Screener[[#This Row],[EPS1]], "")</f>
        <v>8.0405904059040587</v>
      </c>
      <c r="R671" s="17">
        <f>IFERROR(ZACKS_Screener[[#This Row],[Price]]/ZACKS_Screener[[#This Row],[EPS2]], "")</f>
        <v>9.3119658119658126</v>
      </c>
      <c r="S671" s="17">
        <f>IFERROR(ZACKS_Screener[[#This Row],[PE1]]/(ZACKS_Screener[[#This Row],[EG1]]*100), "")</f>
        <v>0.50851301485987821</v>
      </c>
      <c r="T671" s="17">
        <f>IFERROR(ZACKS_Screener[[#This Row],[PE2]]/(ZACKS_Screener[[#This Row],[EG2]]*100), "")</f>
        <v>-0.68203857703857684</v>
      </c>
      <c r="U671"/>
    </row>
    <row r="672" spans="1:21" x14ac:dyDescent="0.25">
      <c r="A672" s="6" t="s">
        <v>1230</v>
      </c>
      <c r="B672" s="34">
        <v>4216.28</v>
      </c>
      <c r="C672" s="6" t="s">
        <v>1229</v>
      </c>
      <c r="D672" s="6" t="s">
        <v>22</v>
      </c>
      <c r="E672" s="6" t="s">
        <v>37</v>
      </c>
      <c r="F672" s="6" t="s">
        <v>542</v>
      </c>
      <c r="G672">
        <v>12</v>
      </c>
      <c r="H672">
        <v>202212</v>
      </c>
      <c r="I672" s="8">
        <v>29.54</v>
      </c>
      <c r="J672" s="8">
        <v>1.64</v>
      </c>
      <c r="K672" s="8">
        <v>1.49</v>
      </c>
      <c r="L672" s="8">
        <v>1.49</v>
      </c>
      <c r="M672" s="35" t="str">
        <f>INDEX(YahooDetails[], MATCH(ZACKS_Screener[Ticker], YahooDetails[Ticker],0), 3)</f>
        <v>Financial Services</v>
      </c>
      <c r="N672" s="6" t="str">
        <f>INDEX(YahooDetails[], MATCH(ZACKS_Screener[Ticker], YahooDetails[Ticker],0), 2)</f>
        <v>Banks—Regional</v>
      </c>
      <c r="O67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-9.1463414634146298E-2</v>
      </c>
      <c r="P67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</v>
      </c>
      <c r="Q672" s="17">
        <f>IFERROR(ZACKS_Screener[[#This Row],[Price]]/ZACKS_Screener[[#This Row],[EPS1]], "")</f>
        <v>19.825503355704697</v>
      </c>
      <c r="R672" s="17">
        <f>IFERROR(ZACKS_Screener[[#This Row],[Price]]/ZACKS_Screener[[#This Row],[EPS2]], "")</f>
        <v>19.825503355704697</v>
      </c>
      <c r="S672" s="17">
        <f>IFERROR(ZACKS_Screener[[#This Row],[PE1]]/(ZACKS_Screener[[#This Row],[EG1]]*100), "")</f>
        <v>-2.1675883668903815</v>
      </c>
      <c r="T672" s="17" t="str">
        <f>IFERROR(ZACKS_Screener[[#This Row],[PE2]]/(ZACKS_Screener[[#This Row],[EG2]]*100), "")</f>
        <v/>
      </c>
      <c r="U672"/>
    </row>
    <row r="673" spans="1:21" x14ac:dyDescent="0.25">
      <c r="A673" s="20" t="s">
        <v>1232</v>
      </c>
      <c r="B673" s="34">
        <v>9022.9699999999993</v>
      </c>
      <c r="C673" s="6" t="s">
        <v>1231</v>
      </c>
      <c r="D673" s="6" t="s">
        <v>22</v>
      </c>
      <c r="E673" s="6" t="s">
        <v>14</v>
      </c>
      <c r="F673" s="6" t="s">
        <v>201</v>
      </c>
      <c r="G673">
        <v>9</v>
      </c>
      <c r="H673">
        <v>202209</v>
      </c>
      <c r="I673" s="8">
        <v>149.13999999999999</v>
      </c>
      <c r="J673" s="8">
        <v>10.19</v>
      </c>
      <c r="K673" s="8">
        <v>11.07</v>
      </c>
      <c r="L673" s="8">
        <v>12.6</v>
      </c>
      <c r="M673" s="35" t="str">
        <f>INDEX(YahooDetails[], MATCH(ZACKS_Screener[Ticker], YahooDetails[Ticker],0), 3)</f>
        <v>Technology</v>
      </c>
      <c r="N673" s="6" t="str">
        <f>INDEX(YahooDetails[], MATCH(ZACKS_Screener[Ticker], YahooDetails[Ticker],0), 2)</f>
        <v>Software—Infrastructure</v>
      </c>
      <c r="O67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8.6359175662414217E-2</v>
      </c>
      <c r="P67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0.13821138211382109</v>
      </c>
      <c r="Q673" s="17">
        <f>IFERROR(ZACKS_Screener[[#This Row],[Price]]/ZACKS_Screener[[#This Row],[EPS1]], "")</f>
        <v>13.47244805781391</v>
      </c>
      <c r="R673" s="17">
        <f>IFERROR(ZACKS_Screener[[#This Row],[Price]]/ZACKS_Screener[[#This Row],[EPS2]], "")</f>
        <v>11.836507936507935</v>
      </c>
      <c r="S673" s="17">
        <f>IFERROR(ZACKS_Screener[[#This Row],[PE1]]/(ZACKS_Screener[[#This Row],[EG1]]*100), "")</f>
        <v>1.5600482466945866</v>
      </c>
      <c r="T673" s="17">
        <f>IFERROR(ZACKS_Screener[[#This Row],[PE2]]/(ZACKS_Screener[[#This Row],[EG2]]*100), "")</f>
        <v>0.85640616246498624</v>
      </c>
      <c r="U673"/>
    </row>
    <row r="674" spans="1:21" x14ac:dyDescent="0.25">
      <c r="A674" s="20" t="s">
        <v>3661</v>
      </c>
      <c r="B674" s="34">
        <v>2709.58</v>
      </c>
      <c r="C674" s="6" t="s">
        <v>3660</v>
      </c>
      <c r="D674" s="6" t="s">
        <v>13</v>
      </c>
      <c r="E674" s="6" t="s">
        <v>37</v>
      </c>
      <c r="F674" s="6" t="s">
        <v>127</v>
      </c>
      <c r="G674">
        <v>12</v>
      </c>
      <c r="H674">
        <v>202212</v>
      </c>
      <c r="I674" s="8">
        <v>21.44</v>
      </c>
      <c r="J674" s="8">
        <v>3</v>
      </c>
      <c r="K674" s="8">
        <v>3.18</v>
      </c>
      <c r="L674" s="8">
        <v>4.05</v>
      </c>
      <c r="M674" s="35" t="str">
        <f>INDEX(YahooDetails[], MATCH(ZACKS_Screener[Ticker], YahooDetails[Ticker],0), 3)</f>
        <v>Financial Services</v>
      </c>
      <c r="N674" s="6" t="str">
        <f>INDEX(YahooDetails[], MATCH(ZACKS_Screener[Ticker], YahooDetails[Ticker],0), 2)</f>
        <v>Insurance—Life</v>
      </c>
      <c r="O67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6.0000000000000053E-2</v>
      </c>
      <c r="P67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0.27358490566037724</v>
      </c>
      <c r="Q674" s="17">
        <f>IFERROR(ZACKS_Screener[[#This Row],[Price]]/ZACKS_Screener[[#This Row],[EPS1]], "")</f>
        <v>6.7421383647798745</v>
      </c>
      <c r="R674" s="17">
        <f>IFERROR(ZACKS_Screener[[#This Row],[Price]]/ZACKS_Screener[[#This Row],[EPS2]], "")</f>
        <v>5.2938271604938274</v>
      </c>
      <c r="S674" s="17">
        <f>IFERROR(ZACKS_Screener[[#This Row],[PE1]]/(ZACKS_Screener[[#This Row],[EG1]]*100), "")</f>
        <v>1.1236897274633115</v>
      </c>
      <c r="T674" s="17">
        <f>IFERROR(ZACKS_Screener[[#This Row],[PE2]]/(ZACKS_Screener[[#This Row],[EG2]]*100), "")</f>
        <v>0.19349851000425722</v>
      </c>
      <c r="U674"/>
    </row>
    <row r="675" spans="1:21" x14ac:dyDescent="0.25">
      <c r="A675" s="20" t="s">
        <v>3664</v>
      </c>
      <c r="B675" s="34">
        <v>2405.21</v>
      </c>
      <c r="C675" s="6" t="s">
        <v>3663</v>
      </c>
      <c r="D675" s="6" t="s">
        <v>22</v>
      </c>
      <c r="E675" s="6" t="s">
        <v>37</v>
      </c>
      <c r="F675" s="6" t="s">
        <v>801</v>
      </c>
      <c r="G675">
        <v>12</v>
      </c>
      <c r="H675">
        <v>202212</v>
      </c>
      <c r="I675" s="8">
        <v>18.850000000000001</v>
      </c>
      <c r="J675" s="8">
        <v>2.08</v>
      </c>
      <c r="K675" s="8">
        <v>2.0299999999999998</v>
      </c>
      <c r="L675" s="8">
        <v>1.94</v>
      </c>
      <c r="M675" s="35" t="str">
        <f>INDEX(YahooDetails[], MATCH(ZACKS_Screener[Ticker], YahooDetails[Ticker],0), 3)</f>
        <v>Financial Services</v>
      </c>
      <c r="N675" s="6" t="str">
        <f>INDEX(YahooDetails[], MATCH(ZACKS_Screener[Ticker], YahooDetails[Ticker],0), 2)</f>
        <v>Banks—Regional</v>
      </c>
      <c r="O67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-2.4038461538461665E-2</v>
      </c>
      <c r="P67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-4.433497536945806E-2</v>
      </c>
      <c r="Q675" s="17">
        <f>IFERROR(ZACKS_Screener[[#This Row],[Price]]/ZACKS_Screener[[#This Row],[EPS1]], "")</f>
        <v>9.2857142857142865</v>
      </c>
      <c r="R675" s="17">
        <f>IFERROR(ZACKS_Screener[[#This Row],[Price]]/ZACKS_Screener[[#This Row],[EPS2]], "")</f>
        <v>9.7164948453608257</v>
      </c>
      <c r="S675" s="17">
        <f>IFERROR(ZACKS_Screener[[#This Row],[PE1]]/(ZACKS_Screener[[#This Row],[EG1]]*100), "")</f>
        <v>-3.8628571428571226</v>
      </c>
      <c r="T675" s="17">
        <f>IFERROR(ZACKS_Screener[[#This Row],[PE2]]/(ZACKS_Screener[[#This Row],[EG2]]*100), "")</f>
        <v>-2.1916093928980565</v>
      </c>
      <c r="U675"/>
    </row>
    <row r="676" spans="1:21" x14ac:dyDescent="0.25">
      <c r="A676" s="20" t="s">
        <v>1234</v>
      </c>
      <c r="B676" s="34">
        <v>3379.35</v>
      </c>
      <c r="C676" s="6" t="s">
        <v>1233</v>
      </c>
      <c r="D676" s="6" t="s">
        <v>13</v>
      </c>
      <c r="E676" s="6" t="s">
        <v>37</v>
      </c>
      <c r="F676" s="6" t="s">
        <v>38</v>
      </c>
      <c r="G676">
        <v>12</v>
      </c>
      <c r="H676">
        <v>202212</v>
      </c>
      <c r="I676" s="8">
        <v>37.75</v>
      </c>
      <c r="J676" s="8">
        <v>3.02</v>
      </c>
      <c r="K676" s="8">
        <v>3.28</v>
      </c>
      <c r="L676" s="8">
        <v>3.67</v>
      </c>
      <c r="M676" s="35" t="str">
        <f>INDEX(YahooDetails[], MATCH(ZACKS_Screener[Ticker], YahooDetails[Ticker],0), 3)</f>
        <v>Financial Services</v>
      </c>
      <c r="N676" s="6" t="str">
        <f>INDEX(YahooDetails[], MATCH(ZACKS_Screener[Ticker], YahooDetails[Ticker],0), 2)</f>
        <v>Asset Management</v>
      </c>
      <c r="O67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8.6092715231788006E-2</v>
      </c>
      <c r="P67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0.11890243902439029</v>
      </c>
      <c r="Q676" s="17">
        <f>IFERROR(ZACKS_Screener[[#This Row],[Price]]/ZACKS_Screener[[#This Row],[EPS1]], "")</f>
        <v>11.509146341463415</v>
      </c>
      <c r="R676" s="17">
        <f>IFERROR(ZACKS_Screener[[#This Row],[Price]]/ZACKS_Screener[[#This Row],[EPS2]], "")</f>
        <v>10.286103542234333</v>
      </c>
      <c r="S676" s="17">
        <f>IFERROR(ZACKS_Screener[[#This Row],[PE1]]/(ZACKS_Screener[[#This Row],[EG1]]*100), "")</f>
        <v>1.3368316135084439</v>
      </c>
      <c r="T676" s="17">
        <f>IFERROR(ZACKS_Screener[[#This Row],[PE2]]/(ZACKS_Screener[[#This Row],[EG2]]*100), "")</f>
        <v>0.86508768252637425</v>
      </c>
      <c r="U676"/>
    </row>
    <row r="677" spans="1:21" x14ac:dyDescent="0.25">
      <c r="A677" s="20" t="s">
        <v>1236</v>
      </c>
      <c r="B677" s="34">
        <v>6335.42</v>
      </c>
      <c r="C677" s="6" t="s">
        <v>1235</v>
      </c>
      <c r="D677" s="6" t="s">
        <v>13</v>
      </c>
      <c r="E677" s="6" t="s">
        <v>37</v>
      </c>
      <c r="F677" s="6" t="s">
        <v>542</v>
      </c>
      <c r="G677">
        <v>12</v>
      </c>
      <c r="H677">
        <v>202212</v>
      </c>
      <c r="I677" s="8">
        <v>11.78</v>
      </c>
      <c r="J677" s="8">
        <v>1.68</v>
      </c>
      <c r="K677" s="8">
        <v>1.63</v>
      </c>
      <c r="L677" s="8">
        <v>1.4</v>
      </c>
      <c r="M677" s="35" t="str">
        <f>INDEX(YahooDetails[], MATCH(ZACKS_Screener[Ticker], YahooDetails[Ticker],0), 3)</f>
        <v>Financial Services</v>
      </c>
      <c r="N677" s="6" t="str">
        <f>INDEX(YahooDetails[], MATCH(ZACKS_Screener[Ticker], YahooDetails[Ticker],0), 2)</f>
        <v>Banks—Regional</v>
      </c>
      <c r="O67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-2.9761904761904788E-2</v>
      </c>
      <c r="P67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-0.1411042944785276</v>
      </c>
      <c r="Q677" s="17">
        <f>IFERROR(ZACKS_Screener[[#This Row],[Price]]/ZACKS_Screener[[#This Row],[EPS1]], "")</f>
        <v>7.2269938650306749</v>
      </c>
      <c r="R677" s="17">
        <f>IFERROR(ZACKS_Screener[[#This Row],[Price]]/ZACKS_Screener[[#This Row],[EPS2]], "")</f>
        <v>8.4142857142857146</v>
      </c>
      <c r="S677" s="17">
        <f>IFERROR(ZACKS_Screener[[#This Row],[PE1]]/(ZACKS_Screener[[#This Row],[EG1]]*100), "")</f>
        <v>-2.4282699386503044</v>
      </c>
      <c r="T677" s="17">
        <f>IFERROR(ZACKS_Screener[[#This Row],[PE2]]/(ZACKS_Screener[[#This Row],[EG2]]*100), "")</f>
        <v>-0.59631677018633544</v>
      </c>
      <c r="U677"/>
    </row>
    <row r="678" spans="1:21" x14ac:dyDescent="0.25">
      <c r="A678" s="20" t="s">
        <v>6883</v>
      </c>
      <c r="B678" s="34">
        <v>75105.070000000007</v>
      </c>
      <c r="C678" s="6" t="s">
        <v>1241</v>
      </c>
      <c r="D678" s="6" t="s">
        <v>13</v>
      </c>
      <c r="E678" s="6" t="s">
        <v>85</v>
      </c>
      <c r="F678" s="6" t="s">
        <v>981</v>
      </c>
      <c r="G678">
        <v>12</v>
      </c>
      <c r="H678">
        <v>202212</v>
      </c>
      <c r="I678" s="8">
        <v>119.57</v>
      </c>
      <c r="J678" s="8">
        <v>6.49</v>
      </c>
      <c r="K678" s="8">
        <v>7.36</v>
      </c>
      <c r="L678" s="8">
        <v>8.34</v>
      </c>
      <c r="M678" s="35" t="str">
        <f>INDEX(YahooDetails[], MATCH(ZACKS_Screener[Ticker], YahooDetails[Ticker],0), 3)</f>
        <v>Technology</v>
      </c>
      <c r="N678" s="6" t="str">
        <f>INDEX(YahooDetails[], MATCH(ZACKS_Screener[Ticker], YahooDetails[Ticker],0), 2)</f>
        <v>Information Technology Services</v>
      </c>
      <c r="O67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0.13405238828967644</v>
      </c>
      <c r="P67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0.1331521739130434</v>
      </c>
      <c r="Q678" s="17">
        <f>IFERROR(ZACKS_Screener[[#This Row],[Price]]/ZACKS_Screener[[#This Row],[EPS1]], "")</f>
        <v>16.245923913043477</v>
      </c>
      <c r="R678" s="17">
        <f>IFERROR(ZACKS_Screener[[#This Row],[Price]]/ZACKS_Screener[[#This Row],[EPS2]], "")</f>
        <v>14.336930455635491</v>
      </c>
      <c r="S678" s="17">
        <f>IFERROR(ZACKS_Screener[[#This Row],[PE1]]/(ZACKS_Screener[[#This Row],[EG1]]*100), "")</f>
        <v>1.211908576961519</v>
      </c>
      <c r="T678" s="17">
        <f>IFERROR(ZACKS_Screener[[#This Row],[PE2]]/(ZACKS_Screener[[#This Row],[EG2]]*100), "")</f>
        <v>1.0767327362599721</v>
      </c>
      <c r="U678"/>
    </row>
    <row r="679" spans="1:21" x14ac:dyDescent="0.25">
      <c r="A679" s="20" t="s">
        <v>3666</v>
      </c>
      <c r="B679" s="34">
        <v>2539.4699999999998</v>
      </c>
      <c r="C679" s="6" t="s">
        <v>3665</v>
      </c>
      <c r="D679" s="6" t="s">
        <v>22</v>
      </c>
      <c r="E679" s="6" t="s">
        <v>37</v>
      </c>
      <c r="F679" s="6" t="s">
        <v>646</v>
      </c>
      <c r="G679">
        <v>12</v>
      </c>
      <c r="H679">
        <v>202212</v>
      </c>
      <c r="I679" s="8">
        <v>24.33</v>
      </c>
      <c r="J679" s="8">
        <v>3.52</v>
      </c>
      <c r="K679" s="8">
        <v>2.79</v>
      </c>
      <c r="L679" s="8">
        <v>2.96</v>
      </c>
      <c r="M679" s="35" t="str">
        <f>INDEX(YahooDetails[], MATCH(ZACKS_Screener[Ticker], YahooDetails[Ticker],0), 3)</f>
        <v>Financial Services</v>
      </c>
      <c r="N679" s="6" t="str">
        <f>INDEX(YahooDetails[], MATCH(ZACKS_Screener[Ticker], YahooDetails[Ticker],0), 2)</f>
        <v>Banks—Regional</v>
      </c>
      <c r="O67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-0.20738636363636362</v>
      </c>
      <c r="P67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6.0931899641577032E-2</v>
      </c>
      <c r="Q679" s="17">
        <f>IFERROR(ZACKS_Screener[[#This Row],[Price]]/ZACKS_Screener[[#This Row],[EPS1]], "")</f>
        <v>8.7204301075268802</v>
      </c>
      <c r="R679" s="17">
        <f>IFERROR(ZACKS_Screener[[#This Row],[Price]]/ZACKS_Screener[[#This Row],[EPS2]], "")</f>
        <v>8.2195945945945947</v>
      </c>
      <c r="S679" s="17">
        <f>IFERROR(ZACKS_Screener[[#This Row],[PE1]]/(ZACKS_Screener[[#This Row],[EG1]]*100), "")</f>
        <v>-0.42049197230814545</v>
      </c>
      <c r="T679" s="17">
        <f>IFERROR(ZACKS_Screener[[#This Row],[PE2]]/(ZACKS_Screener[[#This Row],[EG2]]*100), "")</f>
        <v>1.3489805246422899</v>
      </c>
      <c r="U679"/>
    </row>
    <row r="680" spans="1:21" x14ac:dyDescent="0.25">
      <c r="A680" s="20" t="s">
        <v>1238</v>
      </c>
      <c r="B680" s="34">
        <v>19888.5</v>
      </c>
      <c r="C680" s="6" t="s">
        <v>1237</v>
      </c>
      <c r="D680" s="6" t="s">
        <v>13</v>
      </c>
      <c r="E680" s="6" t="s">
        <v>14</v>
      </c>
      <c r="F680" s="6" t="s">
        <v>163</v>
      </c>
      <c r="G680">
        <v>9</v>
      </c>
      <c r="H680">
        <v>202209</v>
      </c>
      <c r="I680" s="8">
        <v>795.54</v>
      </c>
      <c r="J680" s="8">
        <v>17.22</v>
      </c>
      <c r="K680" s="8">
        <v>19.82</v>
      </c>
      <c r="L680" s="8">
        <v>24.27</v>
      </c>
      <c r="M680" s="35" t="str">
        <f>INDEX(YahooDetails[], MATCH(ZACKS_Screener[Ticker], YahooDetails[Ticker],0), 3)</f>
        <v>Technology</v>
      </c>
      <c r="N680" s="6" t="str">
        <f>INDEX(YahooDetails[], MATCH(ZACKS_Screener[Ticker], YahooDetails[Ticker],0), 2)</f>
        <v>Software—Application</v>
      </c>
      <c r="O68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0.15098722415795596</v>
      </c>
      <c r="P68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0.22452068617558019</v>
      </c>
      <c r="Q680" s="17">
        <f>IFERROR(ZACKS_Screener[[#This Row],[Price]]/ZACKS_Screener[[#This Row],[EPS1]], "")</f>
        <v>40.138244197780018</v>
      </c>
      <c r="R680" s="17">
        <f>IFERROR(ZACKS_Screener[[#This Row],[Price]]/ZACKS_Screener[[#This Row],[EPS2]], "")</f>
        <v>32.778739184177994</v>
      </c>
      <c r="S680" s="17">
        <f>IFERROR(ZACKS_Screener[[#This Row],[PE1]]/(ZACKS_Screener[[#This Row],[EG1]]*100), "")</f>
        <v>2.6583867887914288</v>
      </c>
      <c r="T680" s="17">
        <f>IFERROR(ZACKS_Screener[[#This Row],[PE2]]/(ZACKS_Screener[[#This Row],[EG2]]*100), "")</f>
        <v>1.4599429452368717</v>
      </c>
      <c r="U680"/>
    </row>
    <row r="681" spans="1:21" x14ac:dyDescent="0.25">
      <c r="A681" s="20" t="s">
        <v>1240</v>
      </c>
      <c r="B681" s="34">
        <v>32376.66</v>
      </c>
      <c r="C681" s="6" t="s">
        <v>1239</v>
      </c>
      <c r="D681" s="6" t="s">
        <v>13</v>
      </c>
      <c r="E681" s="6" t="s">
        <v>85</v>
      </c>
      <c r="F681" s="6" t="s">
        <v>981</v>
      </c>
      <c r="G681">
        <v>12</v>
      </c>
      <c r="H681">
        <v>202212</v>
      </c>
      <c r="I681" s="8">
        <v>54.65</v>
      </c>
      <c r="J681" s="8">
        <v>6.65</v>
      </c>
      <c r="K681" s="8">
        <v>5.95</v>
      </c>
      <c r="L681" s="8">
        <v>6.52</v>
      </c>
      <c r="M681" s="35" t="str">
        <f>INDEX(YahooDetails[], MATCH(ZACKS_Screener[Ticker], YahooDetails[Ticker],0), 3)</f>
        <v>Technology</v>
      </c>
      <c r="N681" s="6" t="str">
        <f>INDEX(YahooDetails[], MATCH(ZACKS_Screener[Ticker], YahooDetails[Ticker],0), 2)</f>
        <v>Information Technology Services</v>
      </c>
      <c r="O68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-0.10526315789473686</v>
      </c>
      <c r="P68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9.5798319327730988E-2</v>
      </c>
      <c r="Q681" s="17">
        <f>IFERROR(ZACKS_Screener[[#This Row],[Price]]/ZACKS_Screener[[#This Row],[EPS1]], "")</f>
        <v>9.1848739495798313</v>
      </c>
      <c r="R681" s="17">
        <f>IFERROR(ZACKS_Screener[[#This Row],[Price]]/ZACKS_Screener[[#This Row],[EPS2]], "")</f>
        <v>8.3819018404907979</v>
      </c>
      <c r="S681" s="17">
        <f>IFERROR(ZACKS_Screener[[#This Row],[PE1]]/(ZACKS_Screener[[#This Row],[EG1]]*100), "")</f>
        <v>-0.87256302521008378</v>
      </c>
      <c r="T681" s="17">
        <f>IFERROR(ZACKS_Screener[[#This Row],[PE2]]/(ZACKS_Screener[[#This Row],[EG2]]*100), "")</f>
        <v>0.87495291141965448</v>
      </c>
      <c r="U681"/>
    </row>
    <row r="682" spans="1:21" x14ac:dyDescent="0.25">
      <c r="A682" s="20" t="s">
        <v>1243</v>
      </c>
      <c r="B682" s="34">
        <v>18168.310000000001</v>
      </c>
      <c r="C682" s="6" t="s">
        <v>1242</v>
      </c>
      <c r="D682" s="6" t="s">
        <v>22</v>
      </c>
      <c r="E682" s="6" t="s">
        <v>37</v>
      </c>
      <c r="F682" s="6" t="s">
        <v>404</v>
      </c>
      <c r="G682">
        <v>12</v>
      </c>
      <c r="H682">
        <v>202212</v>
      </c>
      <c r="I682" s="8">
        <v>26.69</v>
      </c>
      <c r="J682" s="8">
        <v>3.35</v>
      </c>
      <c r="K682" s="8">
        <v>3.41</v>
      </c>
      <c r="L682" s="8">
        <v>3.39</v>
      </c>
      <c r="M682" s="35" t="str">
        <f>INDEX(YahooDetails[], MATCH(ZACKS_Screener[Ticker], YahooDetails[Ticker],0), 3)</f>
        <v>Financial Services</v>
      </c>
      <c r="N682" s="6" t="str">
        <f>INDEX(YahooDetails[], MATCH(ZACKS_Screener[Ticker], YahooDetails[Ticker],0), 2)</f>
        <v>Banks—Regional</v>
      </c>
      <c r="O68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1.7910447761194045E-2</v>
      </c>
      <c r="P68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-5.8651026392961929E-3</v>
      </c>
      <c r="Q682" s="17">
        <f>IFERROR(ZACKS_Screener[[#This Row],[Price]]/ZACKS_Screener[[#This Row],[EPS1]], "")</f>
        <v>7.8269794721407626</v>
      </c>
      <c r="R682" s="17">
        <f>IFERROR(ZACKS_Screener[[#This Row],[Price]]/ZACKS_Screener[[#This Row],[EPS2]], "")</f>
        <v>7.8731563421828907</v>
      </c>
      <c r="S682" s="17">
        <f>IFERROR(ZACKS_Screener[[#This Row],[PE1]]/(ZACKS_Screener[[#This Row],[EG1]]*100), "")</f>
        <v>4.3700635386119222</v>
      </c>
      <c r="T682" s="17">
        <f>IFERROR(ZACKS_Screener[[#This Row],[PE2]]/(ZACKS_Screener[[#This Row],[EG2]]*100), "")</f>
        <v>-13.423731563421818</v>
      </c>
      <c r="U682"/>
    </row>
    <row r="683" spans="1:21" x14ac:dyDescent="0.25">
      <c r="A683" s="20" t="s">
        <v>1245</v>
      </c>
      <c r="B683" s="34">
        <v>10757.63</v>
      </c>
      <c r="C683" s="6" t="s">
        <v>1244</v>
      </c>
      <c r="D683" s="6" t="s">
        <v>22</v>
      </c>
      <c r="E683" s="6" t="s">
        <v>30</v>
      </c>
      <c r="F683" s="6" t="s">
        <v>430</v>
      </c>
      <c r="G683">
        <v>1</v>
      </c>
      <c r="H683">
        <v>202301</v>
      </c>
      <c r="I683" s="8">
        <v>193.26</v>
      </c>
      <c r="J683" s="8">
        <v>4.6900000000000004</v>
      </c>
      <c r="K683" s="8">
        <v>5.59</v>
      </c>
      <c r="L683" s="8">
        <v>6.77</v>
      </c>
      <c r="M683" s="35" t="str">
        <f>INDEX(YahooDetails[], MATCH(ZACKS_Screener[Ticker], YahooDetails[Ticker],0), 3)</f>
        <v>Consumer Cyclical</v>
      </c>
      <c r="N683" s="6" t="str">
        <f>INDEX(YahooDetails[], MATCH(ZACKS_Screener[Ticker], YahooDetails[Ticker],0), 2)</f>
        <v>Specialty Retail</v>
      </c>
      <c r="O68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0.19189765458422162</v>
      </c>
      <c r="P68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0.21109123434704827</v>
      </c>
      <c r="Q683" s="17">
        <f>IFERROR(ZACKS_Screener[[#This Row],[Price]]/ZACKS_Screener[[#This Row],[EPS1]], "")</f>
        <v>34.572450805008941</v>
      </c>
      <c r="R683" s="17">
        <f>IFERROR(ZACKS_Screener[[#This Row],[Price]]/ZACKS_Screener[[#This Row],[EPS2]], "")</f>
        <v>28.546528803545051</v>
      </c>
      <c r="S683" s="17">
        <f>IFERROR(ZACKS_Screener[[#This Row],[PE1]]/(ZACKS_Screener[[#This Row],[EG1]]*100), "")</f>
        <v>1.801608825283245</v>
      </c>
      <c r="T683" s="17">
        <f>IFERROR(ZACKS_Screener[[#This Row],[PE2]]/(ZACKS_Screener[[#This Row],[EG2]]*100), "")</f>
        <v>1.3523313221340412</v>
      </c>
      <c r="U683"/>
    </row>
    <row r="684" spans="1:21" x14ac:dyDescent="0.25">
      <c r="A684" s="20" t="s">
        <v>1247</v>
      </c>
      <c r="B684" s="34">
        <v>5393.75</v>
      </c>
      <c r="C684" s="6" t="s">
        <v>1246</v>
      </c>
      <c r="D684" s="6" t="s">
        <v>22</v>
      </c>
      <c r="E684" s="6" t="s">
        <v>14</v>
      </c>
      <c r="F684" s="6" t="s">
        <v>201</v>
      </c>
      <c r="G684">
        <v>12</v>
      </c>
      <c r="H684">
        <v>202212</v>
      </c>
      <c r="I684" s="8">
        <v>75.78</v>
      </c>
      <c r="J684" s="8">
        <v>1.5</v>
      </c>
      <c r="K684" s="8">
        <v>1.76</v>
      </c>
      <c r="L684" s="8">
        <v>2.1800000000000002</v>
      </c>
      <c r="M684" s="35" t="str">
        <f>INDEX(YahooDetails[], MATCH(ZACKS_Screener[Ticker], YahooDetails[Ticker],0), 3)</f>
        <v>Technology</v>
      </c>
      <c r="N684" s="6" t="str">
        <f>INDEX(YahooDetails[], MATCH(ZACKS_Screener[Ticker], YahooDetails[Ticker],0), 2)</f>
        <v>Software—Infrastructure</v>
      </c>
      <c r="O68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0.17333333333333334</v>
      </c>
      <c r="P68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0.23863636363636373</v>
      </c>
      <c r="Q684" s="17">
        <f>IFERROR(ZACKS_Screener[[#This Row],[Price]]/ZACKS_Screener[[#This Row],[EPS1]], "")</f>
        <v>43.05681818181818</v>
      </c>
      <c r="R684" s="17">
        <f>IFERROR(ZACKS_Screener[[#This Row],[Price]]/ZACKS_Screener[[#This Row],[EPS2]], "")</f>
        <v>34.761467889908253</v>
      </c>
      <c r="S684" s="17">
        <f>IFERROR(ZACKS_Screener[[#This Row],[PE1]]/(ZACKS_Screener[[#This Row],[EG1]]*100), "")</f>
        <v>2.4840472027972025</v>
      </c>
      <c r="T684" s="17">
        <f>IFERROR(ZACKS_Screener[[#This Row],[PE2]]/(ZACKS_Screener[[#This Row],[EG2]]*100), "")</f>
        <v>1.456671035386631</v>
      </c>
      <c r="U684"/>
    </row>
    <row r="685" spans="1:21" x14ac:dyDescent="0.25">
      <c r="A685" s="20" t="s">
        <v>1249</v>
      </c>
      <c r="B685" s="34">
        <v>5712.07</v>
      </c>
      <c r="C685" s="6" t="s">
        <v>1248</v>
      </c>
      <c r="D685" s="6" t="s">
        <v>13</v>
      </c>
      <c r="E685" s="6" t="s">
        <v>26</v>
      </c>
      <c r="F685" s="6" t="s">
        <v>27</v>
      </c>
      <c r="G685">
        <v>12</v>
      </c>
      <c r="H685">
        <v>202212</v>
      </c>
      <c r="I685" s="8">
        <v>159.69999999999999</v>
      </c>
      <c r="J685" s="8">
        <v>5.29</v>
      </c>
      <c r="K685" s="8">
        <v>7.17</v>
      </c>
      <c r="L685" s="8">
        <v>8.14</v>
      </c>
      <c r="M685" s="35" t="str">
        <f>INDEX(YahooDetails[], MATCH(ZACKS_Screener[Ticker], YahooDetails[Ticker],0), 3)</f>
        <v>Industrials</v>
      </c>
      <c r="N685" s="6" t="str">
        <f>INDEX(YahooDetails[], MATCH(ZACKS_Screener[Ticker], YahooDetails[Ticker],0), 2)</f>
        <v>Engineering &amp; Construction</v>
      </c>
      <c r="O68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0.35538752362948955</v>
      </c>
      <c r="P68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0.13528591352859146</v>
      </c>
      <c r="Q685" s="17">
        <f>IFERROR(ZACKS_Screener[[#This Row],[Price]]/ZACKS_Screener[[#This Row],[EPS1]], "")</f>
        <v>22.273361227336121</v>
      </c>
      <c r="R685" s="17">
        <f>IFERROR(ZACKS_Screener[[#This Row],[Price]]/ZACKS_Screener[[#This Row],[EPS2]], "")</f>
        <v>19.619164619164618</v>
      </c>
      <c r="S685" s="17">
        <f>IFERROR(ZACKS_Screener[[#This Row],[PE1]]/(ZACKS_Screener[[#This Row],[EG1]]*100), "")</f>
        <v>0.62673447283302175</v>
      </c>
      <c r="T685" s="17">
        <f>IFERROR(ZACKS_Screener[[#This Row],[PE2]]/(ZACKS_Screener[[#This Row],[EG2]]*100), "")</f>
        <v>1.4502001063856722</v>
      </c>
      <c r="U685"/>
    </row>
    <row r="686" spans="1:21" x14ac:dyDescent="0.25">
      <c r="A686" s="20" t="s">
        <v>1251</v>
      </c>
      <c r="B686" s="34">
        <v>4690.9799999999996</v>
      </c>
      <c r="C686" s="6" t="s">
        <v>1250</v>
      </c>
      <c r="D686" s="6" t="s">
        <v>22</v>
      </c>
      <c r="E686" s="6" t="s">
        <v>51</v>
      </c>
      <c r="F686" s="6" t="s">
        <v>655</v>
      </c>
      <c r="G686">
        <v>4</v>
      </c>
      <c r="H686">
        <v>202304</v>
      </c>
      <c r="I686" s="8">
        <v>50.25</v>
      </c>
      <c r="J686" s="8">
        <v>1.69</v>
      </c>
      <c r="K686" s="8">
        <v>1.56</v>
      </c>
      <c r="L686" s="8">
        <v>1.68</v>
      </c>
      <c r="M686" s="35" t="str">
        <f>INDEX(YahooDetails[], MATCH(ZACKS_Screener[Ticker], YahooDetails[Ticker],0), 3)</f>
        <v>Consumer Defensive</v>
      </c>
      <c r="N686" s="6" t="str">
        <f>INDEX(YahooDetails[], MATCH(ZACKS_Screener[Ticker], YahooDetails[Ticker],0), 2)</f>
        <v>Beverages—Non-Alcoholic</v>
      </c>
      <c r="O68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-7.6923076923076858E-2</v>
      </c>
      <c r="P68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7.6923076923076844E-2</v>
      </c>
      <c r="Q686" s="17">
        <f>IFERROR(ZACKS_Screener[[#This Row],[Price]]/ZACKS_Screener[[#This Row],[EPS1]], "")</f>
        <v>32.21153846153846</v>
      </c>
      <c r="R686" s="17">
        <f>IFERROR(ZACKS_Screener[[#This Row],[Price]]/ZACKS_Screener[[#This Row],[EPS2]], "")</f>
        <v>29.910714285714288</v>
      </c>
      <c r="S686" s="17">
        <f>IFERROR(ZACKS_Screener[[#This Row],[PE1]]/(ZACKS_Screener[[#This Row],[EG1]]*100), "")</f>
        <v>-4.1875000000000036</v>
      </c>
      <c r="T686" s="17">
        <f>IFERROR(ZACKS_Screener[[#This Row],[PE2]]/(ZACKS_Screener[[#This Row],[EG2]]*100), "")</f>
        <v>3.8883928571428612</v>
      </c>
      <c r="U686"/>
    </row>
    <row r="687" spans="1:21" x14ac:dyDescent="0.25">
      <c r="A687" s="20" t="s">
        <v>3671</v>
      </c>
      <c r="B687" s="34">
        <v>2497.44</v>
      </c>
      <c r="C687" s="6" t="s">
        <v>3670</v>
      </c>
      <c r="D687" s="6" t="s">
        <v>13</v>
      </c>
      <c r="E687" s="6" t="s">
        <v>30</v>
      </c>
      <c r="F687" s="6" t="s">
        <v>830</v>
      </c>
      <c r="G687">
        <v>1</v>
      </c>
      <c r="H687">
        <v>202301</v>
      </c>
      <c r="I687" s="8">
        <v>26.59</v>
      </c>
      <c r="J687" s="8">
        <v>4.95</v>
      </c>
      <c r="K687" s="8">
        <v>2.09</v>
      </c>
      <c r="L687" s="8">
        <v>2.95</v>
      </c>
      <c r="M687" s="35" t="str">
        <f>INDEX(YahooDetails[], MATCH(ZACKS_Screener[Ticker], YahooDetails[Ticker],0), 3)</f>
        <v>Consumer Cyclical</v>
      </c>
      <c r="N687" s="6" t="str">
        <f>INDEX(YahooDetails[], MATCH(ZACKS_Screener[Ticker], YahooDetails[Ticker],0), 2)</f>
        <v>Apparel Retail</v>
      </c>
      <c r="O68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-0.57777777777777783</v>
      </c>
      <c r="P68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0.41148325358851695</v>
      </c>
      <c r="Q687" s="17">
        <f>IFERROR(ZACKS_Screener[[#This Row],[Price]]/ZACKS_Screener[[#This Row],[EPS1]], "")</f>
        <v>12.722488038277513</v>
      </c>
      <c r="R687" s="17">
        <f>IFERROR(ZACKS_Screener[[#This Row],[Price]]/ZACKS_Screener[[#This Row],[EPS2]], "")</f>
        <v>9.0135593220338972</v>
      </c>
      <c r="S687" s="17">
        <f>IFERROR(ZACKS_Screener[[#This Row],[PE1]]/(ZACKS_Screener[[#This Row],[EG1]]*100), "")</f>
        <v>-0.22019690835480307</v>
      </c>
      <c r="T687" s="17">
        <f>IFERROR(ZACKS_Screener[[#This Row],[PE2]]/(ZACKS_Screener[[#This Row],[EG2]]*100), "")</f>
        <v>0.2190504532912888</v>
      </c>
      <c r="U687"/>
    </row>
    <row r="688" spans="1:21" x14ac:dyDescent="0.25">
      <c r="A688" s="20" t="s">
        <v>1253</v>
      </c>
      <c r="B688" s="34">
        <v>12076.89</v>
      </c>
      <c r="C688" s="6" t="s">
        <v>1252</v>
      </c>
      <c r="D688" s="6" t="s">
        <v>22</v>
      </c>
      <c r="E688" s="6" t="s">
        <v>14</v>
      </c>
      <c r="F688" s="6" t="s">
        <v>630</v>
      </c>
      <c r="G688">
        <v>3</v>
      </c>
      <c r="H688">
        <v>202303</v>
      </c>
      <c r="I688" s="8">
        <v>27.17</v>
      </c>
      <c r="J688" s="8">
        <v>2.36</v>
      </c>
      <c r="K688" s="8">
        <v>2.4300000000000002</v>
      </c>
      <c r="L688" s="8">
        <v>2.74</v>
      </c>
      <c r="M688" s="35" t="str">
        <f>INDEX(YahooDetails[], MATCH(ZACKS_Screener[Ticker], YahooDetails[Ticker],0), 3)</f>
        <v>Technology</v>
      </c>
      <c r="N688" s="6" t="str">
        <f>INDEX(YahooDetails[], MATCH(ZACKS_Screener[Ticker], YahooDetails[Ticker],0), 2)</f>
        <v>Electronic Components</v>
      </c>
      <c r="O68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2.9661016949152665E-2</v>
      </c>
      <c r="P68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0.12757201646090535</v>
      </c>
      <c r="Q688" s="17">
        <f>IFERROR(ZACKS_Screener[[#This Row],[Price]]/ZACKS_Screener[[#This Row],[EPS1]], "")</f>
        <v>11.181069958847736</v>
      </c>
      <c r="R688" s="17">
        <f>IFERROR(ZACKS_Screener[[#This Row],[Price]]/ZACKS_Screener[[#This Row],[EPS2]], "")</f>
        <v>9.9160583941605847</v>
      </c>
      <c r="S688" s="17">
        <f>IFERROR(ZACKS_Screener[[#This Row],[PE1]]/(ZACKS_Screener[[#This Row],[EG1]]*100), "")</f>
        <v>3.7696178718400786</v>
      </c>
      <c r="T688" s="17">
        <f>IFERROR(ZACKS_Screener[[#This Row],[PE2]]/(ZACKS_Screener[[#This Row],[EG2]]*100), "")</f>
        <v>0.77729102896161995</v>
      </c>
      <c r="U688"/>
    </row>
    <row r="689" spans="1:21" x14ac:dyDescent="0.25">
      <c r="A689" s="20" t="s">
        <v>1255</v>
      </c>
      <c r="B689" s="34">
        <v>4644.18</v>
      </c>
      <c r="C689" s="6" t="s">
        <v>1254</v>
      </c>
      <c r="D689" s="6" t="s">
        <v>22</v>
      </c>
      <c r="E689" s="6" t="s">
        <v>223</v>
      </c>
      <c r="F689" s="6" t="s">
        <v>465</v>
      </c>
      <c r="G689">
        <v>9</v>
      </c>
      <c r="H689">
        <v>202209</v>
      </c>
      <c r="I689" s="8">
        <v>26.46</v>
      </c>
      <c r="J689" s="8">
        <v>-2.64</v>
      </c>
      <c r="K689" s="8">
        <v>-0.77</v>
      </c>
      <c r="L689" s="8">
        <v>0.02</v>
      </c>
      <c r="M689" s="35" t="str">
        <f>INDEX(YahooDetails[], MATCH(ZACKS_Screener[Ticker], YahooDetails[Ticker],0), 3)</f>
        <v>Utilities</v>
      </c>
      <c r="N689" s="6" t="str">
        <f>INDEX(YahooDetails[], MATCH(ZACKS_Screener[Ticker], YahooDetails[Ticker],0), 2)</f>
        <v>Utilities—Renewable</v>
      </c>
      <c r="O68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0.70833333333333337</v>
      </c>
      <c r="P68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689" s="17">
        <f>IFERROR(ZACKS_Screener[[#This Row],[Price]]/ZACKS_Screener[[#This Row],[EPS1]], "")</f>
        <v>-34.363636363636367</v>
      </c>
      <c r="R689" s="17">
        <f>IFERROR(ZACKS_Screener[[#This Row],[Price]]/ZACKS_Screener[[#This Row],[EPS2]], "")</f>
        <v>1323</v>
      </c>
      <c r="S689" s="17">
        <f>IFERROR(ZACKS_Screener[[#This Row],[PE1]]/(ZACKS_Screener[[#This Row],[EG1]]*100), "")</f>
        <v>-0.48513368983957217</v>
      </c>
      <c r="T689" s="17">
        <f>IFERROR(ZACKS_Screener[[#This Row],[PE2]]/(ZACKS_Screener[[#This Row],[EG2]]*100), "")</f>
        <v>13.23</v>
      </c>
      <c r="U689"/>
    </row>
    <row r="690" spans="1:21" x14ac:dyDescent="0.25">
      <c r="A690" s="20" t="s">
        <v>1257</v>
      </c>
      <c r="B690" s="34">
        <v>5188.12</v>
      </c>
      <c r="C690" s="6" t="s">
        <v>1256</v>
      </c>
      <c r="D690" s="6" t="s">
        <v>13</v>
      </c>
      <c r="E690" s="6" t="s">
        <v>51</v>
      </c>
      <c r="F690" s="6" t="s">
        <v>308</v>
      </c>
      <c r="G690">
        <v>12</v>
      </c>
      <c r="H690">
        <v>202212</v>
      </c>
      <c r="I690" s="8">
        <v>24.49</v>
      </c>
      <c r="J690" s="8">
        <v>1.27</v>
      </c>
      <c r="K690" s="8">
        <v>1.21</v>
      </c>
      <c r="L690" s="8">
        <v>1.3</v>
      </c>
      <c r="M690" s="35" t="str">
        <f>INDEX(YahooDetails[], MATCH(ZACKS_Screener[Ticker], YahooDetails[Ticker],0), 3)</f>
        <v>Consumer Defensive</v>
      </c>
      <c r="N690" s="6" t="str">
        <f>INDEX(YahooDetails[], MATCH(ZACKS_Screener[Ticker], YahooDetails[Ticker],0), 2)</f>
        <v>Packaged Foods</v>
      </c>
      <c r="O69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-4.7244094488189017E-2</v>
      </c>
      <c r="P69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7.438016528925627E-2</v>
      </c>
      <c r="Q690" s="17">
        <f>IFERROR(ZACKS_Screener[[#This Row],[Price]]/ZACKS_Screener[[#This Row],[EPS1]], "")</f>
        <v>20.239669421487601</v>
      </c>
      <c r="R690" s="17">
        <f>IFERROR(ZACKS_Screener[[#This Row],[Price]]/ZACKS_Screener[[#This Row],[EPS2]], "")</f>
        <v>18.838461538461537</v>
      </c>
      <c r="S690" s="17">
        <f>IFERROR(ZACKS_Screener[[#This Row],[PE1]]/(ZACKS_Screener[[#This Row],[EG1]]*100), "")</f>
        <v>-4.2840633608815386</v>
      </c>
      <c r="T690" s="17">
        <f>IFERROR(ZACKS_Screener[[#This Row],[PE2]]/(ZACKS_Screener[[#This Row],[EG2]]*100), "")</f>
        <v>2.532726495726493</v>
      </c>
      <c r="U690"/>
    </row>
    <row r="691" spans="1:21" x14ac:dyDescent="0.25">
      <c r="A691" s="20" t="s">
        <v>1259</v>
      </c>
      <c r="B691" s="34">
        <v>4145.29</v>
      </c>
      <c r="C691" s="6" t="s">
        <v>1258</v>
      </c>
      <c r="D691" s="6" t="s">
        <v>13</v>
      </c>
      <c r="E691" s="6" t="s">
        <v>26</v>
      </c>
      <c r="F691" s="6" t="s">
        <v>82</v>
      </c>
      <c r="G691">
        <v>12</v>
      </c>
      <c r="H691">
        <v>202212</v>
      </c>
      <c r="I691" s="8">
        <v>28.94</v>
      </c>
      <c r="J691" s="8">
        <v>0.82</v>
      </c>
      <c r="K691" s="8">
        <v>1.74</v>
      </c>
      <c r="L691" s="8">
        <v>2.4</v>
      </c>
      <c r="M691" s="35" t="str">
        <f>INDEX(YahooDetails[], MATCH(ZACKS_Screener[Ticker], YahooDetails[Ticker],0), 3)</f>
        <v>Industrials</v>
      </c>
      <c r="N691" s="6" t="str">
        <f>INDEX(YahooDetails[], MATCH(ZACKS_Screener[Ticker], YahooDetails[Ticker],0), 2)</f>
        <v>Engineering &amp; Construction</v>
      </c>
      <c r="O69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1.1219512195121952</v>
      </c>
      <c r="P69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0.37931034482758619</v>
      </c>
      <c r="Q691" s="17">
        <f>IFERROR(ZACKS_Screener[[#This Row],[Price]]/ZACKS_Screener[[#This Row],[EPS1]], "")</f>
        <v>16.632183908045977</v>
      </c>
      <c r="R691" s="17">
        <f>IFERROR(ZACKS_Screener[[#This Row],[Price]]/ZACKS_Screener[[#This Row],[EPS2]], "")</f>
        <v>12.058333333333334</v>
      </c>
      <c r="S691" s="17">
        <f>IFERROR(ZACKS_Screener[[#This Row],[PE1]]/(ZACKS_Screener[[#This Row],[EG1]]*100), "")</f>
        <v>0.14824337831084458</v>
      </c>
      <c r="T691" s="17">
        <f>IFERROR(ZACKS_Screener[[#This Row],[PE2]]/(ZACKS_Screener[[#This Row],[EG2]]*100), "")</f>
        <v>0.31790151515151516</v>
      </c>
      <c r="U691"/>
    </row>
    <row r="692" spans="1:21" x14ac:dyDescent="0.25">
      <c r="A692" s="20" t="s">
        <v>1261</v>
      </c>
      <c r="B692" s="34">
        <v>4742.3500000000004</v>
      </c>
      <c r="C692" s="6" t="s">
        <v>1260</v>
      </c>
      <c r="D692" s="6" t="s">
        <v>13</v>
      </c>
      <c r="E692" s="6" t="s">
        <v>18</v>
      </c>
      <c r="F692" s="6" t="s">
        <v>171</v>
      </c>
      <c r="G692">
        <v>12</v>
      </c>
      <c r="H692">
        <v>202212</v>
      </c>
      <c r="I692" s="8">
        <v>36.159999999999997</v>
      </c>
      <c r="J692" s="8">
        <v>1.1000000000000001</v>
      </c>
      <c r="K692" s="8">
        <v>1.81</v>
      </c>
      <c r="L692" s="8">
        <v>2.2200000000000002</v>
      </c>
      <c r="M692" s="35" t="str">
        <f>INDEX(YahooDetails[], MATCH(ZACKS_Screener[Ticker], YahooDetails[Ticker],0), 3)</f>
        <v>Industrials</v>
      </c>
      <c r="N692" s="6" t="str">
        <f>INDEX(YahooDetails[], MATCH(ZACKS_Screener[Ticker], YahooDetails[Ticker],0), 2)</f>
        <v>Specialty Industrial Machinery</v>
      </c>
      <c r="O69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0.64545454545454539</v>
      </c>
      <c r="P69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0.22651933701657465</v>
      </c>
      <c r="Q692" s="17">
        <f>IFERROR(ZACKS_Screener[[#This Row],[Price]]/ZACKS_Screener[[#This Row],[EPS1]], "")</f>
        <v>19.977900552486187</v>
      </c>
      <c r="R692" s="17">
        <f>IFERROR(ZACKS_Screener[[#This Row],[Price]]/ZACKS_Screener[[#This Row],[EPS2]], "")</f>
        <v>16.288288288288285</v>
      </c>
      <c r="S692" s="17">
        <f>IFERROR(ZACKS_Screener[[#This Row],[PE1]]/(ZACKS_Screener[[#This Row],[EG1]]*100), "")</f>
        <v>0.3095167691230255</v>
      </c>
      <c r="T692" s="17">
        <f>IFERROR(ZACKS_Screener[[#This Row],[PE2]]/(ZACKS_Screener[[#This Row],[EG2]]*100), "")</f>
        <v>0.71906833662931191</v>
      </c>
      <c r="U692"/>
    </row>
    <row r="693" spans="1:21" x14ac:dyDescent="0.25">
      <c r="A693" s="20" t="s">
        <v>1263</v>
      </c>
      <c r="B693" s="34">
        <v>17903.32</v>
      </c>
      <c r="C693" s="6" t="s">
        <v>1262</v>
      </c>
      <c r="D693" s="6" t="s">
        <v>13</v>
      </c>
      <c r="E693" s="6" t="s">
        <v>85</v>
      </c>
      <c r="F693" s="6" t="s">
        <v>981</v>
      </c>
      <c r="G693">
        <v>12</v>
      </c>
      <c r="H693">
        <v>202212</v>
      </c>
      <c r="I693" s="8">
        <v>242.48</v>
      </c>
      <c r="J693" s="8">
        <v>16.100000000000001</v>
      </c>
      <c r="K693" s="8">
        <v>17.079999999999998</v>
      </c>
      <c r="L693" s="8">
        <v>19.73</v>
      </c>
      <c r="M693" s="35" t="str">
        <f>INDEX(YahooDetails[], MATCH(ZACKS_Screener[Ticker], YahooDetails[Ticker],0), 3)</f>
        <v>Technology</v>
      </c>
      <c r="N693" s="6" t="str">
        <f>INDEX(YahooDetails[], MATCH(ZACKS_Screener[Ticker], YahooDetails[Ticker],0), 2)</f>
        <v>Software—Infrastructure</v>
      </c>
      <c r="O69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6.0869565217391106E-2</v>
      </c>
      <c r="P69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0.15515222482435612</v>
      </c>
      <c r="Q693" s="17">
        <f>IFERROR(ZACKS_Screener[[#This Row],[Price]]/ZACKS_Screener[[#This Row],[EPS1]], "")</f>
        <v>14.196721311475411</v>
      </c>
      <c r="R693" s="17">
        <f>IFERROR(ZACKS_Screener[[#This Row],[Price]]/ZACKS_Screener[[#This Row],[EPS2]], "")</f>
        <v>12.289913836796755</v>
      </c>
      <c r="S693" s="17">
        <f>IFERROR(ZACKS_Screener[[#This Row],[PE1]]/(ZACKS_Screener[[#This Row],[EG1]]*100), "")</f>
        <v>2.3323185011709682</v>
      </c>
      <c r="T693" s="17">
        <f>IFERROR(ZACKS_Screener[[#This Row],[PE2]]/(ZACKS_Screener[[#This Row],[EG2]]*100), "")</f>
        <v>0.79211972955655996</v>
      </c>
      <c r="U693"/>
    </row>
    <row r="694" spans="1:21" x14ac:dyDescent="0.25">
      <c r="A694" s="20" t="s">
        <v>1265</v>
      </c>
      <c r="B694" s="34">
        <v>3540.89</v>
      </c>
      <c r="C694" s="6" t="s">
        <v>1264</v>
      </c>
      <c r="D694" s="6" t="s">
        <v>22</v>
      </c>
      <c r="E694" s="6" t="s">
        <v>85</v>
      </c>
      <c r="F694" s="6" t="s">
        <v>981</v>
      </c>
      <c r="G694">
        <v>12</v>
      </c>
      <c r="H694">
        <v>202212</v>
      </c>
      <c r="I694" s="8">
        <v>31.97</v>
      </c>
      <c r="J694" s="8">
        <v>-0.36</v>
      </c>
      <c r="K694" s="8">
        <v>-0.13</v>
      </c>
      <c r="L694" s="8">
        <v>-0.01</v>
      </c>
      <c r="M694" s="35" t="str">
        <f>INDEX(YahooDetails[], MATCH(ZACKS_Screener[Ticker], YahooDetails[Ticker],0), 3)</f>
        <v>Technology</v>
      </c>
      <c r="N694" s="6" t="str">
        <f>INDEX(YahooDetails[], MATCH(ZACKS_Screener[Ticker], YahooDetails[Ticker],0), 2)</f>
        <v>Software—Infrastructure</v>
      </c>
      <c r="O69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0.63888888888888884</v>
      </c>
      <c r="P69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0.92307692307692313</v>
      </c>
      <c r="Q694" s="17">
        <f>IFERROR(ZACKS_Screener[[#This Row],[Price]]/ZACKS_Screener[[#This Row],[EPS1]], "")</f>
        <v>-245.92307692307691</v>
      </c>
      <c r="R694" s="17">
        <f>IFERROR(ZACKS_Screener[[#This Row],[Price]]/ZACKS_Screener[[#This Row],[EPS2]], "")</f>
        <v>-3197</v>
      </c>
      <c r="S694" s="17">
        <f>IFERROR(ZACKS_Screener[[#This Row],[PE1]]/(ZACKS_Screener[[#This Row],[EG1]]*100), "")</f>
        <v>-3.8492307692307692</v>
      </c>
      <c r="T694" s="17">
        <f>IFERROR(ZACKS_Screener[[#This Row],[PE2]]/(ZACKS_Screener[[#This Row],[EG2]]*100), "")</f>
        <v>-34.634166666666665</v>
      </c>
      <c r="U694"/>
    </row>
    <row r="695" spans="1:21" x14ac:dyDescent="0.25">
      <c r="A695" s="20" t="s">
        <v>1266</v>
      </c>
      <c r="B695" s="34">
        <v>13164.13</v>
      </c>
      <c r="C695" s="6" t="s">
        <v>1266</v>
      </c>
      <c r="D695" s="6" t="s">
        <v>13</v>
      </c>
      <c r="E695" s="6" t="s">
        <v>130</v>
      </c>
      <c r="F695" s="6" t="s">
        <v>189</v>
      </c>
      <c r="G695">
        <v>12</v>
      </c>
      <c r="H695">
        <v>202212</v>
      </c>
      <c r="I695" s="8">
        <v>105.28</v>
      </c>
      <c r="J695" s="8">
        <v>7.41</v>
      </c>
      <c r="K695" s="8">
        <v>7.77</v>
      </c>
      <c r="L695" s="8">
        <v>8.89</v>
      </c>
      <c r="M695" s="35" t="str">
        <f>INDEX(YahooDetails[], MATCH(ZACKS_Screener[Ticker], YahooDetails[Ticker],0), 3)</f>
        <v>Basic Materials</v>
      </c>
      <c r="N695" s="6" t="str">
        <f>INDEX(YahooDetails[], MATCH(ZACKS_Screener[Ticker], YahooDetails[Ticker],0), 2)</f>
        <v>Agricultural Inputs</v>
      </c>
      <c r="O69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4.8582995951416928E-2</v>
      </c>
      <c r="P69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0.14414414414414428</v>
      </c>
      <c r="Q695" s="17">
        <f>IFERROR(ZACKS_Screener[[#This Row],[Price]]/ZACKS_Screener[[#This Row],[EPS1]], "")</f>
        <v>13.54954954954955</v>
      </c>
      <c r="R695" s="17">
        <f>IFERROR(ZACKS_Screener[[#This Row],[Price]]/ZACKS_Screener[[#This Row],[EPS2]], "")</f>
        <v>11.842519685039369</v>
      </c>
      <c r="S695" s="17">
        <f>IFERROR(ZACKS_Screener[[#This Row],[PE1]]/(ZACKS_Screener[[#This Row],[EG1]]*100), "")</f>
        <v>2.7889489489489532</v>
      </c>
      <c r="T695" s="17">
        <f>IFERROR(ZACKS_Screener[[#This Row],[PE2]]/(ZACKS_Screener[[#This Row],[EG2]]*100), "")</f>
        <v>0.8215748031496054</v>
      </c>
      <c r="U695"/>
    </row>
    <row r="696" spans="1:21" x14ac:dyDescent="0.25">
      <c r="A696" s="20" t="s">
        <v>1268</v>
      </c>
      <c r="B696" s="34">
        <v>13761.09</v>
      </c>
      <c r="C696" s="6" t="s">
        <v>1267</v>
      </c>
      <c r="D696" s="6" t="s">
        <v>13</v>
      </c>
      <c r="E696" s="6" t="s">
        <v>41</v>
      </c>
      <c r="F696" s="6" t="s">
        <v>48</v>
      </c>
      <c r="G696">
        <v>12</v>
      </c>
      <c r="H696">
        <v>202212</v>
      </c>
      <c r="I696" s="8">
        <v>23.45</v>
      </c>
      <c r="J696" s="8">
        <v>1.64</v>
      </c>
      <c r="K696" s="8">
        <v>1.17</v>
      </c>
      <c r="L696" s="8">
        <v>1.48</v>
      </c>
      <c r="M696" s="35" t="str">
        <f>INDEX(YahooDetails[], MATCH(ZACKS_Screener[Ticker], YahooDetails[Ticker],0), 3)</f>
        <v>Healthcare</v>
      </c>
      <c r="N696" s="6" t="str">
        <f>INDEX(YahooDetails[], MATCH(ZACKS_Screener[Ticker], YahooDetails[Ticker],0), 2)</f>
        <v>Medical Care Facilities</v>
      </c>
      <c r="O69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-0.28658536585365851</v>
      </c>
      <c r="P69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0.26495726495726502</v>
      </c>
      <c r="Q696" s="17">
        <f>IFERROR(ZACKS_Screener[[#This Row],[Price]]/ZACKS_Screener[[#This Row],[EPS1]], "")</f>
        <v>20.042735042735043</v>
      </c>
      <c r="R696" s="17">
        <f>IFERROR(ZACKS_Screener[[#This Row],[Price]]/ZACKS_Screener[[#This Row],[EPS2]], "")</f>
        <v>15.844594594594595</v>
      </c>
      <c r="S696" s="17">
        <f>IFERROR(ZACKS_Screener[[#This Row],[PE1]]/(ZACKS_Screener[[#This Row],[EG1]]*100), "")</f>
        <v>-0.69936352064011642</v>
      </c>
      <c r="T696" s="17">
        <f>IFERROR(ZACKS_Screener[[#This Row],[PE2]]/(ZACKS_Screener[[#This Row],[EG2]]*100), "")</f>
        <v>0.59800566695727975</v>
      </c>
      <c r="U696"/>
    </row>
    <row r="697" spans="1:21" x14ac:dyDescent="0.25">
      <c r="A697" s="20" t="s">
        <v>1270</v>
      </c>
      <c r="B697" s="34">
        <v>4690.67</v>
      </c>
      <c r="C697" s="6" t="s">
        <v>1269</v>
      </c>
      <c r="D697" s="6" t="s">
        <v>13</v>
      </c>
      <c r="E697" s="6" t="s">
        <v>14</v>
      </c>
      <c r="F697" s="6" t="s">
        <v>595</v>
      </c>
      <c r="G697">
        <v>6</v>
      </c>
      <c r="H697">
        <v>202206</v>
      </c>
      <c r="I697" s="8">
        <v>129.22999999999999</v>
      </c>
      <c r="J697" s="8">
        <v>6.13</v>
      </c>
      <c r="K697" s="8">
        <v>7.61</v>
      </c>
      <c r="L697" s="8">
        <v>7.78</v>
      </c>
      <c r="M697" s="35" t="str">
        <f>INDEX(YahooDetails[], MATCH(ZACKS_Screener[Ticker], YahooDetails[Ticker],0), 3)</f>
        <v>Technology</v>
      </c>
      <c r="N697" s="6" t="str">
        <f>INDEX(YahooDetails[], MATCH(ZACKS_Screener[Ticker], YahooDetails[Ticker],0), 2)</f>
        <v>Electronic Components</v>
      </c>
      <c r="O69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0.24143556280587283</v>
      </c>
      <c r="P69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2.2339027595269373E-2</v>
      </c>
      <c r="Q697" s="17">
        <f>IFERROR(ZACKS_Screener[[#This Row],[Price]]/ZACKS_Screener[[#This Row],[EPS1]], "")</f>
        <v>16.98160315374507</v>
      </c>
      <c r="R697" s="17">
        <f>IFERROR(ZACKS_Screener[[#This Row],[Price]]/ZACKS_Screener[[#This Row],[EPS2]], "")</f>
        <v>16.610539845758353</v>
      </c>
      <c r="S697" s="17">
        <f>IFERROR(ZACKS_Screener[[#This Row],[PE1]]/(ZACKS_Screener[[#This Row],[EG1]]*100), "")</f>
        <v>0.7033596441382246</v>
      </c>
      <c r="T697" s="17">
        <f>IFERROR(ZACKS_Screener[[#This Row],[PE2]]/(ZACKS_Screener[[#This Row],[EG2]]*100), "")</f>
        <v>7.4356593074247712</v>
      </c>
      <c r="U697"/>
    </row>
    <row r="698" spans="1:21" x14ac:dyDescent="0.25">
      <c r="A698" s="20" t="s">
        <v>1272</v>
      </c>
      <c r="B698" s="34">
        <v>4191.9799999999996</v>
      </c>
      <c r="C698" s="6" t="s">
        <v>1271</v>
      </c>
      <c r="D698" s="6" t="s">
        <v>13</v>
      </c>
      <c r="E698" s="6" t="s">
        <v>37</v>
      </c>
      <c r="F698" s="6" t="s">
        <v>550</v>
      </c>
      <c r="G698">
        <v>12</v>
      </c>
      <c r="H698">
        <v>202212</v>
      </c>
      <c r="I698" s="8">
        <v>11.61</v>
      </c>
      <c r="J698" s="8">
        <v>1.4</v>
      </c>
      <c r="K698" s="8">
        <v>1.52</v>
      </c>
      <c r="L698" s="8">
        <v>1.53</v>
      </c>
      <c r="M698" s="35" t="str">
        <f>INDEX(YahooDetails[], MATCH(ZACKS_Screener[Ticker], YahooDetails[Ticker],0), 3)</f>
        <v>Financial Services</v>
      </c>
      <c r="N698" s="6" t="str">
        <f>INDEX(YahooDetails[], MATCH(ZACKS_Screener[Ticker], YahooDetails[Ticker],0), 2)</f>
        <v>Banks—Regional</v>
      </c>
      <c r="O69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8.5714285714285798E-2</v>
      </c>
      <c r="P69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6.5789473684210583E-3</v>
      </c>
      <c r="Q698" s="17">
        <f>IFERROR(ZACKS_Screener[[#This Row],[Price]]/ZACKS_Screener[[#This Row],[EPS1]], "")</f>
        <v>7.6381578947368416</v>
      </c>
      <c r="R698" s="17">
        <f>IFERROR(ZACKS_Screener[[#This Row],[Price]]/ZACKS_Screener[[#This Row],[EPS2]], "")</f>
        <v>7.5882352941176467</v>
      </c>
      <c r="S698" s="17">
        <f>IFERROR(ZACKS_Screener[[#This Row],[PE1]]/(ZACKS_Screener[[#This Row],[EG1]]*100), "")</f>
        <v>0.89111842105263062</v>
      </c>
      <c r="T698" s="17">
        <f>IFERROR(ZACKS_Screener[[#This Row],[PE2]]/(ZACKS_Screener[[#This Row],[EG2]]*100), "")</f>
        <v>11.534117647058812</v>
      </c>
      <c r="U698"/>
    </row>
    <row r="699" spans="1:21" x14ac:dyDescent="0.25">
      <c r="A699" s="20" t="s">
        <v>1274</v>
      </c>
      <c r="B699" s="34">
        <v>10204.17</v>
      </c>
      <c r="C699" s="6" t="s">
        <v>1273</v>
      </c>
      <c r="D699" s="6" t="s">
        <v>13</v>
      </c>
      <c r="E699" s="6" t="s">
        <v>26</v>
      </c>
      <c r="F699" s="6" t="s">
        <v>438</v>
      </c>
      <c r="G699">
        <v>12</v>
      </c>
      <c r="H699">
        <v>202212</v>
      </c>
      <c r="I699" s="8">
        <v>96.02</v>
      </c>
      <c r="J699" s="8">
        <v>2.76</v>
      </c>
      <c r="K699" s="8">
        <v>2.66</v>
      </c>
      <c r="L699" s="8">
        <v>3.36</v>
      </c>
      <c r="M699" s="35" t="str">
        <f>INDEX(YahooDetails[], MATCH(ZACKS_Screener[Ticker], YahooDetails[Ticker],0), 3)</f>
        <v>Consumer Cyclical</v>
      </c>
      <c r="N699" s="6" t="str">
        <f>INDEX(YahooDetails[], MATCH(ZACKS_Screener[Ticker], YahooDetails[Ticker],0), 2)</f>
        <v>Home Improvement Retail</v>
      </c>
      <c r="O69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-3.6231884057970891E-2</v>
      </c>
      <c r="P69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0.26315789473684198</v>
      </c>
      <c r="Q699" s="17">
        <f>IFERROR(ZACKS_Screener[[#This Row],[Price]]/ZACKS_Screener[[#This Row],[EPS1]], "")</f>
        <v>36.097744360902254</v>
      </c>
      <c r="R699" s="17">
        <f>IFERROR(ZACKS_Screener[[#This Row],[Price]]/ZACKS_Screener[[#This Row],[EPS2]], "")</f>
        <v>28.577380952380953</v>
      </c>
      <c r="S699" s="17">
        <f>IFERROR(ZACKS_Screener[[#This Row],[PE1]]/(ZACKS_Screener[[#This Row],[EG1]]*100), "")</f>
        <v>-9.9629774436090557</v>
      </c>
      <c r="T699" s="17">
        <f>IFERROR(ZACKS_Screener[[#This Row],[PE2]]/(ZACKS_Screener[[#This Row],[EG2]]*100), "")</f>
        <v>1.0859404761904767</v>
      </c>
      <c r="U699"/>
    </row>
    <row r="700" spans="1:21" x14ac:dyDescent="0.25">
      <c r="A700" s="20" t="s">
        <v>1276</v>
      </c>
      <c r="B700" s="34">
        <v>9376.99</v>
      </c>
      <c r="C700" s="6" t="s">
        <v>1275</v>
      </c>
      <c r="D700" s="6" t="s">
        <v>13</v>
      </c>
      <c r="E700" s="6" t="s">
        <v>37</v>
      </c>
      <c r="F700" s="6" t="s">
        <v>70</v>
      </c>
      <c r="G700">
        <v>12</v>
      </c>
      <c r="H700">
        <v>202212</v>
      </c>
      <c r="I700" s="8">
        <v>34.450000000000003</v>
      </c>
      <c r="J700" s="8">
        <v>5.36</v>
      </c>
      <c r="K700" s="8">
        <v>3.7</v>
      </c>
      <c r="L700" s="8">
        <v>4.95</v>
      </c>
      <c r="M700" s="35" t="str">
        <f>INDEX(YahooDetails[], MATCH(ZACKS_Screener[Ticker], YahooDetails[Ticker],0), 3)</f>
        <v>Financial Services</v>
      </c>
      <c r="N700" s="6" t="str">
        <f>INDEX(YahooDetails[], MATCH(ZACKS_Screener[Ticker], YahooDetails[Ticker],0), 2)</f>
        <v>Insurance—Specialty</v>
      </c>
      <c r="O70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-0.30970149253731344</v>
      </c>
      <c r="P70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0.33783783783783783</v>
      </c>
      <c r="Q700" s="17">
        <f>IFERROR(ZACKS_Screener[[#This Row],[Price]]/ZACKS_Screener[[#This Row],[EPS1]], "")</f>
        <v>9.3108108108108105</v>
      </c>
      <c r="R700" s="17">
        <f>IFERROR(ZACKS_Screener[[#This Row],[Price]]/ZACKS_Screener[[#This Row],[EPS2]], "")</f>
        <v>6.9595959595959602</v>
      </c>
      <c r="S700" s="17">
        <f>IFERROR(ZACKS_Screener[[#This Row],[PE1]]/(ZACKS_Screener[[#This Row],[EG1]]*100), "")</f>
        <v>-0.30063822859003581</v>
      </c>
      <c r="T700" s="17">
        <f>IFERROR(ZACKS_Screener[[#This Row],[PE2]]/(ZACKS_Screener[[#This Row],[EG2]]*100), "")</f>
        <v>0.20600404040404044</v>
      </c>
      <c r="U700"/>
    </row>
    <row r="701" spans="1:21" x14ac:dyDescent="0.25">
      <c r="A701" s="20" t="s">
        <v>1278</v>
      </c>
      <c r="B701" s="34">
        <v>26568.99</v>
      </c>
      <c r="C701" s="6" t="s">
        <v>1277</v>
      </c>
      <c r="D701" s="6" t="s">
        <v>13</v>
      </c>
      <c r="E701" s="6" t="s">
        <v>130</v>
      </c>
      <c r="F701" s="6" t="s">
        <v>131</v>
      </c>
      <c r="G701">
        <v>12</v>
      </c>
      <c r="H701">
        <v>202212</v>
      </c>
      <c r="I701" s="8">
        <v>138.41</v>
      </c>
      <c r="J701" s="8">
        <v>3.64</v>
      </c>
      <c r="K701" s="8">
        <v>3.58</v>
      </c>
      <c r="L701" s="8">
        <v>3.95</v>
      </c>
      <c r="M701" s="35" t="str">
        <f>INDEX(YahooDetails[], MATCH(ZACKS_Screener[Ticker], YahooDetails[Ticker],0), 3)</f>
        <v>Basic Materials</v>
      </c>
      <c r="N701" s="6" t="str">
        <f>INDEX(YahooDetails[], MATCH(ZACKS_Screener[Ticker], YahooDetails[Ticker],0), 2)</f>
        <v>Gold</v>
      </c>
      <c r="O70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-1.6483516483516498E-2</v>
      </c>
      <c r="P70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0.1033519553072626</v>
      </c>
      <c r="Q701" s="17">
        <f>IFERROR(ZACKS_Screener[[#This Row],[Price]]/ZACKS_Screener[[#This Row],[EPS1]], "")</f>
        <v>38.662011173184354</v>
      </c>
      <c r="R701" s="17">
        <f>IFERROR(ZACKS_Screener[[#This Row],[Price]]/ZACKS_Screener[[#This Row],[EPS2]], "")</f>
        <v>35.040506329113924</v>
      </c>
      <c r="S701" s="17">
        <f>IFERROR(ZACKS_Screener[[#This Row],[PE1]]/(ZACKS_Screener[[#This Row],[EG1]]*100), "")</f>
        <v>-23.454953445065154</v>
      </c>
      <c r="T701" s="17">
        <f>IFERROR(ZACKS_Screener[[#This Row],[PE2]]/(ZACKS_Screener[[#This Row],[EG2]]*100), "")</f>
        <v>3.3904057475196705</v>
      </c>
      <c r="U701"/>
    </row>
    <row r="702" spans="1:21" x14ac:dyDescent="0.25">
      <c r="A702" s="20" t="s">
        <v>1280</v>
      </c>
      <c r="B702" s="34">
        <v>4122.32</v>
      </c>
      <c r="C702" s="6" t="s">
        <v>1279</v>
      </c>
      <c r="D702" s="6" t="s">
        <v>22</v>
      </c>
      <c r="E702" s="6" t="s">
        <v>37</v>
      </c>
      <c r="F702" s="6" t="s">
        <v>38</v>
      </c>
      <c r="G702">
        <v>12</v>
      </c>
      <c r="H702">
        <v>202212</v>
      </c>
      <c r="I702" s="8">
        <v>52.48</v>
      </c>
      <c r="J702" s="8">
        <v>4.3899999999999997</v>
      </c>
      <c r="K702" s="8">
        <v>4.04</v>
      </c>
      <c r="L702" s="8">
        <v>4.74</v>
      </c>
      <c r="M702" s="35" t="str">
        <f>INDEX(YahooDetails[], MATCH(ZACKS_Screener[Ticker], YahooDetails[Ticker],0), 3)</f>
        <v>Financial Services</v>
      </c>
      <c r="N702" s="6" t="str">
        <f>INDEX(YahooDetails[], MATCH(ZACKS_Screener[Ticker], YahooDetails[Ticker],0), 2)</f>
        <v>Asset Management</v>
      </c>
      <c r="O70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-7.9726651480637734E-2</v>
      </c>
      <c r="P70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0.17326732673267331</v>
      </c>
      <c r="Q702" s="17">
        <f>IFERROR(ZACKS_Screener[[#This Row],[Price]]/ZACKS_Screener[[#This Row],[EPS1]], "")</f>
        <v>12.990099009900989</v>
      </c>
      <c r="R702" s="17">
        <f>IFERROR(ZACKS_Screener[[#This Row],[Price]]/ZACKS_Screener[[#This Row],[EPS2]], "")</f>
        <v>11.071729957805905</v>
      </c>
      <c r="S702" s="17">
        <f>IFERROR(ZACKS_Screener[[#This Row],[PE1]]/(ZACKS_Screener[[#This Row],[EG1]]*100), "")</f>
        <v>-1.6293295615275827</v>
      </c>
      <c r="T702" s="17">
        <f>IFERROR(ZACKS_Screener[[#This Row],[PE2]]/(ZACKS_Screener[[#This Row],[EG2]]*100), "")</f>
        <v>0.63899698613622646</v>
      </c>
      <c r="U702"/>
    </row>
    <row r="703" spans="1:21" x14ac:dyDescent="0.25">
      <c r="A703" s="20" t="s">
        <v>1282</v>
      </c>
      <c r="B703" s="34">
        <v>3679.57</v>
      </c>
      <c r="C703" s="6" t="s">
        <v>1281</v>
      </c>
      <c r="D703" s="6" t="s">
        <v>22</v>
      </c>
      <c r="E703" s="6" t="s">
        <v>41</v>
      </c>
      <c r="F703" s="6" t="s">
        <v>67</v>
      </c>
      <c r="G703">
        <v>12</v>
      </c>
      <c r="H703">
        <v>202212</v>
      </c>
      <c r="I703" s="8">
        <v>12.93</v>
      </c>
      <c r="J703" s="8">
        <v>-0.82</v>
      </c>
      <c r="K703" s="8">
        <v>-0.48</v>
      </c>
      <c r="L703" s="8">
        <v>0.14000000000000001</v>
      </c>
      <c r="M703" s="35" t="str">
        <f>INDEX(YahooDetails[], MATCH(ZACKS_Screener[Ticker], YahooDetails[Ticker],0), 3)</f>
        <v>Healthcare</v>
      </c>
      <c r="N703" s="6" t="str">
        <f>INDEX(YahooDetails[], MATCH(ZACKS_Screener[Ticker], YahooDetails[Ticker],0), 2)</f>
        <v>Biotechnology</v>
      </c>
      <c r="O70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0.41463414634146339</v>
      </c>
      <c r="P70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703" s="17">
        <f>IFERROR(ZACKS_Screener[[#This Row],[Price]]/ZACKS_Screener[[#This Row],[EPS1]], "")</f>
        <v>-26.9375</v>
      </c>
      <c r="R703" s="17">
        <f>IFERROR(ZACKS_Screener[[#This Row],[Price]]/ZACKS_Screener[[#This Row],[EPS2]], "")</f>
        <v>92.357142857142847</v>
      </c>
      <c r="S703" s="17">
        <f>IFERROR(ZACKS_Screener[[#This Row],[PE1]]/(ZACKS_Screener[[#This Row],[EG1]]*100), "")</f>
        <v>-0.64966911764705881</v>
      </c>
      <c r="T703" s="17">
        <f>IFERROR(ZACKS_Screener[[#This Row],[PE2]]/(ZACKS_Screener[[#This Row],[EG2]]*100), "")</f>
        <v>0.92357142857142849</v>
      </c>
      <c r="U703"/>
    </row>
    <row r="704" spans="1:21" x14ac:dyDescent="0.25">
      <c r="A704" s="20" t="s">
        <v>3674</v>
      </c>
      <c r="B704" s="34">
        <v>2400.7199999999998</v>
      </c>
      <c r="C704" s="6" t="s">
        <v>3673</v>
      </c>
      <c r="D704" s="6" t="s">
        <v>22</v>
      </c>
      <c r="E704" s="6" t="s">
        <v>14</v>
      </c>
      <c r="F704" s="6" t="s">
        <v>196</v>
      </c>
      <c r="G704">
        <v>12</v>
      </c>
      <c r="H704">
        <v>202212</v>
      </c>
      <c r="I704" s="8">
        <v>31.12</v>
      </c>
      <c r="J704" s="8">
        <v>1.25</v>
      </c>
      <c r="K704" s="8">
        <v>0.66</v>
      </c>
      <c r="L704" s="8">
        <v>1.22</v>
      </c>
      <c r="M704" s="35" t="str">
        <f>INDEX(YahooDetails[], MATCH(ZACKS_Screener[Ticker], YahooDetails[Ticker],0), 3)</f>
        <v>Technology</v>
      </c>
      <c r="N704" s="6" t="str">
        <f>INDEX(YahooDetails[], MATCH(ZACKS_Screener[Ticker], YahooDetails[Ticker],0), 2)</f>
        <v>Semiconductors</v>
      </c>
      <c r="O70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-0.47199999999999998</v>
      </c>
      <c r="P70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0.8484848484848484</v>
      </c>
      <c r="Q704" s="17">
        <f>IFERROR(ZACKS_Screener[[#This Row],[Price]]/ZACKS_Screener[[#This Row],[EPS1]], "")</f>
        <v>47.151515151515149</v>
      </c>
      <c r="R704" s="17">
        <f>IFERROR(ZACKS_Screener[[#This Row],[Price]]/ZACKS_Screener[[#This Row],[EPS2]], "")</f>
        <v>25.508196721311478</v>
      </c>
      <c r="S704" s="17">
        <f>IFERROR(ZACKS_Screener[[#This Row],[PE1]]/(ZACKS_Screener[[#This Row],[EG1]]*100), "")</f>
        <v>-0.99897277863379563</v>
      </c>
      <c r="T704" s="17">
        <f>IFERROR(ZACKS_Screener[[#This Row],[PE2]]/(ZACKS_Screener[[#This Row],[EG2]]*100), "")</f>
        <v>0.300632318501171</v>
      </c>
      <c r="U704"/>
    </row>
    <row r="705" spans="1:21" x14ac:dyDescent="0.25">
      <c r="A705" s="20" t="s">
        <v>1284</v>
      </c>
      <c r="B705" s="34">
        <v>5255.4</v>
      </c>
      <c r="C705" s="6" t="s">
        <v>1283</v>
      </c>
      <c r="D705" s="6" t="s">
        <v>13</v>
      </c>
      <c r="E705" s="6" t="s">
        <v>85</v>
      </c>
      <c r="F705" s="6" t="s">
        <v>981</v>
      </c>
      <c r="G705">
        <v>12</v>
      </c>
      <c r="H705">
        <v>202212</v>
      </c>
      <c r="I705" s="8">
        <v>63.17</v>
      </c>
      <c r="J705" s="8">
        <v>1.39</v>
      </c>
      <c r="K705" s="8">
        <v>2.38</v>
      </c>
      <c r="L705" s="8">
        <v>2.94</v>
      </c>
      <c r="M705" s="35" t="str">
        <f>INDEX(YahooDetails[], MATCH(ZACKS_Screener[Ticker], YahooDetails[Ticker],0), 3)</f>
        <v>Technology</v>
      </c>
      <c r="N705" s="6" t="str">
        <f>INDEX(YahooDetails[], MATCH(ZACKS_Screener[Ticker], YahooDetails[Ticker],0), 2)</f>
        <v>Software—Infrastructure</v>
      </c>
      <c r="O70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0.71223021582733814</v>
      </c>
      <c r="P70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0.23529411764705885</v>
      </c>
      <c r="Q705" s="17">
        <f>IFERROR(ZACKS_Screener[[#This Row],[Price]]/ZACKS_Screener[[#This Row],[EPS1]], "")</f>
        <v>26.542016806722692</v>
      </c>
      <c r="R705" s="17">
        <f>IFERROR(ZACKS_Screener[[#This Row],[Price]]/ZACKS_Screener[[#This Row],[EPS2]], "")</f>
        <v>21.486394557823129</v>
      </c>
      <c r="S705" s="17">
        <f>IFERROR(ZACKS_Screener[[#This Row],[PE1]]/(ZACKS_Screener[[#This Row],[EG1]]*100), "")</f>
        <v>0.37266064001358118</v>
      </c>
      <c r="T705" s="17">
        <f>IFERROR(ZACKS_Screener[[#This Row],[PE2]]/(ZACKS_Screener[[#This Row],[EG2]]*100), "")</f>
        <v>0.91317176870748296</v>
      </c>
      <c r="U705"/>
    </row>
    <row r="706" spans="1:21" x14ac:dyDescent="0.25">
      <c r="A706" s="20" t="s">
        <v>1286</v>
      </c>
      <c r="B706" s="34">
        <v>15689.18</v>
      </c>
      <c r="C706" s="6" t="s">
        <v>1285</v>
      </c>
      <c r="D706" s="6" t="s">
        <v>22</v>
      </c>
      <c r="E706" s="6" t="s">
        <v>330</v>
      </c>
      <c r="F706" s="6" t="s">
        <v>1287</v>
      </c>
      <c r="G706">
        <v>6</v>
      </c>
      <c r="H706">
        <v>202206</v>
      </c>
      <c r="I706" s="8">
        <v>31.09</v>
      </c>
      <c r="J706" s="8">
        <v>2.79</v>
      </c>
      <c r="M706" s="35" t="str">
        <f>INDEX(YahooDetails[], MATCH(ZACKS_Screener[Ticker], YahooDetails[Ticker],0), 3)</f>
        <v>Communication Services</v>
      </c>
      <c r="N706" s="6" t="str">
        <f>INDEX(YahooDetails[], MATCH(ZACKS_Screener[Ticker], YahooDetails[Ticker],0), 2)</f>
        <v>Entertainment</v>
      </c>
      <c r="O70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706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706" s="17" t="str">
        <f>IFERROR(ZACKS_Screener[[#This Row],[Price]]/ZACKS_Screener[[#This Row],[EPS1]], "")</f>
        <v/>
      </c>
      <c r="R706" s="17" t="str">
        <f>IFERROR(ZACKS_Screener[[#This Row],[Price]]/ZACKS_Screener[[#This Row],[EPS2]], "")</f>
        <v/>
      </c>
      <c r="S706" s="17" t="str">
        <f>IFERROR(ZACKS_Screener[[#This Row],[PE1]]/(ZACKS_Screener[[#This Row],[EG1]]*100), "")</f>
        <v/>
      </c>
      <c r="T706" s="17" t="str">
        <f>IFERROR(ZACKS_Screener[[#This Row],[PE2]]/(ZACKS_Screener[[#This Row],[EG2]]*100), "")</f>
        <v/>
      </c>
      <c r="U706"/>
    </row>
    <row r="707" spans="1:21" x14ac:dyDescent="0.25">
      <c r="A707" s="20" t="s">
        <v>1288</v>
      </c>
      <c r="B707" s="34">
        <v>16779.2</v>
      </c>
      <c r="C707" s="6" t="s">
        <v>1285</v>
      </c>
      <c r="D707" s="6" t="s">
        <v>22</v>
      </c>
      <c r="E707" s="6" t="s">
        <v>330</v>
      </c>
      <c r="F707" s="6" t="s">
        <v>1287</v>
      </c>
      <c r="G707">
        <v>6</v>
      </c>
      <c r="H707">
        <v>202206</v>
      </c>
      <c r="I707" s="8">
        <v>33.25</v>
      </c>
      <c r="J707" s="8">
        <v>2.79</v>
      </c>
      <c r="K707" s="8">
        <v>3.37</v>
      </c>
      <c r="L707" s="8">
        <v>3</v>
      </c>
      <c r="M707" s="35" t="str">
        <f>INDEX(YahooDetails[], MATCH(ZACKS_Screener[Ticker], YahooDetails[Ticker],0), 3)</f>
        <v>Communication Services</v>
      </c>
      <c r="N707" s="6" t="str">
        <f>INDEX(YahooDetails[], MATCH(ZACKS_Screener[Ticker], YahooDetails[Ticker],0), 2)</f>
        <v>Entertainment</v>
      </c>
      <c r="O70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0.20788530465949823</v>
      </c>
      <c r="P70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-0.10979228486646887</v>
      </c>
      <c r="Q707" s="17">
        <f>IFERROR(ZACKS_Screener[[#This Row],[Price]]/ZACKS_Screener[[#This Row],[EPS1]], "")</f>
        <v>9.8664688427299705</v>
      </c>
      <c r="R707" s="17">
        <f>IFERROR(ZACKS_Screener[[#This Row],[Price]]/ZACKS_Screener[[#This Row],[EPS2]], "")</f>
        <v>11.083333333333334</v>
      </c>
      <c r="S707" s="17">
        <f>IFERROR(ZACKS_Screener[[#This Row],[PE1]]/(ZACKS_Screener[[#This Row],[EG1]]*100), "")</f>
        <v>0.47461117364166577</v>
      </c>
      <c r="T707" s="17">
        <f>IFERROR(ZACKS_Screener[[#This Row],[PE2]]/(ZACKS_Screener[[#This Row],[EG2]]*100), "")</f>
        <v>-1.0094819819819818</v>
      </c>
      <c r="U707"/>
    </row>
    <row r="708" spans="1:21" x14ac:dyDescent="0.25">
      <c r="A708" s="20" t="s">
        <v>1290</v>
      </c>
      <c r="B708" s="34">
        <v>4092.81</v>
      </c>
      <c r="C708" s="6" t="s">
        <v>1289</v>
      </c>
      <c r="D708" s="6" t="s">
        <v>22</v>
      </c>
      <c r="E708" s="6" t="s">
        <v>107</v>
      </c>
      <c r="F708" s="6" t="s">
        <v>1200</v>
      </c>
      <c r="G708">
        <v>12</v>
      </c>
      <c r="H708">
        <v>202212</v>
      </c>
      <c r="I708" s="8">
        <v>96.75</v>
      </c>
      <c r="J708" s="8">
        <v>5.49</v>
      </c>
      <c r="K708" s="8">
        <v>5.16</v>
      </c>
      <c r="L708" s="8">
        <v>6.03</v>
      </c>
      <c r="M708" s="35" t="str">
        <f>INDEX(YahooDetails[], MATCH(ZACKS_Screener[Ticker], YahooDetails[Ticker],0), 3)</f>
        <v>Consumer Cyclical</v>
      </c>
      <c r="N708" s="6" t="str">
        <f>INDEX(YahooDetails[], MATCH(ZACKS_Screener[Ticker], YahooDetails[Ticker],0), 2)</f>
        <v>Auto Parts</v>
      </c>
      <c r="O70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-6.010928961748635E-2</v>
      </c>
      <c r="P70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0.16860465116279072</v>
      </c>
      <c r="Q708" s="17">
        <f>IFERROR(ZACKS_Screener[[#This Row],[Price]]/ZACKS_Screener[[#This Row],[EPS1]], "")</f>
        <v>18.75</v>
      </c>
      <c r="R708" s="17">
        <f>IFERROR(ZACKS_Screener[[#This Row],[Price]]/ZACKS_Screener[[#This Row],[EPS2]], "")</f>
        <v>16.044776119402986</v>
      </c>
      <c r="S708" s="17">
        <f>IFERROR(ZACKS_Screener[[#This Row],[PE1]]/(ZACKS_Screener[[#This Row],[EG1]]*100), "")</f>
        <v>-3.1193181818181812</v>
      </c>
      <c r="T708" s="17">
        <f>IFERROR(ZACKS_Screener[[#This Row],[PE2]]/(ZACKS_Screener[[#This Row],[EG2]]*100), "")</f>
        <v>0.9516212043232114</v>
      </c>
      <c r="U708"/>
    </row>
    <row r="709" spans="1:21" x14ac:dyDescent="0.25">
      <c r="A709" s="20" t="s">
        <v>1292</v>
      </c>
      <c r="B709" s="34">
        <v>6928.22</v>
      </c>
      <c r="C709" s="6" t="s">
        <v>1291</v>
      </c>
      <c r="D709" s="6" t="s">
        <v>13</v>
      </c>
      <c r="E709" s="6" t="s">
        <v>37</v>
      </c>
      <c r="F709" s="6" t="s">
        <v>250</v>
      </c>
      <c r="G709">
        <v>12</v>
      </c>
      <c r="H709">
        <v>202212</v>
      </c>
      <c r="I709" s="8">
        <v>52.39</v>
      </c>
      <c r="J709" s="8">
        <v>2.2799999999999998</v>
      </c>
      <c r="K709" s="8">
        <v>2.41</v>
      </c>
      <c r="L709" s="8">
        <v>2.63</v>
      </c>
      <c r="M709" s="35" t="str">
        <f>INDEX(YahooDetails[], MATCH(ZACKS_Screener[Ticker], YahooDetails[Ticker],0), 3)</f>
        <v>Real Estate</v>
      </c>
      <c r="N709" s="6" t="str">
        <f>INDEX(YahooDetails[], MATCH(ZACKS_Screener[Ticker], YahooDetails[Ticker],0), 2)</f>
        <v>REIT—Industrial</v>
      </c>
      <c r="O70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5.7017543859649272E-2</v>
      </c>
      <c r="P70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9.1286307053941806E-2</v>
      </c>
      <c r="Q709" s="17">
        <f>IFERROR(ZACKS_Screener[[#This Row],[Price]]/ZACKS_Screener[[#This Row],[EPS1]], "")</f>
        <v>21.738589211618255</v>
      </c>
      <c r="R709" s="17">
        <f>IFERROR(ZACKS_Screener[[#This Row],[Price]]/ZACKS_Screener[[#This Row],[EPS2]], "")</f>
        <v>19.920152091254753</v>
      </c>
      <c r="S709" s="17">
        <f>IFERROR(ZACKS_Screener[[#This Row],[PE1]]/(ZACKS_Screener[[#This Row],[EG1]]*100), "")</f>
        <v>3.8126141078838072</v>
      </c>
      <c r="T709" s="17">
        <f>IFERROR(ZACKS_Screener[[#This Row],[PE2]]/(ZACKS_Screener[[#This Row],[EG2]]*100), "")</f>
        <v>2.1821621154510913</v>
      </c>
      <c r="U709"/>
    </row>
    <row r="710" spans="1:21" x14ac:dyDescent="0.25">
      <c r="A710" s="20" t="s">
        <v>1294</v>
      </c>
      <c r="B710" s="34">
        <v>4852.6899999999996</v>
      </c>
      <c r="C710" s="6" t="s">
        <v>1293</v>
      </c>
      <c r="D710" s="6" t="s">
        <v>22</v>
      </c>
      <c r="E710" s="6" t="s">
        <v>37</v>
      </c>
      <c r="F710" s="6" t="s">
        <v>379</v>
      </c>
      <c r="G710">
        <v>3</v>
      </c>
      <c r="H710">
        <v>202303</v>
      </c>
      <c r="I710" s="8">
        <v>81.5</v>
      </c>
      <c r="J710" s="8">
        <v>2.4500000000000002</v>
      </c>
      <c r="M710" s="35" t="str">
        <f>INDEX(YahooDetails[], MATCH(ZACKS_Screener[Ticker], YahooDetails[Ticker],0), 3)</f>
        <v>Financial Services</v>
      </c>
      <c r="N710" s="6" t="str">
        <f>INDEX(YahooDetails[], MATCH(ZACKS_Screener[Ticker], YahooDetails[Ticker],0), 2)</f>
        <v>Capital Markets</v>
      </c>
      <c r="O71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710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710" s="17" t="str">
        <f>IFERROR(ZACKS_Screener[[#This Row],[Price]]/ZACKS_Screener[[#This Row],[EPS1]], "")</f>
        <v/>
      </c>
      <c r="R710" s="17" t="str">
        <f>IFERROR(ZACKS_Screener[[#This Row],[Price]]/ZACKS_Screener[[#This Row],[EPS2]], "")</f>
        <v/>
      </c>
      <c r="S710" s="17" t="str">
        <f>IFERROR(ZACKS_Screener[[#This Row],[PE1]]/(ZACKS_Screener[[#This Row],[EG1]]*100), "")</f>
        <v/>
      </c>
      <c r="T710" s="17" t="str">
        <f>IFERROR(ZACKS_Screener[[#This Row],[PE2]]/(ZACKS_Screener[[#This Row],[EG2]]*100), "")</f>
        <v/>
      </c>
      <c r="U710"/>
    </row>
    <row r="711" spans="1:21" x14ac:dyDescent="0.25">
      <c r="A711" s="20" t="s">
        <v>1296</v>
      </c>
      <c r="B711" s="34">
        <v>3346.02</v>
      </c>
      <c r="C711" s="6" t="s">
        <v>1295</v>
      </c>
      <c r="D711" s="6" t="s">
        <v>13</v>
      </c>
      <c r="E711" s="6" t="s">
        <v>23</v>
      </c>
      <c r="F711" s="6" t="s">
        <v>1162</v>
      </c>
      <c r="G711">
        <v>12</v>
      </c>
      <c r="H711">
        <v>202212</v>
      </c>
      <c r="I711" s="8">
        <v>15.03</v>
      </c>
      <c r="J711" s="8">
        <v>1.58</v>
      </c>
      <c r="K711" s="8">
        <v>2.91</v>
      </c>
      <c r="L711" s="8">
        <v>2.4</v>
      </c>
      <c r="M711" s="35" t="str">
        <f>INDEX(YahooDetails[], MATCH(ZACKS_Screener[Ticker], YahooDetails[Ticker],0), 3)</f>
        <v>Energy</v>
      </c>
      <c r="N711" s="6" t="str">
        <f>INDEX(YahooDetails[], MATCH(ZACKS_Screener[Ticker], YahooDetails[Ticker],0), 2)</f>
        <v>Oil &amp; Gas Midstream</v>
      </c>
      <c r="O71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0.84177215189873422</v>
      </c>
      <c r="P71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-0.17525773195876296</v>
      </c>
      <c r="Q711" s="17">
        <f>IFERROR(ZACKS_Screener[[#This Row],[Price]]/ZACKS_Screener[[#This Row],[EPS1]], "")</f>
        <v>5.1649484536082468</v>
      </c>
      <c r="R711" s="17">
        <f>IFERROR(ZACKS_Screener[[#This Row],[Price]]/ZACKS_Screener[[#This Row],[EPS2]], "")</f>
        <v>6.2625000000000002</v>
      </c>
      <c r="S711" s="17">
        <f>IFERROR(ZACKS_Screener[[#This Row],[PE1]]/(ZACKS_Screener[[#This Row],[EG1]]*100), "")</f>
        <v>6.1358034260909994E-2</v>
      </c>
      <c r="T711" s="17">
        <f>IFERROR(ZACKS_Screener[[#This Row],[PE2]]/(ZACKS_Screener[[#This Row],[EG2]]*100), "")</f>
        <v>-0.35733088235294103</v>
      </c>
      <c r="U711"/>
    </row>
    <row r="712" spans="1:21" x14ac:dyDescent="0.25">
      <c r="A712" s="20" t="s">
        <v>3678</v>
      </c>
      <c r="B712" s="34">
        <v>2767.17</v>
      </c>
      <c r="C712" s="6" t="s">
        <v>3677</v>
      </c>
      <c r="D712" s="6" t="s">
        <v>22</v>
      </c>
      <c r="E712" s="6" t="s">
        <v>14</v>
      </c>
      <c r="F712" s="6" t="s">
        <v>201</v>
      </c>
      <c r="G712">
        <v>12</v>
      </c>
      <c r="H712">
        <v>202212</v>
      </c>
      <c r="I712" s="8">
        <v>27.16</v>
      </c>
      <c r="J712" s="8">
        <v>0.04</v>
      </c>
      <c r="K712" s="8">
        <v>0.2</v>
      </c>
      <c r="L712" s="8">
        <v>0.3</v>
      </c>
      <c r="M712" s="35" t="str">
        <f>INDEX(YahooDetails[], MATCH(ZACKS_Screener[Ticker], YahooDetails[Ticker],0), 3)</f>
        <v>Technology</v>
      </c>
      <c r="N712" s="6" t="str">
        <f>INDEX(YahooDetails[], MATCH(ZACKS_Screener[Ticker], YahooDetails[Ticker],0), 2)</f>
        <v>Software—Application</v>
      </c>
      <c r="O71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</v>
      </c>
      <c r="P71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0.49999999999999989</v>
      </c>
      <c r="Q712" s="17">
        <f>IFERROR(ZACKS_Screener[[#This Row],[Price]]/ZACKS_Screener[[#This Row],[EPS1]], "")</f>
        <v>135.79999999999998</v>
      </c>
      <c r="R712" s="17">
        <f>IFERROR(ZACKS_Screener[[#This Row],[Price]]/ZACKS_Screener[[#This Row],[EPS2]], "")</f>
        <v>90.533333333333331</v>
      </c>
      <c r="S712" s="17">
        <f>IFERROR(ZACKS_Screener[[#This Row],[PE1]]/(ZACKS_Screener[[#This Row],[EG1]]*100), "")</f>
        <v>0.33949999999999997</v>
      </c>
      <c r="T712" s="17">
        <f>IFERROR(ZACKS_Screener[[#This Row],[PE2]]/(ZACKS_Screener[[#This Row],[EG2]]*100), "")</f>
        <v>1.8106666666666671</v>
      </c>
      <c r="U712"/>
    </row>
    <row r="713" spans="1:21" x14ac:dyDescent="0.25">
      <c r="A713" s="20" t="s">
        <v>1298</v>
      </c>
      <c r="B713" s="34">
        <v>2983.49</v>
      </c>
      <c r="C713" s="6" t="s">
        <v>1297</v>
      </c>
      <c r="D713" s="6" t="s">
        <v>22</v>
      </c>
      <c r="E713" s="6" t="s">
        <v>51</v>
      </c>
      <c r="F713" s="6" t="s">
        <v>308</v>
      </c>
      <c r="G713">
        <v>12</v>
      </c>
      <c r="H713">
        <v>202212</v>
      </c>
      <c r="I713" s="8">
        <v>62</v>
      </c>
      <c r="J713" s="8">
        <v>-1.29</v>
      </c>
      <c r="K713" s="8">
        <v>-0.94</v>
      </c>
      <c r="L713" s="8">
        <v>-0.23</v>
      </c>
      <c r="M713" s="35" t="str">
        <f>INDEX(YahooDetails[], MATCH(ZACKS_Screener[Ticker], YahooDetails[Ticker],0), 3)</f>
        <v>Consumer Defensive</v>
      </c>
      <c r="N713" s="6" t="str">
        <f>INDEX(YahooDetails[], MATCH(ZACKS_Screener[Ticker], YahooDetails[Ticker],0), 2)</f>
        <v>Packaged Foods</v>
      </c>
      <c r="O71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0.27131782945736438</v>
      </c>
      <c r="P71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0.75531914893617025</v>
      </c>
      <c r="Q713" s="17">
        <f>IFERROR(ZACKS_Screener[[#This Row],[Price]]/ZACKS_Screener[[#This Row],[EPS1]], "")</f>
        <v>-65.957446808510639</v>
      </c>
      <c r="R713" s="17">
        <f>IFERROR(ZACKS_Screener[[#This Row],[Price]]/ZACKS_Screener[[#This Row],[EPS2]], "")</f>
        <v>-269.56521739130432</v>
      </c>
      <c r="S713" s="17">
        <f>IFERROR(ZACKS_Screener[[#This Row],[PE1]]/(ZACKS_Screener[[#This Row],[EG1]]*100), "")</f>
        <v>-2.4310030395136772</v>
      </c>
      <c r="T713" s="17">
        <f>IFERROR(ZACKS_Screener[[#This Row],[PE2]]/(ZACKS_Screener[[#This Row],[EG2]]*100), "")</f>
        <v>-3.568891610532761</v>
      </c>
      <c r="U713"/>
    </row>
    <row r="714" spans="1:21" x14ac:dyDescent="0.25">
      <c r="A714" s="20" t="s">
        <v>1300</v>
      </c>
      <c r="B714" s="34">
        <v>4931.96</v>
      </c>
      <c r="C714" s="6" t="s">
        <v>1299</v>
      </c>
      <c r="D714" s="6" t="s">
        <v>22</v>
      </c>
      <c r="E714" s="6" t="s">
        <v>14</v>
      </c>
      <c r="F714" s="6" t="s">
        <v>201</v>
      </c>
      <c r="G714">
        <v>12</v>
      </c>
      <c r="H714">
        <v>202212</v>
      </c>
      <c r="I714" s="8">
        <v>16.940000000000001</v>
      </c>
      <c r="J714" s="8">
        <v>-7.0000000000000007E-2</v>
      </c>
      <c r="K714" s="8">
        <v>0.1</v>
      </c>
      <c r="L714" s="8">
        <v>0.14000000000000001</v>
      </c>
      <c r="M714" s="35" t="str">
        <f>INDEX(YahooDetails[], MATCH(ZACKS_Screener[Ticker], YahooDetails[Ticker],0), 3)</f>
        <v>Technology</v>
      </c>
      <c r="N714" s="6" t="str">
        <f>INDEX(YahooDetails[], MATCH(ZACKS_Screener[Ticker], YahooDetails[Ticker],0), 2)</f>
        <v>Software—Application</v>
      </c>
      <c r="O71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71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0.40000000000000008</v>
      </c>
      <c r="Q714" s="17">
        <f>IFERROR(ZACKS_Screener[[#This Row],[Price]]/ZACKS_Screener[[#This Row],[EPS1]], "")</f>
        <v>169.4</v>
      </c>
      <c r="R714" s="17">
        <f>IFERROR(ZACKS_Screener[[#This Row],[Price]]/ZACKS_Screener[[#This Row],[EPS2]], "")</f>
        <v>121</v>
      </c>
      <c r="S714" s="17">
        <f>IFERROR(ZACKS_Screener[[#This Row],[PE1]]/(ZACKS_Screener[[#This Row],[EG1]]*100), "")</f>
        <v>1.694</v>
      </c>
      <c r="T714" s="17">
        <f>IFERROR(ZACKS_Screener[[#This Row],[PE2]]/(ZACKS_Screener[[#This Row],[EG2]]*100), "")</f>
        <v>3.0249999999999995</v>
      </c>
      <c r="U714"/>
    </row>
    <row r="715" spans="1:21" x14ac:dyDescent="0.25">
      <c r="A715" s="20" t="s">
        <v>1302</v>
      </c>
      <c r="B715" s="34">
        <v>7682.83</v>
      </c>
      <c r="C715" s="6" t="s">
        <v>1301</v>
      </c>
      <c r="D715" s="6" t="s">
        <v>13</v>
      </c>
      <c r="E715" s="6" t="s">
        <v>37</v>
      </c>
      <c r="F715" s="6" t="s">
        <v>98</v>
      </c>
      <c r="G715">
        <v>12</v>
      </c>
      <c r="H715">
        <v>202212</v>
      </c>
      <c r="I715" s="8">
        <v>94.25</v>
      </c>
      <c r="J715" s="8">
        <v>6.32</v>
      </c>
      <c r="K715" s="8">
        <v>6.5</v>
      </c>
      <c r="L715" s="8">
        <v>6.74</v>
      </c>
      <c r="M715" s="35" t="str">
        <f>INDEX(YahooDetails[], MATCH(ZACKS_Screener[Ticker], YahooDetails[Ticker],0), 3)</f>
        <v>Real Estate</v>
      </c>
      <c r="N715" s="6" t="str">
        <f>INDEX(YahooDetails[], MATCH(ZACKS_Screener[Ticker], YahooDetails[Ticker],0), 2)</f>
        <v>REIT—Retail</v>
      </c>
      <c r="O71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2.8481012658227802E-2</v>
      </c>
      <c r="P71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3.6923076923076954E-2</v>
      </c>
      <c r="Q715" s="17">
        <f>IFERROR(ZACKS_Screener[[#This Row],[Price]]/ZACKS_Screener[[#This Row],[EPS1]], "")</f>
        <v>14.5</v>
      </c>
      <c r="R715" s="17">
        <f>IFERROR(ZACKS_Screener[[#This Row],[Price]]/ZACKS_Screener[[#This Row],[EPS2]], "")</f>
        <v>13.983679525222552</v>
      </c>
      <c r="S715" s="17">
        <f>IFERROR(ZACKS_Screener[[#This Row],[PE1]]/(ZACKS_Screener[[#This Row],[EG1]]*100), "")</f>
        <v>5.09111111111112</v>
      </c>
      <c r="T715" s="17">
        <f>IFERROR(ZACKS_Screener[[#This Row],[PE2]]/(ZACKS_Screener[[#This Row],[EG2]]*100), "")</f>
        <v>3.7872465380811047</v>
      </c>
      <c r="U715"/>
    </row>
    <row r="716" spans="1:21" x14ac:dyDescent="0.25">
      <c r="A716" s="20" t="s">
        <v>1304</v>
      </c>
      <c r="B716" s="34">
        <v>5287.65</v>
      </c>
      <c r="C716" s="6" t="s">
        <v>1303</v>
      </c>
      <c r="D716" s="6" t="s">
        <v>13</v>
      </c>
      <c r="E716" s="6" t="s">
        <v>37</v>
      </c>
      <c r="F716" s="6" t="s">
        <v>299</v>
      </c>
      <c r="G716">
        <v>12</v>
      </c>
      <c r="H716">
        <v>202212</v>
      </c>
      <c r="I716" s="8">
        <v>18.88</v>
      </c>
      <c r="J716" s="8">
        <v>2.9</v>
      </c>
      <c r="K716" s="8">
        <v>3.11</v>
      </c>
      <c r="L716" s="8">
        <v>2.99</v>
      </c>
      <c r="M716" s="35" t="str">
        <f>INDEX(YahooDetails[], MATCH(ZACKS_Screener[Ticker], YahooDetails[Ticker],0), 3)</f>
        <v>Financial Services</v>
      </c>
      <c r="N716" s="6" t="str">
        <f>INDEX(YahooDetails[], MATCH(ZACKS_Screener[Ticker], YahooDetails[Ticker],0), 2)</f>
        <v>Asset Management</v>
      </c>
      <c r="O71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7.2413793103448268E-2</v>
      </c>
      <c r="P71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-3.8585209003215326E-2</v>
      </c>
      <c r="Q716" s="17">
        <f>IFERROR(ZACKS_Screener[[#This Row],[Price]]/ZACKS_Screener[[#This Row],[EPS1]], "")</f>
        <v>6.070739549839228</v>
      </c>
      <c r="R716" s="17">
        <f>IFERROR(ZACKS_Screener[[#This Row],[Price]]/ZACKS_Screener[[#This Row],[EPS2]], "")</f>
        <v>6.3143812709030094</v>
      </c>
      <c r="S716" s="17">
        <f>IFERROR(ZACKS_Screener[[#This Row],[PE1]]/(ZACKS_Screener[[#This Row],[EG1]]*100), "")</f>
        <v>0.83834022354922688</v>
      </c>
      <c r="T716" s="17">
        <f>IFERROR(ZACKS_Screener[[#This Row],[PE2]]/(ZACKS_Screener[[#This Row],[EG2]]*100), "")</f>
        <v>-1.6364771460423679</v>
      </c>
      <c r="U716"/>
    </row>
    <row r="717" spans="1:21" x14ac:dyDescent="0.25">
      <c r="A717" s="20" t="s">
        <v>1306</v>
      </c>
      <c r="B717" s="34">
        <v>19880.259999999998</v>
      </c>
      <c r="C717" s="6" t="s">
        <v>1305</v>
      </c>
      <c r="D717" s="6" t="s">
        <v>22</v>
      </c>
      <c r="E717" s="6" t="s">
        <v>223</v>
      </c>
      <c r="F717" s="6" t="s">
        <v>311</v>
      </c>
      <c r="G717">
        <v>12</v>
      </c>
      <c r="H717">
        <v>202212</v>
      </c>
      <c r="I717" s="8">
        <v>186.1</v>
      </c>
      <c r="J717" s="8">
        <v>-0.41</v>
      </c>
      <c r="K717" s="8">
        <v>7.33</v>
      </c>
      <c r="L717" s="8">
        <v>12.97</v>
      </c>
      <c r="M717" s="35" t="str">
        <f>INDEX(YahooDetails[], MATCH(ZACKS_Screener[Ticker], YahooDetails[Ticker],0), 3)</f>
        <v>Technology</v>
      </c>
      <c r="N717" s="6" t="str">
        <f>INDEX(YahooDetails[], MATCH(ZACKS_Screener[Ticker], YahooDetails[Ticker],0), 2)</f>
        <v>Solar</v>
      </c>
      <c r="O71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71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0.76944065484311053</v>
      </c>
      <c r="Q717" s="17">
        <f>IFERROR(ZACKS_Screener[[#This Row],[Price]]/ZACKS_Screener[[#This Row],[EPS1]], "")</f>
        <v>25.388813096862208</v>
      </c>
      <c r="R717" s="17">
        <f>IFERROR(ZACKS_Screener[[#This Row],[Price]]/ZACKS_Screener[[#This Row],[EPS2]], "")</f>
        <v>14.348496530454895</v>
      </c>
      <c r="S717" s="17">
        <f>IFERROR(ZACKS_Screener[[#This Row],[PE1]]/(ZACKS_Screener[[#This Row],[EG1]]*100), "")</f>
        <v>0.25388813096862206</v>
      </c>
      <c r="T717" s="17">
        <f>IFERROR(ZACKS_Screener[[#This Row],[PE2]]/(ZACKS_Screener[[#This Row],[EG2]]*100), "")</f>
        <v>0.18647957370254323</v>
      </c>
      <c r="U717"/>
    </row>
    <row r="718" spans="1:21" x14ac:dyDescent="0.25">
      <c r="A718" s="20" t="s">
        <v>3682</v>
      </c>
      <c r="B718" s="34">
        <v>2136.14</v>
      </c>
      <c r="C718" s="6" t="s">
        <v>3681</v>
      </c>
      <c r="D718" s="6" t="s">
        <v>13</v>
      </c>
      <c r="E718" s="6" t="s">
        <v>14</v>
      </c>
      <c r="F718" s="6" t="s">
        <v>201</v>
      </c>
      <c r="G718">
        <v>12</v>
      </c>
      <c r="H718">
        <v>202212</v>
      </c>
      <c r="I718" s="8">
        <v>16.82</v>
      </c>
      <c r="J718" s="8">
        <v>-0.59</v>
      </c>
      <c r="K718" s="8">
        <v>-0.24</v>
      </c>
      <c r="L718" s="8">
        <v>-0.05</v>
      </c>
      <c r="M718" s="35" t="str">
        <f>INDEX(YahooDetails[], MATCH(ZACKS_Screener[Ticker], YahooDetails[Ticker],0), 3)</f>
        <v>Technology</v>
      </c>
      <c r="N718" s="6" t="str">
        <f>INDEX(YahooDetails[], MATCH(ZACKS_Screener[Ticker], YahooDetails[Ticker],0), 2)</f>
        <v>Software—Application</v>
      </c>
      <c r="O71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0.59322033898305082</v>
      </c>
      <c r="P71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0.79166666666666674</v>
      </c>
      <c r="Q718" s="17">
        <f>IFERROR(ZACKS_Screener[[#This Row],[Price]]/ZACKS_Screener[[#This Row],[EPS1]], "")</f>
        <v>-70.083333333333343</v>
      </c>
      <c r="R718" s="17">
        <f>IFERROR(ZACKS_Screener[[#This Row],[Price]]/ZACKS_Screener[[#This Row],[EPS2]], "")</f>
        <v>-336.4</v>
      </c>
      <c r="S718" s="17">
        <f>IFERROR(ZACKS_Screener[[#This Row],[PE1]]/(ZACKS_Screener[[#This Row],[EG1]]*100), "")</f>
        <v>-1.1814047619047621</v>
      </c>
      <c r="T718" s="17">
        <f>IFERROR(ZACKS_Screener[[#This Row],[PE2]]/(ZACKS_Screener[[#This Row],[EG2]]*100), "")</f>
        <v>-4.2492631578947364</v>
      </c>
      <c r="U718"/>
    </row>
    <row r="719" spans="1:21" x14ac:dyDescent="0.25">
      <c r="A719" s="20" t="s">
        <v>1308</v>
      </c>
      <c r="B719" s="34">
        <v>3778.73</v>
      </c>
      <c r="C719" s="6" t="s">
        <v>1307</v>
      </c>
      <c r="D719" s="6" t="s">
        <v>13</v>
      </c>
      <c r="E719" s="6" t="s">
        <v>865</v>
      </c>
      <c r="F719" s="6" t="s">
        <v>866</v>
      </c>
      <c r="G719">
        <v>12</v>
      </c>
      <c r="H719">
        <v>202212</v>
      </c>
      <c r="I719" s="8">
        <v>62.06</v>
      </c>
      <c r="J719" s="8">
        <v>1.96</v>
      </c>
      <c r="K719" s="8">
        <v>2.37</v>
      </c>
      <c r="L719" s="8">
        <v>2.76</v>
      </c>
      <c r="M719" s="35" t="str">
        <f>INDEX(YahooDetails[], MATCH(ZACKS_Screener[Ticker], YahooDetails[Ticker],0), 3)</f>
        <v>Industrials</v>
      </c>
      <c r="N719" s="6" t="str">
        <f>INDEX(YahooDetails[], MATCH(ZACKS_Screener[Ticker], YahooDetails[Ticker],0), 2)</f>
        <v>Pollution &amp; Treatment Controls</v>
      </c>
      <c r="O71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0.20918367346938782</v>
      </c>
      <c r="P71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0.16455696202531631</v>
      </c>
      <c r="Q719" s="17">
        <f>IFERROR(ZACKS_Screener[[#This Row],[Price]]/ZACKS_Screener[[#This Row],[EPS1]], "")</f>
        <v>26.185654008438817</v>
      </c>
      <c r="R719" s="17">
        <f>IFERROR(ZACKS_Screener[[#This Row],[Price]]/ZACKS_Screener[[#This Row],[EPS2]], "")</f>
        <v>22.485507246376812</v>
      </c>
      <c r="S719" s="17">
        <f>IFERROR(ZACKS_Screener[[#This Row],[PE1]]/(ZACKS_Screener[[#This Row],[EG1]]*100), "")</f>
        <v>1.2518019965009772</v>
      </c>
      <c r="T719" s="17">
        <f>IFERROR(ZACKS_Screener[[#This Row],[PE2]]/(ZACKS_Screener[[#This Row],[EG2]]*100), "")</f>
        <v>1.3664269788182846</v>
      </c>
      <c r="U719"/>
    </row>
    <row r="720" spans="1:21" x14ac:dyDescent="0.25">
      <c r="A720" s="20" t="s">
        <v>1310</v>
      </c>
      <c r="B720" s="34">
        <v>6375.48</v>
      </c>
      <c r="C720" s="6" t="s">
        <v>1309</v>
      </c>
      <c r="D720" s="6" t="s">
        <v>22</v>
      </c>
      <c r="E720" s="6" t="s">
        <v>37</v>
      </c>
      <c r="F720" s="6" t="s">
        <v>458</v>
      </c>
      <c r="G720">
        <v>12</v>
      </c>
      <c r="H720">
        <v>202212</v>
      </c>
      <c r="I720" s="8">
        <v>143.08000000000001</v>
      </c>
      <c r="J720" s="8">
        <v>4.24</v>
      </c>
      <c r="K720" s="8">
        <v>4.74</v>
      </c>
      <c r="L720" s="8">
        <v>5.34</v>
      </c>
      <c r="M720" s="35" t="str">
        <f>INDEX(YahooDetails[], MATCH(ZACKS_Screener[Ticker], YahooDetails[Ticker],0), 3)</f>
        <v>Real Estate</v>
      </c>
      <c r="N720" s="6" t="str">
        <f>INDEX(YahooDetails[], MATCH(ZACKS_Screener[Ticker], YahooDetails[Ticker],0), 2)</f>
        <v>Real Estate Services</v>
      </c>
      <c r="O72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0.11792452830188678</v>
      </c>
      <c r="P72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0.12658227848101258</v>
      </c>
      <c r="Q720" s="17">
        <f>IFERROR(ZACKS_Screener[[#This Row],[Price]]/ZACKS_Screener[[#This Row],[EPS1]], "")</f>
        <v>30.185654008438821</v>
      </c>
      <c r="R720" s="17">
        <f>IFERROR(ZACKS_Screener[[#This Row],[Price]]/ZACKS_Screener[[#This Row],[EPS2]], "")</f>
        <v>26.794007490636709</v>
      </c>
      <c r="S720" s="17">
        <f>IFERROR(ZACKS_Screener[[#This Row],[PE1]]/(ZACKS_Screener[[#This Row],[EG1]]*100), "")</f>
        <v>2.5597434599156124</v>
      </c>
      <c r="T720" s="17">
        <f>IFERROR(ZACKS_Screener[[#This Row],[PE2]]/(ZACKS_Screener[[#This Row],[EG2]]*100), "")</f>
        <v>2.1167265917603011</v>
      </c>
      <c r="U720"/>
    </row>
    <row r="721" spans="1:21" x14ac:dyDescent="0.25">
      <c r="A721" s="20" t="s">
        <v>3685</v>
      </c>
      <c r="B721" s="34">
        <v>2946.99</v>
      </c>
      <c r="C721" s="6" t="s">
        <v>3684</v>
      </c>
      <c r="D721" s="6" t="s">
        <v>22</v>
      </c>
      <c r="E721" s="6" t="s">
        <v>179</v>
      </c>
      <c r="F721" s="6" t="s">
        <v>180</v>
      </c>
      <c r="G721">
        <v>12</v>
      </c>
      <c r="H721">
        <v>202212</v>
      </c>
      <c r="I721" s="8">
        <v>29.55</v>
      </c>
      <c r="J721" s="8">
        <v>-0.1</v>
      </c>
      <c r="K721" s="8">
        <v>1.17</v>
      </c>
      <c r="L721" s="8">
        <v>1.85</v>
      </c>
      <c r="M721" s="35" t="str">
        <f>INDEX(YahooDetails[], MATCH(ZACKS_Screener[Ticker], YahooDetails[Ticker],0), 3)</f>
        <v>Industrials</v>
      </c>
      <c r="N721" s="6" t="str">
        <f>INDEX(YahooDetails[], MATCH(ZACKS_Screener[Ticker], YahooDetails[Ticker],0), 2)</f>
        <v>Rental &amp; Leasing Services</v>
      </c>
      <c r="O72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72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0.58119658119658135</v>
      </c>
      <c r="Q721" s="17">
        <f>IFERROR(ZACKS_Screener[[#This Row],[Price]]/ZACKS_Screener[[#This Row],[EPS1]], "")</f>
        <v>25.256410256410259</v>
      </c>
      <c r="R721" s="17">
        <f>IFERROR(ZACKS_Screener[[#This Row],[Price]]/ZACKS_Screener[[#This Row],[EPS2]], "")</f>
        <v>15.972972972972972</v>
      </c>
      <c r="S721" s="17">
        <f>IFERROR(ZACKS_Screener[[#This Row],[PE1]]/(ZACKS_Screener[[#This Row],[EG1]]*100), "")</f>
        <v>0.25256410256410261</v>
      </c>
      <c r="T721" s="17">
        <f>IFERROR(ZACKS_Screener[[#This Row],[PE2]]/(ZACKS_Screener[[#This Row],[EG2]]*100), "")</f>
        <v>0.27482909379968196</v>
      </c>
      <c r="U721"/>
    </row>
    <row r="722" spans="1:21" x14ac:dyDescent="0.25">
      <c r="A722" s="20" t="s">
        <v>3687</v>
      </c>
      <c r="B722" s="34">
        <v>2262.38</v>
      </c>
      <c r="C722" s="6" t="s">
        <v>3686</v>
      </c>
      <c r="D722" s="6" t="s">
        <v>13</v>
      </c>
      <c r="E722" s="6" t="s">
        <v>30</v>
      </c>
      <c r="F722" s="6" t="s">
        <v>830</v>
      </c>
      <c r="G722">
        <v>12</v>
      </c>
      <c r="H722">
        <v>202212</v>
      </c>
      <c r="I722" s="8">
        <v>5.73</v>
      </c>
      <c r="J722" s="8">
        <v>-0.92</v>
      </c>
      <c r="K722" s="8">
        <v>-0.72</v>
      </c>
      <c r="L722" s="8">
        <v>-0.55000000000000004</v>
      </c>
      <c r="M722" s="35" t="str">
        <f>INDEX(YahooDetails[], MATCH(ZACKS_Screener[Ticker], YahooDetails[Ticker],0), 3)</f>
        <v>Consumer Cyclical</v>
      </c>
      <c r="N722" s="6" t="str">
        <f>INDEX(YahooDetails[], MATCH(ZACKS_Screener[Ticker], YahooDetails[Ticker],0), 2)</f>
        <v>Internet Retail</v>
      </c>
      <c r="O72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0.21739130434782614</v>
      </c>
      <c r="P72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0.23611111111111102</v>
      </c>
      <c r="Q722" s="17">
        <f>IFERROR(ZACKS_Screener[[#This Row],[Price]]/ZACKS_Screener[[#This Row],[EPS1]], "")</f>
        <v>-7.9583333333333339</v>
      </c>
      <c r="R722" s="17">
        <f>IFERROR(ZACKS_Screener[[#This Row],[Price]]/ZACKS_Screener[[#This Row],[EPS2]], "")</f>
        <v>-10.418181818181818</v>
      </c>
      <c r="S722" s="17">
        <f>IFERROR(ZACKS_Screener[[#This Row],[PE1]]/(ZACKS_Screener[[#This Row],[EG1]]*100), "")</f>
        <v>-0.36608333333333332</v>
      </c>
      <c r="T722" s="17">
        <f>IFERROR(ZACKS_Screener[[#This Row],[PE2]]/(ZACKS_Screener[[#This Row],[EG2]]*100), "")</f>
        <v>-0.44124064171123006</v>
      </c>
      <c r="U722"/>
    </row>
    <row r="723" spans="1:21" x14ac:dyDescent="0.25">
      <c r="A723" s="20" t="s">
        <v>3689</v>
      </c>
      <c r="B723" s="34">
        <v>2538.42</v>
      </c>
      <c r="C723" s="6" t="s">
        <v>3688</v>
      </c>
      <c r="D723" s="6" t="s">
        <v>22</v>
      </c>
      <c r="E723" s="6" t="s">
        <v>26</v>
      </c>
      <c r="F723" s="6" t="s">
        <v>64</v>
      </c>
      <c r="G723">
        <v>12</v>
      </c>
      <c r="H723">
        <v>202212</v>
      </c>
      <c r="I723" s="8">
        <v>31.06</v>
      </c>
      <c r="J723" s="8">
        <v>1.27</v>
      </c>
      <c r="K723" s="8">
        <v>1.34</v>
      </c>
      <c r="L723" s="8">
        <v>1.66</v>
      </c>
      <c r="M723" s="35" t="str">
        <f>INDEX(YahooDetails[], MATCH(ZACKS_Screener[Ticker], YahooDetails[Ticker],0), 3)</f>
        <v>Consumer Cyclical</v>
      </c>
      <c r="N723" s="6" t="str">
        <f>INDEX(YahooDetails[], MATCH(ZACKS_Screener[Ticker], YahooDetails[Ticker],0), 2)</f>
        <v>Personal Services</v>
      </c>
      <c r="O72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5.511811023622052E-2</v>
      </c>
      <c r="P72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0.23880597014925359</v>
      </c>
      <c r="Q723" s="17">
        <f>IFERROR(ZACKS_Screener[[#This Row],[Price]]/ZACKS_Screener[[#This Row],[EPS1]], "")</f>
        <v>23.179104477611936</v>
      </c>
      <c r="R723" s="17">
        <f>IFERROR(ZACKS_Screener[[#This Row],[Price]]/ZACKS_Screener[[#This Row],[EPS2]], "")</f>
        <v>18.710843373493976</v>
      </c>
      <c r="S723" s="17">
        <f>IFERROR(ZACKS_Screener[[#This Row],[PE1]]/(ZACKS_Screener[[#This Row],[EG1]]*100), "")</f>
        <v>4.2053518123667333</v>
      </c>
      <c r="T723" s="17">
        <f>IFERROR(ZACKS_Screener[[#This Row],[PE2]]/(ZACKS_Screener[[#This Row],[EG2]]*100), "")</f>
        <v>0.78351656626506061</v>
      </c>
      <c r="U723"/>
    </row>
    <row r="724" spans="1:21" x14ac:dyDescent="0.25">
      <c r="A724" s="20" t="s">
        <v>1312</v>
      </c>
      <c r="B724" s="34">
        <v>6716.17</v>
      </c>
      <c r="C724" s="6" t="s">
        <v>1311</v>
      </c>
      <c r="D724" s="6" t="s">
        <v>13</v>
      </c>
      <c r="E724" s="6" t="s">
        <v>223</v>
      </c>
      <c r="F724" s="6" t="s">
        <v>512</v>
      </c>
      <c r="G724">
        <v>12</v>
      </c>
      <c r="H724">
        <v>202212</v>
      </c>
      <c r="I724" s="8">
        <v>15.21</v>
      </c>
      <c r="J724" s="8">
        <v>-0.03</v>
      </c>
      <c r="K724" s="8">
        <v>0.45</v>
      </c>
      <c r="L724" s="8">
        <v>1</v>
      </c>
      <c r="M724" s="35" t="str">
        <f>INDEX(YahooDetails[], MATCH(ZACKS_Screener[Ticker], YahooDetails[Ticker],0), 3)</f>
        <v>Energy</v>
      </c>
      <c r="N724" s="6" t="str">
        <f>INDEX(YahooDetails[], MATCH(ZACKS_Screener[Ticker], YahooDetails[Ticker],0), 2)</f>
        <v>Oil &amp; Gas Equipment &amp; Services</v>
      </c>
      <c r="O72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72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1.2222222222222223</v>
      </c>
      <c r="Q724" s="17">
        <f>IFERROR(ZACKS_Screener[[#This Row],[Price]]/ZACKS_Screener[[#This Row],[EPS1]], "")</f>
        <v>33.800000000000004</v>
      </c>
      <c r="R724" s="17">
        <f>IFERROR(ZACKS_Screener[[#This Row],[Price]]/ZACKS_Screener[[#This Row],[EPS2]], "")</f>
        <v>15.21</v>
      </c>
      <c r="S724" s="17">
        <f>IFERROR(ZACKS_Screener[[#This Row],[PE1]]/(ZACKS_Screener[[#This Row],[EG1]]*100), "")</f>
        <v>0.33800000000000002</v>
      </c>
      <c r="T724" s="17">
        <f>IFERROR(ZACKS_Screener[[#This Row],[PE2]]/(ZACKS_Screener[[#This Row],[EG2]]*100), "")</f>
        <v>0.12444545454545454</v>
      </c>
      <c r="U724"/>
    </row>
    <row r="725" spans="1:21" x14ac:dyDescent="0.25">
      <c r="A725" s="20" t="s">
        <v>1314</v>
      </c>
      <c r="B725" s="34">
        <v>56267.16</v>
      </c>
      <c r="C725" s="6" t="s">
        <v>1313</v>
      </c>
      <c r="D725" s="6" t="s">
        <v>22</v>
      </c>
      <c r="E725" s="6" t="s">
        <v>14</v>
      </c>
      <c r="F725" s="6" t="s">
        <v>201</v>
      </c>
      <c r="G725">
        <v>12</v>
      </c>
      <c r="H725">
        <v>202212</v>
      </c>
      <c r="I725" s="8">
        <v>71.66</v>
      </c>
      <c r="J725" s="8">
        <v>1.19</v>
      </c>
      <c r="K725" s="8">
        <v>1.46</v>
      </c>
      <c r="L725" s="8">
        <v>1.71</v>
      </c>
      <c r="M725" s="35" t="str">
        <f>INDEX(YahooDetails[], MATCH(ZACKS_Screener[Ticker], YahooDetails[Ticker],0), 3)</f>
        <v>Technology</v>
      </c>
      <c r="N725" s="6" t="str">
        <f>INDEX(YahooDetails[], MATCH(ZACKS_Screener[Ticker], YahooDetails[Ticker],0), 2)</f>
        <v>Software—Infrastructure</v>
      </c>
      <c r="O72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0.22689075630252103</v>
      </c>
      <c r="P72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0.17123287671232876</v>
      </c>
      <c r="Q725" s="17">
        <f>IFERROR(ZACKS_Screener[[#This Row],[Price]]/ZACKS_Screener[[#This Row],[EPS1]], "")</f>
        <v>49.082191780821915</v>
      </c>
      <c r="R725" s="17">
        <f>IFERROR(ZACKS_Screener[[#This Row],[Price]]/ZACKS_Screener[[#This Row],[EPS2]], "")</f>
        <v>41.906432748538009</v>
      </c>
      <c r="S725" s="17">
        <f>IFERROR(ZACKS_Screener[[#This Row],[PE1]]/(ZACKS_Screener[[#This Row],[EG1]]*100), "")</f>
        <v>2.1632521562658549</v>
      </c>
      <c r="T725" s="17">
        <f>IFERROR(ZACKS_Screener[[#This Row],[PE2]]/(ZACKS_Screener[[#This Row],[EG2]]*100), "")</f>
        <v>2.4473356725146198</v>
      </c>
      <c r="U725"/>
    </row>
    <row r="726" spans="1:21" x14ac:dyDescent="0.25">
      <c r="A726" s="20" t="s">
        <v>1316</v>
      </c>
      <c r="B726" s="34">
        <v>20577.72</v>
      </c>
      <c r="C726" s="6" t="s">
        <v>1315</v>
      </c>
      <c r="D726" s="6" t="s">
        <v>13</v>
      </c>
      <c r="E726" s="6" t="s">
        <v>118</v>
      </c>
      <c r="F726" s="6" t="s">
        <v>119</v>
      </c>
      <c r="G726">
        <v>12</v>
      </c>
      <c r="H726">
        <v>202212</v>
      </c>
      <c r="I726" s="8">
        <v>42.47</v>
      </c>
      <c r="J726" s="8">
        <v>2.14</v>
      </c>
      <c r="K726" s="8">
        <v>2.19</v>
      </c>
      <c r="L726" s="8">
        <v>2.29</v>
      </c>
      <c r="M726" s="35" t="str">
        <f>INDEX(YahooDetails[], MATCH(ZACKS_Screener[Ticker], YahooDetails[Ticker],0), 3)</f>
        <v>Utilities</v>
      </c>
      <c r="N726" s="6" t="str">
        <f>INDEX(YahooDetails[], MATCH(ZACKS_Screener[Ticker], YahooDetails[Ticker],0), 2)</f>
        <v>Utilities—Regulated Electric</v>
      </c>
      <c r="O72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2.3364485981308327E-2</v>
      </c>
      <c r="P72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4.5662100456621044E-2</v>
      </c>
      <c r="Q726" s="17">
        <f>IFERROR(ZACKS_Screener[[#This Row],[Price]]/ZACKS_Screener[[#This Row],[EPS1]], "")</f>
        <v>19.392694063926939</v>
      </c>
      <c r="R726" s="17">
        <f>IFERROR(ZACKS_Screener[[#This Row],[Price]]/ZACKS_Screener[[#This Row],[EPS2]], "")</f>
        <v>18.545851528384279</v>
      </c>
      <c r="S726" s="17">
        <f>IFERROR(ZACKS_Screener[[#This Row],[PE1]]/(ZACKS_Screener[[#This Row],[EG1]]*100), "")</f>
        <v>8.3000730593607592</v>
      </c>
      <c r="T726" s="17">
        <f>IFERROR(ZACKS_Screener[[#This Row],[PE2]]/(ZACKS_Screener[[#This Row],[EG2]]*100), "")</f>
        <v>4.0615414847161535</v>
      </c>
      <c r="U726"/>
    </row>
    <row r="727" spans="1:21" x14ac:dyDescent="0.25">
      <c r="A727" s="20" t="s">
        <v>1318</v>
      </c>
      <c r="B727" s="34">
        <v>25149.57</v>
      </c>
      <c r="C727" s="6" t="s">
        <v>1317</v>
      </c>
      <c r="D727" s="6" t="s">
        <v>13</v>
      </c>
      <c r="E727" s="6" t="s">
        <v>14</v>
      </c>
      <c r="F727" s="6" t="s">
        <v>15</v>
      </c>
      <c r="G727">
        <v>12</v>
      </c>
      <c r="H727">
        <v>202212</v>
      </c>
      <c r="I727" s="8">
        <v>71.5</v>
      </c>
      <c r="J727" s="8">
        <v>3.15</v>
      </c>
      <c r="K727" s="8">
        <v>3.35</v>
      </c>
      <c r="L727" s="8">
        <v>3.64</v>
      </c>
      <c r="M727" s="35" t="str">
        <f>INDEX(YahooDetails[], MATCH(ZACKS_Screener[Ticker], YahooDetails[Ticker],0), 3)</f>
        <v>Technology</v>
      </c>
      <c r="N727" s="6" t="str">
        <f>INDEX(YahooDetails[], MATCH(ZACKS_Screener[Ticker], YahooDetails[Ticker],0), 2)</f>
        <v>Scientific &amp; Technical Instruments</v>
      </c>
      <c r="O72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6.3492063492063544E-2</v>
      </c>
      <c r="P72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8.6567164179104483E-2</v>
      </c>
      <c r="Q727" s="17">
        <f>IFERROR(ZACKS_Screener[[#This Row],[Price]]/ZACKS_Screener[[#This Row],[EPS1]], "")</f>
        <v>21.343283582089551</v>
      </c>
      <c r="R727" s="17">
        <f>IFERROR(ZACKS_Screener[[#This Row],[Price]]/ZACKS_Screener[[#This Row],[EPS2]], "")</f>
        <v>19.642857142857142</v>
      </c>
      <c r="S727" s="17">
        <f>IFERROR(ZACKS_Screener[[#This Row],[PE1]]/(ZACKS_Screener[[#This Row],[EG1]]*100), "")</f>
        <v>3.3615671641791018</v>
      </c>
      <c r="T727" s="17">
        <f>IFERROR(ZACKS_Screener[[#This Row],[PE2]]/(ZACKS_Screener[[#This Row],[EG2]]*100), "")</f>
        <v>2.2690886699507384</v>
      </c>
      <c r="U727"/>
    </row>
    <row r="728" spans="1:21" x14ac:dyDescent="0.25">
      <c r="A728" s="20" t="s">
        <v>1320</v>
      </c>
      <c r="B728" s="34">
        <v>3482.71</v>
      </c>
      <c r="C728" s="6" t="s">
        <v>1319</v>
      </c>
      <c r="D728" s="6" t="s">
        <v>13</v>
      </c>
      <c r="E728" s="6" t="s">
        <v>130</v>
      </c>
      <c r="F728" s="6" t="s">
        <v>323</v>
      </c>
      <c r="G728">
        <v>11</v>
      </c>
      <c r="H728">
        <v>202211</v>
      </c>
      <c r="I728" s="8">
        <v>64.7</v>
      </c>
      <c r="J728" s="8">
        <v>4</v>
      </c>
      <c r="K728" s="8">
        <v>4.2</v>
      </c>
      <c r="L728" s="8">
        <v>5.1100000000000003</v>
      </c>
      <c r="M728" s="35" t="str">
        <f>INDEX(YahooDetails[], MATCH(ZACKS_Screener[Ticker], YahooDetails[Ticker],0), 3)</f>
        <v>Basic Materials</v>
      </c>
      <c r="N728" s="6" t="str">
        <f>INDEX(YahooDetails[], MATCH(ZACKS_Screener[Ticker], YahooDetails[Ticker],0), 2)</f>
        <v>Specialty Chemicals</v>
      </c>
      <c r="O72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5.0000000000000044E-2</v>
      </c>
      <c r="P72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0.2166666666666667</v>
      </c>
      <c r="Q728" s="17">
        <f>IFERROR(ZACKS_Screener[[#This Row],[Price]]/ZACKS_Screener[[#This Row],[EPS1]], "")</f>
        <v>15.404761904761905</v>
      </c>
      <c r="R728" s="17">
        <f>IFERROR(ZACKS_Screener[[#This Row],[Price]]/ZACKS_Screener[[#This Row],[EPS2]], "")</f>
        <v>12.661448140900195</v>
      </c>
      <c r="S728" s="17">
        <f>IFERROR(ZACKS_Screener[[#This Row],[PE1]]/(ZACKS_Screener[[#This Row],[EG1]]*100), "")</f>
        <v>3.0809523809523784</v>
      </c>
      <c r="T728" s="17">
        <f>IFERROR(ZACKS_Screener[[#This Row],[PE2]]/(ZACKS_Screener[[#This Row],[EG2]]*100), "")</f>
        <v>0.58437452958000891</v>
      </c>
      <c r="U728"/>
    </row>
    <row r="729" spans="1:21" x14ac:dyDescent="0.25">
      <c r="A729" s="20" t="s">
        <v>3693</v>
      </c>
      <c r="B729" s="34">
        <v>2085.64</v>
      </c>
      <c r="C729" s="6" t="s">
        <v>3692</v>
      </c>
      <c r="D729" s="6" t="s">
        <v>22</v>
      </c>
      <c r="E729" s="6" t="s">
        <v>37</v>
      </c>
      <c r="F729" s="6" t="s">
        <v>2270</v>
      </c>
      <c r="G729">
        <v>12</v>
      </c>
      <c r="H729">
        <v>202212</v>
      </c>
      <c r="I729" s="8">
        <v>12.61</v>
      </c>
      <c r="J729" s="8">
        <v>1.76</v>
      </c>
      <c r="K729" s="8">
        <v>1.64</v>
      </c>
      <c r="L729" s="8">
        <v>1.63</v>
      </c>
      <c r="M729" s="35" t="str">
        <f>INDEX(YahooDetails[], MATCH(ZACKS_Screener[Ticker], YahooDetails[Ticker],0), 3)</f>
        <v>Financial Services</v>
      </c>
      <c r="N729" s="6" t="str">
        <f>INDEX(YahooDetails[], MATCH(ZACKS_Screener[Ticker], YahooDetails[Ticker],0), 2)</f>
        <v>Banks—Regional</v>
      </c>
      <c r="O72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-6.8181818181818246E-2</v>
      </c>
      <c r="P72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-6.0975609756097615E-3</v>
      </c>
      <c r="Q729" s="17">
        <f>IFERROR(ZACKS_Screener[[#This Row],[Price]]/ZACKS_Screener[[#This Row],[EPS1]], "")</f>
        <v>7.6890243902439028</v>
      </c>
      <c r="R729" s="17">
        <f>IFERROR(ZACKS_Screener[[#This Row],[Price]]/ZACKS_Screener[[#This Row],[EPS2]], "")</f>
        <v>7.7361963190184051</v>
      </c>
      <c r="S729" s="17">
        <f>IFERROR(ZACKS_Screener[[#This Row],[PE1]]/(ZACKS_Screener[[#This Row],[EG1]]*100), "")</f>
        <v>-1.1277235772357714</v>
      </c>
      <c r="T729" s="17">
        <f>IFERROR(ZACKS_Screener[[#This Row],[PE2]]/(ZACKS_Screener[[#This Row],[EG2]]*100), "")</f>
        <v>-12.687361963190174</v>
      </c>
      <c r="U729"/>
    </row>
    <row r="730" spans="1:21" x14ac:dyDescent="0.25">
      <c r="A730" s="20" t="s">
        <v>3695</v>
      </c>
      <c r="B730" s="34">
        <v>2117.27</v>
      </c>
      <c r="C730" s="6" t="s">
        <v>3694</v>
      </c>
      <c r="D730" s="6" t="s">
        <v>13</v>
      </c>
      <c r="E730" s="6" t="s">
        <v>330</v>
      </c>
      <c r="F730" s="6" t="s">
        <v>664</v>
      </c>
      <c r="G730">
        <v>12</v>
      </c>
      <c r="H730">
        <v>202212</v>
      </c>
      <c r="I730" s="8">
        <v>41.25</v>
      </c>
      <c r="J730" s="8">
        <v>3.13</v>
      </c>
      <c r="K730" s="8">
        <v>3.2</v>
      </c>
      <c r="L730" s="8">
        <v>4.01</v>
      </c>
      <c r="M730" s="35" t="str">
        <f>INDEX(YahooDetails[], MATCH(ZACKS_Screener[Ticker], YahooDetails[Ticker],0), 3)</f>
        <v>Consumer Cyclical</v>
      </c>
      <c r="N730" s="6" t="str">
        <f>INDEX(YahooDetails[], MATCH(ZACKS_Screener[Ticker], YahooDetails[Ticker],0), 2)</f>
        <v>Leisure</v>
      </c>
      <c r="O73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2.2364217252396259E-2</v>
      </c>
      <c r="P73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0.25312499999999988</v>
      </c>
      <c r="Q730" s="17">
        <f>IFERROR(ZACKS_Screener[[#This Row],[Price]]/ZACKS_Screener[[#This Row],[EPS1]], "")</f>
        <v>12.890625</v>
      </c>
      <c r="R730" s="17">
        <f>IFERROR(ZACKS_Screener[[#This Row],[Price]]/ZACKS_Screener[[#This Row],[EPS2]], "")</f>
        <v>10.286783042394015</v>
      </c>
      <c r="S730" s="17">
        <f>IFERROR(ZACKS_Screener[[#This Row],[PE1]]/(ZACKS_Screener[[#This Row],[EG1]]*100), "")</f>
        <v>5.7639508928571193</v>
      </c>
      <c r="T730" s="17">
        <f>IFERROR(ZACKS_Screener[[#This Row],[PE2]]/(ZACKS_Screener[[#This Row],[EG2]]*100), "")</f>
        <v>0.40639142883531931</v>
      </c>
      <c r="U730"/>
    </row>
    <row r="731" spans="1:21" x14ac:dyDescent="0.25">
      <c r="A731" s="20" t="s">
        <v>1322</v>
      </c>
      <c r="B731" s="34">
        <v>5936.97</v>
      </c>
      <c r="C731" s="6" t="s">
        <v>1321</v>
      </c>
      <c r="D731" s="6" t="s">
        <v>22</v>
      </c>
      <c r="E731" s="6" t="s">
        <v>85</v>
      </c>
      <c r="F731" s="6" t="s">
        <v>286</v>
      </c>
      <c r="G731">
        <v>12</v>
      </c>
      <c r="H731">
        <v>202212</v>
      </c>
      <c r="I731" s="8">
        <v>39.479999999999997</v>
      </c>
      <c r="J731" s="8">
        <v>2.61</v>
      </c>
      <c r="K731" s="8">
        <v>3.39</v>
      </c>
      <c r="L731" s="8">
        <v>3.52</v>
      </c>
      <c r="M731" s="35" t="str">
        <f>INDEX(YahooDetails[], MATCH(ZACKS_Screener[Ticker], YahooDetails[Ticker],0), 3)</f>
        <v>Financial Services</v>
      </c>
      <c r="N731" s="6" t="str">
        <f>INDEX(YahooDetails[], MATCH(ZACKS_Screener[Ticker], YahooDetails[Ticker],0), 2)</f>
        <v>Capital Markets</v>
      </c>
      <c r="O73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0.29885057471264381</v>
      </c>
      <c r="P73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3.8348082595870171E-2</v>
      </c>
      <c r="Q731" s="17">
        <f>IFERROR(ZACKS_Screener[[#This Row],[Price]]/ZACKS_Screener[[#This Row],[EPS1]], "")</f>
        <v>11.646017699115044</v>
      </c>
      <c r="R731" s="17">
        <f>IFERROR(ZACKS_Screener[[#This Row],[Price]]/ZACKS_Screener[[#This Row],[EPS2]], "")</f>
        <v>11.21590909090909</v>
      </c>
      <c r="S731" s="17">
        <f>IFERROR(ZACKS_Screener[[#This Row],[PE1]]/(ZACKS_Screener[[#This Row],[EG1]]*100), "")</f>
        <v>0.38969366916269549</v>
      </c>
      <c r="T731" s="17">
        <f>IFERROR(ZACKS_Screener[[#This Row],[PE2]]/(ZACKS_Screener[[#This Row],[EG2]]*100), "")</f>
        <v>2.9247639860139887</v>
      </c>
      <c r="U731"/>
    </row>
    <row r="732" spans="1:21" x14ac:dyDescent="0.25">
      <c r="A732" s="20" t="s">
        <v>1324</v>
      </c>
      <c r="B732" s="34">
        <v>16334.89</v>
      </c>
      <c r="C732" s="6" t="s">
        <v>1323</v>
      </c>
      <c r="D732" s="6" t="s">
        <v>22</v>
      </c>
      <c r="E732" s="6" t="s">
        <v>330</v>
      </c>
      <c r="F732" s="6" t="s">
        <v>969</v>
      </c>
      <c r="G732">
        <v>12</v>
      </c>
      <c r="H732">
        <v>202212</v>
      </c>
      <c r="I732" s="8">
        <v>69.69</v>
      </c>
      <c r="J732" s="8">
        <v>2.15</v>
      </c>
      <c r="K732" s="8">
        <v>0.3</v>
      </c>
      <c r="L732" s="8">
        <v>1.1000000000000001</v>
      </c>
      <c r="M732" s="35" t="str">
        <f>INDEX(YahooDetails[], MATCH(ZACKS_Screener[Ticker], YahooDetails[Ticker],0), 3)</f>
        <v>Communication Services</v>
      </c>
      <c r="N732" s="6" t="str">
        <f>INDEX(YahooDetails[], MATCH(ZACKS_Screener[Ticker], YahooDetails[Ticker],0), 2)</f>
        <v>Entertainment</v>
      </c>
      <c r="O73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-0.86046511627906974</v>
      </c>
      <c r="P73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2.666666666666667</v>
      </c>
      <c r="Q732" s="17">
        <f>IFERROR(ZACKS_Screener[[#This Row],[Price]]/ZACKS_Screener[[#This Row],[EPS1]], "")</f>
        <v>232.3</v>
      </c>
      <c r="R732" s="17">
        <f>IFERROR(ZACKS_Screener[[#This Row],[Price]]/ZACKS_Screener[[#This Row],[EPS2]], "")</f>
        <v>63.354545454545445</v>
      </c>
      <c r="S732" s="17">
        <f>IFERROR(ZACKS_Screener[[#This Row],[PE1]]/(ZACKS_Screener[[#This Row],[EG1]]*100), "")</f>
        <v>-2.6997027027027025</v>
      </c>
      <c r="T732" s="17">
        <f>IFERROR(ZACKS_Screener[[#This Row],[PE2]]/(ZACKS_Screener[[#This Row],[EG2]]*100), "")</f>
        <v>0.2375795454545454</v>
      </c>
      <c r="U732"/>
    </row>
    <row r="733" spans="1:21" x14ac:dyDescent="0.25">
      <c r="A733" s="20" t="s">
        <v>1325</v>
      </c>
      <c r="B733" s="34">
        <v>18231.14</v>
      </c>
      <c r="C733" s="6" t="s">
        <v>1323</v>
      </c>
      <c r="D733" s="6" t="s">
        <v>22</v>
      </c>
      <c r="E733" s="6" t="s">
        <v>330</v>
      </c>
      <c r="F733" s="6" t="s">
        <v>969</v>
      </c>
      <c r="G733">
        <v>12</v>
      </c>
      <c r="H733">
        <v>202212</v>
      </c>
      <c r="I733" s="8">
        <v>77.78</v>
      </c>
      <c r="J733" s="8">
        <v>2.15</v>
      </c>
      <c r="K733" s="8">
        <v>0.43</v>
      </c>
      <c r="L733" s="8">
        <v>1.1100000000000001</v>
      </c>
      <c r="M733" s="35" t="str">
        <f>INDEX(YahooDetails[], MATCH(ZACKS_Screener[Ticker], YahooDetails[Ticker],0), 3)</f>
        <v>Communication Services</v>
      </c>
      <c r="N733" s="6" t="str">
        <f>INDEX(YahooDetails[], MATCH(ZACKS_Screener[Ticker], YahooDetails[Ticker],0), 2)</f>
        <v>Entertainment</v>
      </c>
      <c r="O73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-0.8</v>
      </c>
      <c r="P73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1.5813953488372097</v>
      </c>
      <c r="Q733" s="17">
        <f>IFERROR(ZACKS_Screener[[#This Row],[Price]]/ZACKS_Screener[[#This Row],[EPS1]], "")</f>
        <v>180.88372093023256</v>
      </c>
      <c r="R733" s="17">
        <f>IFERROR(ZACKS_Screener[[#This Row],[Price]]/ZACKS_Screener[[#This Row],[EPS2]], "")</f>
        <v>70.072072072072061</v>
      </c>
      <c r="S733" s="17">
        <f>IFERROR(ZACKS_Screener[[#This Row],[PE1]]/(ZACKS_Screener[[#This Row],[EG1]]*100), "")</f>
        <v>-2.261046511627907</v>
      </c>
      <c r="T733" s="17">
        <f>IFERROR(ZACKS_Screener[[#This Row],[PE2]]/(ZACKS_Screener[[#This Row],[EG2]]*100), "")</f>
        <v>0.44310280869104385</v>
      </c>
      <c r="U733"/>
    </row>
    <row r="734" spans="1:21" x14ac:dyDescent="0.25">
      <c r="A734" s="20" t="s">
        <v>3699</v>
      </c>
      <c r="B734" s="34">
        <v>2668.03</v>
      </c>
      <c r="C734" s="6" t="s">
        <v>3698</v>
      </c>
      <c r="D734" s="6" t="s">
        <v>22</v>
      </c>
      <c r="E734" s="6" t="s">
        <v>23</v>
      </c>
      <c r="F734" s="6" t="s">
        <v>1685</v>
      </c>
      <c r="G734">
        <v>12</v>
      </c>
      <c r="H734">
        <v>202212</v>
      </c>
      <c r="I734" s="8">
        <v>102.78</v>
      </c>
      <c r="J734" s="8">
        <v>7.18</v>
      </c>
      <c r="K734" s="8">
        <v>5.76</v>
      </c>
      <c r="L734" s="8">
        <v>6.61</v>
      </c>
      <c r="M734" s="35" t="str">
        <f>INDEX(YahooDetails[], MATCH(ZACKS_Screener[Ticker], YahooDetails[Ticker],0), 3)</f>
        <v>Industrials</v>
      </c>
      <c r="N734" s="6" t="str">
        <f>INDEX(YahooDetails[], MATCH(ZACKS_Screener[Ticker], YahooDetails[Ticker],0), 2)</f>
        <v>Integrated Freight &amp; Logistics</v>
      </c>
      <c r="O73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-0.1977715877437326</v>
      </c>
      <c r="P73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0.14756944444444453</v>
      </c>
      <c r="Q734" s="17">
        <f>IFERROR(ZACKS_Screener[[#This Row],[Price]]/ZACKS_Screener[[#This Row],[EPS1]], "")</f>
        <v>17.84375</v>
      </c>
      <c r="R734" s="17">
        <f>IFERROR(ZACKS_Screener[[#This Row],[Price]]/ZACKS_Screener[[#This Row],[EPS2]], "")</f>
        <v>15.549167927382753</v>
      </c>
      <c r="S734" s="17">
        <f>IFERROR(ZACKS_Screener[[#This Row],[PE1]]/(ZACKS_Screener[[#This Row],[EG1]]*100), "")</f>
        <v>-0.90224031690140849</v>
      </c>
      <c r="T734" s="17">
        <f>IFERROR(ZACKS_Screener[[#This Row],[PE2]]/(ZACKS_Screener[[#This Row],[EG2]]*100), "")</f>
        <v>1.053684791314407</v>
      </c>
      <c r="U734"/>
    </row>
    <row r="735" spans="1:21" x14ac:dyDescent="0.25">
      <c r="A735" s="20" t="s">
        <v>1326</v>
      </c>
      <c r="B735" s="34">
        <v>5183.9799999999996</v>
      </c>
      <c r="C735" s="6" t="s">
        <v>90</v>
      </c>
      <c r="D735" s="6" t="s">
        <v>13</v>
      </c>
      <c r="E735" s="6" t="s">
        <v>37</v>
      </c>
      <c r="F735" s="6" t="s">
        <v>92</v>
      </c>
      <c r="G735">
        <v>12</v>
      </c>
      <c r="H735">
        <v>202212</v>
      </c>
      <c r="I735" s="8">
        <v>27.67</v>
      </c>
      <c r="J735" s="8"/>
      <c r="M735" s="35" t="str">
        <f>INDEX(YahooDetails[], MATCH(ZACKS_Screener[Ticker], YahooDetails[Ticker],0), 3)</f>
        <v/>
      </c>
      <c r="N735" s="6" t="str">
        <f>INDEX(YahooDetails[], MATCH(ZACKS_Screener[Ticker], YahooDetails[Ticker],0), 2)</f>
        <v/>
      </c>
      <c r="O735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735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735" s="17" t="str">
        <f>IFERROR(ZACKS_Screener[[#This Row],[Price]]/ZACKS_Screener[[#This Row],[EPS1]], "")</f>
        <v/>
      </c>
      <c r="R735" s="17" t="str">
        <f>IFERROR(ZACKS_Screener[[#This Row],[Price]]/ZACKS_Screener[[#This Row],[EPS2]], "")</f>
        <v/>
      </c>
      <c r="S735" s="17" t="str">
        <f>IFERROR(ZACKS_Screener[[#This Row],[PE1]]/(ZACKS_Screener[[#This Row],[EG1]]*100), "")</f>
        <v/>
      </c>
      <c r="T735" s="17" t="str">
        <f>IFERROR(ZACKS_Screener[[#This Row],[PE2]]/(ZACKS_Screener[[#This Row],[EG2]]*100), "")</f>
        <v/>
      </c>
      <c r="U735"/>
    </row>
    <row r="736" spans="1:21" x14ac:dyDescent="0.25">
      <c r="A736" s="20" t="s">
        <v>1328</v>
      </c>
      <c r="B736" s="34">
        <v>4237.26</v>
      </c>
      <c r="C736" s="6" t="s">
        <v>1327</v>
      </c>
      <c r="D736" s="6" t="s">
        <v>22</v>
      </c>
      <c r="E736" s="6" t="s">
        <v>14</v>
      </c>
      <c r="F736" s="6" t="s">
        <v>1329</v>
      </c>
      <c r="G736">
        <v>12</v>
      </c>
      <c r="H736">
        <v>202212</v>
      </c>
      <c r="I736" s="8">
        <v>17.27</v>
      </c>
      <c r="J736" s="8">
        <v>1.8</v>
      </c>
      <c r="K736" s="8">
        <v>0.03</v>
      </c>
      <c r="L736" s="8">
        <v>0.13</v>
      </c>
      <c r="M736" s="35" t="str">
        <f>INDEX(YahooDetails[], MATCH(ZACKS_Screener[Ticker], YahooDetails[Ticker],0), 3)</f>
        <v>Communication Services</v>
      </c>
      <c r="N736" s="6" t="str">
        <f>INDEX(YahooDetails[], MATCH(ZACKS_Screener[Ticker], YahooDetails[Ticker],0), 2)</f>
        <v>Telecom Services</v>
      </c>
      <c r="O73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-0.98333333333333328</v>
      </c>
      <c r="P73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3.3333333333333335</v>
      </c>
      <c r="Q736" s="17">
        <f>IFERROR(ZACKS_Screener[[#This Row],[Price]]/ZACKS_Screener[[#This Row],[EPS1]], "")</f>
        <v>575.66666666666663</v>
      </c>
      <c r="R736" s="17">
        <f>IFERROR(ZACKS_Screener[[#This Row],[Price]]/ZACKS_Screener[[#This Row],[EPS2]], "")</f>
        <v>132.84615384615384</v>
      </c>
      <c r="S736" s="17">
        <f>IFERROR(ZACKS_Screener[[#This Row],[PE1]]/(ZACKS_Screener[[#This Row],[EG1]]*100), "")</f>
        <v>-5.8542372881355931</v>
      </c>
      <c r="T736" s="17">
        <f>IFERROR(ZACKS_Screener[[#This Row],[PE2]]/(ZACKS_Screener[[#This Row],[EG2]]*100), "")</f>
        <v>0.39853846153846145</v>
      </c>
      <c r="U736"/>
    </row>
    <row r="737" spans="1:21" x14ac:dyDescent="0.25">
      <c r="A737" s="20" t="s">
        <v>1331</v>
      </c>
      <c r="B737" s="34">
        <v>7122.64</v>
      </c>
      <c r="C737" s="6" t="s">
        <v>1330</v>
      </c>
      <c r="D737" s="6" t="s">
        <v>13</v>
      </c>
      <c r="E737" s="6" t="s">
        <v>85</v>
      </c>
      <c r="F737" s="6" t="s">
        <v>111</v>
      </c>
      <c r="G737">
        <v>12</v>
      </c>
      <c r="H737">
        <v>202212</v>
      </c>
      <c r="I737" s="8">
        <v>38.71</v>
      </c>
      <c r="J737" s="8">
        <v>2.74</v>
      </c>
      <c r="K737" s="8">
        <v>2.94</v>
      </c>
      <c r="L737" s="8">
        <v>3.29</v>
      </c>
      <c r="M737" s="35" t="str">
        <f>INDEX(YahooDetails[], MATCH(ZACKS_Screener[Ticker], YahooDetails[Ticker],0), 3)</f>
        <v>Technology</v>
      </c>
      <c r="N737" s="6" t="str">
        <f>INDEX(YahooDetails[], MATCH(ZACKS_Screener[Ticker], YahooDetails[Ticker],0), 2)</f>
        <v>Information Technology Services</v>
      </c>
      <c r="O73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7.2992700729926904E-2</v>
      </c>
      <c r="P73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0.11904761904761908</v>
      </c>
      <c r="Q737" s="17">
        <f>IFERROR(ZACKS_Screener[[#This Row],[Price]]/ZACKS_Screener[[#This Row],[EPS1]], "")</f>
        <v>13.166666666666668</v>
      </c>
      <c r="R737" s="17">
        <f>IFERROR(ZACKS_Screener[[#This Row],[Price]]/ZACKS_Screener[[#This Row],[EPS2]], "")</f>
        <v>11.76595744680851</v>
      </c>
      <c r="S737" s="17">
        <f>IFERROR(ZACKS_Screener[[#This Row],[PE1]]/(ZACKS_Screener[[#This Row],[EG1]]*100), "")</f>
        <v>1.8038333333333361</v>
      </c>
      <c r="T737" s="17">
        <f>IFERROR(ZACKS_Screener[[#This Row],[PE2]]/(ZACKS_Screener[[#This Row],[EG2]]*100), "")</f>
        <v>0.98834042553191459</v>
      </c>
      <c r="U737"/>
    </row>
    <row r="738" spans="1:21" x14ac:dyDescent="0.25">
      <c r="A738" s="20" t="s">
        <v>1332</v>
      </c>
      <c r="B738" s="34">
        <v>4405.79</v>
      </c>
      <c r="C738" s="6" t="s">
        <v>1332</v>
      </c>
      <c r="D738" s="6" t="s">
        <v>13</v>
      </c>
      <c r="E738" s="6" t="s">
        <v>23</v>
      </c>
      <c r="F738" s="6" t="s">
        <v>186</v>
      </c>
      <c r="G738">
        <v>12</v>
      </c>
      <c r="H738">
        <v>202212</v>
      </c>
      <c r="I738" s="8">
        <v>124.81</v>
      </c>
      <c r="J738" s="8">
        <v>6.07</v>
      </c>
      <c r="K738" s="8">
        <v>6.8</v>
      </c>
      <c r="L738" s="8">
        <v>6.92</v>
      </c>
      <c r="M738" s="35" t="str">
        <f>INDEX(YahooDetails[], MATCH(ZACKS_Screener[Ticker], YahooDetails[Ticker],0), 3)</f>
        <v>Industrials</v>
      </c>
      <c r="N738" s="6" t="str">
        <f>INDEX(YahooDetails[], MATCH(ZACKS_Screener[Ticker], YahooDetails[Ticker],0), 2)</f>
        <v>Rental &amp; Leasing Services</v>
      </c>
      <c r="O73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0.12026359143327833</v>
      </c>
      <c r="P73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1.7647058823529429E-2</v>
      </c>
      <c r="Q738" s="17">
        <f>IFERROR(ZACKS_Screener[[#This Row],[Price]]/ZACKS_Screener[[#This Row],[EPS1]], "")</f>
        <v>18.354411764705883</v>
      </c>
      <c r="R738" s="17">
        <f>IFERROR(ZACKS_Screener[[#This Row],[Price]]/ZACKS_Screener[[#This Row],[EPS2]], "")</f>
        <v>18.03612716763006</v>
      </c>
      <c r="S738" s="17">
        <f>IFERROR(ZACKS_Screener[[#This Row],[PE1]]/(ZACKS_Screener[[#This Row],[EG1]]*100), "")</f>
        <v>1.5261819097502027</v>
      </c>
      <c r="T738" s="17">
        <f>IFERROR(ZACKS_Screener[[#This Row],[PE2]]/(ZACKS_Screener[[#This Row],[EG2]]*100), "")</f>
        <v>10.220472061657023</v>
      </c>
      <c r="U738"/>
    </row>
    <row r="739" spans="1:21" x14ac:dyDescent="0.25">
      <c r="A739" s="20" t="s">
        <v>1334</v>
      </c>
      <c r="B739" s="34">
        <v>3806.18</v>
      </c>
      <c r="C739" s="6" t="s">
        <v>1333</v>
      </c>
      <c r="D739" s="6" t="s">
        <v>13</v>
      </c>
      <c r="E739" s="6" t="s">
        <v>37</v>
      </c>
      <c r="F739" s="6" t="s">
        <v>801</v>
      </c>
      <c r="G739">
        <v>12</v>
      </c>
      <c r="H739">
        <v>202212</v>
      </c>
      <c r="I739" s="8">
        <v>34.33</v>
      </c>
      <c r="J739" s="8">
        <v>2.74</v>
      </c>
      <c r="K739" s="8">
        <v>2.12</v>
      </c>
      <c r="L739" s="8">
        <v>2.2599999999999998</v>
      </c>
      <c r="M739" s="35" t="str">
        <f>INDEX(YahooDetails[], MATCH(ZACKS_Screener[Ticker], YahooDetails[Ticker],0), 3)</f>
        <v>Financial Services</v>
      </c>
      <c r="N739" s="6" t="str">
        <f>INDEX(YahooDetails[], MATCH(ZACKS_Screener[Ticker], YahooDetails[Ticker],0), 2)</f>
        <v>Banks—Regional</v>
      </c>
      <c r="O73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-0.22627737226277375</v>
      </c>
      <c r="P73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6.603773584905645E-2</v>
      </c>
      <c r="Q739" s="17">
        <f>IFERROR(ZACKS_Screener[[#This Row],[Price]]/ZACKS_Screener[[#This Row],[EPS1]], "")</f>
        <v>16.193396226415093</v>
      </c>
      <c r="R739" s="17">
        <f>IFERROR(ZACKS_Screener[[#This Row],[Price]]/ZACKS_Screener[[#This Row],[EPS2]], "")</f>
        <v>15.190265486725664</v>
      </c>
      <c r="S739" s="17">
        <f>IFERROR(ZACKS_Screener[[#This Row],[PE1]]/(ZACKS_Screener[[#This Row],[EG1]]*100), "")</f>
        <v>-0.71564363968350564</v>
      </c>
      <c r="T739" s="17">
        <f>IFERROR(ZACKS_Screener[[#This Row],[PE2]]/(ZACKS_Screener[[#This Row],[EG2]]*100), "")</f>
        <v>2.3002402022756061</v>
      </c>
      <c r="U739"/>
    </row>
    <row r="740" spans="1:21" x14ac:dyDescent="0.25">
      <c r="A740" s="20" t="s">
        <v>3701</v>
      </c>
      <c r="B740" s="34">
        <v>2280.91</v>
      </c>
      <c r="C740" s="6" t="s">
        <v>3700</v>
      </c>
      <c r="D740" s="6" t="s">
        <v>22</v>
      </c>
      <c r="E740" s="6" t="s">
        <v>37</v>
      </c>
      <c r="F740" s="6" t="s">
        <v>299</v>
      </c>
      <c r="G740">
        <v>9</v>
      </c>
      <c r="H740">
        <v>202209</v>
      </c>
      <c r="I740" s="8">
        <v>13.42</v>
      </c>
      <c r="J740" s="8">
        <v>1.24</v>
      </c>
      <c r="K740" s="8">
        <v>1.66</v>
      </c>
      <c r="L740" s="8">
        <v>1.55</v>
      </c>
      <c r="M740" s="35" t="str">
        <f>INDEX(YahooDetails[], MATCH(ZACKS_Screener[Ticker], YahooDetails[Ticker],0), 3)</f>
        <v>Financial Services</v>
      </c>
      <c r="N740" s="6" t="str">
        <f>INDEX(YahooDetails[], MATCH(ZACKS_Screener[Ticker], YahooDetails[Ticker],0), 2)</f>
        <v>Asset Management</v>
      </c>
      <c r="O74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0.33870967741935476</v>
      </c>
      <c r="P74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-6.6265060240963777E-2</v>
      </c>
      <c r="Q740" s="17">
        <f>IFERROR(ZACKS_Screener[[#This Row],[Price]]/ZACKS_Screener[[#This Row],[EPS1]], "")</f>
        <v>8.0843373493975914</v>
      </c>
      <c r="R740" s="17">
        <f>IFERROR(ZACKS_Screener[[#This Row],[Price]]/ZACKS_Screener[[#This Row],[EPS2]], "")</f>
        <v>8.6580645161290324</v>
      </c>
      <c r="S740" s="17">
        <f>IFERROR(ZACKS_Screener[[#This Row],[PE1]]/(ZACKS_Screener[[#This Row],[EG1]]*100), "")</f>
        <v>0.23868043602983371</v>
      </c>
      <c r="T740" s="17">
        <f>IFERROR(ZACKS_Screener[[#This Row],[PE2]]/(ZACKS_Screener[[#This Row],[EG2]]*100), "")</f>
        <v>-1.306580645161292</v>
      </c>
      <c r="U740"/>
    </row>
    <row r="741" spans="1:21" x14ac:dyDescent="0.25">
      <c r="A741" s="20" t="s">
        <v>1336</v>
      </c>
      <c r="B741" s="34">
        <v>3524.5</v>
      </c>
      <c r="C741" s="6" t="s">
        <v>1335</v>
      </c>
      <c r="D741" s="6" t="s">
        <v>13</v>
      </c>
      <c r="E741" s="6" t="s">
        <v>23</v>
      </c>
      <c r="F741" s="6" t="s">
        <v>334</v>
      </c>
      <c r="G741">
        <v>12</v>
      </c>
      <c r="H741">
        <v>202212</v>
      </c>
      <c r="I741" s="8">
        <v>7.59</v>
      </c>
      <c r="J741" s="8">
        <v>-0.51</v>
      </c>
      <c r="K741" s="8">
        <v>-0.18</v>
      </c>
      <c r="L741" s="8">
        <v>0.16</v>
      </c>
      <c r="M741" s="35" t="str">
        <f>INDEX(YahooDetails[], MATCH(ZACKS_Screener[Ticker], YahooDetails[Ticker],0), 3)</f>
        <v>Technology</v>
      </c>
      <c r="N741" s="6" t="str">
        <f>INDEX(YahooDetails[], MATCH(ZACKS_Screener[Ticker], YahooDetails[Ticker],0), 2)</f>
        <v>Software—Application</v>
      </c>
      <c r="O74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0.6470588235294118</v>
      </c>
      <c r="P74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741" s="17">
        <f>IFERROR(ZACKS_Screener[[#This Row],[Price]]/ZACKS_Screener[[#This Row],[EPS1]], "")</f>
        <v>-42.166666666666664</v>
      </c>
      <c r="R741" s="17">
        <f>IFERROR(ZACKS_Screener[[#This Row],[Price]]/ZACKS_Screener[[#This Row],[EPS2]], "")</f>
        <v>47.4375</v>
      </c>
      <c r="S741" s="17">
        <f>IFERROR(ZACKS_Screener[[#This Row],[PE1]]/(ZACKS_Screener[[#This Row],[EG1]]*100), "")</f>
        <v>-0.65166666666666662</v>
      </c>
      <c r="T741" s="17">
        <f>IFERROR(ZACKS_Screener[[#This Row],[PE2]]/(ZACKS_Screener[[#This Row],[EG2]]*100), "")</f>
        <v>0.47437499999999999</v>
      </c>
      <c r="U741"/>
    </row>
    <row r="742" spans="1:21" x14ac:dyDescent="0.25">
      <c r="A742" s="20" t="s">
        <v>1338</v>
      </c>
      <c r="B742" s="34">
        <v>59116.58</v>
      </c>
      <c r="C742" s="6" t="s">
        <v>1337</v>
      </c>
      <c r="D742" s="6" t="s">
        <v>13</v>
      </c>
      <c r="E742" s="6" t="s">
        <v>179</v>
      </c>
      <c r="F742" s="6" t="s">
        <v>399</v>
      </c>
      <c r="G742">
        <v>12</v>
      </c>
      <c r="H742">
        <v>202212</v>
      </c>
      <c r="I742" s="8">
        <v>215.49</v>
      </c>
      <c r="J742" s="8">
        <v>12.19</v>
      </c>
      <c r="K742" s="8">
        <v>12.66</v>
      </c>
      <c r="L742" s="8">
        <v>14.82</v>
      </c>
      <c r="M742" s="35" t="str">
        <f>INDEX(YahooDetails[], MATCH(ZACKS_Screener[Ticker], YahooDetails[Ticker],0), 3)</f>
        <v>Industrials</v>
      </c>
      <c r="N742" s="6" t="str">
        <f>INDEX(YahooDetails[], MATCH(ZACKS_Screener[Ticker], YahooDetails[Ticker],0), 2)</f>
        <v>Aerospace &amp; Defense</v>
      </c>
      <c r="O74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3.8556193601312606E-2</v>
      </c>
      <c r="P74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0.17061611374407584</v>
      </c>
      <c r="Q742" s="17">
        <f>IFERROR(ZACKS_Screener[[#This Row],[Price]]/ZACKS_Screener[[#This Row],[EPS1]], "")</f>
        <v>17.021327014218009</v>
      </c>
      <c r="R742" s="17">
        <f>IFERROR(ZACKS_Screener[[#This Row],[Price]]/ZACKS_Screener[[#This Row],[EPS2]], "")</f>
        <v>14.540485829959515</v>
      </c>
      <c r="S742" s="17">
        <f>IFERROR(ZACKS_Screener[[#This Row],[PE1]]/(ZACKS_Screener[[#This Row],[EG1]]*100), "")</f>
        <v>4.4146803468790896</v>
      </c>
      <c r="T742" s="17">
        <f>IFERROR(ZACKS_Screener[[#This Row],[PE2]]/(ZACKS_Screener[[#This Row],[EG2]]*100), "")</f>
        <v>0.85223403058929381</v>
      </c>
      <c r="U742"/>
    </row>
    <row r="743" spans="1:21" x14ac:dyDescent="0.25">
      <c r="A743" s="20" t="s">
        <v>1340</v>
      </c>
      <c r="B743" s="34">
        <v>11331.73</v>
      </c>
      <c r="C743" s="6" t="s">
        <v>1339</v>
      </c>
      <c r="D743" s="6" t="s">
        <v>13</v>
      </c>
      <c r="E743" s="6" t="s">
        <v>14</v>
      </c>
      <c r="F743" s="6" t="s">
        <v>1341</v>
      </c>
      <c r="G743">
        <v>12</v>
      </c>
      <c r="H743">
        <v>202212</v>
      </c>
      <c r="I743" s="8">
        <v>73.34</v>
      </c>
      <c r="J743" s="8">
        <v>2.21</v>
      </c>
      <c r="K743" s="8">
        <v>2.36</v>
      </c>
      <c r="L743" s="8">
        <v>3.35</v>
      </c>
      <c r="M743" s="35" t="str">
        <f>INDEX(YahooDetails[], MATCH(ZACKS_Screener[Ticker], YahooDetails[Ticker],0), 3)</f>
        <v>Technology</v>
      </c>
      <c r="N743" s="6" t="str">
        <f>INDEX(YahooDetails[], MATCH(ZACKS_Screener[Ticker], YahooDetails[Ticker],0), 2)</f>
        <v>Software—Infrastructure</v>
      </c>
      <c r="O74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6.7873303167420782E-2</v>
      </c>
      <c r="P74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0.41949152542372892</v>
      </c>
      <c r="Q743" s="17">
        <f>IFERROR(ZACKS_Screener[[#This Row],[Price]]/ZACKS_Screener[[#This Row],[EPS1]], "")</f>
        <v>31.076271186440682</v>
      </c>
      <c r="R743" s="17">
        <f>IFERROR(ZACKS_Screener[[#This Row],[Price]]/ZACKS_Screener[[#This Row],[EPS2]], "")</f>
        <v>21.892537313432836</v>
      </c>
      <c r="S743" s="17">
        <f>IFERROR(ZACKS_Screener[[#This Row],[PE1]]/(ZACKS_Screener[[#This Row],[EG1]]*100), "")</f>
        <v>4.5785706214689297</v>
      </c>
      <c r="T743" s="17">
        <f>IFERROR(ZACKS_Screener[[#This Row],[PE2]]/(ZACKS_Screener[[#This Row],[EG2]]*100), "")</f>
        <v>0.52188270767375233</v>
      </c>
      <c r="U743"/>
    </row>
    <row r="744" spans="1:21" x14ac:dyDescent="0.25">
      <c r="A744" s="20" t="s">
        <v>3704</v>
      </c>
      <c r="B744" s="34">
        <v>2218.4899999999998</v>
      </c>
      <c r="C744" s="6" t="s">
        <v>3703</v>
      </c>
      <c r="D744" s="6" t="s">
        <v>22</v>
      </c>
      <c r="E744" s="6" t="s">
        <v>41</v>
      </c>
      <c r="F744" s="6" t="s">
        <v>153</v>
      </c>
      <c r="G744">
        <v>12</v>
      </c>
      <c r="H744">
        <v>202212</v>
      </c>
      <c r="I744" s="8">
        <v>5.59</v>
      </c>
      <c r="J744" s="8">
        <v>0.3</v>
      </c>
      <c r="K744" s="8">
        <v>0.25</v>
      </c>
      <c r="L744" s="8">
        <v>0.3</v>
      </c>
      <c r="M744" s="35" t="str">
        <f>INDEX(YahooDetails[], MATCH(ZACKS_Screener[Ticker], YahooDetails[Ticker],0), 3)</f>
        <v>Healthcare</v>
      </c>
      <c r="N744" s="6" t="str">
        <f>INDEX(YahooDetails[], MATCH(ZACKS_Screener[Ticker], YahooDetails[Ticker],0), 2)</f>
        <v>Health Information Services</v>
      </c>
      <c r="O74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-0.16666666666666663</v>
      </c>
      <c r="P74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0.19999999999999996</v>
      </c>
      <c r="Q744" s="17">
        <f>IFERROR(ZACKS_Screener[[#This Row],[Price]]/ZACKS_Screener[[#This Row],[EPS1]], "")</f>
        <v>22.36</v>
      </c>
      <c r="R744" s="17">
        <f>IFERROR(ZACKS_Screener[[#This Row],[Price]]/ZACKS_Screener[[#This Row],[EPS2]], "")</f>
        <v>18.633333333333333</v>
      </c>
      <c r="S744" s="17">
        <f>IFERROR(ZACKS_Screener[[#This Row],[PE1]]/(ZACKS_Screener[[#This Row],[EG1]]*100), "")</f>
        <v>-1.3416000000000001</v>
      </c>
      <c r="T744" s="17">
        <f>IFERROR(ZACKS_Screener[[#This Row],[PE2]]/(ZACKS_Screener[[#This Row],[EG2]]*100), "")</f>
        <v>0.93166666666666675</v>
      </c>
      <c r="U744"/>
    </row>
    <row r="745" spans="1:21" x14ac:dyDescent="0.25">
      <c r="A745" s="20" t="s">
        <v>3706</v>
      </c>
      <c r="B745" s="34">
        <v>2315.66</v>
      </c>
      <c r="C745" s="6" t="s">
        <v>3705</v>
      </c>
      <c r="D745" s="6" t="s">
        <v>22</v>
      </c>
      <c r="E745" s="6" t="s">
        <v>85</v>
      </c>
      <c r="F745" s="6" t="s">
        <v>286</v>
      </c>
      <c r="G745">
        <v>12</v>
      </c>
      <c r="H745">
        <v>202212</v>
      </c>
      <c r="I745" s="8">
        <v>12.39</v>
      </c>
      <c r="J745" s="8">
        <v>-1.2</v>
      </c>
      <c r="K745" s="8">
        <v>-1.27</v>
      </c>
      <c r="L745" s="8">
        <v>-1.21</v>
      </c>
      <c r="M745" s="35" t="str">
        <f>INDEX(YahooDetails[], MATCH(ZACKS_Screener[Ticker], YahooDetails[Ticker],0), 3)</f>
        <v>Technology</v>
      </c>
      <c r="N745" s="6" t="str">
        <f>INDEX(YahooDetails[], MATCH(ZACKS_Screener[Ticker], YahooDetails[Ticker],0), 2)</f>
        <v>Information Technology Services</v>
      </c>
      <c r="O74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-5.833333333333339E-2</v>
      </c>
      <c r="P74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4.7244094488189017E-2</v>
      </c>
      <c r="Q745" s="17">
        <f>IFERROR(ZACKS_Screener[[#This Row],[Price]]/ZACKS_Screener[[#This Row],[EPS1]], "")</f>
        <v>-9.7559055118110241</v>
      </c>
      <c r="R745" s="17">
        <f>IFERROR(ZACKS_Screener[[#This Row],[Price]]/ZACKS_Screener[[#This Row],[EPS2]], "")</f>
        <v>-10.239669421487605</v>
      </c>
      <c r="S745" s="17">
        <f>IFERROR(ZACKS_Screener[[#This Row],[PE1]]/(ZACKS_Screener[[#This Row],[EG1]]*100), "")</f>
        <v>1.6724409448818882</v>
      </c>
      <c r="T745" s="17">
        <f>IFERROR(ZACKS_Screener[[#This Row],[PE2]]/(ZACKS_Screener[[#This Row],[EG2]]*100), "")</f>
        <v>-2.1673966942148746</v>
      </c>
      <c r="U745"/>
    </row>
    <row r="746" spans="1:21" x14ac:dyDescent="0.25">
      <c r="A746" s="20" t="s">
        <v>1343</v>
      </c>
      <c r="B746" s="34">
        <v>113273.61</v>
      </c>
      <c r="C746" s="6" t="s">
        <v>1342</v>
      </c>
      <c r="D746" s="6" t="s">
        <v>13</v>
      </c>
      <c r="E746" s="6" t="s">
        <v>865</v>
      </c>
      <c r="F746" s="6" t="s">
        <v>866</v>
      </c>
      <c r="G746">
        <v>12</v>
      </c>
      <c r="H746">
        <v>202212</v>
      </c>
      <c r="I746" s="8">
        <v>104.02</v>
      </c>
      <c r="J746" s="8">
        <v>2.62</v>
      </c>
      <c r="K746" s="8">
        <v>2.0299999999999998</v>
      </c>
      <c r="L746" s="8">
        <v>3.96</v>
      </c>
      <c r="M746" s="35" t="str">
        <f>INDEX(YahooDetails[], MATCH(ZACKS_Screener[Ticker], YahooDetails[Ticker],0), 3)</f>
        <v>Industrials</v>
      </c>
      <c r="N746" s="6" t="str">
        <f>INDEX(YahooDetails[], MATCH(ZACKS_Screener[Ticker], YahooDetails[Ticker],0), 2)</f>
        <v>Specialty Industrial Machinery</v>
      </c>
      <c r="O74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-0.22519083969465659</v>
      </c>
      <c r="P74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0.95073891625615781</v>
      </c>
      <c r="Q746" s="17">
        <f>IFERROR(ZACKS_Screener[[#This Row],[Price]]/ZACKS_Screener[[#This Row],[EPS1]], "")</f>
        <v>51.241379310344833</v>
      </c>
      <c r="R746" s="17">
        <f>IFERROR(ZACKS_Screener[[#This Row],[Price]]/ZACKS_Screener[[#This Row],[EPS2]], "")</f>
        <v>26.267676767676768</v>
      </c>
      <c r="S746" s="17">
        <f>IFERROR(ZACKS_Screener[[#This Row],[PE1]]/(ZACKS_Screener[[#This Row],[EG1]]*100), "")</f>
        <v>-2.2754646405610748</v>
      </c>
      <c r="T746" s="17">
        <f>IFERROR(ZACKS_Screener[[#This Row],[PE2]]/(ZACKS_Screener[[#This Row],[EG2]]*100), "")</f>
        <v>0.27628696289318044</v>
      </c>
      <c r="U746"/>
    </row>
    <row r="747" spans="1:21" x14ac:dyDescent="0.25">
      <c r="A747" s="20" t="s">
        <v>3709</v>
      </c>
      <c r="B747" s="34">
        <v>3207.04</v>
      </c>
      <c r="C747" s="6" t="s">
        <v>3708</v>
      </c>
      <c r="D747" s="6" t="s">
        <v>13</v>
      </c>
      <c r="E747" s="6" t="s">
        <v>18</v>
      </c>
      <c r="F747" s="6" t="s">
        <v>231</v>
      </c>
      <c r="G747">
        <v>10</v>
      </c>
      <c r="H747">
        <v>202210</v>
      </c>
      <c r="I747" s="8">
        <v>68.52</v>
      </c>
      <c r="J747" s="8">
        <v>7.87</v>
      </c>
      <c r="K747" s="8">
        <v>5.63</v>
      </c>
      <c r="L747" s="8">
        <v>5.77</v>
      </c>
      <c r="M747" s="35" t="str">
        <f>INDEX(YahooDetails[], MATCH(ZACKS_Screener[Ticker], YahooDetails[Ticker],0), 3)</f>
        <v>Consumer Cyclical</v>
      </c>
      <c r="N747" s="6" t="str">
        <f>INDEX(YahooDetails[], MATCH(ZACKS_Screener[Ticker], YahooDetails[Ticker],0), 2)</f>
        <v>Packaging &amp; Containers</v>
      </c>
      <c r="O74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-0.28462515883100381</v>
      </c>
      <c r="P74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2.4866785079928896E-2</v>
      </c>
      <c r="Q747" s="17">
        <f>IFERROR(ZACKS_Screener[[#This Row],[Price]]/ZACKS_Screener[[#This Row],[EPS1]], "")</f>
        <v>12.170515097690942</v>
      </c>
      <c r="R747" s="17">
        <f>IFERROR(ZACKS_Screener[[#This Row],[Price]]/ZACKS_Screener[[#This Row],[EPS2]], "")</f>
        <v>11.87521663778163</v>
      </c>
      <c r="S747" s="17">
        <f>IFERROR(ZACKS_Screener[[#This Row],[PE1]]/(ZACKS_Screener[[#This Row],[EG1]]*100), "")</f>
        <v>-0.42759800811976656</v>
      </c>
      <c r="T747" s="17">
        <f>IFERROR(ZACKS_Screener[[#This Row],[PE2]]/(ZACKS_Screener[[#This Row],[EG2]]*100), "")</f>
        <v>4.7755335479079095</v>
      </c>
      <c r="U747"/>
    </row>
    <row r="748" spans="1:21" x14ac:dyDescent="0.25">
      <c r="A748" s="20" t="s">
        <v>1345</v>
      </c>
      <c r="B748" s="34">
        <v>3671.33</v>
      </c>
      <c r="C748" s="6" t="s">
        <v>1344</v>
      </c>
      <c r="D748" s="6" t="s">
        <v>13</v>
      </c>
      <c r="E748" s="6" t="s">
        <v>18</v>
      </c>
      <c r="F748" s="6" t="s">
        <v>231</v>
      </c>
      <c r="G748">
        <v>10</v>
      </c>
      <c r="H748">
        <v>202210</v>
      </c>
      <c r="I748" s="8">
        <v>78.44</v>
      </c>
      <c r="J748" s="8">
        <v>7.87</v>
      </c>
      <c r="M748" s="35" t="str">
        <f>INDEX(YahooDetails[], MATCH(ZACKS_Screener[Ticker], YahooDetails[Ticker],0), 3)</f>
        <v>Consumer Cyclical</v>
      </c>
      <c r="N748" s="6" t="str">
        <f>INDEX(YahooDetails[], MATCH(ZACKS_Screener[Ticker], YahooDetails[Ticker],0), 2)</f>
        <v>Packaging &amp; Containers</v>
      </c>
      <c r="O74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748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748" s="17" t="str">
        <f>IFERROR(ZACKS_Screener[[#This Row],[Price]]/ZACKS_Screener[[#This Row],[EPS1]], "")</f>
        <v/>
      </c>
      <c r="R748" s="17" t="str">
        <f>IFERROR(ZACKS_Screener[[#This Row],[Price]]/ZACKS_Screener[[#This Row],[EPS2]], "")</f>
        <v/>
      </c>
      <c r="S748" s="17" t="str">
        <f>IFERROR(ZACKS_Screener[[#This Row],[PE1]]/(ZACKS_Screener[[#This Row],[EG1]]*100), "")</f>
        <v/>
      </c>
      <c r="T748" s="17" t="str">
        <f>IFERROR(ZACKS_Screener[[#This Row],[PE2]]/(ZACKS_Screener[[#This Row],[EG2]]*100), "")</f>
        <v/>
      </c>
      <c r="U748"/>
    </row>
    <row r="749" spans="1:21" x14ac:dyDescent="0.25">
      <c r="A749" s="20" t="s">
        <v>1347</v>
      </c>
      <c r="B749" s="34">
        <v>35874.04</v>
      </c>
      <c r="C749" s="6" t="s">
        <v>1346</v>
      </c>
      <c r="D749" s="6" t="s">
        <v>22</v>
      </c>
      <c r="E749" s="6" t="s">
        <v>41</v>
      </c>
      <c r="F749" s="6" t="s">
        <v>1348</v>
      </c>
      <c r="G749">
        <v>12</v>
      </c>
      <c r="H749">
        <v>202212</v>
      </c>
      <c r="I749" s="8">
        <v>78.900000000000006</v>
      </c>
      <c r="J749" s="8">
        <v>4.63</v>
      </c>
      <c r="K749" s="8">
        <v>3.7</v>
      </c>
      <c r="L749" s="8">
        <v>4.32</v>
      </c>
      <c r="M749" s="35" t="str">
        <f>INDEX(YahooDetails[], MATCH(ZACKS_Screener[Ticker], YahooDetails[Ticker],0), 3)</f>
        <v>Healthcare</v>
      </c>
      <c r="N749" s="6" t="str">
        <f>INDEX(YahooDetails[], MATCH(ZACKS_Screener[Ticker], YahooDetails[Ticker],0), 2)</f>
        <v>Health Information Services</v>
      </c>
      <c r="O74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-0.20086393088552909</v>
      </c>
      <c r="P74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0.16756756756756758</v>
      </c>
      <c r="Q749" s="17">
        <f>IFERROR(ZACKS_Screener[[#This Row],[Price]]/ZACKS_Screener[[#This Row],[EPS1]], "")</f>
        <v>21.324324324324326</v>
      </c>
      <c r="R749" s="17">
        <f>IFERROR(ZACKS_Screener[[#This Row],[Price]]/ZACKS_Screener[[#This Row],[EPS2]], "")</f>
        <v>18.263888888888889</v>
      </c>
      <c r="S749" s="17">
        <f>IFERROR(ZACKS_Screener[[#This Row],[PE1]]/(ZACKS_Screener[[#This Row],[EG1]]*100), "")</f>
        <v>-1.0616303400174372</v>
      </c>
      <c r="T749" s="17">
        <f>IFERROR(ZACKS_Screener[[#This Row],[PE2]]/(ZACKS_Screener[[#This Row],[EG2]]*100), "")</f>
        <v>1.0899417562724014</v>
      </c>
      <c r="U749"/>
    </row>
    <row r="750" spans="1:21" x14ac:dyDescent="0.25">
      <c r="A750" s="20" t="s">
        <v>1350</v>
      </c>
      <c r="B750" s="34">
        <v>11905.52</v>
      </c>
      <c r="C750" s="6" t="s">
        <v>1349</v>
      </c>
      <c r="D750" s="6" t="s">
        <v>22</v>
      </c>
      <c r="E750" s="6" t="s">
        <v>85</v>
      </c>
      <c r="F750" s="6" t="s">
        <v>286</v>
      </c>
      <c r="G750">
        <v>3</v>
      </c>
      <c r="H750">
        <v>202303</v>
      </c>
      <c r="I750" s="8">
        <v>18.579999999999998</v>
      </c>
      <c r="J750" s="8">
        <v>1.81</v>
      </c>
      <c r="K750" s="8">
        <v>1.97</v>
      </c>
      <c r="L750" s="8">
        <v>2.58</v>
      </c>
      <c r="M750" s="35" t="str">
        <f>INDEX(YahooDetails[], MATCH(ZACKS_Screener[Ticker], YahooDetails[Ticker],0), 3)</f>
        <v>Technology</v>
      </c>
      <c r="N750" s="6" t="str">
        <f>INDEX(YahooDetails[], MATCH(ZACKS_Screener[Ticker], YahooDetails[Ticker],0), 2)</f>
        <v>Software—Infrastructure</v>
      </c>
      <c r="O75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8.8397790055248573E-2</v>
      </c>
      <c r="P75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0.30964467005076146</v>
      </c>
      <c r="Q750" s="17">
        <f>IFERROR(ZACKS_Screener[[#This Row],[Price]]/ZACKS_Screener[[#This Row],[EPS1]], "")</f>
        <v>9.4314720812182742</v>
      </c>
      <c r="R750" s="17">
        <f>IFERROR(ZACKS_Screener[[#This Row],[Price]]/ZACKS_Screener[[#This Row],[EPS2]], "")</f>
        <v>7.2015503875968987</v>
      </c>
      <c r="S750" s="17">
        <f>IFERROR(ZACKS_Screener[[#This Row],[PE1]]/(ZACKS_Screener[[#This Row],[EG1]]*100), "")</f>
        <v>1.0669352791878179</v>
      </c>
      <c r="T750" s="17">
        <f>IFERROR(ZACKS_Screener[[#This Row],[PE2]]/(ZACKS_Screener[[#This Row],[EG2]]*100), "")</f>
        <v>0.2325746600584572</v>
      </c>
      <c r="U750"/>
    </row>
    <row r="751" spans="1:21" x14ac:dyDescent="0.25">
      <c r="A751" s="20" t="s">
        <v>3712</v>
      </c>
      <c r="B751" s="34">
        <v>2029.18</v>
      </c>
      <c r="C751" s="6" t="s">
        <v>3711</v>
      </c>
      <c r="D751" s="6" t="s">
        <v>13</v>
      </c>
      <c r="E751" s="6" t="s">
        <v>14</v>
      </c>
      <c r="F751" s="6" t="s">
        <v>201</v>
      </c>
      <c r="G751">
        <v>12</v>
      </c>
      <c r="H751">
        <v>202212</v>
      </c>
      <c r="I751" s="8">
        <v>5.1100000000000003</v>
      </c>
      <c r="J751" s="8">
        <v>-0.02</v>
      </c>
      <c r="K751" s="8">
        <v>0.13</v>
      </c>
      <c r="L751" s="8">
        <v>0.22</v>
      </c>
      <c r="M751" s="35" t="str">
        <f>INDEX(YahooDetails[], MATCH(ZACKS_Screener[Ticker], YahooDetails[Ticker],0), 3)</f>
        <v>Communication Services</v>
      </c>
      <c r="N751" s="6" t="str">
        <f>INDEX(YahooDetails[], MATCH(ZACKS_Screener[Ticker], YahooDetails[Ticker],0), 2)</f>
        <v>Internet Content &amp; Information</v>
      </c>
      <c r="O75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75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0.69230769230769229</v>
      </c>
      <c r="Q751" s="17">
        <f>IFERROR(ZACKS_Screener[[#This Row],[Price]]/ZACKS_Screener[[#This Row],[EPS1]], "")</f>
        <v>39.307692307692307</v>
      </c>
      <c r="R751" s="17">
        <f>IFERROR(ZACKS_Screener[[#This Row],[Price]]/ZACKS_Screener[[#This Row],[EPS2]], "")</f>
        <v>23.22727272727273</v>
      </c>
      <c r="S751" s="17">
        <f>IFERROR(ZACKS_Screener[[#This Row],[PE1]]/(ZACKS_Screener[[#This Row],[EG1]]*100), "")</f>
        <v>0.39307692307692305</v>
      </c>
      <c r="T751" s="17">
        <f>IFERROR(ZACKS_Screener[[#This Row],[PE2]]/(ZACKS_Screener[[#This Row],[EG2]]*100), "")</f>
        <v>0.33550505050505058</v>
      </c>
      <c r="U751"/>
    </row>
    <row r="752" spans="1:21" x14ac:dyDescent="0.25">
      <c r="A752" s="20" t="s">
        <v>6885</v>
      </c>
      <c r="B752" s="34">
        <v>2195.54</v>
      </c>
      <c r="C752" s="6" t="s">
        <v>6884</v>
      </c>
      <c r="D752" s="6" t="s">
        <v>13</v>
      </c>
      <c r="E752" s="6" t="s">
        <v>865</v>
      </c>
      <c r="F752" s="6" t="s">
        <v>866</v>
      </c>
      <c r="G752">
        <v>9</v>
      </c>
      <c r="H752">
        <v>202209</v>
      </c>
      <c r="I752" s="8">
        <v>38.380000000000003</v>
      </c>
      <c r="J752" s="8">
        <v>4.07</v>
      </c>
      <c r="K752" s="8">
        <v>3.95</v>
      </c>
      <c r="L752" s="8">
        <v>4.01</v>
      </c>
      <c r="M752" s="35" t="str">
        <f>INDEX(YahooDetails[], MATCH(ZACKS_Screener[Ticker], YahooDetails[Ticker],0), 3)</f>
        <v>Industrials</v>
      </c>
      <c r="N752" s="6" t="str">
        <f>INDEX(YahooDetails[], MATCH(ZACKS_Screener[Ticker], YahooDetails[Ticker],0), 2)</f>
        <v>Conglomerates</v>
      </c>
      <c r="O75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-2.9484029484029509E-2</v>
      </c>
      <c r="P75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1.518987341772142E-2</v>
      </c>
      <c r="Q752" s="17">
        <f>IFERROR(ZACKS_Screener[[#This Row],[Price]]/ZACKS_Screener[[#This Row],[EPS1]], "")</f>
        <v>9.7164556962025319</v>
      </c>
      <c r="R752" s="17">
        <f>IFERROR(ZACKS_Screener[[#This Row],[Price]]/ZACKS_Screener[[#This Row],[EPS2]], "")</f>
        <v>9.5710723192019955</v>
      </c>
      <c r="S752" s="17">
        <f>IFERROR(ZACKS_Screener[[#This Row],[PE1]]/(ZACKS_Screener[[#This Row],[EG1]]*100), "")</f>
        <v>-3.2954978902953558</v>
      </c>
      <c r="T752" s="17">
        <f>IFERROR(ZACKS_Screener[[#This Row],[PE2]]/(ZACKS_Screener[[#This Row],[EG2]]*100), "")</f>
        <v>6.3009559434746878</v>
      </c>
      <c r="U752"/>
    </row>
    <row r="753" spans="1:21" x14ac:dyDescent="0.25">
      <c r="A753" s="20" t="s">
        <v>1352</v>
      </c>
      <c r="B753" s="34">
        <v>12956.34</v>
      </c>
      <c r="C753" s="6" t="s">
        <v>1351</v>
      </c>
      <c r="D753" s="6" t="s">
        <v>13</v>
      </c>
      <c r="E753" s="6" t="s">
        <v>130</v>
      </c>
      <c r="F753" s="6" t="s">
        <v>131</v>
      </c>
      <c r="G753">
        <v>12</v>
      </c>
      <c r="H753">
        <v>202212</v>
      </c>
      <c r="I753" s="8">
        <v>14.5</v>
      </c>
      <c r="J753" s="8">
        <v>0.97</v>
      </c>
      <c r="K753" s="8">
        <v>1.04</v>
      </c>
      <c r="L753" s="8">
        <v>1.69</v>
      </c>
      <c r="M753" s="35" t="str">
        <f>INDEX(YahooDetails[], MATCH(ZACKS_Screener[Ticker], YahooDetails[Ticker],0), 3)</f>
        <v>Basic Materials</v>
      </c>
      <c r="N753" s="6" t="str">
        <f>INDEX(YahooDetails[], MATCH(ZACKS_Screener[Ticker], YahooDetails[Ticker],0), 2)</f>
        <v>Gold</v>
      </c>
      <c r="O75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7.216494845360831E-2</v>
      </c>
      <c r="P75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0.62499999999999989</v>
      </c>
      <c r="Q753" s="17">
        <f>IFERROR(ZACKS_Screener[[#This Row],[Price]]/ZACKS_Screener[[#This Row],[EPS1]], "")</f>
        <v>13.942307692307692</v>
      </c>
      <c r="R753" s="17">
        <f>IFERROR(ZACKS_Screener[[#This Row],[Price]]/ZACKS_Screener[[#This Row],[EPS2]], "")</f>
        <v>8.5798816568047336</v>
      </c>
      <c r="S753" s="17">
        <f>IFERROR(ZACKS_Screener[[#This Row],[PE1]]/(ZACKS_Screener[[#This Row],[EG1]]*100), "")</f>
        <v>1.9320054945054927</v>
      </c>
      <c r="T753" s="17">
        <f>IFERROR(ZACKS_Screener[[#This Row],[PE2]]/(ZACKS_Screener[[#This Row],[EG2]]*100), "")</f>
        <v>0.13727810650887576</v>
      </c>
      <c r="U753"/>
    </row>
    <row r="754" spans="1:21" x14ac:dyDescent="0.25">
      <c r="A754" s="20" t="s">
        <v>1354</v>
      </c>
      <c r="B754" s="34">
        <v>12793.25</v>
      </c>
      <c r="C754" s="6" t="s">
        <v>1353</v>
      </c>
      <c r="D754" s="6" t="s">
        <v>13</v>
      </c>
      <c r="E754" s="6" t="s">
        <v>85</v>
      </c>
      <c r="F754" s="6" t="s">
        <v>745</v>
      </c>
      <c r="G754">
        <v>12</v>
      </c>
      <c r="H754">
        <v>202212</v>
      </c>
      <c r="I754" s="8">
        <v>37.25</v>
      </c>
      <c r="J754" s="8">
        <v>0.36</v>
      </c>
      <c r="K754" s="8">
        <v>0.75</v>
      </c>
      <c r="L754" s="8">
        <v>1.04</v>
      </c>
      <c r="M754" s="35" t="str">
        <f>INDEX(YahooDetails[], MATCH(ZACKS_Screener[Ticker], YahooDetails[Ticker],0), 3)</f>
        <v>Industrials</v>
      </c>
      <c r="N754" s="6" t="str">
        <f>INDEX(YahooDetails[], MATCH(ZACKS_Screener[Ticker], YahooDetails[Ticker],0), 2)</f>
        <v>Waste Management</v>
      </c>
      <c r="O75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1.0833333333333335</v>
      </c>
      <c r="P75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0.38666666666666671</v>
      </c>
      <c r="Q754" s="17">
        <f>IFERROR(ZACKS_Screener[[#This Row],[Price]]/ZACKS_Screener[[#This Row],[EPS1]], "")</f>
        <v>49.666666666666664</v>
      </c>
      <c r="R754" s="17">
        <f>IFERROR(ZACKS_Screener[[#This Row],[Price]]/ZACKS_Screener[[#This Row],[EPS2]], "")</f>
        <v>35.817307692307693</v>
      </c>
      <c r="S754" s="17">
        <f>IFERROR(ZACKS_Screener[[#This Row],[PE1]]/(ZACKS_Screener[[#This Row],[EG1]]*100), "")</f>
        <v>0.45846153846153842</v>
      </c>
      <c r="T754" s="17">
        <f>IFERROR(ZACKS_Screener[[#This Row],[PE2]]/(ZACKS_Screener[[#This Row],[EG2]]*100), "")</f>
        <v>0.92630968169761263</v>
      </c>
      <c r="U754"/>
    </row>
    <row r="755" spans="1:21" x14ac:dyDescent="0.25">
      <c r="A755" s="20" t="s">
        <v>1356</v>
      </c>
      <c r="B755" s="34">
        <v>33878.639999999999</v>
      </c>
      <c r="C755" s="6" t="s">
        <v>1355</v>
      </c>
      <c r="D755" s="6" t="s">
        <v>22</v>
      </c>
      <c r="E755" s="6" t="s">
        <v>14</v>
      </c>
      <c r="F755" s="6" t="s">
        <v>196</v>
      </c>
      <c r="G755">
        <v>12</v>
      </c>
      <c r="H755">
        <v>202212</v>
      </c>
      <c r="I755" s="8">
        <v>61.85</v>
      </c>
      <c r="J755" s="8">
        <v>3.11</v>
      </c>
      <c r="K755" s="8">
        <v>2.17</v>
      </c>
      <c r="L755" s="8">
        <v>2.9</v>
      </c>
      <c r="M755" s="35" t="str">
        <f>INDEX(YahooDetails[], MATCH(ZACKS_Screener[Ticker], YahooDetails[Ticker],0), 3)</f>
        <v>Technology</v>
      </c>
      <c r="N755" s="6" t="str">
        <f>INDEX(YahooDetails[], MATCH(ZACKS_Screener[Ticker], YahooDetails[Ticker],0), 2)</f>
        <v>Semiconductors</v>
      </c>
      <c r="O75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-0.30225080385852088</v>
      </c>
      <c r="P75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0.33640552995391704</v>
      </c>
      <c r="Q755" s="17">
        <f>IFERROR(ZACKS_Screener[[#This Row],[Price]]/ZACKS_Screener[[#This Row],[EPS1]], "")</f>
        <v>28.502304147465438</v>
      </c>
      <c r="R755" s="17">
        <f>IFERROR(ZACKS_Screener[[#This Row],[Price]]/ZACKS_Screener[[#This Row],[EPS2]], "")</f>
        <v>21.327586206896552</v>
      </c>
      <c r="S755" s="17">
        <f>IFERROR(ZACKS_Screener[[#This Row],[PE1]]/(ZACKS_Screener[[#This Row],[EG1]]*100), "")</f>
        <v>-0.94300176487890974</v>
      </c>
      <c r="T755" s="17">
        <f>IFERROR(ZACKS_Screener[[#This Row],[PE2]]/(ZACKS_Screener[[#This Row],[EG2]]*100), "")</f>
        <v>0.6339844119036373</v>
      </c>
      <c r="U755"/>
    </row>
    <row r="756" spans="1:21" x14ac:dyDescent="0.25">
      <c r="A756" s="6" t="s">
        <v>1358</v>
      </c>
      <c r="B756" s="34">
        <v>9382.74</v>
      </c>
      <c r="C756" s="6" t="s">
        <v>1357</v>
      </c>
      <c r="D756" s="6" t="s">
        <v>13</v>
      </c>
      <c r="E756" s="6" t="s">
        <v>130</v>
      </c>
      <c r="F756" s="6" t="s">
        <v>756</v>
      </c>
      <c r="G756">
        <v>12</v>
      </c>
      <c r="H756">
        <v>202212</v>
      </c>
      <c r="I756" s="8">
        <v>5.34</v>
      </c>
      <c r="J756" s="8">
        <v>1.28</v>
      </c>
      <c r="K756" s="8">
        <v>0.88</v>
      </c>
      <c r="L756" s="8">
        <v>0.64</v>
      </c>
      <c r="M756" s="35" t="str">
        <f>INDEX(YahooDetails[], MATCH(ZACKS_Screener[Ticker], YahooDetails[Ticker],0), 3)</f>
        <v>Basic Materials</v>
      </c>
      <c r="N756" s="6" t="str">
        <f>INDEX(YahooDetails[], MATCH(ZACKS_Screener[Ticker], YahooDetails[Ticker],0), 2)</f>
        <v>Steel</v>
      </c>
      <c r="O75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-0.3125</v>
      </c>
      <c r="P75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-0.27272727272727271</v>
      </c>
      <c r="Q756" s="17">
        <f>IFERROR(ZACKS_Screener[[#This Row],[Price]]/ZACKS_Screener[[#This Row],[EPS1]], "")</f>
        <v>6.0681818181818183</v>
      </c>
      <c r="R756" s="17">
        <f>IFERROR(ZACKS_Screener[[#This Row],[Price]]/ZACKS_Screener[[#This Row],[EPS2]], "")</f>
        <v>8.34375</v>
      </c>
      <c r="S756" s="17">
        <f>IFERROR(ZACKS_Screener[[#This Row],[PE1]]/(ZACKS_Screener[[#This Row],[EG1]]*100), "")</f>
        <v>-0.19418181818181818</v>
      </c>
      <c r="T756" s="17">
        <f>IFERROR(ZACKS_Screener[[#This Row],[PE2]]/(ZACKS_Screener[[#This Row],[EG2]]*100), "")</f>
        <v>-0.30593750000000003</v>
      </c>
      <c r="U756"/>
    </row>
    <row r="757" spans="1:21" x14ac:dyDescent="0.25">
      <c r="A757" s="20" t="s">
        <v>1360</v>
      </c>
      <c r="B757" s="34">
        <v>14140.56</v>
      </c>
      <c r="C757" s="6" t="s">
        <v>1359</v>
      </c>
      <c r="D757" s="6" t="s">
        <v>13</v>
      </c>
      <c r="E757" s="6" t="s">
        <v>18</v>
      </c>
      <c r="F757" s="6" t="s">
        <v>171</v>
      </c>
      <c r="G757">
        <v>12</v>
      </c>
      <c r="H757">
        <v>202212</v>
      </c>
      <c r="I757" s="8">
        <v>84</v>
      </c>
      <c r="J757" s="8">
        <v>2.63</v>
      </c>
      <c r="K757" s="8">
        <v>3.06</v>
      </c>
      <c r="L757" s="8">
        <v>3.2</v>
      </c>
      <c r="M757" s="35" t="str">
        <f>INDEX(YahooDetails[], MATCH(ZACKS_Screener[Ticker], YahooDetails[Ticker],0), 3)</f>
        <v>Industrials</v>
      </c>
      <c r="N757" s="6" t="str">
        <f>INDEX(YahooDetails[], MATCH(ZACKS_Screener[Ticker], YahooDetails[Ticker],0), 2)</f>
        <v>Specialty Industrial Machinery</v>
      </c>
      <c r="O75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0.16349809885931565</v>
      </c>
      <c r="P75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4.5751633986928143E-2</v>
      </c>
      <c r="Q757" s="17">
        <f>IFERROR(ZACKS_Screener[[#This Row],[Price]]/ZACKS_Screener[[#This Row],[EPS1]], "")</f>
        <v>27.450980392156861</v>
      </c>
      <c r="R757" s="17">
        <f>IFERROR(ZACKS_Screener[[#This Row],[Price]]/ZACKS_Screener[[#This Row],[EPS2]], "")</f>
        <v>26.25</v>
      </c>
      <c r="S757" s="17">
        <f>IFERROR(ZACKS_Screener[[#This Row],[PE1]]/(ZACKS_Screener[[#This Row],[EG1]]*100), "")</f>
        <v>1.6789785681714537</v>
      </c>
      <c r="T757" s="17">
        <f>IFERROR(ZACKS_Screener[[#This Row],[PE2]]/(ZACKS_Screener[[#This Row],[EG2]]*100), "")</f>
        <v>5.7374999999999945</v>
      </c>
      <c r="U757"/>
    </row>
    <row r="758" spans="1:21" x14ac:dyDescent="0.25">
      <c r="A758" s="20" t="s">
        <v>3714</v>
      </c>
      <c r="B758" s="34">
        <v>3825.94</v>
      </c>
      <c r="C758" s="6" t="s">
        <v>3713</v>
      </c>
      <c r="D758" s="6" t="s">
        <v>22</v>
      </c>
      <c r="E758" s="6" t="s">
        <v>41</v>
      </c>
      <c r="F758" s="6" t="s">
        <v>67</v>
      </c>
      <c r="G758">
        <v>12</v>
      </c>
      <c r="H758">
        <v>202212</v>
      </c>
      <c r="I758" s="8">
        <v>37.229999999999997</v>
      </c>
      <c r="J758" s="8">
        <v>-6.41</v>
      </c>
      <c r="K758" s="8">
        <v>-4.71</v>
      </c>
      <c r="L758" s="8">
        <v>-4.09</v>
      </c>
      <c r="M758" s="35" t="str">
        <f>INDEX(YahooDetails[], MATCH(ZACKS_Screener[Ticker], YahooDetails[Ticker],0), 3)</f>
        <v>Healthcare</v>
      </c>
      <c r="N758" s="6" t="str">
        <f>INDEX(YahooDetails[], MATCH(ZACKS_Screener[Ticker], YahooDetails[Ticker],0), 2)</f>
        <v>Diagnostics &amp; Research</v>
      </c>
      <c r="O75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0.26521060842433697</v>
      </c>
      <c r="P75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0.13163481953290873</v>
      </c>
      <c r="Q758" s="17">
        <f>IFERROR(ZACKS_Screener[[#This Row],[Price]]/ZACKS_Screener[[#This Row],[EPS1]], "")</f>
        <v>-7.904458598726114</v>
      </c>
      <c r="R758" s="17">
        <f>IFERROR(ZACKS_Screener[[#This Row],[Price]]/ZACKS_Screener[[#This Row],[EPS2]], "")</f>
        <v>-9.1026894865525669</v>
      </c>
      <c r="S758" s="17">
        <f>IFERROR(ZACKS_Screener[[#This Row],[PE1]]/(ZACKS_Screener[[#This Row],[EG1]]*100), "")</f>
        <v>-0.29804458598726113</v>
      </c>
      <c r="T758" s="17">
        <f>IFERROR(ZACKS_Screener[[#This Row],[PE2]]/(ZACKS_Screener[[#This Row],[EG2]]*100), "")</f>
        <v>-0.69151076583326743</v>
      </c>
      <c r="U758"/>
    </row>
    <row r="759" spans="1:21" x14ac:dyDescent="0.25">
      <c r="A759" s="20" t="s">
        <v>3716</v>
      </c>
      <c r="B759" s="34">
        <v>2696.74</v>
      </c>
      <c r="C759" s="6" t="s">
        <v>3715</v>
      </c>
      <c r="D759" s="6" t="s">
        <v>13</v>
      </c>
      <c r="E759" s="6" t="s">
        <v>330</v>
      </c>
      <c r="F759" s="6" t="s">
        <v>474</v>
      </c>
      <c r="G759">
        <v>12</v>
      </c>
      <c r="H759">
        <v>202212</v>
      </c>
      <c r="I759" s="8">
        <v>568.6</v>
      </c>
      <c r="J759" s="8">
        <v>59.03</v>
      </c>
      <c r="M759" s="35" t="str">
        <f>INDEX(YahooDetails[], MATCH(ZACKS_Screener[Ticker], YahooDetails[Ticker],0), 3)</f>
        <v>Consumer Defensive</v>
      </c>
      <c r="N759" s="6" t="str">
        <f>INDEX(YahooDetails[], MATCH(ZACKS_Screener[Ticker], YahooDetails[Ticker],0), 2)</f>
        <v>Education &amp; Training Services</v>
      </c>
      <c r="O75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759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759" s="17" t="str">
        <f>IFERROR(ZACKS_Screener[[#This Row],[Price]]/ZACKS_Screener[[#This Row],[EPS1]], "")</f>
        <v/>
      </c>
      <c r="R759" s="17" t="str">
        <f>IFERROR(ZACKS_Screener[[#This Row],[Price]]/ZACKS_Screener[[#This Row],[EPS2]], "")</f>
        <v/>
      </c>
      <c r="S759" s="17" t="str">
        <f>IFERROR(ZACKS_Screener[[#This Row],[PE1]]/(ZACKS_Screener[[#This Row],[EG1]]*100), "")</f>
        <v/>
      </c>
      <c r="T759" s="17" t="str">
        <f>IFERROR(ZACKS_Screener[[#This Row],[PE2]]/(ZACKS_Screener[[#This Row],[EG2]]*100), "")</f>
        <v/>
      </c>
      <c r="U759"/>
    </row>
    <row r="760" spans="1:21" x14ac:dyDescent="0.25">
      <c r="A760" s="20" t="s">
        <v>1362</v>
      </c>
      <c r="B760" s="34">
        <v>24259.43</v>
      </c>
      <c r="C760" s="6" t="s">
        <v>1361</v>
      </c>
      <c r="D760" s="6" t="s">
        <v>13</v>
      </c>
      <c r="E760" s="6" t="s">
        <v>14</v>
      </c>
      <c r="F760" s="6" t="s">
        <v>618</v>
      </c>
      <c r="G760">
        <v>9</v>
      </c>
      <c r="H760">
        <v>202209</v>
      </c>
      <c r="I760" s="8">
        <v>103.02</v>
      </c>
      <c r="J760" s="8">
        <v>4.8</v>
      </c>
      <c r="K760" s="8">
        <v>5.22</v>
      </c>
      <c r="L760" s="8">
        <v>5.74</v>
      </c>
      <c r="M760" s="35" t="str">
        <f>INDEX(YahooDetails[], MATCH(ZACKS_Screener[Ticker], YahooDetails[Ticker],0), 3)</f>
        <v>Technology</v>
      </c>
      <c r="N760" s="6" t="str">
        <f>INDEX(YahooDetails[], MATCH(ZACKS_Screener[Ticker], YahooDetails[Ticker],0), 2)</f>
        <v>Information Technology Services</v>
      </c>
      <c r="O76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8.7499999999999994E-2</v>
      </c>
      <c r="P76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9.9616858237547984E-2</v>
      </c>
      <c r="Q760" s="17">
        <f>IFERROR(ZACKS_Screener[[#This Row],[Price]]/ZACKS_Screener[[#This Row],[EPS1]], "")</f>
        <v>19.735632183908045</v>
      </c>
      <c r="R760" s="17">
        <f>IFERROR(ZACKS_Screener[[#This Row],[Price]]/ZACKS_Screener[[#This Row],[EPS2]], "")</f>
        <v>17.94773519163763</v>
      </c>
      <c r="S760" s="17">
        <f>IFERROR(ZACKS_Screener[[#This Row],[PE1]]/(ZACKS_Screener[[#This Row],[EG1]]*100), "")</f>
        <v>2.2555008210180625</v>
      </c>
      <c r="T760" s="17">
        <f>IFERROR(ZACKS_Screener[[#This Row],[PE2]]/(ZACKS_Screener[[#This Row],[EG2]]*100), "")</f>
        <v>1.8016764942374681</v>
      </c>
      <c r="U760"/>
    </row>
    <row r="761" spans="1:21" x14ac:dyDescent="0.25">
      <c r="A761" s="20" t="s">
        <v>1364</v>
      </c>
      <c r="B761" s="34">
        <v>5490.18</v>
      </c>
      <c r="C761" s="6" t="s">
        <v>1363</v>
      </c>
      <c r="D761" s="6" t="s">
        <v>13</v>
      </c>
      <c r="E761" s="6" t="s">
        <v>330</v>
      </c>
      <c r="F761" s="6" t="s">
        <v>806</v>
      </c>
      <c r="G761">
        <v>12</v>
      </c>
      <c r="H761">
        <v>202212</v>
      </c>
      <c r="I761" s="8">
        <v>30.96</v>
      </c>
      <c r="J761" s="8">
        <v>3.11</v>
      </c>
      <c r="K761" s="8">
        <v>3.04</v>
      </c>
      <c r="L761" s="8">
        <v>3.37</v>
      </c>
      <c r="M761" s="35" t="str">
        <f>INDEX(YahooDetails[], MATCH(ZACKS_Screener[Ticker], YahooDetails[Ticker],0), 3)</f>
        <v>Consumer Cyclical</v>
      </c>
      <c r="N761" s="6" t="str">
        <f>INDEX(YahooDetails[], MATCH(ZACKS_Screener[Ticker], YahooDetails[Ticker],0), 2)</f>
        <v>Apparel Manufacturing</v>
      </c>
      <c r="O76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-2.2508038585208952E-2</v>
      </c>
      <c r="P76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0.10855263157894739</v>
      </c>
      <c r="Q761" s="17">
        <f>IFERROR(ZACKS_Screener[[#This Row],[Price]]/ZACKS_Screener[[#This Row],[EPS1]], "")</f>
        <v>10.184210526315789</v>
      </c>
      <c r="R761" s="17">
        <f>IFERROR(ZACKS_Screener[[#This Row],[Price]]/ZACKS_Screener[[#This Row],[EPS2]], "")</f>
        <v>9.1869436201780417</v>
      </c>
      <c r="S761" s="17">
        <f>IFERROR(ZACKS_Screener[[#This Row],[PE1]]/(ZACKS_Screener[[#This Row],[EG1]]*100), "")</f>
        <v>-4.524699248120311</v>
      </c>
      <c r="T761" s="17">
        <f>IFERROR(ZACKS_Screener[[#This Row],[PE2]]/(ZACKS_Screener[[#This Row],[EG2]]*100), "")</f>
        <v>0.84631238198003766</v>
      </c>
      <c r="U761"/>
    </row>
    <row r="762" spans="1:21" x14ac:dyDescent="0.25">
      <c r="A762" s="20" t="s">
        <v>1366</v>
      </c>
      <c r="B762" s="34">
        <v>96931.77</v>
      </c>
      <c r="C762" s="6" t="s">
        <v>1365</v>
      </c>
      <c r="D762" s="6" t="s">
        <v>22</v>
      </c>
      <c r="E762" s="6" t="s">
        <v>41</v>
      </c>
      <c r="F762" s="6" t="s">
        <v>67</v>
      </c>
      <c r="G762">
        <v>12</v>
      </c>
      <c r="H762">
        <v>202212</v>
      </c>
      <c r="I762" s="8">
        <v>77.709999999999994</v>
      </c>
      <c r="J762" s="8">
        <v>7.26</v>
      </c>
      <c r="K762" s="8">
        <v>6.74</v>
      </c>
      <c r="L762" s="8">
        <v>7.26</v>
      </c>
      <c r="M762" s="35" t="str">
        <f>INDEX(YahooDetails[], MATCH(ZACKS_Screener[Ticker], YahooDetails[Ticker],0), 3)</f>
        <v>Healthcare</v>
      </c>
      <c r="N762" s="6" t="str">
        <f>INDEX(YahooDetails[], MATCH(ZACKS_Screener[Ticker], YahooDetails[Ticker],0), 2)</f>
        <v>Drug Manufacturers—General</v>
      </c>
      <c r="O76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-7.1625344352617026E-2</v>
      </c>
      <c r="P76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7.715133531157263E-2</v>
      </c>
      <c r="Q762" s="17">
        <f>IFERROR(ZACKS_Screener[[#This Row],[Price]]/ZACKS_Screener[[#This Row],[EPS1]], "")</f>
        <v>11.52967359050445</v>
      </c>
      <c r="R762" s="17">
        <f>IFERROR(ZACKS_Screener[[#This Row],[Price]]/ZACKS_Screener[[#This Row],[EPS2]], "")</f>
        <v>10.703856749311294</v>
      </c>
      <c r="S762" s="17">
        <f>IFERROR(ZACKS_Screener[[#This Row],[PE1]]/(ZACKS_Screener[[#This Row],[EG1]]*100), "")</f>
        <v>-1.6097198128281223</v>
      </c>
      <c r="T762" s="17">
        <f>IFERROR(ZACKS_Screener[[#This Row],[PE2]]/(ZACKS_Screener[[#This Row],[EG2]]*100), "")</f>
        <v>1.3873845094299651</v>
      </c>
      <c r="U762"/>
    </row>
    <row r="763" spans="1:21" x14ac:dyDescent="0.25">
      <c r="A763" s="20" t="s">
        <v>1368</v>
      </c>
      <c r="B763" s="34">
        <v>47363.91</v>
      </c>
      <c r="C763" s="6" t="s">
        <v>1367</v>
      </c>
      <c r="D763" s="6" t="s">
        <v>13</v>
      </c>
      <c r="E763" s="6" t="s">
        <v>51</v>
      </c>
      <c r="F763" s="6" t="s">
        <v>308</v>
      </c>
      <c r="G763">
        <v>5</v>
      </c>
      <c r="H763">
        <v>202305</v>
      </c>
      <c r="I763" s="8">
        <v>80.64</v>
      </c>
      <c r="J763" s="8">
        <v>3.94</v>
      </c>
      <c r="K763" s="8">
        <v>4.4800000000000004</v>
      </c>
      <c r="L763" s="8">
        <v>4.71</v>
      </c>
      <c r="M763" s="35" t="str">
        <f>INDEX(YahooDetails[], MATCH(ZACKS_Screener[Ticker], YahooDetails[Ticker],0), 3)</f>
        <v>Consumer Defensive</v>
      </c>
      <c r="N763" s="6" t="str">
        <f>INDEX(YahooDetails[], MATCH(ZACKS_Screener[Ticker], YahooDetails[Ticker],0), 2)</f>
        <v>Packaged Foods</v>
      </c>
      <c r="O76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0.13705583756345191</v>
      </c>
      <c r="P76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5.1339285714285608E-2</v>
      </c>
      <c r="Q763" s="17">
        <f>IFERROR(ZACKS_Screener[[#This Row],[Price]]/ZACKS_Screener[[#This Row],[EPS1]], "")</f>
        <v>18</v>
      </c>
      <c r="R763" s="17">
        <f>IFERROR(ZACKS_Screener[[#This Row],[Price]]/ZACKS_Screener[[#This Row],[EPS2]], "")</f>
        <v>17.121019108280255</v>
      </c>
      <c r="S763" s="17">
        <f>IFERROR(ZACKS_Screener[[#This Row],[PE1]]/(ZACKS_Screener[[#This Row],[EG1]]*100), "")</f>
        <v>1.3133333333333319</v>
      </c>
      <c r="T763" s="17">
        <f>IFERROR(ZACKS_Screener[[#This Row],[PE2]]/(ZACKS_Screener[[#This Row],[EG2]]*100), "")</f>
        <v>3.3348767654389437</v>
      </c>
      <c r="U763"/>
    </row>
    <row r="764" spans="1:21" x14ac:dyDescent="0.25">
      <c r="A764" s="20" t="s">
        <v>3718</v>
      </c>
      <c r="B764" s="34">
        <v>3210.22</v>
      </c>
      <c r="C764" s="6" t="s">
        <v>3717</v>
      </c>
      <c r="D764" s="6" t="s">
        <v>13</v>
      </c>
      <c r="E764" s="6" t="s">
        <v>41</v>
      </c>
      <c r="F764" s="6" t="s">
        <v>48</v>
      </c>
      <c r="G764">
        <v>12</v>
      </c>
      <c r="H764">
        <v>202212</v>
      </c>
      <c r="I764" s="8">
        <v>66.59</v>
      </c>
      <c r="J764" s="8">
        <v>-2.1800000000000002</v>
      </c>
      <c r="K764" s="8">
        <v>-2.27</v>
      </c>
      <c r="L764" s="8">
        <v>-1.89</v>
      </c>
      <c r="M764" s="35" t="str">
        <f>INDEX(YahooDetails[], MATCH(ZACKS_Screener[Ticker], YahooDetails[Ticker],0), 3)</f>
        <v>Healthcare</v>
      </c>
      <c r="N764" s="6" t="str">
        <f>INDEX(YahooDetails[], MATCH(ZACKS_Screener[Ticker], YahooDetails[Ticker],0), 2)</f>
        <v>Medical Devices</v>
      </c>
      <c r="O76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-4.1284403669724704E-2</v>
      </c>
      <c r="P76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0.16740088105726877</v>
      </c>
      <c r="Q764" s="17">
        <f>IFERROR(ZACKS_Screener[[#This Row],[Price]]/ZACKS_Screener[[#This Row],[EPS1]], "")</f>
        <v>-29.334801762114537</v>
      </c>
      <c r="R764" s="17">
        <f>IFERROR(ZACKS_Screener[[#This Row],[Price]]/ZACKS_Screener[[#This Row],[EPS2]], "")</f>
        <v>-35.232804232804234</v>
      </c>
      <c r="S764" s="17">
        <f>IFERROR(ZACKS_Screener[[#This Row],[PE1]]/(ZACKS_Screener[[#This Row],[EG1]]*100), "")</f>
        <v>7.1055408712677544</v>
      </c>
      <c r="T764" s="17">
        <f>IFERROR(ZACKS_Screener[[#This Row],[PE2]]/(ZACKS_Screener[[#This Row],[EG2]]*100), "")</f>
        <v>-2.1046964633806735</v>
      </c>
      <c r="U764"/>
    </row>
    <row r="765" spans="1:21" x14ac:dyDescent="0.25">
      <c r="A765" s="20" t="s">
        <v>1370</v>
      </c>
      <c r="B765" s="34">
        <v>10199.52</v>
      </c>
      <c r="C765" s="6" t="s">
        <v>1369</v>
      </c>
      <c r="D765" s="6" t="s">
        <v>13</v>
      </c>
      <c r="E765" s="6" t="s">
        <v>37</v>
      </c>
      <c r="F765" s="6" t="s">
        <v>379</v>
      </c>
      <c r="G765">
        <v>12</v>
      </c>
      <c r="H765">
        <v>202212</v>
      </c>
      <c r="I765" s="8">
        <v>106.74</v>
      </c>
      <c r="J765" s="8">
        <v>8.15</v>
      </c>
      <c r="K765" s="8">
        <v>10.4</v>
      </c>
      <c r="L765" s="8">
        <v>11.26</v>
      </c>
      <c r="M765" s="35" t="str">
        <f>INDEX(YahooDetails[], MATCH(ZACKS_Screener[Ticker], YahooDetails[Ticker],0), 3)</f>
        <v>Financial Services</v>
      </c>
      <c r="N765" s="6" t="str">
        <f>INDEX(YahooDetails[], MATCH(ZACKS_Screener[Ticker], YahooDetails[Ticker],0), 2)</f>
        <v>Insurance—Life</v>
      </c>
      <c r="O76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0.2760736196319018</v>
      </c>
      <c r="P76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8.2692307692307634E-2</v>
      </c>
      <c r="Q765" s="17">
        <f>IFERROR(ZACKS_Screener[[#This Row],[Price]]/ZACKS_Screener[[#This Row],[EPS1]], "")</f>
        <v>10.263461538461538</v>
      </c>
      <c r="R765" s="17">
        <f>IFERROR(ZACKS_Screener[[#This Row],[Price]]/ZACKS_Screener[[#This Row],[EPS2]], "")</f>
        <v>9.4795737122557728</v>
      </c>
      <c r="S765" s="17">
        <f>IFERROR(ZACKS_Screener[[#This Row],[PE1]]/(ZACKS_Screener[[#This Row],[EG1]]*100), "")</f>
        <v>0.37176538461538466</v>
      </c>
      <c r="T765" s="17">
        <f>IFERROR(ZACKS_Screener[[#This Row],[PE2]]/(ZACKS_Screener[[#This Row],[EG2]]*100), "")</f>
        <v>1.1463670535751176</v>
      </c>
      <c r="U765"/>
    </row>
    <row r="766" spans="1:21" x14ac:dyDescent="0.25">
      <c r="A766" s="20" t="s">
        <v>1372</v>
      </c>
      <c r="B766" s="34">
        <v>6162.09</v>
      </c>
      <c r="C766" s="6" t="s">
        <v>1371</v>
      </c>
      <c r="D766" s="6" t="s">
        <v>22</v>
      </c>
      <c r="E766" s="6" t="s">
        <v>30</v>
      </c>
      <c r="F766" s="6" t="s">
        <v>256</v>
      </c>
      <c r="G766">
        <v>12</v>
      </c>
      <c r="H766">
        <v>202212</v>
      </c>
      <c r="I766" s="8">
        <v>37.89</v>
      </c>
      <c r="J766" s="8">
        <v>-1.24</v>
      </c>
      <c r="K766" s="8">
        <v>-1.02</v>
      </c>
      <c r="L766" s="8">
        <v>-0.7</v>
      </c>
      <c r="M766" s="35" t="str">
        <f>INDEX(YahooDetails[], MATCH(ZACKS_Screener[Ticker], YahooDetails[Ticker],0), 3)</f>
        <v>Consumer Cyclical</v>
      </c>
      <c r="N766" s="6" t="str">
        <f>INDEX(YahooDetails[], MATCH(ZACKS_Screener[Ticker], YahooDetails[Ticker],0), 2)</f>
        <v>Internet Retail</v>
      </c>
      <c r="O76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0.17741935483870966</v>
      </c>
      <c r="P76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0.31372549019607848</v>
      </c>
      <c r="Q766" s="17">
        <f>IFERROR(ZACKS_Screener[[#This Row],[Price]]/ZACKS_Screener[[#This Row],[EPS1]], "")</f>
        <v>-37.147058823529413</v>
      </c>
      <c r="R766" s="17">
        <f>IFERROR(ZACKS_Screener[[#This Row],[Price]]/ZACKS_Screener[[#This Row],[EPS2]], "")</f>
        <v>-54.128571428571433</v>
      </c>
      <c r="S766" s="17">
        <f>IFERROR(ZACKS_Screener[[#This Row],[PE1]]/(ZACKS_Screener[[#This Row],[EG1]]*100), "")</f>
        <v>-2.0937433155080218</v>
      </c>
      <c r="T766" s="17">
        <f>IFERROR(ZACKS_Screener[[#This Row],[PE2]]/(ZACKS_Screener[[#This Row],[EG2]]*100), "")</f>
        <v>-1.7253482142857142</v>
      </c>
      <c r="U766"/>
    </row>
    <row r="767" spans="1:21" x14ac:dyDescent="0.25">
      <c r="A767" s="20" t="s">
        <v>1373</v>
      </c>
      <c r="B767" s="34">
        <v>58113.17</v>
      </c>
      <c r="C767" s="6" t="s">
        <v>90</v>
      </c>
      <c r="D767" s="6" t="s">
        <v>13</v>
      </c>
      <c r="E767" s="6" t="s">
        <v>37</v>
      </c>
      <c r="F767" s="6" t="s">
        <v>92</v>
      </c>
      <c r="G767">
        <v>9</v>
      </c>
      <c r="H767">
        <v>202209</v>
      </c>
      <c r="I767" s="8">
        <v>179.75</v>
      </c>
      <c r="J767" s="8"/>
      <c r="M767" s="35" t="str">
        <f>INDEX(YahooDetails[], MATCH(ZACKS_Screener[Ticker], YahooDetails[Ticker],0), 3)</f>
        <v/>
      </c>
      <c r="N767" s="6" t="str">
        <f>INDEX(YahooDetails[], MATCH(ZACKS_Screener[Ticker], YahooDetails[Ticker],0), 2)</f>
        <v/>
      </c>
      <c r="O767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767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767" s="17" t="str">
        <f>IFERROR(ZACKS_Screener[[#This Row],[Price]]/ZACKS_Screener[[#This Row],[EPS1]], "")</f>
        <v/>
      </c>
      <c r="R767" s="17" t="str">
        <f>IFERROR(ZACKS_Screener[[#This Row],[Price]]/ZACKS_Screener[[#This Row],[EPS2]], "")</f>
        <v/>
      </c>
      <c r="S767" s="17" t="str">
        <f>IFERROR(ZACKS_Screener[[#This Row],[PE1]]/(ZACKS_Screener[[#This Row],[EG1]]*100), "")</f>
        <v/>
      </c>
      <c r="T767" s="17" t="str">
        <f>IFERROR(ZACKS_Screener[[#This Row],[PE2]]/(ZACKS_Screener[[#This Row],[EG2]]*100), "")</f>
        <v/>
      </c>
      <c r="U767"/>
    </row>
    <row r="768" spans="1:21" x14ac:dyDescent="0.25">
      <c r="A768" s="20" t="s">
        <v>3722</v>
      </c>
      <c r="B768" s="34">
        <v>2285.04</v>
      </c>
      <c r="C768" s="6" t="s">
        <v>3721</v>
      </c>
      <c r="D768" s="6" t="s">
        <v>22</v>
      </c>
      <c r="E768" s="6" t="s">
        <v>23</v>
      </c>
      <c r="F768" s="6" t="s">
        <v>1162</v>
      </c>
      <c r="G768">
        <v>12</v>
      </c>
      <c r="H768">
        <v>202212</v>
      </c>
      <c r="I768" s="8">
        <v>21.27</v>
      </c>
      <c r="J768" s="8">
        <v>1.62</v>
      </c>
      <c r="K768" s="8">
        <v>2.6</v>
      </c>
      <c r="L768" s="8">
        <v>2.29</v>
      </c>
      <c r="M768" s="35" t="str">
        <f>INDEX(YahooDetails[], MATCH(ZACKS_Screener[Ticker], YahooDetails[Ticker],0), 3)</f>
        <v>Energy</v>
      </c>
      <c r="N768" s="6" t="str">
        <f>INDEX(YahooDetails[], MATCH(ZACKS_Screener[Ticker], YahooDetails[Ticker],0), 2)</f>
        <v>Oil &amp; Gas Midstream</v>
      </c>
      <c r="O76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0.60493827160493818</v>
      </c>
      <c r="P76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-0.11923076923076925</v>
      </c>
      <c r="Q768" s="17">
        <f>IFERROR(ZACKS_Screener[[#This Row],[Price]]/ZACKS_Screener[[#This Row],[EPS1]], "")</f>
        <v>8.180769230769231</v>
      </c>
      <c r="R768" s="17">
        <f>IFERROR(ZACKS_Screener[[#This Row],[Price]]/ZACKS_Screener[[#This Row],[EPS2]], "")</f>
        <v>9.2882096069869</v>
      </c>
      <c r="S768" s="17">
        <f>IFERROR(ZACKS_Screener[[#This Row],[PE1]]/(ZACKS_Screener[[#This Row],[EG1]]*100), "")</f>
        <v>0.13523312401883833</v>
      </c>
      <c r="T768" s="17">
        <f>IFERROR(ZACKS_Screener[[#This Row],[PE2]]/(ZACKS_Screener[[#This Row],[EG2]]*100), "")</f>
        <v>-0.7790111283279334</v>
      </c>
      <c r="U768"/>
    </row>
    <row r="769" spans="1:21" x14ac:dyDescent="0.25">
      <c r="A769" s="20" t="s">
        <v>1375</v>
      </c>
      <c r="B769" s="34">
        <v>7951.77</v>
      </c>
      <c r="C769" s="6" t="s">
        <v>1374</v>
      </c>
      <c r="D769" s="6" t="s">
        <v>13</v>
      </c>
      <c r="E769" s="6" t="s">
        <v>14</v>
      </c>
      <c r="F769" s="6" t="s">
        <v>1376</v>
      </c>
      <c r="G769">
        <v>12</v>
      </c>
      <c r="H769">
        <v>202212</v>
      </c>
      <c r="I769" s="8">
        <v>188.12</v>
      </c>
      <c r="J769" s="8">
        <v>5.08</v>
      </c>
      <c r="K769" s="8">
        <v>5.71</v>
      </c>
      <c r="L769" s="8">
        <v>6.9</v>
      </c>
      <c r="M769" s="35" t="str">
        <f>INDEX(YahooDetails[], MATCH(ZACKS_Screener[Ticker], YahooDetails[Ticker],0), 3)</f>
        <v>Technology</v>
      </c>
      <c r="N769" s="6" t="str">
        <f>INDEX(YahooDetails[], MATCH(ZACKS_Screener[Ticker], YahooDetails[Ticker],0), 2)</f>
        <v>Information Technology Services</v>
      </c>
      <c r="O76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0.12401574803149604</v>
      </c>
      <c r="P76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0.20840630472854649</v>
      </c>
      <c r="Q769" s="17">
        <f>IFERROR(ZACKS_Screener[[#This Row],[Price]]/ZACKS_Screener[[#This Row],[EPS1]], "")</f>
        <v>32.94570928196147</v>
      </c>
      <c r="R769" s="17">
        <f>IFERROR(ZACKS_Screener[[#This Row],[Price]]/ZACKS_Screener[[#This Row],[EPS2]], "")</f>
        <v>27.263768115942028</v>
      </c>
      <c r="S769" s="17">
        <f>IFERROR(ZACKS_Screener[[#This Row],[PE1]]/(ZACKS_Screener[[#This Row],[EG1]]*100), "")</f>
        <v>2.6565746532121319</v>
      </c>
      <c r="T769" s="17">
        <f>IFERROR(ZACKS_Screener[[#This Row],[PE2]]/(ZACKS_Screener[[#This Row],[EG2]]*100), "")</f>
        <v>1.308202654975033</v>
      </c>
      <c r="U769"/>
    </row>
    <row r="770" spans="1:21" x14ac:dyDescent="0.25">
      <c r="A770" s="20" t="s">
        <v>3725</v>
      </c>
      <c r="B770" s="34">
        <v>2718.25</v>
      </c>
      <c r="C770" s="6" t="s">
        <v>3724</v>
      </c>
      <c r="D770" s="6" t="s">
        <v>22</v>
      </c>
      <c r="E770" s="6" t="s">
        <v>41</v>
      </c>
      <c r="F770" s="6" t="s">
        <v>67</v>
      </c>
      <c r="G770">
        <v>12</v>
      </c>
      <c r="H770">
        <v>202212</v>
      </c>
      <c r="I770" s="8">
        <v>41.25</v>
      </c>
      <c r="J770" s="8">
        <v>-2.27</v>
      </c>
      <c r="K770" s="8">
        <v>-2.37</v>
      </c>
      <c r="L770" s="8">
        <v>-3.35</v>
      </c>
      <c r="M770" s="35" t="str">
        <f>INDEX(YahooDetails[], MATCH(ZACKS_Screener[Ticker], YahooDetails[Ticker],0), 3)</f>
        <v>Healthcare</v>
      </c>
      <c r="N770" s="6" t="str">
        <f>INDEX(YahooDetails[], MATCH(ZACKS_Screener[Ticker], YahooDetails[Ticker],0), 2)</f>
        <v>Biotechnology</v>
      </c>
      <c r="O77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-4.4052863436123385E-2</v>
      </c>
      <c r="P77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-0.41350210970464135</v>
      </c>
      <c r="Q770" s="17">
        <f>IFERROR(ZACKS_Screener[[#This Row],[Price]]/ZACKS_Screener[[#This Row],[EPS1]], "")</f>
        <v>-17.405063291139239</v>
      </c>
      <c r="R770" s="17">
        <f>IFERROR(ZACKS_Screener[[#This Row],[Price]]/ZACKS_Screener[[#This Row],[EPS2]], "")</f>
        <v>-12.313432835820896</v>
      </c>
      <c r="S770" s="17">
        <f>IFERROR(ZACKS_Screener[[#This Row],[PE1]]/(ZACKS_Screener[[#This Row],[EG1]]*100), "")</f>
        <v>3.9509493670886036</v>
      </c>
      <c r="T770" s="17">
        <f>IFERROR(ZACKS_Screener[[#This Row],[PE2]]/(ZACKS_Screener[[#This Row],[EG2]]*100), "")</f>
        <v>0.29778403898872985</v>
      </c>
      <c r="U770"/>
    </row>
    <row r="771" spans="1:21" x14ac:dyDescent="0.25">
      <c r="A771" s="20" t="s">
        <v>1378</v>
      </c>
      <c r="B771" s="34">
        <v>12868.55</v>
      </c>
      <c r="C771" s="6" t="s">
        <v>1377</v>
      </c>
      <c r="D771" s="6" t="s">
        <v>22</v>
      </c>
      <c r="E771" s="6" t="s">
        <v>37</v>
      </c>
      <c r="F771" s="6" t="s">
        <v>250</v>
      </c>
      <c r="G771">
        <v>12</v>
      </c>
      <c r="H771">
        <v>202212</v>
      </c>
      <c r="I771" s="8">
        <v>49.05</v>
      </c>
      <c r="J771" s="8">
        <v>3.55</v>
      </c>
      <c r="K771" s="8">
        <v>3.67</v>
      </c>
      <c r="L771" s="8">
        <v>3.73</v>
      </c>
      <c r="M771" s="35" t="str">
        <f>INDEX(YahooDetails[], MATCH(ZACKS_Screener[Ticker], YahooDetails[Ticker],0), 3)</f>
        <v>Real Estate</v>
      </c>
      <c r="N771" s="6" t="str">
        <f>INDEX(YahooDetails[], MATCH(ZACKS_Screener[Ticker], YahooDetails[Ticker],0), 2)</f>
        <v>REIT—Specialty</v>
      </c>
      <c r="O77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3.3802816901408482E-2</v>
      </c>
      <c r="P77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1.6348773841961869E-2</v>
      </c>
      <c r="Q771" s="17">
        <f>IFERROR(ZACKS_Screener[[#This Row],[Price]]/ZACKS_Screener[[#This Row],[EPS1]], "")</f>
        <v>13.365122615803815</v>
      </c>
      <c r="R771" s="17">
        <f>IFERROR(ZACKS_Screener[[#This Row],[Price]]/ZACKS_Screener[[#This Row],[EPS2]], "")</f>
        <v>13.150134048257373</v>
      </c>
      <c r="S771" s="17">
        <f>IFERROR(ZACKS_Screener[[#This Row],[PE1]]/(ZACKS_Screener[[#This Row],[EG1]]*100), "")</f>
        <v>3.9538487738419583</v>
      </c>
      <c r="T771" s="17">
        <f>IFERROR(ZACKS_Screener[[#This Row],[PE2]]/(ZACKS_Screener[[#This Row],[EG2]]*100), "")</f>
        <v>8.0434986595174198</v>
      </c>
      <c r="U771"/>
    </row>
    <row r="772" spans="1:21" x14ac:dyDescent="0.25">
      <c r="A772" s="20" t="s">
        <v>1380</v>
      </c>
      <c r="B772" s="34">
        <v>29669.55</v>
      </c>
      <c r="C772" s="6" t="s">
        <v>1379</v>
      </c>
      <c r="D772" s="6" t="s">
        <v>13</v>
      </c>
      <c r="E772" s="6" t="s">
        <v>14</v>
      </c>
      <c r="F772" s="6" t="s">
        <v>261</v>
      </c>
      <c r="G772">
        <v>12</v>
      </c>
      <c r="H772">
        <v>202212</v>
      </c>
      <c r="I772" s="8">
        <v>34.9</v>
      </c>
      <c r="J772" s="8">
        <v>2.09</v>
      </c>
      <c r="K772" s="8">
        <v>1.94</v>
      </c>
      <c r="L772" s="8">
        <v>2.39</v>
      </c>
      <c r="M772" s="35" t="str">
        <f>INDEX(YahooDetails[], MATCH(ZACKS_Screener[Ticker], YahooDetails[Ticker],0), 3)</f>
        <v>Technology</v>
      </c>
      <c r="N772" s="6" t="str">
        <f>INDEX(YahooDetails[], MATCH(ZACKS_Screener[Ticker], YahooDetails[Ticker],0), 2)</f>
        <v>Electronic Components</v>
      </c>
      <c r="O77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-7.1770334928229623E-2</v>
      </c>
      <c r="P77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0.23195876288659803</v>
      </c>
      <c r="Q772" s="17">
        <f>IFERROR(ZACKS_Screener[[#This Row],[Price]]/ZACKS_Screener[[#This Row],[EPS1]], "")</f>
        <v>17.989690721649485</v>
      </c>
      <c r="R772" s="17">
        <f>IFERROR(ZACKS_Screener[[#This Row],[Price]]/ZACKS_Screener[[#This Row],[EPS2]], "")</f>
        <v>14.602510460251045</v>
      </c>
      <c r="S772" s="17">
        <f>IFERROR(ZACKS_Screener[[#This Row],[PE1]]/(ZACKS_Screener[[#This Row],[EG1]]*100), "")</f>
        <v>-2.5065635738831626</v>
      </c>
      <c r="T772" s="17">
        <f>IFERROR(ZACKS_Screener[[#This Row],[PE2]]/(ZACKS_Screener[[#This Row],[EG2]]*100), "")</f>
        <v>0.62953045095304483</v>
      </c>
      <c r="U772"/>
    </row>
    <row r="773" spans="1:21" x14ac:dyDescent="0.25">
      <c r="A773" s="20" t="s">
        <v>1382</v>
      </c>
      <c r="B773" s="34">
        <v>51879.41</v>
      </c>
      <c r="C773" s="6" t="s">
        <v>1381</v>
      </c>
      <c r="D773" s="6" t="s">
        <v>13</v>
      </c>
      <c r="E773" s="6" t="s">
        <v>107</v>
      </c>
      <c r="F773" s="6" t="s">
        <v>1200</v>
      </c>
      <c r="G773">
        <v>12</v>
      </c>
      <c r="H773">
        <v>202212</v>
      </c>
      <c r="I773" s="8">
        <v>37.32</v>
      </c>
      <c r="J773" s="8">
        <v>7.59</v>
      </c>
      <c r="K773" s="8">
        <v>6.84</v>
      </c>
      <c r="L773" s="8">
        <v>6.51</v>
      </c>
      <c r="M773" s="35" t="str">
        <f>INDEX(YahooDetails[], MATCH(ZACKS_Screener[Ticker], YahooDetails[Ticker],0), 3)</f>
        <v>Consumer Cyclical</v>
      </c>
      <c r="N773" s="6" t="str">
        <f>INDEX(YahooDetails[], MATCH(ZACKS_Screener[Ticker], YahooDetails[Ticker],0), 2)</f>
        <v>Auto Manufacturers</v>
      </c>
      <c r="O77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-9.8814229249011856E-2</v>
      </c>
      <c r="P77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-4.824561403508773E-2</v>
      </c>
      <c r="Q773" s="17">
        <f>IFERROR(ZACKS_Screener[[#This Row],[Price]]/ZACKS_Screener[[#This Row],[EPS1]], "")</f>
        <v>5.4561403508771935</v>
      </c>
      <c r="R773" s="17">
        <f>IFERROR(ZACKS_Screener[[#This Row],[Price]]/ZACKS_Screener[[#This Row],[EPS2]], "")</f>
        <v>5.7327188940092171</v>
      </c>
      <c r="S773" s="17">
        <f>IFERROR(ZACKS_Screener[[#This Row],[PE1]]/(ZACKS_Screener[[#This Row],[EG1]]*100), "")</f>
        <v>-0.55216140350877196</v>
      </c>
      <c r="T773" s="17">
        <f>IFERROR(ZACKS_Screener[[#This Row],[PE2]]/(ZACKS_Screener[[#This Row],[EG2]]*100), "")</f>
        <v>-1.1882362798491828</v>
      </c>
      <c r="U773"/>
    </row>
    <row r="774" spans="1:21" x14ac:dyDescent="0.25">
      <c r="A774" s="20" t="s">
        <v>1384</v>
      </c>
      <c r="B774" s="34">
        <v>25351.79</v>
      </c>
      <c r="C774" s="6" t="s">
        <v>1383</v>
      </c>
      <c r="D774" s="6" t="s">
        <v>22</v>
      </c>
      <c r="E774" s="6" t="s">
        <v>41</v>
      </c>
      <c r="F774" s="6" t="s">
        <v>67</v>
      </c>
      <c r="G774">
        <v>12</v>
      </c>
      <c r="H774">
        <v>202212</v>
      </c>
      <c r="I774" s="8">
        <v>38.42</v>
      </c>
      <c r="J774" s="8">
        <v>1.1499999999999999</v>
      </c>
      <c r="K774" s="8">
        <v>0.99</v>
      </c>
      <c r="L774" s="8">
        <v>1.29</v>
      </c>
      <c r="M774" s="35" t="str">
        <f>INDEX(YahooDetails[], MATCH(ZACKS_Screener[Ticker], YahooDetails[Ticker],0), 3)</f>
        <v>Healthcare</v>
      </c>
      <c r="N774" s="6" t="str">
        <f>INDEX(YahooDetails[], MATCH(ZACKS_Screener[Ticker], YahooDetails[Ticker],0), 2)</f>
        <v>Biotechnology</v>
      </c>
      <c r="O77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-0.13913043478260864</v>
      </c>
      <c r="P77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0.30303030303030309</v>
      </c>
      <c r="Q774" s="17">
        <f>IFERROR(ZACKS_Screener[[#This Row],[Price]]/ZACKS_Screener[[#This Row],[EPS1]], "")</f>
        <v>38.80808080808081</v>
      </c>
      <c r="R774" s="17">
        <f>IFERROR(ZACKS_Screener[[#This Row],[Price]]/ZACKS_Screener[[#This Row],[EPS2]], "")</f>
        <v>29.782945736434108</v>
      </c>
      <c r="S774" s="17">
        <f>IFERROR(ZACKS_Screener[[#This Row],[PE1]]/(ZACKS_Screener[[#This Row],[EG1]]*100), "")</f>
        <v>-2.7893308080808095</v>
      </c>
      <c r="T774" s="17">
        <f>IFERROR(ZACKS_Screener[[#This Row],[PE2]]/(ZACKS_Screener[[#This Row],[EG2]]*100), "")</f>
        <v>0.98283720930232543</v>
      </c>
      <c r="U774"/>
    </row>
    <row r="775" spans="1:21" x14ac:dyDescent="0.25">
      <c r="A775" s="20" t="s">
        <v>1386</v>
      </c>
      <c r="B775" s="34">
        <v>7490.79</v>
      </c>
      <c r="C775" s="6" t="s">
        <v>1385</v>
      </c>
      <c r="D775" s="6" t="s">
        <v>13</v>
      </c>
      <c r="E775" s="6" t="s">
        <v>30</v>
      </c>
      <c r="F775" s="6" t="s">
        <v>433</v>
      </c>
      <c r="G775">
        <v>1</v>
      </c>
      <c r="H775">
        <v>202301</v>
      </c>
      <c r="I775" s="8">
        <v>24.58</v>
      </c>
      <c r="J775" s="8">
        <v>-1.02</v>
      </c>
      <c r="K775" s="8">
        <v>-0.45</v>
      </c>
      <c r="L775" s="8">
        <v>-0.51</v>
      </c>
      <c r="M775" s="35" t="str">
        <f>INDEX(YahooDetails[], MATCH(ZACKS_Screener[Ticker], YahooDetails[Ticker],0), 3)</f>
        <v>Consumer Cyclical</v>
      </c>
      <c r="N775" s="6" t="str">
        <f>INDEX(YahooDetails[], MATCH(ZACKS_Screener[Ticker], YahooDetails[Ticker],0), 2)</f>
        <v>Specialty Retail</v>
      </c>
      <c r="O77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0.55882352941176472</v>
      </c>
      <c r="P77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-0.13333333333333333</v>
      </c>
      <c r="Q775" s="17">
        <f>IFERROR(ZACKS_Screener[[#This Row],[Price]]/ZACKS_Screener[[#This Row],[EPS1]], "")</f>
        <v>-54.62222222222222</v>
      </c>
      <c r="R775" s="17">
        <f>IFERROR(ZACKS_Screener[[#This Row],[Price]]/ZACKS_Screener[[#This Row],[EPS2]], "")</f>
        <v>-48.196078431372548</v>
      </c>
      <c r="S775" s="17">
        <f>IFERROR(ZACKS_Screener[[#This Row],[PE1]]/(ZACKS_Screener[[#This Row],[EG1]]*100), "")</f>
        <v>-0.97745029239766079</v>
      </c>
      <c r="T775" s="17">
        <f>IFERROR(ZACKS_Screener[[#This Row],[PE2]]/(ZACKS_Screener[[#This Row],[EG2]]*100), "")</f>
        <v>3.6147058823529408</v>
      </c>
      <c r="U775"/>
    </row>
    <row r="776" spans="1:21" x14ac:dyDescent="0.25">
      <c r="A776" s="20" t="s">
        <v>1388</v>
      </c>
      <c r="B776" s="34">
        <v>5766.19</v>
      </c>
      <c r="C776" s="6" t="s">
        <v>1387</v>
      </c>
      <c r="D776" s="6" t="s">
        <v>13</v>
      </c>
      <c r="E776" s="6" t="s">
        <v>41</v>
      </c>
      <c r="F776" s="6" t="s">
        <v>48</v>
      </c>
      <c r="G776">
        <v>12</v>
      </c>
      <c r="H776">
        <v>202212</v>
      </c>
      <c r="I776" s="8">
        <v>57.47</v>
      </c>
      <c r="J776" s="8">
        <v>2.06</v>
      </c>
      <c r="K776" s="8">
        <v>2.37</v>
      </c>
      <c r="L776" s="8">
        <v>2.63</v>
      </c>
      <c r="M776" s="35" t="str">
        <f>INDEX(YahooDetails[], MATCH(ZACKS_Screener[Ticker], YahooDetails[Ticker],0), 3)</f>
        <v>Healthcare</v>
      </c>
      <c r="N776" s="6" t="str">
        <f>INDEX(YahooDetails[], MATCH(ZACKS_Screener[Ticker], YahooDetails[Ticker],0), 2)</f>
        <v>Medical Devices</v>
      </c>
      <c r="O77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0.1504854368932039</v>
      </c>
      <c r="P77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0.10970464135021088</v>
      </c>
      <c r="Q776" s="17">
        <f>IFERROR(ZACKS_Screener[[#This Row],[Price]]/ZACKS_Screener[[#This Row],[EPS1]], "")</f>
        <v>24.248945147679322</v>
      </c>
      <c r="R776" s="17">
        <f>IFERROR(ZACKS_Screener[[#This Row],[Price]]/ZACKS_Screener[[#This Row],[EPS2]], "")</f>
        <v>21.85171102661597</v>
      </c>
      <c r="S776" s="17">
        <f>IFERROR(ZACKS_Screener[[#This Row],[PE1]]/(ZACKS_Screener[[#This Row],[EG1]]*100), "")</f>
        <v>1.6113815162651419</v>
      </c>
      <c r="T776" s="17">
        <f>IFERROR(ZACKS_Screener[[#This Row],[PE2]]/(ZACKS_Screener[[#This Row],[EG2]]*100), "")</f>
        <v>1.9918675051184576</v>
      </c>
      <c r="U776"/>
    </row>
    <row r="777" spans="1:21" x14ac:dyDescent="0.25">
      <c r="A777" s="20" t="s">
        <v>3726</v>
      </c>
      <c r="B777" s="34">
        <v>2783.99</v>
      </c>
      <c r="C777" s="6" t="s">
        <v>3726</v>
      </c>
      <c r="D777" s="6" t="s">
        <v>13</v>
      </c>
      <c r="E777" s="6" t="s">
        <v>30</v>
      </c>
      <c r="F777" s="6" t="s">
        <v>455</v>
      </c>
      <c r="G777">
        <v>4</v>
      </c>
      <c r="H777">
        <v>202304</v>
      </c>
      <c r="I777" s="8">
        <v>67.400000000000006</v>
      </c>
      <c r="J777" s="8">
        <v>7.49</v>
      </c>
      <c r="K777" s="8">
        <v>6.99</v>
      </c>
      <c r="L777" s="8">
        <v>7.44</v>
      </c>
      <c r="M777" s="35" t="str">
        <f>INDEX(YahooDetails[], MATCH(ZACKS_Screener[Ticker], YahooDetails[Ticker],0), 3)</f>
        <v>Industrials</v>
      </c>
      <c r="N777" s="6" t="str">
        <f>INDEX(YahooDetails[], MATCH(ZACKS_Screener[Ticker], YahooDetails[Ticker],0), 2)</f>
        <v>Building Products &amp; Equipment</v>
      </c>
      <c r="O77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-6.6755674232309742E-2</v>
      </c>
      <c r="P77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6.43776824034335E-2</v>
      </c>
      <c r="Q777" s="17">
        <f>IFERROR(ZACKS_Screener[[#This Row],[Price]]/ZACKS_Screener[[#This Row],[EPS1]], "")</f>
        <v>9.6423462088698138</v>
      </c>
      <c r="R777" s="17">
        <f>IFERROR(ZACKS_Screener[[#This Row],[Price]]/ZACKS_Screener[[#This Row],[EPS2]], "")</f>
        <v>9.0591397849462361</v>
      </c>
      <c r="S777" s="17">
        <f>IFERROR(ZACKS_Screener[[#This Row],[PE1]]/(ZACKS_Screener[[#This Row],[EG1]]*100), "")</f>
        <v>-1.4444234620886982</v>
      </c>
      <c r="T777" s="17">
        <f>IFERROR(ZACKS_Screener[[#This Row],[PE2]]/(ZACKS_Screener[[#This Row],[EG2]]*100), "")</f>
        <v>1.4071863799283149</v>
      </c>
      <c r="U777"/>
    </row>
    <row r="778" spans="1:21" x14ac:dyDescent="0.25">
      <c r="A778" s="20" t="s">
        <v>1390</v>
      </c>
      <c r="B778" s="34">
        <v>8014.86</v>
      </c>
      <c r="C778" s="6" t="s">
        <v>1389</v>
      </c>
      <c r="D778" s="6" t="s">
        <v>13</v>
      </c>
      <c r="E778" s="6" t="s">
        <v>14</v>
      </c>
      <c r="F778" s="6" t="s">
        <v>1391</v>
      </c>
      <c r="G778">
        <v>12</v>
      </c>
      <c r="H778">
        <v>202212</v>
      </c>
      <c r="I778" s="8">
        <v>128.87</v>
      </c>
      <c r="J778" s="8">
        <v>8.33</v>
      </c>
      <c r="K778" s="8">
        <v>5.95</v>
      </c>
      <c r="L778" s="8">
        <v>7.76</v>
      </c>
      <c r="M778" s="35" t="str">
        <f>INDEX(YahooDetails[], MATCH(ZACKS_Screener[Ticker], YahooDetails[Ticker],0), 3)</f>
        <v>Industrials</v>
      </c>
      <c r="N778" s="6" t="str">
        <f>INDEX(YahooDetails[], MATCH(ZACKS_Screener[Ticker], YahooDetails[Ticker],0), 2)</f>
        <v>Specialty Industrial Machinery</v>
      </c>
      <c r="O77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-0.2857142857142857</v>
      </c>
      <c r="P77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0.30420168067226883</v>
      </c>
      <c r="Q778" s="17">
        <f>IFERROR(ZACKS_Screener[[#This Row],[Price]]/ZACKS_Screener[[#This Row],[EPS1]], "")</f>
        <v>21.658823529411766</v>
      </c>
      <c r="R778" s="17">
        <f>IFERROR(ZACKS_Screener[[#This Row],[Price]]/ZACKS_Screener[[#This Row],[EPS2]], "")</f>
        <v>16.606958762886599</v>
      </c>
      <c r="S778" s="17">
        <f>IFERROR(ZACKS_Screener[[#This Row],[PE1]]/(ZACKS_Screener[[#This Row],[EG1]]*100), "")</f>
        <v>-0.7580588235294119</v>
      </c>
      <c r="T778" s="17">
        <f>IFERROR(ZACKS_Screener[[#This Row],[PE2]]/(ZACKS_Screener[[#This Row],[EG2]]*100), "")</f>
        <v>0.54591936264737728</v>
      </c>
      <c r="U778"/>
    </row>
    <row r="779" spans="1:21" x14ac:dyDescent="0.25">
      <c r="A779" s="20" t="s">
        <v>1393</v>
      </c>
      <c r="B779" s="34">
        <v>6478.24</v>
      </c>
      <c r="C779" s="6" t="s">
        <v>1392</v>
      </c>
      <c r="D779" s="6" t="s">
        <v>22</v>
      </c>
      <c r="E779" s="6" t="s">
        <v>107</v>
      </c>
      <c r="F779" s="6" t="s">
        <v>108</v>
      </c>
      <c r="G779">
        <v>12</v>
      </c>
      <c r="H779">
        <v>202212</v>
      </c>
      <c r="I779" s="8">
        <v>27.72</v>
      </c>
      <c r="J779" s="8">
        <v>1.36</v>
      </c>
      <c r="K779" s="8">
        <v>1.66</v>
      </c>
      <c r="L779" s="8">
        <v>2.09</v>
      </c>
      <c r="M779" s="35" t="str">
        <f>INDEX(YahooDetails[], MATCH(ZACKS_Screener[Ticker], YahooDetails[Ticker],0), 3)</f>
        <v>Consumer Cyclical</v>
      </c>
      <c r="N779" s="6" t="str">
        <f>INDEX(YahooDetails[], MATCH(ZACKS_Screener[Ticker], YahooDetails[Ticker],0), 2)</f>
        <v>Auto Parts</v>
      </c>
      <c r="O77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0.2205882352941175</v>
      </c>
      <c r="P77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0.25903614457831325</v>
      </c>
      <c r="Q779" s="17">
        <f>IFERROR(ZACKS_Screener[[#This Row],[Price]]/ZACKS_Screener[[#This Row],[EPS1]], "")</f>
        <v>16.698795180722893</v>
      </c>
      <c r="R779" s="17">
        <f>IFERROR(ZACKS_Screener[[#This Row],[Price]]/ZACKS_Screener[[#This Row],[EPS2]], "")</f>
        <v>13.263157894736842</v>
      </c>
      <c r="S779" s="17">
        <f>IFERROR(ZACKS_Screener[[#This Row],[PE1]]/(ZACKS_Screener[[#This Row],[EG1]]*100), "")</f>
        <v>0.75701204819277168</v>
      </c>
      <c r="T779" s="17">
        <f>IFERROR(ZACKS_Screener[[#This Row],[PE2]]/(ZACKS_Screener[[#This Row],[EG2]]*100), "")</f>
        <v>0.51201958384332924</v>
      </c>
      <c r="U779"/>
    </row>
    <row r="780" spans="1:21" x14ac:dyDescent="0.25">
      <c r="A780" s="20" t="s">
        <v>3731</v>
      </c>
      <c r="B780" s="34">
        <v>2437.5700000000002</v>
      </c>
      <c r="C780" s="6" t="s">
        <v>3730</v>
      </c>
      <c r="D780" s="6" t="s">
        <v>13</v>
      </c>
      <c r="E780" s="6" t="s">
        <v>37</v>
      </c>
      <c r="F780" s="6" t="s">
        <v>127</v>
      </c>
      <c r="G780">
        <v>12</v>
      </c>
      <c r="H780">
        <v>202212</v>
      </c>
      <c r="I780" s="8">
        <v>5.0999999999999996</v>
      </c>
      <c r="J780" s="8">
        <v>1.24</v>
      </c>
      <c r="M780" s="35" t="str">
        <f>INDEX(YahooDetails[], MATCH(ZACKS_Screener[Ticker], YahooDetails[Ticker],0), 3)</f>
        <v>Financial Services</v>
      </c>
      <c r="N780" s="6" t="str">
        <f>INDEX(YahooDetails[], MATCH(ZACKS_Screener[Ticker], YahooDetails[Ticker],0), 2)</f>
        <v>Insurance—Life</v>
      </c>
      <c r="O78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780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780" s="17" t="str">
        <f>IFERROR(ZACKS_Screener[[#This Row],[Price]]/ZACKS_Screener[[#This Row],[EPS1]], "")</f>
        <v/>
      </c>
      <c r="R780" s="17" t="str">
        <f>IFERROR(ZACKS_Screener[[#This Row],[Price]]/ZACKS_Screener[[#This Row],[EPS2]], "")</f>
        <v/>
      </c>
      <c r="S780" s="17" t="str">
        <f>IFERROR(ZACKS_Screener[[#This Row],[PE1]]/(ZACKS_Screener[[#This Row],[EG1]]*100), "")</f>
        <v/>
      </c>
      <c r="T780" s="17" t="str">
        <f>IFERROR(ZACKS_Screener[[#This Row],[PE2]]/(ZACKS_Screener[[#This Row],[EG2]]*100), "")</f>
        <v/>
      </c>
      <c r="U780"/>
    </row>
    <row r="781" spans="1:21" x14ac:dyDescent="0.25">
      <c r="A781" s="20" t="s">
        <v>3733</v>
      </c>
      <c r="B781" s="34">
        <v>2792.32</v>
      </c>
      <c r="C781" s="6" t="s">
        <v>3732</v>
      </c>
      <c r="D781" s="6" t="s">
        <v>22</v>
      </c>
      <c r="E781" s="6" t="s">
        <v>51</v>
      </c>
      <c r="F781" s="6" t="s">
        <v>76</v>
      </c>
      <c r="G781">
        <v>12</v>
      </c>
      <c r="H781">
        <v>202212</v>
      </c>
      <c r="I781" s="8">
        <v>28.41</v>
      </c>
      <c r="J781" s="8">
        <v>1.02</v>
      </c>
      <c r="K781" s="8">
        <v>0.99</v>
      </c>
      <c r="L781" s="8">
        <v>1.1399999999999999</v>
      </c>
      <c r="M781" s="35" t="str">
        <f>INDEX(YahooDetails[], MATCH(ZACKS_Screener[Ticker], YahooDetails[Ticker],0), 3)</f>
        <v>Consumer Defensive</v>
      </c>
      <c r="N781" s="6" t="str">
        <f>INDEX(YahooDetails[], MATCH(ZACKS_Screener[Ticker], YahooDetails[Ticker],0), 2)</f>
        <v>Grocery Stores</v>
      </c>
      <c r="O78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-2.9411764705882377E-2</v>
      </c>
      <c r="P78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0.15151515151515144</v>
      </c>
      <c r="Q781" s="17">
        <f>IFERROR(ZACKS_Screener[[#This Row],[Price]]/ZACKS_Screener[[#This Row],[EPS1]], "")</f>
        <v>28.696969696969699</v>
      </c>
      <c r="R781" s="17">
        <f>IFERROR(ZACKS_Screener[[#This Row],[Price]]/ZACKS_Screener[[#This Row],[EPS2]], "")</f>
        <v>24.921052631578949</v>
      </c>
      <c r="S781" s="17">
        <f>IFERROR(ZACKS_Screener[[#This Row],[PE1]]/(ZACKS_Screener[[#This Row],[EG1]]*100), "")</f>
        <v>-9.7569696969696889</v>
      </c>
      <c r="T781" s="17">
        <f>IFERROR(ZACKS_Screener[[#This Row],[PE2]]/(ZACKS_Screener[[#This Row],[EG2]]*100), "")</f>
        <v>1.6447894736842115</v>
      </c>
      <c r="U781"/>
    </row>
    <row r="782" spans="1:21" x14ac:dyDescent="0.25">
      <c r="A782" s="20" t="s">
        <v>3735</v>
      </c>
      <c r="B782" s="34">
        <v>2167.96</v>
      </c>
      <c r="C782" s="6" t="s">
        <v>3734</v>
      </c>
      <c r="D782" s="6" t="s">
        <v>22</v>
      </c>
      <c r="E782" s="6" t="s">
        <v>14</v>
      </c>
      <c r="F782" s="6" t="s">
        <v>667</v>
      </c>
      <c r="G782">
        <v>12</v>
      </c>
      <c r="H782">
        <v>202212</v>
      </c>
      <c r="I782" s="8">
        <v>16.86</v>
      </c>
      <c r="J782" s="8">
        <v>0.71</v>
      </c>
      <c r="K782" s="8">
        <v>0.59</v>
      </c>
      <c r="L782" s="8">
        <v>0.68</v>
      </c>
      <c r="M782" s="35" t="str">
        <f>INDEX(YahooDetails[], MATCH(ZACKS_Screener[Ticker], YahooDetails[Ticker],0), 3)</f>
        <v>Communication Services</v>
      </c>
      <c r="N782" s="6" t="str">
        <f>INDEX(YahooDetails[], MATCH(ZACKS_Screener[Ticker], YahooDetails[Ticker],0), 2)</f>
        <v>Telecom Services</v>
      </c>
      <c r="O78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-0.16901408450704225</v>
      </c>
      <c r="P78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0.15254237288135608</v>
      </c>
      <c r="Q782" s="17">
        <f>IFERROR(ZACKS_Screener[[#This Row],[Price]]/ZACKS_Screener[[#This Row],[EPS1]], "")</f>
        <v>28.576271186440678</v>
      </c>
      <c r="R782" s="17">
        <f>IFERROR(ZACKS_Screener[[#This Row],[Price]]/ZACKS_Screener[[#This Row],[EPS2]], "")</f>
        <v>24.794117647058822</v>
      </c>
      <c r="S782" s="17">
        <f>IFERROR(ZACKS_Screener[[#This Row],[PE1]]/(ZACKS_Screener[[#This Row],[EG1]]*100), "")</f>
        <v>-1.6907627118644069</v>
      </c>
      <c r="T782" s="17">
        <f>IFERROR(ZACKS_Screener[[#This Row],[PE2]]/(ZACKS_Screener[[#This Row],[EG2]]*100), "")</f>
        <v>1.6253921568627434</v>
      </c>
      <c r="U782"/>
    </row>
    <row r="783" spans="1:21" x14ac:dyDescent="0.25">
      <c r="A783" s="20" t="s">
        <v>1395</v>
      </c>
      <c r="B783" s="34">
        <v>28174.29</v>
      </c>
      <c r="C783" s="6" t="s">
        <v>1394</v>
      </c>
      <c r="D783" s="6" t="s">
        <v>13</v>
      </c>
      <c r="E783" s="6" t="s">
        <v>130</v>
      </c>
      <c r="F783" s="6" t="s">
        <v>131</v>
      </c>
      <c r="G783">
        <v>12</v>
      </c>
      <c r="H783">
        <v>202212</v>
      </c>
      <c r="I783" s="8">
        <v>16.05</v>
      </c>
      <c r="J783" s="8">
        <v>0.75</v>
      </c>
      <c r="K783" s="8">
        <v>0.95</v>
      </c>
      <c r="L783" s="8">
        <v>1.1200000000000001</v>
      </c>
      <c r="M783" s="35" t="str">
        <f>INDEX(YahooDetails[], MATCH(ZACKS_Screener[Ticker], YahooDetails[Ticker],0), 3)</f>
        <v>Basic Materials</v>
      </c>
      <c r="N783" s="6" t="str">
        <f>INDEX(YahooDetails[], MATCH(ZACKS_Screener[Ticker], YahooDetails[Ticker],0), 2)</f>
        <v>Gold</v>
      </c>
      <c r="O78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0.26666666666666661</v>
      </c>
      <c r="P78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0.1789473684210528</v>
      </c>
      <c r="Q783" s="17">
        <f>IFERROR(ZACKS_Screener[[#This Row],[Price]]/ZACKS_Screener[[#This Row],[EPS1]], "")</f>
        <v>16.894736842105264</v>
      </c>
      <c r="R783" s="17">
        <f>IFERROR(ZACKS_Screener[[#This Row],[Price]]/ZACKS_Screener[[#This Row],[EPS2]], "")</f>
        <v>14.330357142857142</v>
      </c>
      <c r="S783" s="17">
        <f>IFERROR(ZACKS_Screener[[#This Row],[PE1]]/(ZACKS_Screener[[#This Row],[EG1]]*100), "")</f>
        <v>0.63355263157894748</v>
      </c>
      <c r="T783" s="17">
        <f>IFERROR(ZACKS_Screener[[#This Row],[PE2]]/(ZACKS_Screener[[#This Row],[EG2]]*100), "")</f>
        <v>0.8008140756302512</v>
      </c>
      <c r="U783"/>
    </row>
    <row r="784" spans="1:21" x14ac:dyDescent="0.25">
      <c r="A784" s="20" t="s">
        <v>1397</v>
      </c>
      <c r="B784" s="34">
        <v>3396.45</v>
      </c>
      <c r="C784" s="6" t="s">
        <v>1396</v>
      </c>
      <c r="D784" s="6" t="s">
        <v>13</v>
      </c>
      <c r="E784" s="6" t="s">
        <v>330</v>
      </c>
      <c r="F784" s="6" t="s">
        <v>331</v>
      </c>
      <c r="G784">
        <v>12</v>
      </c>
      <c r="H784">
        <v>202212</v>
      </c>
      <c r="I784" s="8">
        <v>50.42</v>
      </c>
      <c r="J784" s="8">
        <v>2.75</v>
      </c>
      <c r="K784" s="8">
        <v>2.94</v>
      </c>
      <c r="L784" s="8">
        <v>3.11</v>
      </c>
      <c r="M784" s="35" t="str">
        <f>INDEX(YahooDetails[], MATCH(ZACKS_Screener[Ticker], YahooDetails[Ticker],0), 3)</f>
        <v>Consumer Cyclical</v>
      </c>
      <c r="N784" s="6" t="str">
        <f>INDEX(YahooDetails[], MATCH(ZACKS_Screener[Ticker], YahooDetails[Ticker],0), 2)</f>
        <v>Leisure</v>
      </c>
      <c r="O78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6.9090909090909078E-2</v>
      </c>
      <c r="P78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5.7823129251700654E-2</v>
      </c>
      <c r="Q784" s="17">
        <f>IFERROR(ZACKS_Screener[[#This Row],[Price]]/ZACKS_Screener[[#This Row],[EPS1]], "")</f>
        <v>17.14965986394558</v>
      </c>
      <c r="R784" s="17">
        <f>IFERROR(ZACKS_Screener[[#This Row],[Price]]/ZACKS_Screener[[#This Row],[EPS2]], "")</f>
        <v>16.212218649517688</v>
      </c>
      <c r="S784" s="17">
        <f>IFERROR(ZACKS_Screener[[#This Row],[PE1]]/(ZACKS_Screener[[#This Row],[EG1]]*100), "")</f>
        <v>2.4821876118868609</v>
      </c>
      <c r="T784" s="17">
        <f>IFERROR(ZACKS_Screener[[#This Row],[PE2]]/(ZACKS_Screener[[#This Row],[EG2]]*100), "")</f>
        <v>2.8037601664460015</v>
      </c>
      <c r="U784"/>
    </row>
    <row r="785" spans="1:21" x14ac:dyDescent="0.25">
      <c r="A785" s="20" t="s">
        <v>1399</v>
      </c>
      <c r="B785" s="34">
        <v>1572523.38</v>
      </c>
      <c r="C785" s="6" t="s">
        <v>1398</v>
      </c>
      <c r="D785" s="6" t="s">
        <v>22</v>
      </c>
      <c r="E785" s="6" t="s">
        <v>14</v>
      </c>
      <c r="F785" s="6" t="s">
        <v>183</v>
      </c>
      <c r="G785">
        <v>12</v>
      </c>
      <c r="H785">
        <v>202212</v>
      </c>
      <c r="I785" s="8">
        <v>123.85</v>
      </c>
      <c r="J785" s="8">
        <v>4.5599999999999996</v>
      </c>
      <c r="K785" s="8">
        <v>5.41</v>
      </c>
      <c r="L785" s="8">
        <v>6.25</v>
      </c>
      <c r="M785" s="35" t="str">
        <f>INDEX(YahooDetails[], MATCH(ZACKS_Screener[Ticker], YahooDetails[Ticker],0), 3)</f>
        <v>Communication Services</v>
      </c>
      <c r="N785" s="6" t="str">
        <f>INDEX(YahooDetails[], MATCH(ZACKS_Screener[Ticker], YahooDetails[Ticker],0), 2)</f>
        <v>Internet Content &amp; Information</v>
      </c>
      <c r="O78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0.18640350877192996</v>
      </c>
      <c r="P78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0.15526802218114599</v>
      </c>
      <c r="Q785" s="17">
        <f>IFERROR(ZACKS_Screener[[#This Row],[Price]]/ZACKS_Screener[[#This Row],[EPS1]], "")</f>
        <v>22.892791127541589</v>
      </c>
      <c r="R785" s="17">
        <f>IFERROR(ZACKS_Screener[[#This Row],[Price]]/ZACKS_Screener[[#This Row],[EPS2]], "")</f>
        <v>19.815999999999999</v>
      </c>
      <c r="S785" s="17">
        <f>IFERROR(ZACKS_Screener[[#This Row],[PE1]]/(ZACKS_Screener[[#This Row],[EG1]]*100), "")</f>
        <v>1.228130912253995</v>
      </c>
      <c r="T785" s="17">
        <f>IFERROR(ZACKS_Screener[[#This Row],[PE2]]/(ZACKS_Screener[[#This Row],[EG2]]*100), "")</f>
        <v>1.2762447619047621</v>
      </c>
      <c r="U785"/>
    </row>
    <row r="786" spans="1:21" x14ac:dyDescent="0.25">
      <c r="A786" s="20" t="s">
        <v>1400</v>
      </c>
      <c r="B786" s="34">
        <v>1563000.63</v>
      </c>
      <c r="C786" s="6" t="s">
        <v>1398</v>
      </c>
      <c r="D786" s="6" t="s">
        <v>22</v>
      </c>
      <c r="E786" s="6" t="s">
        <v>14</v>
      </c>
      <c r="F786" s="6" t="s">
        <v>183</v>
      </c>
      <c r="G786">
        <v>12</v>
      </c>
      <c r="H786">
        <v>202212</v>
      </c>
      <c r="I786" s="8">
        <v>123.1</v>
      </c>
      <c r="J786" s="8">
        <v>4.5599999999999996</v>
      </c>
      <c r="K786" s="8">
        <v>5.41</v>
      </c>
      <c r="L786" s="8">
        <v>6.27</v>
      </c>
      <c r="M786" s="35" t="str">
        <f>INDEX(YahooDetails[], MATCH(ZACKS_Screener[Ticker], YahooDetails[Ticker],0), 3)</f>
        <v>Communication Services</v>
      </c>
      <c r="N786" s="6" t="str">
        <f>INDEX(YahooDetails[], MATCH(ZACKS_Screener[Ticker], YahooDetails[Ticker],0), 2)</f>
        <v>Internet Content &amp; Information</v>
      </c>
      <c r="O78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0.18640350877192996</v>
      </c>
      <c r="P78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0.1589648798521256</v>
      </c>
      <c r="Q786" s="17">
        <f>IFERROR(ZACKS_Screener[[#This Row],[Price]]/ZACKS_Screener[[#This Row],[EPS1]], "")</f>
        <v>22.754158964879849</v>
      </c>
      <c r="R786" s="17">
        <f>IFERROR(ZACKS_Screener[[#This Row],[Price]]/ZACKS_Screener[[#This Row],[EPS2]], "")</f>
        <v>19.63317384370016</v>
      </c>
      <c r="S786" s="17">
        <f>IFERROR(ZACKS_Screener[[#This Row],[PE1]]/(ZACKS_Screener[[#This Row],[EG1]]*100), "")</f>
        <v>1.2206937044688475</v>
      </c>
      <c r="T786" s="17">
        <f>IFERROR(ZACKS_Screener[[#This Row],[PE2]]/(ZACKS_Screener[[#This Row],[EG2]]*100), "")</f>
        <v>1.2350636104002086</v>
      </c>
      <c r="U786"/>
    </row>
    <row r="787" spans="1:21" x14ac:dyDescent="0.25">
      <c r="A787" s="20" t="s">
        <v>1402</v>
      </c>
      <c r="B787" s="34">
        <v>22424.89</v>
      </c>
      <c r="C787" s="6" t="s">
        <v>1401</v>
      </c>
      <c r="D787" s="6" t="s">
        <v>13</v>
      </c>
      <c r="E787" s="6" t="s">
        <v>107</v>
      </c>
      <c r="F787" s="6" t="s">
        <v>1403</v>
      </c>
      <c r="G787">
        <v>12</v>
      </c>
      <c r="H787">
        <v>202212</v>
      </c>
      <c r="I787" s="8">
        <v>159.59</v>
      </c>
      <c r="J787" s="8">
        <v>8.34</v>
      </c>
      <c r="K787" s="8">
        <v>9.06</v>
      </c>
      <c r="L787" s="8">
        <v>9.77</v>
      </c>
      <c r="M787" s="35" t="str">
        <f>INDEX(YahooDetails[], MATCH(ZACKS_Screener[Ticker], YahooDetails[Ticker],0), 3)</f>
        <v>Consumer Cyclical</v>
      </c>
      <c r="N787" s="6" t="str">
        <f>INDEX(YahooDetails[], MATCH(ZACKS_Screener[Ticker], YahooDetails[Ticker],0), 2)</f>
        <v>Specialty Retail</v>
      </c>
      <c r="O78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8.6330935251798635E-2</v>
      </c>
      <c r="P78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7.8366445916114691E-2</v>
      </c>
      <c r="Q787" s="17">
        <f>IFERROR(ZACKS_Screener[[#This Row],[Price]]/ZACKS_Screener[[#This Row],[EPS1]], "")</f>
        <v>17.614790286975715</v>
      </c>
      <c r="R787" s="17">
        <f>IFERROR(ZACKS_Screener[[#This Row],[Price]]/ZACKS_Screener[[#This Row],[EPS2]], "")</f>
        <v>16.33469805527124</v>
      </c>
      <c r="S787" s="17">
        <f>IFERROR(ZACKS_Screener[[#This Row],[PE1]]/(ZACKS_Screener[[#This Row],[EG1]]*100), "")</f>
        <v>2.0403798749080186</v>
      </c>
      <c r="T787" s="17">
        <f>IFERROR(ZACKS_Screener[[#This Row],[PE2]]/(ZACKS_Screener[[#This Row],[EG2]]*100), "")</f>
        <v>2.0843994983205301</v>
      </c>
      <c r="U787"/>
    </row>
    <row r="788" spans="1:21" x14ac:dyDescent="0.25">
      <c r="A788" s="20" t="s">
        <v>1405</v>
      </c>
      <c r="B788" s="34">
        <v>3385.13</v>
      </c>
      <c r="C788" s="6" t="s">
        <v>1404</v>
      </c>
      <c r="D788" s="6" t="s">
        <v>13</v>
      </c>
      <c r="E788" s="6" t="s">
        <v>30</v>
      </c>
      <c r="F788" s="6" t="s">
        <v>55</v>
      </c>
      <c r="G788">
        <v>12</v>
      </c>
      <c r="H788">
        <v>202212</v>
      </c>
      <c r="I788" s="8">
        <v>239.36</v>
      </c>
      <c r="J788" s="8">
        <v>45.71</v>
      </c>
      <c r="K788" s="8">
        <v>40.369999999999997</v>
      </c>
      <c r="L788" s="8">
        <v>36.24</v>
      </c>
      <c r="M788" s="35" t="str">
        <f>INDEX(YahooDetails[], MATCH(ZACKS_Screener[Ticker], YahooDetails[Ticker],0), 3)</f>
        <v>Consumer Cyclical</v>
      </c>
      <c r="N788" s="6" t="str">
        <f>INDEX(YahooDetails[], MATCH(ZACKS_Screener[Ticker], YahooDetails[Ticker],0), 2)</f>
        <v>Auto &amp; Truck Dealerships</v>
      </c>
      <c r="O78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-0.11682345219864369</v>
      </c>
      <c r="P78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-0.10230369085954906</v>
      </c>
      <c r="Q788" s="17">
        <f>IFERROR(ZACKS_Screener[[#This Row],[Price]]/ZACKS_Screener[[#This Row],[EPS1]], "")</f>
        <v>5.9291553133514991</v>
      </c>
      <c r="R788" s="17">
        <f>IFERROR(ZACKS_Screener[[#This Row],[Price]]/ZACKS_Screener[[#This Row],[EPS2]], "")</f>
        <v>6.6048565121412803</v>
      </c>
      <c r="S788" s="17">
        <f>IFERROR(ZACKS_Screener[[#This Row],[PE1]]/(ZACKS_Screener[[#This Row],[EG1]]*100), "")</f>
        <v>-0.50753125350804651</v>
      </c>
      <c r="T788" s="17">
        <f>IFERROR(ZACKS_Screener[[#This Row],[PE2]]/(ZACKS_Screener[[#This Row],[EG2]]*100), "")</f>
        <v>-0.64561272977032391</v>
      </c>
      <c r="U788"/>
    </row>
    <row r="789" spans="1:21" x14ac:dyDescent="0.25">
      <c r="A789" s="20" t="s">
        <v>1407</v>
      </c>
      <c r="B789" s="34">
        <v>7574.08</v>
      </c>
      <c r="C789" s="6" t="s">
        <v>1406</v>
      </c>
      <c r="D789" s="6" t="s">
        <v>13</v>
      </c>
      <c r="E789" s="6" t="s">
        <v>18</v>
      </c>
      <c r="F789" s="6" t="s">
        <v>231</v>
      </c>
      <c r="G789">
        <v>12</v>
      </c>
      <c r="H789">
        <v>202212</v>
      </c>
      <c r="I789" s="8">
        <v>24.66</v>
      </c>
      <c r="J789" s="8">
        <v>2.33</v>
      </c>
      <c r="K789" s="8">
        <v>3.03</v>
      </c>
      <c r="L789" s="8">
        <v>3.08</v>
      </c>
      <c r="M789" s="35" t="str">
        <f>INDEX(YahooDetails[], MATCH(ZACKS_Screener[Ticker], YahooDetails[Ticker],0), 3)</f>
        <v>Consumer Cyclical</v>
      </c>
      <c r="N789" s="6" t="str">
        <f>INDEX(YahooDetails[], MATCH(ZACKS_Screener[Ticker], YahooDetails[Ticker],0), 2)</f>
        <v>Packaging &amp; Containers</v>
      </c>
      <c r="O78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0.30042918454935608</v>
      </c>
      <c r="P78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1.650165016501659E-2</v>
      </c>
      <c r="Q789" s="17">
        <f>IFERROR(ZACKS_Screener[[#This Row],[Price]]/ZACKS_Screener[[#This Row],[EPS1]], "")</f>
        <v>8.1386138613861387</v>
      </c>
      <c r="R789" s="17">
        <f>IFERROR(ZACKS_Screener[[#This Row],[Price]]/ZACKS_Screener[[#This Row],[EPS2]], "")</f>
        <v>8.0064935064935057</v>
      </c>
      <c r="S789" s="17">
        <f>IFERROR(ZACKS_Screener[[#This Row],[PE1]]/(ZACKS_Screener[[#This Row],[EG1]]*100), "")</f>
        <v>0.27089957567185302</v>
      </c>
      <c r="T789" s="17">
        <f>IFERROR(ZACKS_Screener[[#This Row],[PE2]]/(ZACKS_Screener[[#This Row],[EG2]]*100), "")</f>
        <v>4.8519350649350388</v>
      </c>
      <c r="U789"/>
    </row>
    <row r="790" spans="1:21" x14ac:dyDescent="0.25">
      <c r="A790" s="20" t="s">
        <v>1409</v>
      </c>
      <c r="B790" s="34">
        <v>26467.74</v>
      </c>
      <c r="C790" s="6" t="s">
        <v>1408</v>
      </c>
      <c r="D790" s="6" t="s">
        <v>13</v>
      </c>
      <c r="E790" s="6" t="s">
        <v>85</v>
      </c>
      <c r="F790" s="6" t="s">
        <v>981</v>
      </c>
      <c r="G790">
        <v>12</v>
      </c>
      <c r="H790">
        <v>202212</v>
      </c>
      <c r="I790" s="8">
        <v>101.04</v>
      </c>
      <c r="J790" s="8">
        <v>9.32</v>
      </c>
      <c r="K790" s="8">
        <v>10.36</v>
      </c>
      <c r="L790" s="8">
        <v>11.89</v>
      </c>
      <c r="M790" s="35" t="str">
        <f>INDEX(YahooDetails[], MATCH(ZACKS_Screener[Ticker], YahooDetails[Ticker],0), 3)</f>
        <v>Industrials</v>
      </c>
      <c r="N790" s="6" t="str">
        <f>INDEX(YahooDetails[], MATCH(ZACKS_Screener[Ticker], YahooDetails[Ticker],0), 2)</f>
        <v>Specialty Business Services</v>
      </c>
      <c r="O79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0.11158798283261794</v>
      </c>
      <c r="P79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0.1476833976833978</v>
      </c>
      <c r="Q790" s="17">
        <f>IFERROR(ZACKS_Screener[[#This Row],[Price]]/ZACKS_Screener[[#This Row],[EPS1]], "")</f>
        <v>9.7528957528957534</v>
      </c>
      <c r="R790" s="17">
        <f>IFERROR(ZACKS_Screener[[#This Row],[Price]]/ZACKS_Screener[[#This Row],[EPS2]], "")</f>
        <v>8.4978973927670314</v>
      </c>
      <c r="S790" s="17">
        <f>IFERROR(ZACKS_Screener[[#This Row],[PE1]]/(ZACKS_Screener[[#This Row],[EG1]]*100), "")</f>
        <v>0.87400950400950472</v>
      </c>
      <c r="T790" s="17">
        <f>IFERROR(ZACKS_Screener[[#This Row],[PE2]]/(ZACKS_Screener[[#This Row],[EG2]]*100), "")</f>
        <v>0.57541318293507437</v>
      </c>
      <c r="U790"/>
    </row>
    <row r="791" spans="1:21" x14ac:dyDescent="0.25">
      <c r="A791" s="20" t="s">
        <v>1411</v>
      </c>
      <c r="B791" s="34">
        <v>3294.11</v>
      </c>
      <c r="C791" s="6" t="s">
        <v>1410</v>
      </c>
      <c r="D791" s="6" t="s">
        <v>13</v>
      </c>
      <c r="E791" s="6" t="s">
        <v>30</v>
      </c>
      <c r="F791" s="6" t="s">
        <v>830</v>
      </c>
      <c r="G791">
        <v>1</v>
      </c>
      <c r="H791">
        <v>202301</v>
      </c>
      <c r="I791" s="8">
        <v>8.9499999999999993</v>
      </c>
      <c r="J791" s="8">
        <v>-0.4</v>
      </c>
      <c r="K791" s="8">
        <v>0.64</v>
      </c>
      <c r="L791" s="8">
        <v>0.8</v>
      </c>
      <c r="M791" s="35" t="str">
        <f>INDEX(YahooDetails[], MATCH(ZACKS_Screener[Ticker], YahooDetails[Ticker],0), 3)</f>
        <v>Consumer Cyclical</v>
      </c>
      <c r="N791" s="6" t="str">
        <f>INDEX(YahooDetails[], MATCH(ZACKS_Screener[Ticker], YahooDetails[Ticker],0), 2)</f>
        <v>Apparel Retail</v>
      </c>
      <c r="O79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79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0.25000000000000006</v>
      </c>
      <c r="Q791" s="17">
        <f>IFERROR(ZACKS_Screener[[#This Row],[Price]]/ZACKS_Screener[[#This Row],[EPS1]], "")</f>
        <v>13.984374999999998</v>
      </c>
      <c r="R791" s="17">
        <f>IFERROR(ZACKS_Screener[[#This Row],[Price]]/ZACKS_Screener[[#This Row],[EPS2]], "")</f>
        <v>11.187499999999998</v>
      </c>
      <c r="S791" s="17">
        <f>IFERROR(ZACKS_Screener[[#This Row],[PE1]]/(ZACKS_Screener[[#This Row],[EG1]]*100), "")</f>
        <v>0.13984374999999999</v>
      </c>
      <c r="T791" s="17">
        <f>IFERROR(ZACKS_Screener[[#This Row],[PE2]]/(ZACKS_Screener[[#This Row],[EG2]]*100), "")</f>
        <v>0.44749999999999979</v>
      </c>
      <c r="U791"/>
    </row>
    <row r="792" spans="1:21" x14ac:dyDescent="0.25">
      <c r="A792" s="20" t="s">
        <v>1413</v>
      </c>
      <c r="B792" s="34">
        <v>12665.25</v>
      </c>
      <c r="C792" s="6" t="s">
        <v>1412</v>
      </c>
      <c r="D792" s="6" t="s">
        <v>22</v>
      </c>
      <c r="E792" s="6" t="s">
        <v>85</v>
      </c>
      <c r="F792" s="6" t="s">
        <v>286</v>
      </c>
      <c r="G792">
        <v>12</v>
      </c>
      <c r="H792">
        <v>202212</v>
      </c>
      <c r="I792" s="8">
        <v>3.38</v>
      </c>
      <c r="J792" s="8">
        <v>-0.44</v>
      </c>
      <c r="K792" s="8">
        <v>-0.17</v>
      </c>
      <c r="L792" s="8">
        <v>-0.05</v>
      </c>
      <c r="M792" s="35" t="str">
        <f>INDEX(YahooDetails[], MATCH(ZACKS_Screener[Ticker], YahooDetails[Ticker],0), 3)</f>
        <v>Technology</v>
      </c>
      <c r="N792" s="6" t="str">
        <f>INDEX(YahooDetails[], MATCH(ZACKS_Screener[Ticker], YahooDetails[Ticker],0), 2)</f>
        <v>Software—Application</v>
      </c>
      <c r="O79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0.61363636363636365</v>
      </c>
      <c r="P79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0.70588235294117652</v>
      </c>
      <c r="Q792" s="17">
        <f>IFERROR(ZACKS_Screener[[#This Row],[Price]]/ZACKS_Screener[[#This Row],[EPS1]], "")</f>
        <v>-19.882352941176467</v>
      </c>
      <c r="R792" s="17">
        <f>IFERROR(ZACKS_Screener[[#This Row],[Price]]/ZACKS_Screener[[#This Row],[EPS2]], "")</f>
        <v>-67.599999999999994</v>
      </c>
      <c r="S792" s="17">
        <f>IFERROR(ZACKS_Screener[[#This Row],[PE1]]/(ZACKS_Screener[[#This Row],[EG1]]*100), "")</f>
        <v>-0.3240087145969498</v>
      </c>
      <c r="T792" s="17">
        <f>IFERROR(ZACKS_Screener[[#This Row],[PE2]]/(ZACKS_Screener[[#This Row],[EG2]]*100), "")</f>
        <v>-0.95766666666666656</v>
      </c>
      <c r="U792"/>
    </row>
    <row r="793" spans="1:21" x14ac:dyDescent="0.25">
      <c r="A793" s="20" t="s">
        <v>3739</v>
      </c>
      <c r="B793" s="34">
        <v>2507.06</v>
      </c>
      <c r="C793" s="6" t="s">
        <v>3738</v>
      </c>
      <c r="D793" s="6" t="s">
        <v>13</v>
      </c>
      <c r="E793" s="6" t="s">
        <v>37</v>
      </c>
      <c r="F793" s="6" t="s">
        <v>1471</v>
      </c>
      <c r="G793">
        <v>12</v>
      </c>
      <c r="H793">
        <v>202212</v>
      </c>
      <c r="I793" s="8">
        <v>55.09</v>
      </c>
      <c r="J793" s="8">
        <v>6.02</v>
      </c>
      <c r="K793" s="8">
        <v>5.39</v>
      </c>
      <c r="L793" s="8">
        <v>6.11</v>
      </c>
      <c r="M793" s="35" t="str">
        <f>INDEX(YahooDetails[], MATCH(ZACKS_Screener[Ticker], YahooDetails[Ticker],0), 3)</f>
        <v>Consumer Cyclical</v>
      </c>
      <c r="N793" s="6" t="str">
        <f>INDEX(YahooDetails[], MATCH(ZACKS_Screener[Ticker], YahooDetails[Ticker],0), 2)</f>
        <v>Residential Construction</v>
      </c>
      <c r="O79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-0.10465116279069767</v>
      </c>
      <c r="P79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0.13358070500927657</v>
      </c>
      <c r="Q793" s="17">
        <f>IFERROR(ZACKS_Screener[[#This Row],[Price]]/ZACKS_Screener[[#This Row],[EPS1]], "")</f>
        <v>10.220779220779223</v>
      </c>
      <c r="R793" s="17">
        <f>IFERROR(ZACKS_Screener[[#This Row],[Price]]/ZACKS_Screener[[#This Row],[EPS2]], "")</f>
        <v>9.0163666121112929</v>
      </c>
      <c r="S793" s="17">
        <f>IFERROR(ZACKS_Screener[[#This Row],[PE1]]/(ZACKS_Screener[[#This Row],[EG1]]*100), "")</f>
        <v>-0.97665223665223688</v>
      </c>
      <c r="T793" s="17">
        <f>IFERROR(ZACKS_Screener[[#This Row],[PE2]]/(ZACKS_Screener[[#This Row],[EG2]]*100), "")</f>
        <v>0.67497522276777522</v>
      </c>
      <c r="U793"/>
    </row>
    <row r="794" spans="1:21" x14ac:dyDescent="0.25">
      <c r="A794" s="20" t="s">
        <v>1415</v>
      </c>
      <c r="B794" s="34">
        <v>6373.63</v>
      </c>
      <c r="C794" s="6" t="s">
        <v>1414</v>
      </c>
      <c r="D794" s="6" t="s">
        <v>22</v>
      </c>
      <c r="E794" s="6" t="s">
        <v>41</v>
      </c>
      <c r="F794" s="6" t="s">
        <v>317</v>
      </c>
      <c r="G794">
        <v>12</v>
      </c>
      <c r="H794">
        <v>202212</v>
      </c>
      <c r="I794" s="8">
        <v>9.27</v>
      </c>
      <c r="J794" s="8">
        <v>0.33</v>
      </c>
      <c r="K794" s="8">
        <v>0.82</v>
      </c>
      <c r="L794" s="8">
        <v>1.17</v>
      </c>
      <c r="M794" s="35" t="str">
        <f>INDEX(YahooDetails[], MATCH(ZACKS_Screener[Ticker], YahooDetails[Ticker],0), 3)</f>
        <v>Healthcare</v>
      </c>
      <c r="N794" s="6" t="str">
        <f>INDEX(YahooDetails[], MATCH(ZACKS_Screener[Ticker], YahooDetails[Ticker],0), 2)</f>
        <v>Drug Manufacturers—General</v>
      </c>
      <c r="O79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1.4848484848484846</v>
      </c>
      <c r="P79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0.42682926829268292</v>
      </c>
      <c r="Q794" s="17">
        <f>IFERROR(ZACKS_Screener[[#This Row],[Price]]/ZACKS_Screener[[#This Row],[EPS1]], "")</f>
        <v>11.304878048780488</v>
      </c>
      <c r="R794" s="17">
        <f>IFERROR(ZACKS_Screener[[#This Row],[Price]]/ZACKS_Screener[[#This Row],[EPS2]], "")</f>
        <v>7.9230769230769234</v>
      </c>
      <c r="S794" s="17">
        <f>IFERROR(ZACKS_Screener[[#This Row],[PE1]]/(ZACKS_Screener[[#This Row],[EG1]]*100), "")</f>
        <v>7.613489298158288E-2</v>
      </c>
      <c r="T794" s="17">
        <f>IFERROR(ZACKS_Screener[[#This Row],[PE2]]/(ZACKS_Screener[[#This Row],[EG2]]*100), "")</f>
        <v>0.18562637362637366</v>
      </c>
      <c r="U794"/>
    </row>
    <row r="795" spans="1:21" x14ac:dyDescent="0.25">
      <c r="A795" s="20" t="s">
        <v>1417</v>
      </c>
      <c r="B795" s="34">
        <v>20165.84</v>
      </c>
      <c r="C795" s="6" t="s">
        <v>1416</v>
      </c>
      <c r="D795" s="6" t="s">
        <v>13</v>
      </c>
      <c r="E795" s="6" t="s">
        <v>14</v>
      </c>
      <c r="F795" s="6" t="s">
        <v>630</v>
      </c>
      <c r="G795">
        <v>12</v>
      </c>
      <c r="H795">
        <v>202212</v>
      </c>
      <c r="I795" s="8">
        <v>105.42</v>
      </c>
      <c r="J795" s="8">
        <v>5.13</v>
      </c>
      <c r="K795" s="8">
        <v>5.24</v>
      </c>
      <c r="L795" s="8">
        <v>5.81</v>
      </c>
      <c r="M795" s="35" t="str">
        <f>INDEX(YahooDetails[], MATCH(ZACKS_Screener[Ticker], YahooDetails[Ticker],0), 3)</f>
        <v>Technology</v>
      </c>
      <c r="N795" s="6" t="str">
        <f>INDEX(YahooDetails[], MATCH(ZACKS_Screener[Ticker], YahooDetails[Ticker],0), 2)</f>
        <v>Scientific &amp; Technical Instruments</v>
      </c>
      <c r="O79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2.1442495126705714E-2</v>
      </c>
      <c r="P79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0.10877862595419835</v>
      </c>
      <c r="Q795" s="17">
        <f>IFERROR(ZACKS_Screener[[#This Row],[Price]]/ZACKS_Screener[[#This Row],[EPS1]], "")</f>
        <v>20.118320610687022</v>
      </c>
      <c r="R795" s="17">
        <f>IFERROR(ZACKS_Screener[[#This Row],[Price]]/ZACKS_Screener[[#This Row],[EPS2]], "")</f>
        <v>18.144578313253014</v>
      </c>
      <c r="S795" s="17">
        <f>IFERROR(ZACKS_Screener[[#This Row],[PE1]]/(ZACKS_Screener[[#This Row],[EG1]]*100), "")</f>
        <v>9.382453157529465</v>
      </c>
      <c r="T795" s="17">
        <f>IFERROR(ZACKS_Screener[[#This Row],[PE2]]/(ZACKS_Screener[[#This Row],[EG2]]*100), "")</f>
        <v>1.6680279010779984</v>
      </c>
      <c r="U795"/>
    </row>
    <row r="796" spans="1:21" x14ac:dyDescent="0.25">
      <c r="A796" s="20" t="s">
        <v>1419</v>
      </c>
      <c r="B796" s="34">
        <v>3632.31</v>
      </c>
      <c r="C796" s="6" t="s">
        <v>1418</v>
      </c>
      <c r="D796" s="6" t="s">
        <v>13</v>
      </c>
      <c r="E796" s="6" t="s">
        <v>37</v>
      </c>
      <c r="F796" s="6" t="s">
        <v>250</v>
      </c>
      <c r="G796">
        <v>12</v>
      </c>
      <c r="H796">
        <v>202212</v>
      </c>
      <c r="I796" s="8">
        <v>57.015000000000001</v>
      </c>
      <c r="J796" s="8">
        <v>3.41</v>
      </c>
      <c r="K796" s="8">
        <v>3.75</v>
      </c>
      <c r="L796" s="8">
        <v>4</v>
      </c>
      <c r="M796" s="35" t="str">
        <f>INDEX(YahooDetails[], MATCH(ZACKS_Screener[Ticker], YahooDetails[Ticker],0), 3)</f>
        <v>Real Estate</v>
      </c>
      <c r="N796" s="6" t="str">
        <f>INDEX(YahooDetails[], MATCH(ZACKS_Screener[Ticker], YahooDetails[Ticker],0), 2)</f>
        <v>REIT—Industrial</v>
      </c>
      <c r="O79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9.9706744868035144E-2</v>
      </c>
      <c r="P79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6.6666666666666666E-2</v>
      </c>
      <c r="Q796" s="17">
        <f>IFERROR(ZACKS_Screener[[#This Row],[Price]]/ZACKS_Screener[[#This Row],[EPS1]], "")</f>
        <v>15.204000000000001</v>
      </c>
      <c r="R796" s="17">
        <f>IFERROR(ZACKS_Screener[[#This Row],[Price]]/ZACKS_Screener[[#This Row],[EPS2]], "")</f>
        <v>14.25375</v>
      </c>
      <c r="S796" s="17">
        <f>IFERROR(ZACKS_Screener[[#This Row],[PE1]]/(ZACKS_Screener[[#This Row],[EG1]]*100), "")</f>
        <v>1.5248717647058831</v>
      </c>
      <c r="T796" s="17">
        <f>IFERROR(ZACKS_Screener[[#This Row],[PE2]]/(ZACKS_Screener[[#This Row],[EG2]]*100), "")</f>
        <v>2.1380624999999998</v>
      </c>
      <c r="U796"/>
    </row>
    <row r="797" spans="1:21" x14ac:dyDescent="0.25">
      <c r="A797" s="20" t="s">
        <v>1421</v>
      </c>
      <c r="B797" s="34">
        <v>109947.23</v>
      </c>
      <c r="C797" s="6" t="s">
        <v>1420</v>
      </c>
      <c r="D797" s="6" t="s">
        <v>13</v>
      </c>
      <c r="E797" s="6" t="s">
        <v>37</v>
      </c>
      <c r="F797" s="6" t="s">
        <v>1169</v>
      </c>
      <c r="G797">
        <v>12</v>
      </c>
      <c r="H797">
        <v>202212</v>
      </c>
      <c r="I797" s="8">
        <v>330.72</v>
      </c>
      <c r="J797" s="8">
        <v>30.06</v>
      </c>
      <c r="K797" s="8">
        <v>31.57</v>
      </c>
      <c r="L797" s="8">
        <v>36.22</v>
      </c>
      <c r="M797" s="35" t="str">
        <f>INDEX(YahooDetails[], MATCH(ZACKS_Screener[Ticker], YahooDetails[Ticker],0), 3)</f>
        <v>Financial Services</v>
      </c>
      <c r="N797" s="6" t="str">
        <f>INDEX(YahooDetails[], MATCH(ZACKS_Screener[Ticker], YahooDetails[Ticker],0), 2)</f>
        <v>Capital Markets</v>
      </c>
      <c r="O79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5.0232867598137117E-2</v>
      </c>
      <c r="P79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0.14729173265758627</v>
      </c>
      <c r="Q797" s="17">
        <f>IFERROR(ZACKS_Screener[[#This Row],[Price]]/ZACKS_Screener[[#This Row],[EPS1]], "")</f>
        <v>10.475768134304721</v>
      </c>
      <c r="R797" s="17">
        <f>IFERROR(ZACKS_Screener[[#This Row],[Price]]/ZACKS_Screener[[#This Row],[EPS2]], "")</f>
        <v>9.1308669243511886</v>
      </c>
      <c r="S797" s="17">
        <f>IFERROR(ZACKS_Screener[[#This Row],[PE1]]/(ZACKS_Screener[[#This Row],[EG1]]*100), "")</f>
        <v>2.0854409941536391</v>
      </c>
      <c r="T797" s="17">
        <f>IFERROR(ZACKS_Screener[[#This Row],[PE2]]/(ZACKS_Screener[[#This Row],[EG2]]*100), "")</f>
        <v>0.61991713720810138</v>
      </c>
      <c r="U797"/>
    </row>
    <row r="798" spans="1:21" x14ac:dyDescent="0.25">
      <c r="A798" s="20" t="s">
        <v>3742</v>
      </c>
      <c r="B798" s="34">
        <v>2274.19</v>
      </c>
      <c r="C798" s="6" t="s">
        <v>3741</v>
      </c>
      <c r="D798" s="6" t="s">
        <v>22</v>
      </c>
      <c r="E798" s="6" t="s">
        <v>37</v>
      </c>
      <c r="F798" s="6" t="s">
        <v>89</v>
      </c>
      <c r="G798">
        <v>12</v>
      </c>
      <c r="H798">
        <v>202212</v>
      </c>
      <c r="I798" s="8">
        <v>60.6</v>
      </c>
      <c r="J798" s="8">
        <v>0.55000000000000004</v>
      </c>
      <c r="K798" s="8">
        <v>1.08</v>
      </c>
      <c r="L798" s="8">
        <v>1.49</v>
      </c>
      <c r="M798" s="35" t="str">
        <f>INDEX(YahooDetails[], MATCH(ZACKS_Screener[Ticker], YahooDetails[Ticker],0), 3)</f>
        <v>Financial Services</v>
      </c>
      <c r="N798" s="6" t="str">
        <f>INDEX(YahooDetails[], MATCH(ZACKS_Screener[Ticker], YahooDetails[Ticker],0), 2)</f>
        <v>Insurance—Diversified</v>
      </c>
      <c r="O79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0.96363636363636362</v>
      </c>
      <c r="P79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0.37962962962962954</v>
      </c>
      <c r="Q798" s="17">
        <f>IFERROR(ZACKS_Screener[[#This Row],[Price]]/ZACKS_Screener[[#This Row],[EPS1]], "")</f>
        <v>56.111111111111107</v>
      </c>
      <c r="R798" s="17">
        <f>IFERROR(ZACKS_Screener[[#This Row],[Price]]/ZACKS_Screener[[#This Row],[EPS2]], "")</f>
        <v>40.671140939597315</v>
      </c>
      <c r="S798" s="17">
        <f>IFERROR(ZACKS_Screener[[#This Row],[PE1]]/(ZACKS_Screener[[#This Row],[EG1]]*100), "")</f>
        <v>0.58228511530398319</v>
      </c>
      <c r="T798" s="17">
        <f>IFERROR(ZACKS_Screener[[#This Row],[PE2]]/(ZACKS_Screener[[#This Row],[EG2]]*100), "")</f>
        <v>1.0713373710918319</v>
      </c>
      <c r="U798"/>
    </row>
    <row r="799" spans="1:21" x14ac:dyDescent="0.25">
      <c r="A799" s="20" t="s">
        <v>1423</v>
      </c>
      <c r="B799" s="34">
        <v>70884.289999999994</v>
      </c>
      <c r="C799" s="6" t="s">
        <v>1422</v>
      </c>
      <c r="D799" s="6" t="s">
        <v>13</v>
      </c>
      <c r="E799" s="6" t="s">
        <v>41</v>
      </c>
      <c r="F799" s="6" t="s">
        <v>67</v>
      </c>
      <c r="G799">
        <v>12</v>
      </c>
      <c r="H799">
        <v>202212</v>
      </c>
      <c r="I799" s="8">
        <v>34.619999999999997</v>
      </c>
      <c r="J799" s="8">
        <v>3.46</v>
      </c>
      <c r="K799" s="8">
        <v>3.66</v>
      </c>
      <c r="L799" s="8">
        <v>3.91</v>
      </c>
      <c r="M799" s="35" t="str">
        <f>INDEX(YahooDetails[], MATCH(ZACKS_Screener[Ticker], YahooDetails[Ticker],0), 3)</f>
        <v>Healthcare</v>
      </c>
      <c r="N799" s="6" t="str">
        <f>INDEX(YahooDetails[], MATCH(ZACKS_Screener[Ticker], YahooDetails[Ticker],0), 2)</f>
        <v>Drug Manufacturers—General</v>
      </c>
      <c r="O79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5.780346820809254E-2</v>
      </c>
      <c r="P79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6.8306010928961741E-2</v>
      </c>
      <c r="Q799" s="17">
        <f>IFERROR(ZACKS_Screener[[#This Row],[Price]]/ZACKS_Screener[[#This Row],[EPS1]], "")</f>
        <v>9.4590163934426226</v>
      </c>
      <c r="R799" s="17">
        <f>IFERROR(ZACKS_Screener[[#This Row],[Price]]/ZACKS_Screener[[#This Row],[EPS2]], "")</f>
        <v>8.8542199488491047</v>
      </c>
      <c r="S799" s="17">
        <f>IFERROR(ZACKS_Screener[[#This Row],[PE1]]/(ZACKS_Screener[[#This Row],[EG1]]*100), "")</f>
        <v>1.6364098360655721</v>
      </c>
      <c r="T799" s="17">
        <f>IFERROR(ZACKS_Screener[[#This Row],[PE2]]/(ZACKS_Screener[[#This Row],[EG2]]*100), "")</f>
        <v>1.2962578005115091</v>
      </c>
      <c r="U799"/>
    </row>
    <row r="800" spans="1:21" x14ac:dyDescent="0.25">
      <c r="A800" s="20" t="s">
        <v>1425</v>
      </c>
      <c r="B800" s="34">
        <v>3814.94</v>
      </c>
      <c r="C800" s="6" t="s">
        <v>1424</v>
      </c>
      <c r="D800" s="6" t="s">
        <v>22</v>
      </c>
      <c r="E800" s="6" t="s">
        <v>107</v>
      </c>
      <c r="F800" s="6" t="s">
        <v>1426</v>
      </c>
      <c r="G800">
        <v>12</v>
      </c>
      <c r="H800">
        <v>202212</v>
      </c>
      <c r="I800" s="8">
        <v>13.46</v>
      </c>
      <c r="J800" s="8">
        <v>1.3</v>
      </c>
      <c r="K800" s="8">
        <v>0.84</v>
      </c>
      <c r="L800" s="8">
        <v>1.62</v>
      </c>
      <c r="M800" s="35" t="str">
        <f>INDEX(YahooDetails[], MATCH(ZACKS_Screener[Ticker], YahooDetails[Ticker],0), 3)</f>
        <v>Consumer Cyclical</v>
      </c>
      <c r="N800" s="6" t="str">
        <f>INDEX(YahooDetails[], MATCH(ZACKS_Screener[Ticker], YahooDetails[Ticker],0), 2)</f>
        <v>Auto Parts</v>
      </c>
      <c r="O80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-0.35384615384615387</v>
      </c>
      <c r="P80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0.92857142857142883</v>
      </c>
      <c r="Q800" s="17">
        <f>IFERROR(ZACKS_Screener[[#This Row],[Price]]/ZACKS_Screener[[#This Row],[EPS1]], "")</f>
        <v>16.023809523809526</v>
      </c>
      <c r="R800" s="17">
        <f>IFERROR(ZACKS_Screener[[#This Row],[Price]]/ZACKS_Screener[[#This Row],[EPS2]], "")</f>
        <v>8.3086419753086425</v>
      </c>
      <c r="S800" s="17">
        <f>IFERROR(ZACKS_Screener[[#This Row],[PE1]]/(ZACKS_Screener[[#This Row],[EG1]]*100), "")</f>
        <v>-0.45284679089026919</v>
      </c>
      <c r="T800" s="17">
        <f>IFERROR(ZACKS_Screener[[#This Row],[PE2]]/(ZACKS_Screener[[#This Row],[EG2]]*100), "")</f>
        <v>8.9477682811016118E-2</v>
      </c>
      <c r="U800"/>
    </row>
    <row r="801" spans="1:21" x14ac:dyDescent="0.25">
      <c r="A801" s="20" t="s">
        <v>1428</v>
      </c>
      <c r="B801" s="34">
        <v>3666.9</v>
      </c>
      <c r="C801" s="6" t="s">
        <v>1427</v>
      </c>
      <c r="D801" s="6" t="s">
        <v>13</v>
      </c>
      <c r="E801" s="6" t="s">
        <v>26</v>
      </c>
      <c r="F801" s="6" t="s">
        <v>82</v>
      </c>
      <c r="G801">
        <v>12</v>
      </c>
      <c r="H801">
        <v>202212</v>
      </c>
      <c r="I801" s="8">
        <v>12.99</v>
      </c>
      <c r="J801" s="8">
        <v>1.1399999999999999</v>
      </c>
      <c r="K801" s="8">
        <v>1.18</v>
      </c>
      <c r="L801" s="8">
        <v>1.35</v>
      </c>
      <c r="M801" s="35" t="str">
        <f>INDEX(YahooDetails[], MATCH(ZACKS_Screener[Ticker], YahooDetails[Ticker],0), 3)</f>
        <v>Industrials</v>
      </c>
      <c r="N801" s="6" t="str">
        <f>INDEX(YahooDetails[], MATCH(ZACKS_Screener[Ticker], YahooDetails[Ticker],0), 2)</f>
        <v>Specialty Industrial Machinery</v>
      </c>
      <c r="O80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3.5087719298245647E-2</v>
      </c>
      <c r="P80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0.14406779661016964</v>
      </c>
      <c r="Q801" s="17">
        <f>IFERROR(ZACKS_Screener[[#This Row],[Price]]/ZACKS_Screener[[#This Row],[EPS1]], "")</f>
        <v>11.008474576271187</v>
      </c>
      <c r="R801" s="17">
        <f>IFERROR(ZACKS_Screener[[#This Row],[Price]]/ZACKS_Screener[[#This Row],[EPS2]], "")</f>
        <v>9.6222222222222218</v>
      </c>
      <c r="S801" s="17">
        <f>IFERROR(ZACKS_Screener[[#This Row],[PE1]]/(ZACKS_Screener[[#This Row],[EG1]]*100), "")</f>
        <v>3.1374152542372853</v>
      </c>
      <c r="T801" s="17">
        <f>IFERROR(ZACKS_Screener[[#This Row],[PE2]]/(ZACKS_Screener[[#This Row],[EG2]]*100), "")</f>
        <v>0.66789542483660058</v>
      </c>
      <c r="U801"/>
    </row>
    <row r="802" spans="1:21" x14ac:dyDescent="0.25">
      <c r="A802" s="20" t="s">
        <v>1430</v>
      </c>
      <c r="B802" s="34">
        <v>7572.77</v>
      </c>
      <c r="C802" s="6" t="s">
        <v>1429</v>
      </c>
      <c r="D802" s="6" t="s">
        <v>22</v>
      </c>
      <c r="E802" s="6" t="s">
        <v>14</v>
      </c>
      <c r="F802" s="6" t="s">
        <v>201</v>
      </c>
      <c r="G802">
        <v>1</v>
      </c>
      <c r="H802">
        <v>202301</v>
      </c>
      <c r="I802" s="8">
        <v>49.56</v>
      </c>
      <c r="J802" s="8">
        <v>-0.46</v>
      </c>
      <c r="K802" s="8">
        <v>-0.16</v>
      </c>
      <c r="L802" s="8">
        <v>0.01</v>
      </c>
      <c r="M802" s="35" t="str">
        <f>INDEX(YahooDetails[], MATCH(ZACKS_Screener[Ticker], YahooDetails[Ticker],0), 3)</f>
        <v>Technology</v>
      </c>
      <c r="N802" s="6" t="str">
        <f>INDEX(YahooDetails[], MATCH(ZACKS_Screener[Ticker], YahooDetails[Ticker],0), 2)</f>
        <v>Software—Application</v>
      </c>
      <c r="O80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0.65217391304347838</v>
      </c>
      <c r="P80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802" s="17">
        <f>IFERROR(ZACKS_Screener[[#This Row],[Price]]/ZACKS_Screener[[#This Row],[EPS1]], "")</f>
        <v>-309.75</v>
      </c>
      <c r="R802" s="17">
        <f>IFERROR(ZACKS_Screener[[#This Row],[Price]]/ZACKS_Screener[[#This Row],[EPS2]], "")</f>
        <v>4956</v>
      </c>
      <c r="S802" s="17">
        <f>IFERROR(ZACKS_Screener[[#This Row],[PE1]]/(ZACKS_Screener[[#This Row],[EG1]]*100), "")</f>
        <v>-4.7494999999999985</v>
      </c>
      <c r="T802" s="17">
        <f>IFERROR(ZACKS_Screener[[#This Row],[PE2]]/(ZACKS_Screener[[#This Row],[EG2]]*100), "")</f>
        <v>49.56</v>
      </c>
      <c r="U802"/>
    </row>
    <row r="803" spans="1:21" x14ac:dyDescent="0.25">
      <c r="A803" s="20" t="s">
        <v>1432</v>
      </c>
      <c r="B803" s="34">
        <v>6444.14</v>
      </c>
      <c r="C803" s="6" t="s">
        <v>1431</v>
      </c>
      <c r="D803" s="6" t="s">
        <v>13</v>
      </c>
      <c r="E803" s="6" t="s">
        <v>18</v>
      </c>
      <c r="F803" s="6" t="s">
        <v>171</v>
      </c>
      <c r="G803">
        <v>12</v>
      </c>
      <c r="H803">
        <v>202212</v>
      </c>
      <c r="I803" s="8">
        <v>150.82</v>
      </c>
      <c r="J803" s="8">
        <v>4.6900000000000004</v>
      </c>
      <c r="K803" s="8">
        <v>6.04</v>
      </c>
      <c r="L803" s="8">
        <v>10.24</v>
      </c>
      <c r="M803" s="35" t="str">
        <f>INDEX(YahooDetails[], MATCH(ZACKS_Screener[Ticker], YahooDetails[Ticker],0), 3)</f>
        <v>Industrials</v>
      </c>
      <c r="N803" s="6" t="str">
        <f>INDEX(YahooDetails[], MATCH(ZACKS_Screener[Ticker], YahooDetails[Ticker],0), 2)</f>
        <v>Specialty Industrial Machinery</v>
      </c>
      <c r="O80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0.28784648187633255</v>
      </c>
      <c r="P80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0.69536423841059603</v>
      </c>
      <c r="Q803" s="17">
        <f>IFERROR(ZACKS_Screener[[#This Row],[Price]]/ZACKS_Screener[[#This Row],[EPS1]], "")</f>
        <v>24.970198675496686</v>
      </c>
      <c r="R803" s="17">
        <f>IFERROR(ZACKS_Screener[[#This Row],[Price]]/ZACKS_Screener[[#This Row],[EPS2]], "")</f>
        <v>14.728515624999998</v>
      </c>
      <c r="S803" s="17">
        <f>IFERROR(ZACKS_Screener[[#This Row],[PE1]]/(ZACKS_Screener[[#This Row],[EG1]]*100), "")</f>
        <v>0.86748319843021837</v>
      </c>
      <c r="T803" s="17">
        <f>IFERROR(ZACKS_Screener[[#This Row],[PE2]]/(ZACKS_Screener[[#This Row],[EG2]]*100), "")</f>
        <v>0.21181008184523809</v>
      </c>
      <c r="U803"/>
    </row>
    <row r="804" spans="1:21" x14ac:dyDescent="0.25">
      <c r="A804" s="20" t="s">
        <v>1434</v>
      </c>
      <c r="B804" s="34">
        <v>5780.96</v>
      </c>
      <c r="C804" s="6" t="s">
        <v>1433</v>
      </c>
      <c r="D804" s="6" t="s">
        <v>13</v>
      </c>
      <c r="E804" s="6" t="s">
        <v>14</v>
      </c>
      <c r="F804" s="6" t="s">
        <v>877</v>
      </c>
      <c r="G804">
        <v>7</v>
      </c>
      <c r="H804">
        <v>202207</v>
      </c>
      <c r="I804" s="8">
        <v>70.98</v>
      </c>
      <c r="J804" s="8">
        <v>-0.51</v>
      </c>
      <c r="K804" s="8">
        <v>-0.09</v>
      </c>
      <c r="L804" s="8">
        <v>0.47</v>
      </c>
      <c r="M804" s="35" t="str">
        <f>INDEX(YahooDetails[], MATCH(ZACKS_Screener[Ticker], YahooDetails[Ticker],0), 3)</f>
        <v>Technology</v>
      </c>
      <c r="N804" s="6" t="str">
        <f>INDEX(YahooDetails[], MATCH(ZACKS_Screener[Ticker], YahooDetails[Ticker],0), 2)</f>
        <v>Software—Application</v>
      </c>
      <c r="O80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0.82352941176470595</v>
      </c>
      <c r="P80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804" s="17">
        <f>IFERROR(ZACKS_Screener[[#This Row],[Price]]/ZACKS_Screener[[#This Row],[EPS1]], "")</f>
        <v>-788.66666666666674</v>
      </c>
      <c r="R804" s="17">
        <f>IFERROR(ZACKS_Screener[[#This Row],[Price]]/ZACKS_Screener[[#This Row],[EPS2]], "")</f>
        <v>151.02127659574469</v>
      </c>
      <c r="S804" s="17">
        <f>IFERROR(ZACKS_Screener[[#This Row],[PE1]]/(ZACKS_Screener[[#This Row],[EG1]]*100), "")</f>
        <v>-9.5766666666666662</v>
      </c>
      <c r="T804" s="17">
        <f>IFERROR(ZACKS_Screener[[#This Row],[PE2]]/(ZACKS_Screener[[#This Row],[EG2]]*100), "")</f>
        <v>1.5102127659574469</v>
      </c>
      <c r="U804"/>
    </row>
    <row r="805" spans="1:21" x14ac:dyDescent="0.25">
      <c r="A805" s="20" t="s">
        <v>1436</v>
      </c>
      <c r="B805" s="34">
        <v>36656</v>
      </c>
      <c r="C805" s="6" t="s">
        <v>1435</v>
      </c>
      <c r="D805" s="6" t="s">
        <v>13</v>
      </c>
      <c r="E805" s="6" t="s">
        <v>18</v>
      </c>
      <c r="F805" s="6" t="s">
        <v>1437</v>
      </c>
      <c r="G805">
        <v>12</v>
      </c>
      <c r="H805">
        <v>202212</v>
      </c>
      <c r="I805" s="8">
        <v>730.68</v>
      </c>
      <c r="J805" s="8">
        <v>29.66</v>
      </c>
      <c r="K805" s="8">
        <v>35.83</v>
      </c>
      <c r="L805" s="8">
        <v>38.119999999999997</v>
      </c>
      <c r="M805" s="35" t="str">
        <f>INDEX(YahooDetails[], MATCH(ZACKS_Screener[Ticker], YahooDetails[Ticker],0), 3)</f>
        <v>Industrials</v>
      </c>
      <c r="N805" s="6" t="str">
        <f>INDEX(YahooDetails[], MATCH(ZACKS_Screener[Ticker], YahooDetails[Ticker],0), 2)</f>
        <v>Industrial Distribution</v>
      </c>
      <c r="O80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0.20802427511800398</v>
      </c>
      <c r="P80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6.3912922132291355E-2</v>
      </c>
      <c r="Q805" s="17">
        <f>IFERROR(ZACKS_Screener[[#This Row],[Price]]/ZACKS_Screener[[#This Row],[EPS1]], "")</f>
        <v>20.392966787608149</v>
      </c>
      <c r="R805" s="17">
        <f>IFERROR(ZACKS_Screener[[#This Row],[Price]]/ZACKS_Screener[[#This Row],[EPS2]], "")</f>
        <v>19.167890870933892</v>
      </c>
      <c r="S805" s="17">
        <f>IFERROR(ZACKS_Screener[[#This Row],[PE1]]/(ZACKS_Screener[[#This Row],[EG1]]*100), "")</f>
        <v>0.98031668544644712</v>
      </c>
      <c r="T805" s="17">
        <f>IFERROR(ZACKS_Screener[[#This Row],[PE2]]/(ZACKS_Screener[[#This Row],[EG2]]*100), "")</f>
        <v>2.9990634493692645</v>
      </c>
      <c r="U805"/>
    </row>
    <row r="806" spans="1:21" x14ac:dyDescent="0.25">
      <c r="A806" s="20" t="s">
        <v>1439</v>
      </c>
      <c r="B806" s="34">
        <v>10849.86</v>
      </c>
      <c r="C806" s="6" t="s">
        <v>1438</v>
      </c>
      <c r="D806" s="6" t="s">
        <v>13</v>
      </c>
      <c r="E806" s="6" t="s">
        <v>23</v>
      </c>
      <c r="F806" s="6" t="s">
        <v>1224</v>
      </c>
      <c r="G806">
        <v>12</v>
      </c>
      <c r="H806">
        <v>202212</v>
      </c>
      <c r="I806" s="8">
        <v>59.92</v>
      </c>
      <c r="J806" s="8">
        <v>2.85</v>
      </c>
      <c r="K806" s="8">
        <v>2.5099999999999998</v>
      </c>
      <c r="L806" s="8">
        <v>2.99</v>
      </c>
      <c r="M806" s="35" t="str">
        <f>INDEX(YahooDetails[], MATCH(ZACKS_Screener[Ticker], YahooDetails[Ticker],0), 3)</f>
        <v>Industrials</v>
      </c>
      <c r="N806" s="6" t="str">
        <f>INDEX(YahooDetails[], MATCH(ZACKS_Screener[Ticker], YahooDetails[Ticker],0), 2)</f>
        <v>Integrated Freight &amp; Logistics</v>
      </c>
      <c r="O80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-0.11929824561403519</v>
      </c>
      <c r="P80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0.19123505976095637</v>
      </c>
      <c r="Q806" s="17">
        <f>IFERROR(ZACKS_Screener[[#This Row],[Price]]/ZACKS_Screener[[#This Row],[EPS1]], "")</f>
        <v>23.872509960159366</v>
      </c>
      <c r="R806" s="17">
        <f>IFERROR(ZACKS_Screener[[#This Row],[Price]]/ZACKS_Screener[[#This Row],[EPS2]], "")</f>
        <v>20.040133779264213</v>
      </c>
      <c r="S806" s="17">
        <f>IFERROR(ZACKS_Screener[[#This Row],[PE1]]/(ZACKS_Screener[[#This Row],[EG1]]*100), "")</f>
        <v>-2.0010780407780628</v>
      </c>
      <c r="T806" s="17">
        <f>IFERROR(ZACKS_Screener[[#This Row],[PE2]]/(ZACKS_Screener[[#This Row],[EG2]]*100), "")</f>
        <v>1.0479319955406901</v>
      </c>
      <c r="U806"/>
    </row>
    <row r="807" spans="1:21" x14ac:dyDescent="0.25">
      <c r="A807" s="20" t="s">
        <v>1441</v>
      </c>
      <c r="B807" s="34">
        <v>11566.72</v>
      </c>
      <c r="C807" s="6" t="s">
        <v>1440</v>
      </c>
      <c r="D807" s="6" t="s">
        <v>13</v>
      </c>
      <c r="E807" s="6" t="s">
        <v>330</v>
      </c>
      <c r="F807" s="6" t="s">
        <v>707</v>
      </c>
      <c r="G807">
        <v>12</v>
      </c>
      <c r="H807">
        <v>202212</v>
      </c>
      <c r="I807" s="8">
        <v>109.42</v>
      </c>
      <c r="J807" s="8">
        <v>-0.81</v>
      </c>
      <c r="K807" s="8">
        <v>2.64</v>
      </c>
      <c r="L807" s="8">
        <v>3.43</v>
      </c>
      <c r="M807" s="35" t="str">
        <f>INDEX(YahooDetails[], MATCH(ZACKS_Screener[Ticker], YahooDetails[Ticker],0), 3)</f>
        <v>Consumer Cyclical</v>
      </c>
      <c r="N807" s="6" t="str">
        <f>INDEX(YahooDetails[], MATCH(ZACKS_Screener[Ticker], YahooDetails[Ticker],0), 2)</f>
        <v>Lodging</v>
      </c>
      <c r="O80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80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0.29924242424242425</v>
      </c>
      <c r="Q807" s="17">
        <f>IFERROR(ZACKS_Screener[[#This Row],[Price]]/ZACKS_Screener[[#This Row],[EPS1]], "")</f>
        <v>41.446969696969695</v>
      </c>
      <c r="R807" s="17">
        <f>IFERROR(ZACKS_Screener[[#This Row],[Price]]/ZACKS_Screener[[#This Row],[EPS2]], "")</f>
        <v>31.900874635568513</v>
      </c>
      <c r="S807" s="17">
        <f>IFERROR(ZACKS_Screener[[#This Row],[PE1]]/(ZACKS_Screener[[#This Row],[EG1]]*100), "")</f>
        <v>0.41446969696969693</v>
      </c>
      <c r="T807" s="17">
        <f>IFERROR(ZACKS_Screener[[#This Row],[PE2]]/(ZACKS_Screener[[#This Row],[EG2]]*100), "")</f>
        <v>1.0660545447835554</v>
      </c>
      <c r="U807"/>
    </row>
    <row r="808" spans="1:21" x14ac:dyDescent="0.25">
      <c r="A808" s="20" t="s">
        <v>1443</v>
      </c>
      <c r="B808" s="34">
        <v>4251.79</v>
      </c>
      <c r="C808" s="6" t="s">
        <v>1442</v>
      </c>
      <c r="D808" s="6" t="s">
        <v>13</v>
      </c>
      <c r="E808" s="6" t="s">
        <v>41</v>
      </c>
      <c r="F808" s="6" t="s">
        <v>61</v>
      </c>
      <c r="G808">
        <v>3</v>
      </c>
      <c r="H808">
        <v>202303</v>
      </c>
      <c r="I808" s="8">
        <v>84.03</v>
      </c>
      <c r="J808" s="8">
        <v>3.03</v>
      </c>
      <c r="K808" s="8">
        <v>3.55</v>
      </c>
      <c r="L808" s="8">
        <v>3.96</v>
      </c>
      <c r="M808" s="35" t="str">
        <f>INDEX(YahooDetails[], MATCH(ZACKS_Screener[Ticker], YahooDetails[Ticker],0), 3)</f>
        <v>Healthcare</v>
      </c>
      <c r="N808" s="6" t="str">
        <f>INDEX(YahooDetails[], MATCH(ZACKS_Screener[Ticker], YahooDetails[Ticker],0), 2)</f>
        <v>Medical Instruments &amp; Supplies</v>
      </c>
      <c r="O80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0.17161716171617164</v>
      </c>
      <c r="P80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0.11549295774647891</v>
      </c>
      <c r="Q808" s="17">
        <f>IFERROR(ZACKS_Screener[[#This Row],[Price]]/ZACKS_Screener[[#This Row],[EPS1]], "")</f>
        <v>23.670422535211269</v>
      </c>
      <c r="R808" s="17">
        <f>IFERROR(ZACKS_Screener[[#This Row],[Price]]/ZACKS_Screener[[#This Row],[EPS2]], "")</f>
        <v>21.219696969696969</v>
      </c>
      <c r="S808" s="17">
        <f>IFERROR(ZACKS_Screener[[#This Row],[PE1]]/(ZACKS_Screener[[#This Row],[EG1]]*100), "")</f>
        <v>1.3792573131094257</v>
      </c>
      <c r="T808" s="17">
        <f>IFERROR(ZACKS_Screener[[#This Row],[PE2]]/(ZACKS_Screener[[#This Row],[EG2]]*100), "")</f>
        <v>1.8373152254249807</v>
      </c>
      <c r="U808"/>
    </row>
    <row r="809" spans="1:21" x14ac:dyDescent="0.25">
      <c r="A809" s="20" t="s">
        <v>1445</v>
      </c>
      <c r="B809" s="34">
        <v>28401.09</v>
      </c>
      <c r="C809" s="6" t="s">
        <v>1444</v>
      </c>
      <c r="D809" s="6" t="s">
        <v>13</v>
      </c>
      <c r="E809" s="6" t="s">
        <v>223</v>
      </c>
      <c r="F809" s="6" t="s">
        <v>512</v>
      </c>
      <c r="G809">
        <v>12</v>
      </c>
      <c r="H809">
        <v>202212</v>
      </c>
      <c r="I809" s="8">
        <v>31.48</v>
      </c>
      <c r="J809" s="8">
        <v>2.15</v>
      </c>
      <c r="K809" s="8">
        <v>3.13</v>
      </c>
      <c r="L809" s="8">
        <v>3.71</v>
      </c>
      <c r="M809" s="35" t="str">
        <f>INDEX(YahooDetails[], MATCH(ZACKS_Screener[Ticker], YahooDetails[Ticker],0), 3)</f>
        <v>Energy</v>
      </c>
      <c r="N809" s="6" t="str">
        <f>INDEX(YahooDetails[], MATCH(ZACKS_Screener[Ticker], YahooDetails[Ticker],0), 2)</f>
        <v>Oil &amp; Gas Equipment &amp; Services</v>
      </c>
      <c r="O80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0.45581395348837211</v>
      </c>
      <c r="P80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0.18530351437699683</v>
      </c>
      <c r="Q809" s="17">
        <f>IFERROR(ZACKS_Screener[[#This Row],[Price]]/ZACKS_Screener[[#This Row],[EPS1]], "")</f>
        <v>10.057507987220447</v>
      </c>
      <c r="R809" s="17">
        <f>IFERROR(ZACKS_Screener[[#This Row],[Price]]/ZACKS_Screener[[#This Row],[EPS2]], "")</f>
        <v>8.4851752021563343</v>
      </c>
      <c r="S809" s="17">
        <f>IFERROR(ZACKS_Screener[[#This Row],[PE1]]/(ZACKS_Screener[[#This Row],[EG1]]*100), "")</f>
        <v>0.22064940992371387</v>
      </c>
      <c r="T809" s="17">
        <f>IFERROR(ZACKS_Screener[[#This Row],[PE2]]/(ZACKS_Screener[[#This Row],[EG2]]*100), "")</f>
        <v>0.45790686866809177</v>
      </c>
      <c r="U809"/>
    </row>
    <row r="810" spans="1:21" x14ac:dyDescent="0.25">
      <c r="A810" s="20" t="s">
        <v>1447</v>
      </c>
      <c r="B810" s="34">
        <v>4552.1899999999996</v>
      </c>
      <c r="C810" s="6" t="s">
        <v>1446</v>
      </c>
      <c r="D810" s="6" t="s">
        <v>22</v>
      </c>
      <c r="E810" s="6" t="s">
        <v>41</v>
      </c>
      <c r="F810" s="6" t="s">
        <v>67</v>
      </c>
      <c r="G810">
        <v>12</v>
      </c>
      <c r="H810">
        <v>202212</v>
      </c>
      <c r="I810" s="8">
        <v>34.57</v>
      </c>
      <c r="J810" s="8">
        <v>2.21</v>
      </c>
      <c r="K810" s="8">
        <v>2.59</v>
      </c>
      <c r="L810" s="8">
        <v>3.71</v>
      </c>
      <c r="M810" s="35" t="str">
        <f>INDEX(YahooDetails[], MATCH(ZACKS_Screener[Ticker], YahooDetails[Ticker],0), 3)</f>
        <v>Healthcare</v>
      </c>
      <c r="N810" s="6" t="str">
        <f>INDEX(YahooDetails[], MATCH(ZACKS_Screener[Ticker], YahooDetails[Ticker],0), 2)</f>
        <v>Biotechnology</v>
      </c>
      <c r="O81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0.17194570135746601</v>
      </c>
      <c r="P81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0.43243243243243251</v>
      </c>
      <c r="Q810" s="17">
        <f>IFERROR(ZACKS_Screener[[#This Row],[Price]]/ZACKS_Screener[[#This Row],[EPS1]], "")</f>
        <v>13.347490347490348</v>
      </c>
      <c r="R810" s="17">
        <f>IFERROR(ZACKS_Screener[[#This Row],[Price]]/ZACKS_Screener[[#This Row],[EPS2]], "")</f>
        <v>9.3180592991913755</v>
      </c>
      <c r="S810" s="17">
        <f>IFERROR(ZACKS_Screener[[#This Row],[PE1]]/(ZACKS_Screener[[#This Row],[EG1]]*100), "")</f>
        <v>0.77626193863035986</v>
      </c>
      <c r="T810" s="17">
        <f>IFERROR(ZACKS_Screener[[#This Row],[PE2]]/(ZACKS_Screener[[#This Row],[EG2]]*100), "")</f>
        <v>0.21548012129380054</v>
      </c>
      <c r="U810"/>
    </row>
    <row r="811" spans="1:21" x14ac:dyDescent="0.25">
      <c r="A811" s="20" t="s">
        <v>1449</v>
      </c>
      <c r="B811" s="34">
        <v>8520.2800000000007</v>
      </c>
      <c r="C811" s="6" t="s">
        <v>1448</v>
      </c>
      <c r="D811" s="6" t="s">
        <v>22</v>
      </c>
      <c r="E811" s="6" t="s">
        <v>330</v>
      </c>
      <c r="F811" s="6" t="s">
        <v>352</v>
      </c>
      <c r="G811">
        <v>12</v>
      </c>
      <c r="H811">
        <v>202212</v>
      </c>
      <c r="I811" s="8">
        <v>61.47</v>
      </c>
      <c r="J811" s="8">
        <v>4.45</v>
      </c>
      <c r="K811" s="8">
        <v>4.45</v>
      </c>
      <c r="L811" s="8">
        <v>4.96</v>
      </c>
      <c r="M811" s="35" t="str">
        <f>INDEX(YahooDetails[], MATCH(ZACKS_Screener[Ticker], YahooDetails[Ticker],0), 3)</f>
        <v>Consumer Cyclical</v>
      </c>
      <c r="N811" s="6" t="str">
        <f>INDEX(YahooDetails[], MATCH(ZACKS_Screener[Ticker], YahooDetails[Ticker],0), 2)</f>
        <v>Leisure</v>
      </c>
      <c r="O81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</v>
      </c>
      <c r="P81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0.11460674157303366</v>
      </c>
      <c r="Q811" s="17">
        <f>IFERROR(ZACKS_Screener[[#This Row],[Price]]/ZACKS_Screener[[#This Row],[EPS1]], "")</f>
        <v>13.813483146067416</v>
      </c>
      <c r="R811" s="17">
        <f>IFERROR(ZACKS_Screener[[#This Row],[Price]]/ZACKS_Screener[[#This Row],[EPS2]], "")</f>
        <v>12.393145161290322</v>
      </c>
      <c r="S811" s="17" t="str">
        <f>IFERROR(ZACKS_Screener[[#This Row],[PE1]]/(ZACKS_Screener[[#This Row],[EG1]]*100), "")</f>
        <v/>
      </c>
      <c r="T811" s="17">
        <f>IFERROR(ZACKS_Screener[[#This Row],[PE2]]/(ZACKS_Screener[[#This Row],[EG2]]*100), "")</f>
        <v>1.081362666034156</v>
      </c>
      <c r="U811"/>
    </row>
    <row r="812" spans="1:21" x14ac:dyDescent="0.25">
      <c r="A812" s="20" t="s">
        <v>3745</v>
      </c>
      <c r="B812" s="34">
        <v>2404.0700000000002</v>
      </c>
      <c r="C812" s="6" t="s">
        <v>3744</v>
      </c>
      <c r="D812" s="6" t="s">
        <v>13</v>
      </c>
      <c r="E812" s="6" t="s">
        <v>37</v>
      </c>
      <c r="F812" s="6" t="s">
        <v>156</v>
      </c>
      <c r="G812">
        <v>12</v>
      </c>
      <c r="H812">
        <v>202212</v>
      </c>
      <c r="I812" s="8">
        <v>26.17</v>
      </c>
      <c r="J812" s="8">
        <v>2.08</v>
      </c>
      <c r="K812" s="8">
        <v>2.2000000000000002</v>
      </c>
      <c r="L812" s="8">
        <v>2.41</v>
      </c>
      <c r="M812" s="35" t="str">
        <f>INDEX(YahooDetails[], MATCH(ZACKS_Screener[Ticker], YahooDetails[Ticker],0), 3)</f>
        <v>Real Estate</v>
      </c>
      <c r="N812" s="6" t="str">
        <f>INDEX(YahooDetails[], MATCH(ZACKS_Screener[Ticker], YahooDetails[Ticker],0), 2)</f>
        <v>REIT—Specialty</v>
      </c>
      <c r="O81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5.7692307692307744E-2</v>
      </c>
      <c r="P81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9.5454545454545431E-2</v>
      </c>
      <c r="Q812" s="17">
        <f>IFERROR(ZACKS_Screener[[#This Row],[Price]]/ZACKS_Screener[[#This Row],[EPS1]], "")</f>
        <v>11.895454545454545</v>
      </c>
      <c r="R812" s="17">
        <f>IFERROR(ZACKS_Screener[[#This Row],[Price]]/ZACKS_Screener[[#This Row],[EPS2]], "")</f>
        <v>10.858921161825727</v>
      </c>
      <c r="S812" s="17">
        <f>IFERROR(ZACKS_Screener[[#This Row],[PE1]]/(ZACKS_Screener[[#This Row],[EG1]]*100), "")</f>
        <v>2.0618787878787859</v>
      </c>
      <c r="T812" s="17">
        <f>IFERROR(ZACKS_Screener[[#This Row],[PE2]]/(ZACKS_Screener[[#This Row],[EG2]]*100), "")</f>
        <v>1.1376012645722193</v>
      </c>
      <c r="U812"/>
    </row>
    <row r="813" spans="1:21" x14ac:dyDescent="0.25">
      <c r="A813" s="20" t="s">
        <v>3748</v>
      </c>
      <c r="B813" s="34">
        <v>2417.5</v>
      </c>
      <c r="C813" s="6" t="s">
        <v>3747</v>
      </c>
      <c r="D813" s="6" t="s">
        <v>13</v>
      </c>
      <c r="E813" s="6" t="s">
        <v>14</v>
      </c>
      <c r="F813" s="6" t="s">
        <v>630</v>
      </c>
      <c r="G813">
        <v>12</v>
      </c>
      <c r="H813">
        <v>202212</v>
      </c>
      <c r="I813" s="8">
        <v>11.36</v>
      </c>
      <c r="J813" s="8">
        <v>0.98</v>
      </c>
      <c r="K813" s="8">
        <v>0.61</v>
      </c>
      <c r="L813" s="8">
        <v>0.76</v>
      </c>
      <c r="M813" s="35" t="str">
        <f>INDEX(YahooDetails[], MATCH(ZACKS_Screener[Ticker], YahooDetails[Ticker],0), 3)</f>
        <v>Industrials</v>
      </c>
      <c r="N813" s="6" t="str">
        <f>INDEX(YahooDetails[], MATCH(ZACKS_Screener[Ticker], YahooDetails[Ticker],0), 2)</f>
        <v>Electrical Equipment &amp; Parts</v>
      </c>
      <c r="O81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-0.37755102040816324</v>
      </c>
      <c r="P81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0.24590163934426235</v>
      </c>
      <c r="Q813" s="17">
        <f>IFERROR(ZACKS_Screener[[#This Row],[Price]]/ZACKS_Screener[[#This Row],[EPS1]], "")</f>
        <v>18.622950819672131</v>
      </c>
      <c r="R813" s="17">
        <f>IFERROR(ZACKS_Screener[[#This Row],[Price]]/ZACKS_Screener[[#This Row],[EPS2]], "")</f>
        <v>14.94736842105263</v>
      </c>
      <c r="S813" s="17">
        <f>IFERROR(ZACKS_Screener[[#This Row],[PE1]]/(ZACKS_Screener[[#This Row],[EG1]]*100), "")</f>
        <v>-0.49325653522374835</v>
      </c>
      <c r="T813" s="17">
        <f>IFERROR(ZACKS_Screener[[#This Row],[PE2]]/(ZACKS_Screener[[#This Row],[EG2]]*100), "")</f>
        <v>0.60785964912280677</v>
      </c>
      <c r="U813"/>
    </row>
    <row r="814" spans="1:21" x14ac:dyDescent="0.25">
      <c r="A814" s="20" t="s">
        <v>1451</v>
      </c>
      <c r="B814" s="34">
        <v>15475.55</v>
      </c>
      <c r="C814" s="6" t="s">
        <v>1450</v>
      </c>
      <c r="D814" s="6" t="s">
        <v>22</v>
      </c>
      <c r="E814" s="6" t="s">
        <v>37</v>
      </c>
      <c r="F814" s="6" t="s">
        <v>646</v>
      </c>
      <c r="G814">
        <v>12</v>
      </c>
      <c r="H814">
        <v>202212</v>
      </c>
      <c r="I814" s="8">
        <v>10.72</v>
      </c>
      <c r="J814" s="8">
        <v>1.5</v>
      </c>
      <c r="K814" s="8">
        <v>1.42</v>
      </c>
      <c r="L814" s="8">
        <v>1.35</v>
      </c>
      <c r="M814" s="35" t="str">
        <f>INDEX(YahooDetails[], MATCH(ZACKS_Screener[Ticker], YahooDetails[Ticker],0), 3)</f>
        <v>Financial Services</v>
      </c>
      <c r="N814" s="6" t="str">
        <f>INDEX(YahooDetails[], MATCH(ZACKS_Screener[Ticker], YahooDetails[Ticker],0), 2)</f>
        <v>Banks—Regional</v>
      </c>
      <c r="O81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-5.3333333333333378E-2</v>
      </c>
      <c r="P81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-4.9295774647887217E-2</v>
      </c>
      <c r="Q814" s="17">
        <f>IFERROR(ZACKS_Screener[[#This Row],[Price]]/ZACKS_Screener[[#This Row],[EPS1]], "")</f>
        <v>7.5492957746478879</v>
      </c>
      <c r="R814" s="17">
        <f>IFERROR(ZACKS_Screener[[#This Row],[Price]]/ZACKS_Screener[[#This Row],[EPS2]], "")</f>
        <v>7.9407407407407407</v>
      </c>
      <c r="S814" s="17">
        <f>IFERROR(ZACKS_Screener[[#This Row],[PE1]]/(ZACKS_Screener[[#This Row],[EG1]]*100), "")</f>
        <v>-1.4154929577464779</v>
      </c>
      <c r="T814" s="17">
        <f>IFERROR(ZACKS_Screener[[#This Row],[PE2]]/(ZACKS_Screener[[#This Row],[EG2]]*100), "")</f>
        <v>-1.6108359788359825</v>
      </c>
      <c r="U814"/>
    </row>
    <row r="815" spans="1:21" x14ac:dyDescent="0.25">
      <c r="A815" s="20" t="s">
        <v>1453</v>
      </c>
      <c r="B815" s="34">
        <v>78511.64</v>
      </c>
      <c r="C815" s="6" t="s">
        <v>1452</v>
      </c>
      <c r="D815" s="6" t="s">
        <v>13</v>
      </c>
      <c r="E815" s="6" t="s">
        <v>41</v>
      </c>
      <c r="F815" s="6" t="s">
        <v>73</v>
      </c>
      <c r="G815">
        <v>12</v>
      </c>
      <c r="H815">
        <v>202212</v>
      </c>
      <c r="I815" s="8">
        <v>285.3</v>
      </c>
      <c r="J815" s="8">
        <v>16.89</v>
      </c>
      <c r="K815" s="8">
        <v>18.09</v>
      </c>
      <c r="L815" s="8">
        <v>19.690000000000001</v>
      </c>
      <c r="M815" s="35" t="str">
        <f>INDEX(YahooDetails[], MATCH(ZACKS_Screener[Ticker], YahooDetails[Ticker],0), 3)</f>
        <v>Healthcare</v>
      </c>
      <c r="N815" s="6" t="str">
        <f>INDEX(YahooDetails[], MATCH(ZACKS_Screener[Ticker], YahooDetails[Ticker],0), 2)</f>
        <v>Medical Care Facilities</v>
      </c>
      <c r="O81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7.1047957371225531E-2</v>
      </c>
      <c r="P81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8.8446655610834798E-2</v>
      </c>
      <c r="Q815" s="17">
        <f>IFERROR(ZACKS_Screener[[#This Row],[Price]]/ZACKS_Screener[[#This Row],[EPS1]], "")</f>
        <v>15.771144278606966</v>
      </c>
      <c r="R815" s="17">
        <f>IFERROR(ZACKS_Screener[[#This Row],[Price]]/ZACKS_Screener[[#This Row],[EPS2]], "")</f>
        <v>14.489588623666835</v>
      </c>
      <c r="S815" s="17">
        <f>IFERROR(ZACKS_Screener[[#This Row],[PE1]]/(ZACKS_Screener[[#This Row],[EG1]]*100), "")</f>
        <v>2.2197885572139318</v>
      </c>
      <c r="T815" s="17">
        <f>IFERROR(ZACKS_Screener[[#This Row],[PE2]]/(ZACKS_Screener[[#This Row],[EG2]]*100), "")</f>
        <v>1.63822911376333</v>
      </c>
      <c r="U815"/>
    </row>
    <row r="816" spans="1:21" x14ac:dyDescent="0.25">
      <c r="A816" s="20" t="s">
        <v>3752</v>
      </c>
      <c r="B816" s="34">
        <v>2070.13</v>
      </c>
      <c r="C816" s="6" t="s">
        <v>3751</v>
      </c>
      <c r="D816" s="6" t="s">
        <v>22</v>
      </c>
      <c r="E816" s="6" t="s">
        <v>41</v>
      </c>
      <c r="F816" s="6" t="s">
        <v>67</v>
      </c>
      <c r="G816">
        <v>12</v>
      </c>
      <c r="H816">
        <v>202212</v>
      </c>
      <c r="I816" s="8">
        <v>11.95</v>
      </c>
      <c r="J816" s="8">
        <v>-2.13</v>
      </c>
      <c r="K816" s="8">
        <v>-0.75</v>
      </c>
      <c r="L816" s="8">
        <v>-1.56</v>
      </c>
      <c r="M816" s="35" t="str">
        <f>INDEX(YahooDetails[], MATCH(ZACKS_Screener[Ticker], YahooDetails[Ticker],0), 3)</f>
        <v>Healthcare</v>
      </c>
      <c r="N816" s="6" t="str">
        <f>INDEX(YahooDetails[], MATCH(ZACKS_Screener[Ticker], YahooDetails[Ticker],0), 2)</f>
        <v>Drug Manufacturers—Specialty &amp; Generic</v>
      </c>
      <c r="O81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0.647887323943662</v>
      </c>
      <c r="P81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-1.08</v>
      </c>
      <c r="Q816" s="17">
        <f>IFERROR(ZACKS_Screener[[#This Row],[Price]]/ZACKS_Screener[[#This Row],[EPS1]], "")</f>
        <v>-15.933333333333332</v>
      </c>
      <c r="R816" s="17">
        <f>IFERROR(ZACKS_Screener[[#This Row],[Price]]/ZACKS_Screener[[#This Row],[EPS2]], "")</f>
        <v>-7.6602564102564097</v>
      </c>
      <c r="S816" s="17">
        <f>IFERROR(ZACKS_Screener[[#This Row],[PE1]]/(ZACKS_Screener[[#This Row],[EG1]]*100), "")</f>
        <v>-0.24592753623188399</v>
      </c>
      <c r="T816" s="17">
        <f>IFERROR(ZACKS_Screener[[#This Row],[PE2]]/(ZACKS_Screener[[#This Row],[EG2]]*100), "")</f>
        <v>7.0928300094966756E-2</v>
      </c>
      <c r="U816"/>
    </row>
    <row r="817" spans="1:21" x14ac:dyDescent="0.25">
      <c r="A817" s="20" t="s">
        <v>1455</v>
      </c>
      <c r="B817" s="34">
        <v>5301.75</v>
      </c>
      <c r="C817" s="6" t="s">
        <v>1454</v>
      </c>
      <c r="D817" s="6" t="s">
        <v>22</v>
      </c>
      <c r="E817" s="6" t="s">
        <v>14</v>
      </c>
      <c r="F817" s="6" t="s">
        <v>201</v>
      </c>
      <c r="G817">
        <v>1</v>
      </c>
      <c r="H817">
        <v>202301</v>
      </c>
      <c r="I817" s="8">
        <v>27.63</v>
      </c>
      <c r="J817" s="8">
        <v>-0.55000000000000004</v>
      </c>
      <c r="K817" s="8">
        <v>-0.28000000000000003</v>
      </c>
      <c r="L817" s="8">
        <v>0.03</v>
      </c>
      <c r="M817" s="35" t="str">
        <f>INDEX(YahooDetails[], MATCH(ZACKS_Screener[Ticker], YahooDetails[Ticker],0), 3)</f>
        <v>Technology</v>
      </c>
      <c r="N817" s="6" t="str">
        <f>INDEX(YahooDetails[], MATCH(ZACKS_Screener[Ticker], YahooDetails[Ticker],0), 2)</f>
        <v>Software—Infrastructure</v>
      </c>
      <c r="O81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0.49090909090909091</v>
      </c>
      <c r="P81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817" s="17">
        <f>IFERROR(ZACKS_Screener[[#This Row],[Price]]/ZACKS_Screener[[#This Row],[EPS1]], "")</f>
        <v>-98.678571428571416</v>
      </c>
      <c r="R817" s="17">
        <f>IFERROR(ZACKS_Screener[[#This Row],[Price]]/ZACKS_Screener[[#This Row],[EPS2]], "")</f>
        <v>921</v>
      </c>
      <c r="S817" s="17">
        <f>IFERROR(ZACKS_Screener[[#This Row],[PE1]]/(ZACKS_Screener[[#This Row],[EG1]]*100), "")</f>
        <v>-2.0101190476190474</v>
      </c>
      <c r="T817" s="17">
        <f>IFERROR(ZACKS_Screener[[#This Row],[PE2]]/(ZACKS_Screener[[#This Row],[EG2]]*100), "")</f>
        <v>9.2100000000000009</v>
      </c>
      <c r="U817"/>
    </row>
    <row r="818" spans="1:21" x14ac:dyDescent="0.25">
      <c r="A818" s="20" t="s">
        <v>1457</v>
      </c>
      <c r="B818" s="34">
        <v>303030.40999999997</v>
      </c>
      <c r="C818" s="6" t="s">
        <v>1456</v>
      </c>
      <c r="D818" s="6" t="s">
        <v>13</v>
      </c>
      <c r="E818" s="6" t="s">
        <v>30</v>
      </c>
      <c r="F818" s="6" t="s">
        <v>455</v>
      </c>
      <c r="G818">
        <v>1</v>
      </c>
      <c r="H818">
        <v>202301</v>
      </c>
      <c r="I818" s="8">
        <v>301.41000000000003</v>
      </c>
      <c r="J818" s="8">
        <v>16.690000000000001</v>
      </c>
      <c r="K818" s="8">
        <v>15.02</v>
      </c>
      <c r="L818" s="8">
        <v>16.010000000000002</v>
      </c>
      <c r="M818" s="35" t="str">
        <f>INDEX(YahooDetails[], MATCH(ZACKS_Screener[Ticker], YahooDetails[Ticker],0), 3)</f>
        <v>Consumer Cyclical</v>
      </c>
      <c r="N818" s="6" t="str">
        <f>INDEX(YahooDetails[], MATCH(ZACKS_Screener[Ticker], YahooDetails[Ticker],0), 2)</f>
        <v>Home Improvement Retail</v>
      </c>
      <c r="O81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-0.10005991611743568</v>
      </c>
      <c r="P81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6.5912117177097343E-2</v>
      </c>
      <c r="Q818" s="17">
        <f>IFERROR(ZACKS_Screener[[#This Row],[Price]]/ZACKS_Screener[[#This Row],[EPS1]], "")</f>
        <v>20.067243675099871</v>
      </c>
      <c r="R818" s="17">
        <f>IFERROR(ZACKS_Screener[[#This Row],[Price]]/ZACKS_Screener[[#This Row],[EPS2]], "")</f>
        <v>18.8263585259213</v>
      </c>
      <c r="S818" s="17">
        <f>IFERROR(ZACKS_Screener[[#This Row],[PE1]]/(ZACKS_Screener[[#This Row],[EG1]]*100), "")</f>
        <v>-2.0055227361521948</v>
      </c>
      <c r="T818" s="17">
        <f>IFERROR(ZACKS_Screener[[#This Row],[PE2]]/(ZACKS_Screener[[#This Row],[EG2]]*100), "")</f>
        <v>2.8562818692862355</v>
      </c>
      <c r="U818"/>
    </row>
    <row r="819" spans="1:21" x14ac:dyDescent="0.25">
      <c r="A819" s="20" t="s">
        <v>1459</v>
      </c>
      <c r="B819" s="34">
        <v>122371.6</v>
      </c>
      <c r="C819" s="6" t="s">
        <v>1458</v>
      </c>
      <c r="D819" s="6" t="s">
        <v>13</v>
      </c>
      <c r="E819" s="6" t="s">
        <v>37</v>
      </c>
      <c r="F819" s="6" t="s">
        <v>418</v>
      </c>
      <c r="G819">
        <v>3</v>
      </c>
      <c r="H819">
        <v>202303</v>
      </c>
      <c r="I819" s="8">
        <v>66.2</v>
      </c>
      <c r="J819" s="8">
        <v>3.08</v>
      </c>
      <c r="K819" s="8">
        <v>3.51</v>
      </c>
      <c r="L819" s="8">
        <v>4.1100000000000003</v>
      </c>
      <c r="M819" s="35" t="str">
        <f>INDEX(YahooDetails[], MATCH(ZACKS_Screener[Ticker], YahooDetails[Ticker],0), 3)</f>
        <v>Financial Services</v>
      </c>
      <c r="N819" s="6" t="str">
        <f>INDEX(YahooDetails[], MATCH(ZACKS_Screener[Ticker], YahooDetails[Ticker],0), 2)</f>
        <v>Banks—Regional</v>
      </c>
      <c r="O81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0.13961038961038952</v>
      </c>
      <c r="P81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0.17094017094017111</v>
      </c>
      <c r="Q819" s="17">
        <f>IFERROR(ZACKS_Screener[[#This Row],[Price]]/ZACKS_Screener[[#This Row],[EPS1]], "")</f>
        <v>18.860398860398863</v>
      </c>
      <c r="R819" s="17">
        <f>IFERROR(ZACKS_Screener[[#This Row],[Price]]/ZACKS_Screener[[#This Row],[EPS2]], "")</f>
        <v>16.107055961070561</v>
      </c>
      <c r="S819" s="17">
        <f>IFERROR(ZACKS_Screener[[#This Row],[PE1]]/(ZACKS_Screener[[#This Row],[EG1]]*100), "")</f>
        <v>1.3509308951169428</v>
      </c>
      <c r="T819" s="17">
        <f>IFERROR(ZACKS_Screener[[#This Row],[PE2]]/(ZACKS_Screener[[#This Row],[EG2]]*100), "")</f>
        <v>0.9422627737226269</v>
      </c>
      <c r="U819"/>
    </row>
    <row r="820" spans="1:21" x14ac:dyDescent="0.25">
      <c r="A820" s="20" t="s">
        <v>1461</v>
      </c>
      <c r="B820" s="34">
        <v>4087.04</v>
      </c>
      <c r="C820" s="6" t="s">
        <v>1460</v>
      </c>
      <c r="D820" s="6" t="s">
        <v>13</v>
      </c>
      <c r="E820" s="6" t="s">
        <v>118</v>
      </c>
      <c r="F820" s="6" t="s">
        <v>119</v>
      </c>
      <c r="G820">
        <v>12</v>
      </c>
      <c r="H820">
        <v>202212</v>
      </c>
      <c r="I820" s="8">
        <v>37.299999999999997</v>
      </c>
      <c r="J820" s="8">
        <v>2.2000000000000002</v>
      </c>
      <c r="K820" s="8">
        <v>2.2400000000000002</v>
      </c>
      <c r="L820" s="8">
        <v>2.38</v>
      </c>
      <c r="M820" s="35" t="str">
        <f>INDEX(YahooDetails[], MATCH(ZACKS_Screener[Ticker], YahooDetails[Ticker],0), 3)</f>
        <v>Utilities</v>
      </c>
      <c r="N820" s="6" t="str">
        <f>INDEX(YahooDetails[], MATCH(ZACKS_Screener[Ticker], YahooDetails[Ticker],0), 2)</f>
        <v>Utilities—Regulated Electric</v>
      </c>
      <c r="O82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1.8181818181818195E-2</v>
      </c>
      <c r="P82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6.2499999999999854E-2</v>
      </c>
      <c r="Q820" s="17">
        <f>IFERROR(ZACKS_Screener[[#This Row],[Price]]/ZACKS_Screener[[#This Row],[EPS1]], "")</f>
        <v>16.651785714285712</v>
      </c>
      <c r="R820" s="17">
        <f>IFERROR(ZACKS_Screener[[#This Row],[Price]]/ZACKS_Screener[[#This Row],[EPS2]], "")</f>
        <v>15.672268907563025</v>
      </c>
      <c r="S820" s="17">
        <f>IFERROR(ZACKS_Screener[[#This Row],[PE1]]/(ZACKS_Screener[[#This Row],[EG1]]*100), "")</f>
        <v>9.1584821428571352</v>
      </c>
      <c r="T820" s="17">
        <f>IFERROR(ZACKS_Screener[[#This Row],[PE2]]/(ZACKS_Screener[[#This Row],[EG2]]*100), "")</f>
        <v>2.5075630252100898</v>
      </c>
      <c r="U820"/>
    </row>
    <row r="821" spans="1:21" x14ac:dyDescent="0.25">
      <c r="A821" s="20" t="s">
        <v>1463</v>
      </c>
      <c r="B821" s="34">
        <v>22990.66</v>
      </c>
      <c r="C821" s="6" t="s">
        <v>1462</v>
      </c>
      <c r="D821" s="6" t="s">
        <v>13</v>
      </c>
      <c r="E821" s="6" t="s">
        <v>179</v>
      </c>
      <c r="F821" s="6" t="s">
        <v>180</v>
      </c>
      <c r="G821">
        <v>10</v>
      </c>
      <c r="H821">
        <v>202210</v>
      </c>
      <c r="I821" s="8">
        <v>167.81</v>
      </c>
      <c r="J821" s="8">
        <v>2.5499999999999998</v>
      </c>
      <c r="K821" s="8">
        <v>2.92</v>
      </c>
      <c r="L821" s="8">
        <v>3.35</v>
      </c>
      <c r="M821" s="35" t="str">
        <f>INDEX(YahooDetails[], MATCH(ZACKS_Screener[Ticker], YahooDetails[Ticker],0), 3)</f>
        <v>Industrials</v>
      </c>
      <c r="N821" s="6" t="str">
        <f>INDEX(YahooDetails[], MATCH(ZACKS_Screener[Ticker], YahooDetails[Ticker],0), 2)</f>
        <v>Aerospace &amp; Defense</v>
      </c>
      <c r="O82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0.14509803921568631</v>
      </c>
      <c r="P82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0.1472602739726028</v>
      </c>
      <c r="Q821" s="17">
        <f>IFERROR(ZACKS_Screener[[#This Row],[Price]]/ZACKS_Screener[[#This Row],[EPS1]], "")</f>
        <v>57.469178082191782</v>
      </c>
      <c r="R821" s="17">
        <f>IFERROR(ZACKS_Screener[[#This Row],[Price]]/ZACKS_Screener[[#This Row],[EPS2]], "")</f>
        <v>50.092537313432835</v>
      </c>
      <c r="S821" s="17">
        <f>IFERROR(ZACKS_Screener[[#This Row],[PE1]]/(ZACKS_Screener[[#This Row],[EG1]]*100), "")</f>
        <v>3.9607136245834869</v>
      </c>
      <c r="T821" s="17">
        <f>IFERROR(ZACKS_Screener[[#This Row],[PE2]]/(ZACKS_Screener[[#This Row],[EG2]]*100), "")</f>
        <v>3.4016327664005539</v>
      </c>
      <c r="U821"/>
    </row>
    <row r="822" spans="1:21" x14ac:dyDescent="0.25">
      <c r="A822" s="20" t="s">
        <v>1464</v>
      </c>
      <c r="B822" s="34">
        <v>18381.84</v>
      </c>
      <c r="C822" s="6" t="s">
        <v>1462</v>
      </c>
      <c r="D822" s="6" t="s">
        <v>13</v>
      </c>
      <c r="E822" s="6" t="s">
        <v>179</v>
      </c>
      <c r="F822" s="6" t="s">
        <v>180</v>
      </c>
      <c r="G822">
        <v>10</v>
      </c>
      <c r="H822">
        <v>202210</v>
      </c>
      <c r="I822" s="8">
        <v>134.16999999999999</v>
      </c>
      <c r="J822" s="8">
        <v>2.5499999999999998</v>
      </c>
      <c r="M822" s="35" t="str">
        <f>INDEX(YahooDetails[], MATCH(ZACKS_Screener[Ticker], YahooDetails[Ticker],0), 3)</f>
        <v>Industrials</v>
      </c>
      <c r="N822" s="6" t="str">
        <f>INDEX(YahooDetails[], MATCH(ZACKS_Screener[Ticker], YahooDetails[Ticker],0), 2)</f>
        <v>Aerospace &amp; Defense</v>
      </c>
      <c r="O82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822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822" s="17" t="str">
        <f>IFERROR(ZACKS_Screener[[#This Row],[Price]]/ZACKS_Screener[[#This Row],[EPS1]], "")</f>
        <v/>
      </c>
      <c r="R822" s="17" t="str">
        <f>IFERROR(ZACKS_Screener[[#This Row],[Price]]/ZACKS_Screener[[#This Row],[EPS2]], "")</f>
        <v/>
      </c>
      <c r="S822" s="17" t="str">
        <f>IFERROR(ZACKS_Screener[[#This Row],[PE1]]/(ZACKS_Screener[[#This Row],[EG1]]*100), "")</f>
        <v/>
      </c>
      <c r="T822" s="17" t="str">
        <f>IFERROR(ZACKS_Screener[[#This Row],[PE2]]/(ZACKS_Screener[[#This Row],[EG2]]*100), "")</f>
        <v/>
      </c>
      <c r="U822"/>
    </row>
    <row r="823" spans="1:21" x14ac:dyDescent="0.25">
      <c r="A823" s="20" t="s">
        <v>3756</v>
      </c>
      <c r="B823" s="34">
        <v>2327.9</v>
      </c>
      <c r="C823" s="6" t="s">
        <v>3755</v>
      </c>
      <c r="D823" s="6" t="s">
        <v>22</v>
      </c>
      <c r="E823" s="6" t="s">
        <v>51</v>
      </c>
      <c r="F823" s="6" t="s">
        <v>817</v>
      </c>
      <c r="G823">
        <v>2</v>
      </c>
      <c r="H823">
        <v>202302</v>
      </c>
      <c r="I823" s="8">
        <v>96.84</v>
      </c>
      <c r="J823" s="8">
        <v>9.4499999999999993</v>
      </c>
      <c r="K823" s="8">
        <v>8.74</v>
      </c>
      <c r="L823" s="8">
        <v>9.98</v>
      </c>
      <c r="M823" s="35" t="str">
        <f>INDEX(YahooDetails[], MATCH(ZACKS_Screener[Ticker], YahooDetails[Ticker],0), 3)</f>
        <v>Consumer Defensive</v>
      </c>
      <c r="N823" s="6" t="str">
        <f>INDEX(YahooDetails[], MATCH(ZACKS_Screener[Ticker], YahooDetails[Ticker],0), 2)</f>
        <v>Household &amp; Personal Products</v>
      </c>
      <c r="O82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-7.5132275132275037E-2</v>
      </c>
      <c r="P82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0.14187643020594967</v>
      </c>
      <c r="Q823" s="17">
        <f>IFERROR(ZACKS_Screener[[#This Row],[Price]]/ZACKS_Screener[[#This Row],[EPS1]], "")</f>
        <v>11.080091533180779</v>
      </c>
      <c r="R823" s="17">
        <f>IFERROR(ZACKS_Screener[[#This Row],[Price]]/ZACKS_Screener[[#This Row],[EPS2]], "")</f>
        <v>9.7034068136272538</v>
      </c>
      <c r="S823" s="17">
        <f>IFERROR(ZACKS_Screener[[#This Row],[PE1]]/(ZACKS_Screener[[#This Row],[EG1]]*100), "")</f>
        <v>-1.4747445773036407</v>
      </c>
      <c r="T823" s="17">
        <f>IFERROR(ZACKS_Screener[[#This Row],[PE2]]/(ZACKS_Screener[[#This Row],[EG2]]*100), "")</f>
        <v>0.68393367379921122</v>
      </c>
      <c r="U823"/>
    </row>
    <row r="824" spans="1:21" x14ac:dyDescent="0.25">
      <c r="A824" s="20" t="s">
        <v>3759</v>
      </c>
      <c r="B824" s="34">
        <v>2270.87</v>
      </c>
      <c r="C824" s="6" t="s">
        <v>3758</v>
      </c>
      <c r="D824" s="6" t="s">
        <v>13</v>
      </c>
      <c r="E824" s="6" t="s">
        <v>223</v>
      </c>
      <c r="F824" s="6" t="s">
        <v>838</v>
      </c>
      <c r="G824">
        <v>12</v>
      </c>
      <c r="H824">
        <v>202212</v>
      </c>
      <c r="I824" s="8">
        <v>17.96</v>
      </c>
      <c r="J824" s="8">
        <v>1.77</v>
      </c>
      <c r="K824" s="8">
        <v>2.06</v>
      </c>
      <c r="L824" s="8">
        <v>2.23</v>
      </c>
      <c r="M824" s="35" t="str">
        <f>INDEX(YahooDetails[], MATCH(ZACKS_Screener[Ticker], YahooDetails[Ticker],0), 3)</f>
        <v>Energy</v>
      </c>
      <c r="N824" s="6" t="str">
        <f>INDEX(YahooDetails[], MATCH(ZACKS_Screener[Ticker], YahooDetails[Ticker],0), 2)</f>
        <v>Oil &amp; Gas Midstream</v>
      </c>
      <c r="O82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0.16384180790960454</v>
      </c>
      <c r="P82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8.2524271844660158E-2</v>
      </c>
      <c r="Q824" s="17">
        <f>IFERROR(ZACKS_Screener[[#This Row],[Price]]/ZACKS_Screener[[#This Row],[EPS1]], "")</f>
        <v>8.7184466019417481</v>
      </c>
      <c r="R824" s="17">
        <f>IFERROR(ZACKS_Screener[[#This Row],[Price]]/ZACKS_Screener[[#This Row],[EPS2]], "")</f>
        <v>8.0538116591928262</v>
      </c>
      <c r="S824" s="17">
        <f>IFERROR(ZACKS_Screener[[#This Row],[PE1]]/(ZACKS_Screener[[#This Row],[EG1]]*100), "")</f>
        <v>0.53212587880816875</v>
      </c>
      <c r="T824" s="17">
        <f>IFERROR(ZACKS_Screener[[#This Row],[PE2]]/(ZACKS_Screener[[#This Row],[EG2]]*100), "")</f>
        <v>0.97593247164336649</v>
      </c>
      <c r="U824"/>
    </row>
    <row r="825" spans="1:21" x14ac:dyDescent="0.25">
      <c r="A825" s="20" t="s">
        <v>1466</v>
      </c>
      <c r="B825" s="34">
        <v>40641.39</v>
      </c>
      <c r="C825" s="6" t="s">
        <v>1465</v>
      </c>
      <c r="D825" s="6" t="s">
        <v>13</v>
      </c>
      <c r="E825" s="6" t="s">
        <v>223</v>
      </c>
      <c r="F825" s="6" t="s">
        <v>224</v>
      </c>
      <c r="G825">
        <v>12</v>
      </c>
      <c r="H825">
        <v>202212</v>
      </c>
      <c r="I825" s="8">
        <v>132.36000000000001</v>
      </c>
      <c r="J825" s="8">
        <v>7.11</v>
      </c>
      <c r="K825" s="8">
        <v>4.97</v>
      </c>
      <c r="L825" s="8">
        <v>9.27</v>
      </c>
      <c r="M825" s="35" t="str">
        <f>INDEX(YahooDetails[], MATCH(ZACKS_Screener[Ticker], YahooDetails[Ticker],0), 3)</f>
        <v>Energy</v>
      </c>
      <c r="N825" s="6" t="str">
        <f>INDEX(YahooDetails[], MATCH(ZACKS_Screener[Ticker], YahooDetails[Ticker],0), 2)</f>
        <v>Oil &amp; Gas E&amp;P</v>
      </c>
      <c r="O82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-0.30098452883263016</v>
      </c>
      <c r="P82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0.86519114688128773</v>
      </c>
      <c r="Q825" s="17">
        <f>IFERROR(ZACKS_Screener[[#This Row],[Price]]/ZACKS_Screener[[#This Row],[EPS1]], "")</f>
        <v>26.631790744466805</v>
      </c>
      <c r="R825" s="17">
        <f>IFERROR(ZACKS_Screener[[#This Row],[Price]]/ZACKS_Screener[[#This Row],[EPS2]], "")</f>
        <v>14.278317152103561</v>
      </c>
      <c r="S825" s="17">
        <f>IFERROR(ZACKS_Screener[[#This Row],[PE1]]/(ZACKS_Screener[[#This Row],[EG1]]*100), "")</f>
        <v>-0.88482258034186423</v>
      </c>
      <c r="T825" s="17">
        <f>IFERROR(ZACKS_Screener[[#This Row],[PE2]]/(ZACKS_Screener[[#This Row],[EG2]]*100), "")</f>
        <v>0.16503078196733653</v>
      </c>
      <c r="U825"/>
    </row>
    <row r="826" spans="1:21" x14ac:dyDescent="0.25">
      <c r="A826" s="20" t="s">
        <v>3762</v>
      </c>
      <c r="B826" s="34">
        <v>3169.67</v>
      </c>
      <c r="C826" s="6" t="s">
        <v>3761</v>
      </c>
      <c r="D826" s="6" t="s">
        <v>13</v>
      </c>
      <c r="E826" s="6" t="s">
        <v>30</v>
      </c>
      <c r="F826" s="6" t="s">
        <v>31</v>
      </c>
      <c r="G826">
        <v>12</v>
      </c>
      <c r="H826">
        <v>202212</v>
      </c>
      <c r="I826" s="8">
        <v>9.4499999999999993</v>
      </c>
      <c r="J826" s="8">
        <v>-0.2</v>
      </c>
      <c r="K826" s="8">
        <v>0.01</v>
      </c>
      <c r="L826" s="8">
        <v>0.11</v>
      </c>
      <c r="M826" s="35" t="str">
        <f>INDEX(YahooDetails[], MATCH(ZACKS_Screener[Ticker], YahooDetails[Ticker],0), 3)</f>
        <v>Financial Services</v>
      </c>
      <c r="N826" s="6" t="str">
        <f>INDEX(YahooDetails[], MATCH(ZACKS_Screener[Ticker], YahooDetails[Ticker],0), 2)</f>
        <v>Insurance—Property &amp; Casualty</v>
      </c>
      <c r="O82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82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10</v>
      </c>
      <c r="Q826" s="17">
        <f>IFERROR(ZACKS_Screener[[#This Row],[Price]]/ZACKS_Screener[[#This Row],[EPS1]], "")</f>
        <v>944.99999999999989</v>
      </c>
      <c r="R826" s="17">
        <f>IFERROR(ZACKS_Screener[[#This Row],[Price]]/ZACKS_Screener[[#This Row],[EPS2]], "")</f>
        <v>85.909090909090907</v>
      </c>
      <c r="S826" s="17">
        <f>IFERROR(ZACKS_Screener[[#This Row],[PE1]]/(ZACKS_Screener[[#This Row],[EG1]]*100), "")</f>
        <v>9.4499999999999993</v>
      </c>
      <c r="T826" s="17">
        <f>IFERROR(ZACKS_Screener[[#This Row],[PE2]]/(ZACKS_Screener[[#This Row],[EG2]]*100), "")</f>
        <v>8.5909090909090907E-2</v>
      </c>
      <c r="U826"/>
    </row>
    <row r="827" spans="1:21" x14ac:dyDescent="0.25">
      <c r="A827" s="20" t="s">
        <v>1468</v>
      </c>
      <c r="B827" s="34">
        <v>5039.93</v>
      </c>
      <c r="C827" s="6" t="s">
        <v>1467</v>
      </c>
      <c r="D827" s="6" t="s">
        <v>13</v>
      </c>
      <c r="E827" s="6" t="s">
        <v>330</v>
      </c>
      <c r="F827" s="6" t="s">
        <v>707</v>
      </c>
      <c r="G827">
        <v>12</v>
      </c>
      <c r="H827">
        <v>202212</v>
      </c>
      <c r="I827" s="8">
        <v>45.24</v>
      </c>
      <c r="J827" s="8">
        <v>3.88</v>
      </c>
      <c r="K827" s="8">
        <v>4.38</v>
      </c>
      <c r="L827" s="8">
        <v>4.53</v>
      </c>
      <c r="M827" s="35" t="str">
        <f>INDEX(YahooDetails[], MATCH(ZACKS_Screener[Ticker], YahooDetails[Ticker],0), 3)</f>
        <v>Consumer Cyclical</v>
      </c>
      <c r="N827" s="6" t="str">
        <f>INDEX(YahooDetails[], MATCH(ZACKS_Screener[Ticker], YahooDetails[Ticker],0), 2)</f>
        <v>Resorts &amp; Casinos</v>
      </c>
      <c r="O82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0.12886597938144331</v>
      </c>
      <c r="P82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3.4246575342465835E-2</v>
      </c>
      <c r="Q827" s="17">
        <f>IFERROR(ZACKS_Screener[[#This Row],[Price]]/ZACKS_Screener[[#This Row],[EPS1]], "")</f>
        <v>10.328767123287673</v>
      </c>
      <c r="R827" s="17">
        <f>IFERROR(ZACKS_Screener[[#This Row],[Price]]/ZACKS_Screener[[#This Row],[EPS2]], "")</f>
        <v>9.9867549668874176</v>
      </c>
      <c r="S827" s="17">
        <f>IFERROR(ZACKS_Screener[[#This Row],[PE1]]/(ZACKS_Screener[[#This Row],[EG1]]*100), "")</f>
        <v>0.80151232876712331</v>
      </c>
      <c r="T827" s="17">
        <f>IFERROR(ZACKS_Screener[[#This Row],[PE2]]/(ZACKS_Screener[[#This Row],[EG2]]*100), "")</f>
        <v>2.9161324503311188</v>
      </c>
      <c r="U827"/>
    </row>
    <row r="828" spans="1:21" x14ac:dyDescent="0.25">
      <c r="A828" s="20" t="s">
        <v>1470</v>
      </c>
      <c r="B828" s="34">
        <v>3736.6</v>
      </c>
      <c r="C828" s="6" t="s">
        <v>1469</v>
      </c>
      <c r="D828" s="6" t="s">
        <v>13</v>
      </c>
      <c r="E828" s="6" t="s">
        <v>37</v>
      </c>
      <c r="F828" s="6" t="s">
        <v>1471</v>
      </c>
      <c r="G828">
        <v>12</v>
      </c>
      <c r="H828">
        <v>202212</v>
      </c>
      <c r="I828" s="8">
        <v>74.75</v>
      </c>
      <c r="J828" s="8">
        <v>3.65</v>
      </c>
      <c r="K828" s="8">
        <v>-1.01</v>
      </c>
      <c r="L828" s="8">
        <v>3.72</v>
      </c>
      <c r="M828" s="35" t="str">
        <f>INDEX(YahooDetails[], MATCH(ZACKS_Screener[Ticker], YahooDetails[Ticker],0), 3)</f>
        <v>Real Estate</v>
      </c>
      <c r="N828" s="6" t="str">
        <f>INDEX(YahooDetails[], MATCH(ZACKS_Screener[Ticker], YahooDetails[Ticker],0), 2)</f>
        <v>Real Estate—Diversified</v>
      </c>
      <c r="O82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82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828" s="17">
        <f>IFERROR(ZACKS_Screener[[#This Row],[Price]]/ZACKS_Screener[[#This Row],[EPS1]], "")</f>
        <v>-74.009900990099013</v>
      </c>
      <c r="R828" s="17">
        <f>IFERROR(ZACKS_Screener[[#This Row],[Price]]/ZACKS_Screener[[#This Row],[EPS2]], "")</f>
        <v>20.094086021505376</v>
      </c>
      <c r="S828" s="17">
        <f>IFERROR(ZACKS_Screener[[#This Row],[PE1]]/(ZACKS_Screener[[#This Row],[EG1]]*100), "")</f>
        <v>0.74009900990099009</v>
      </c>
      <c r="T828" s="17">
        <f>IFERROR(ZACKS_Screener[[#This Row],[PE2]]/(ZACKS_Screener[[#This Row],[EG2]]*100), "")</f>
        <v>0.20094086021505375</v>
      </c>
      <c r="U828"/>
    </row>
    <row r="829" spans="1:21" x14ac:dyDescent="0.25">
      <c r="A829" s="20" t="s">
        <v>1473</v>
      </c>
      <c r="B829" s="34">
        <v>3611.41</v>
      </c>
      <c r="C829" s="6" t="s">
        <v>1472</v>
      </c>
      <c r="D829" s="6" t="s">
        <v>13</v>
      </c>
      <c r="E829" s="6" t="s">
        <v>18</v>
      </c>
      <c r="F829" s="6" t="s">
        <v>1437</v>
      </c>
      <c r="G829">
        <v>9</v>
      </c>
      <c r="H829">
        <v>202209</v>
      </c>
      <c r="I829" s="8">
        <v>51.91</v>
      </c>
      <c r="J829" s="8">
        <v>3.93</v>
      </c>
      <c r="K829" s="8">
        <v>3.4</v>
      </c>
      <c r="L829" s="8">
        <v>3.78</v>
      </c>
      <c r="M829" s="35" t="str">
        <f>INDEX(YahooDetails[], MATCH(ZACKS_Screener[Ticker], YahooDetails[Ticker],0), 3)</f>
        <v>Industrials</v>
      </c>
      <c r="N829" s="6" t="str">
        <f>INDEX(YahooDetails[], MATCH(ZACKS_Screener[Ticker], YahooDetails[Ticker],0), 2)</f>
        <v>Specialty Industrial Machinery</v>
      </c>
      <c r="O82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-0.13486005089058531</v>
      </c>
      <c r="P82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0.11176470588235292</v>
      </c>
      <c r="Q829" s="17">
        <f>IFERROR(ZACKS_Screener[[#This Row],[Price]]/ZACKS_Screener[[#This Row],[EPS1]], "")</f>
        <v>15.267647058823529</v>
      </c>
      <c r="R829" s="17">
        <f>IFERROR(ZACKS_Screener[[#This Row],[Price]]/ZACKS_Screener[[#This Row],[EPS2]], "")</f>
        <v>13.732804232804233</v>
      </c>
      <c r="S829" s="17">
        <f>IFERROR(ZACKS_Screener[[#This Row],[PE1]]/(ZACKS_Screener[[#This Row],[EG1]]*100), "")</f>
        <v>-1.1321104328523857</v>
      </c>
      <c r="T829" s="17">
        <f>IFERROR(ZACKS_Screener[[#This Row],[PE2]]/(ZACKS_Screener[[#This Row],[EG2]]*100), "")</f>
        <v>1.2287245892509053</v>
      </c>
      <c r="U829"/>
    </row>
    <row r="830" spans="1:21" x14ac:dyDescent="0.25">
      <c r="A830" s="20" t="s">
        <v>1475</v>
      </c>
      <c r="B830" s="34">
        <v>21902.57</v>
      </c>
      <c r="C830" s="6" t="s">
        <v>1474</v>
      </c>
      <c r="D830" s="6" t="s">
        <v>13</v>
      </c>
      <c r="E830" s="6" t="s">
        <v>37</v>
      </c>
      <c r="F830" s="6" t="s">
        <v>89</v>
      </c>
      <c r="G830">
        <v>12</v>
      </c>
      <c r="H830">
        <v>202212</v>
      </c>
      <c r="I830" s="8">
        <v>70.599999999999994</v>
      </c>
      <c r="J830" s="8">
        <v>7.56</v>
      </c>
      <c r="K830" s="8">
        <v>7.91</v>
      </c>
      <c r="L830" s="8">
        <v>9.49</v>
      </c>
      <c r="M830" s="35" t="str">
        <f>INDEX(YahooDetails[], MATCH(ZACKS_Screener[Ticker], YahooDetails[Ticker],0), 3)</f>
        <v>Financial Services</v>
      </c>
      <c r="N830" s="6" t="str">
        <f>INDEX(YahooDetails[], MATCH(ZACKS_Screener[Ticker], YahooDetails[Ticker],0), 2)</f>
        <v>Insurance—Diversified</v>
      </c>
      <c r="O83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4.629629629629637E-2</v>
      </c>
      <c r="P83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0.19974715549936789</v>
      </c>
      <c r="Q830" s="17">
        <f>IFERROR(ZACKS_Screener[[#This Row],[Price]]/ZACKS_Screener[[#This Row],[EPS1]], "")</f>
        <v>8.9254108723135257</v>
      </c>
      <c r="R830" s="17">
        <f>IFERROR(ZACKS_Screener[[#This Row],[Price]]/ZACKS_Screener[[#This Row],[EPS2]], "")</f>
        <v>7.4394099051633287</v>
      </c>
      <c r="S830" s="17">
        <f>IFERROR(ZACKS_Screener[[#This Row],[PE1]]/(ZACKS_Screener[[#This Row],[EG1]]*100), "")</f>
        <v>1.9278887484197185</v>
      </c>
      <c r="T830" s="17">
        <f>IFERROR(ZACKS_Screener[[#This Row],[PE2]]/(ZACKS_Screener[[#This Row],[EG2]]*100), "")</f>
        <v>0.37244134398634132</v>
      </c>
      <c r="U830"/>
    </row>
    <row r="831" spans="1:21" x14ac:dyDescent="0.25">
      <c r="A831" s="20" t="s">
        <v>1477</v>
      </c>
      <c r="B831" s="34">
        <v>8714.92</v>
      </c>
      <c r="C831" s="6" t="s">
        <v>1476</v>
      </c>
      <c r="D831" s="6" t="s">
        <v>13</v>
      </c>
      <c r="E831" s="6" t="s">
        <v>179</v>
      </c>
      <c r="F831" s="6" t="s">
        <v>399</v>
      </c>
      <c r="G831">
        <v>12</v>
      </c>
      <c r="H831">
        <v>202212</v>
      </c>
      <c r="I831" s="8">
        <v>218.47</v>
      </c>
      <c r="J831" s="8">
        <v>14.44</v>
      </c>
      <c r="K831" s="8">
        <v>14.41</v>
      </c>
      <c r="L831" s="8">
        <v>16.48</v>
      </c>
      <c r="M831" s="35" t="str">
        <f>INDEX(YahooDetails[], MATCH(ZACKS_Screener[Ticker], YahooDetails[Ticker],0), 3)</f>
        <v>Industrials</v>
      </c>
      <c r="N831" s="6" t="str">
        <f>INDEX(YahooDetails[], MATCH(ZACKS_Screener[Ticker], YahooDetails[Ticker],0), 2)</f>
        <v>Aerospace &amp; Defense</v>
      </c>
      <c r="O83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-2.077562326869762E-3</v>
      </c>
      <c r="P83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0.14365024288688413</v>
      </c>
      <c r="Q831" s="17">
        <f>IFERROR(ZACKS_Screener[[#This Row],[Price]]/ZACKS_Screener[[#This Row],[EPS1]], "")</f>
        <v>15.160999306037473</v>
      </c>
      <c r="R831" s="17">
        <f>IFERROR(ZACKS_Screener[[#This Row],[Price]]/ZACKS_Screener[[#This Row],[EPS2]], "")</f>
        <v>13.256674757281553</v>
      </c>
      <c r="S831" s="17">
        <f>IFERROR(ZACKS_Screener[[#This Row],[PE1]]/(ZACKS_Screener[[#This Row],[EG1]]*100), "")</f>
        <v>-72.974943326395262</v>
      </c>
      <c r="T831" s="17">
        <f>IFERROR(ZACKS_Screener[[#This Row],[PE2]]/(ZACKS_Screener[[#This Row],[EG2]]*100), "")</f>
        <v>0.922843880446508</v>
      </c>
      <c r="U831"/>
    </row>
    <row r="832" spans="1:21" x14ac:dyDescent="0.25">
      <c r="A832" s="20" t="s">
        <v>3764</v>
      </c>
      <c r="B832" s="34">
        <v>2372.8000000000002</v>
      </c>
      <c r="C832" s="6" t="s">
        <v>3763</v>
      </c>
      <c r="D832" s="6" t="s">
        <v>13</v>
      </c>
      <c r="E832" s="6" t="s">
        <v>37</v>
      </c>
      <c r="F832" s="6" t="s">
        <v>250</v>
      </c>
      <c r="G832">
        <v>12</v>
      </c>
      <c r="H832">
        <v>202212</v>
      </c>
      <c r="I832" s="8">
        <v>22.5</v>
      </c>
      <c r="J832" s="8">
        <v>4.03</v>
      </c>
      <c r="K832" s="8">
        <v>3.8</v>
      </c>
      <c r="L832" s="8">
        <v>3.75</v>
      </c>
      <c r="M832" s="35" t="str">
        <f>INDEX(YahooDetails[], MATCH(ZACKS_Screener[Ticker], YahooDetails[Ticker],0), 3)</f>
        <v>Real Estate</v>
      </c>
      <c r="N832" s="6" t="str">
        <f>INDEX(YahooDetails[], MATCH(ZACKS_Screener[Ticker], YahooDetails[Ticker],0), 2)</f>
        <v>REIT—Office</v>
      </c>
      <c r="O83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-5.7071960297766851E-2</v>
      </c>
      <c r="P83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-1.3157894736842059E-2</v>
      </c>
      <c r="Q832" s="17">
        <f>IFERROR(ZACKS_Screener[[#This Row],[Price]]/ZACKS_Screener[[#This Row],[EPS1]], "")</f>
        <v>5.9210526315789478</v>
      </c>
      <c r="R832" s="17">
        <f>IFERROR(ZACKS_Screener[[#This Row],[Price]]/ZACKS_Screener[[#This Row],[EPS2]], "")</f>
        <v>6</v>
      </c>
      <c r="S832" s="17">
        <f>IFERROR(ZACKS_Screener[[#This Row],[PE1]]/(ZACKS_Screener[[#This Row],[EG1]]*100), "")</f>
        <v>-1.0374713958810051</v>
      </c>
      <c r="T832" s="17">
        <f>IFERROR(ZACKS_Screener[[#This Row],[PE2]]/(ZACKS_Screener[[#This Row],[EG2]]*100), "")</f>
        <v>-4.5600000000000156</v>
      </c>
      <c r="U832"/>
    </row>
    <row r="833" spans="1:21" x14ac:dyDescent="0.25">
      <c r="A833" s="20" t="s">
        <v>1479</v>
      </c>
      <c r="B833" s="34">
        <v>3124.45</v>
      </c>
      <c r="C833" s="6" t="s">
        <v>1478</v>
      </c>
      <c r="D833" s="6" t="s">
        <v>13</v>
      </c>
      <c r="E833" s="6" t="s">
        <v>130</v>
      </c>
      <c r="F833" s="6" t="s">
        <v>1480</v>
      </c>
      <c r="G833">
        <v>12</v>
      </c>
      <c r="H833">
        <v>202212</v>
      </c>
      <c r="I833" s="8">
        <v>5.0999999999999996</v>
      </c>
      <c r="J833" s="8">
        <v>0.05</v>
      </c>
      <c r="K833" s="8">
        <v>0.06</v>
      </c>
      <c r="L833" s="8">
        <v>0.12</v>
      </c>
      <c r="M833" s="35" t="str">
        <f>INDEX(YahooDetails[], MATCH(ZACKS_Screener[Ticker], YahooDetails[Ticker],0), 3)</f>
        <v>Basic Materials</v>
      </c>
      <c r="N833" s="6" t="str">
        <f>INDEX(YahooDetails[], MATCH(ZACKS_Screener[Ticker], YahooDetails[Ticker],0), 2)</f>
        <v>Other Precious Metals &amp; Mining</v>
      </c>
      <c r="O83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0.1999999999999999</v>
      </c>
      <c r="P83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833" s="17">
        <f>IFERROR(ZACKS_Screener[[#This Row],[Price]]/ZACKS_Screener[[#This Row],[EPS1]], "")</f>
        <v>85</v>
      </c>
      <c r="R833" s="17">
        <f>IFERROR(ZACKS_Screener[[#This Row],[Price]]/ZACKS_Screener[[#This Row],[EPS2]], "")</f>
        <v>42.5</v>
      </c>
      <c r="S833" s="17">
        <f>IFERROR(ZACKS_Screener[[#This Row],[PE1]]/(ZACKS_Screener[[#This Row],[EG1]]*100), "")</f>
        <v>4.2500000000000027</v>
      </c>
      <c r="T833" s="17">
        <f>IFERROR(ZACKS_Screener[[#This Row],[PE2]]/(ZACKS_Screener[[#This Row],[EG2]]*100), "")</f>
        <v>0.42499999999999999</v>
      </c>
      <c r="U833"/>
    </row>
    <row r="834" spans="1:21" x14ac:dyDescent="0.25">
      <c r="A834" s="20" t="s">
        <v>1482</v>
      </c>
      <c r="B834" s="34">
        <v>6403.96</v>
      </c>
      <c r="C834" s="6" t="s">
        <v>1481</v>
      </c>
      <c r="D834" s="6" t="s">
        <v>13</v>
      </c>
      <c r="E834" s="6" t="s">
        <v>37</v>
      </c>
      <c r="F834" s="6" t="s">
        <v>379</v>
      </c>
      <c r="G834">
        <v>3</v>
      </c>
      <c r="H834">
        <v>202303</v>
      </c>
      <c r="I834" s="8">
        <v>94.09</v>
      </c>
      <c r="J834" s="8">
        <v>4.54</v>
      </c>
      <c r="K834" s="8">
        <v>4.74</v>
      </c>
      <c r="L834" s="8">
        <v>5.98</v>
      </c>
      <c r="M834" s="35" t="str">
        <f>INDEX(YahooDetails[], MATCH(ZACKS_Screener[Ticker], YahooDetails[Ticker],0), 3)</f>
        <v>Financial Services</v>
      </c>
      <c r="N834" s="6" t="str">
        <f>INDEX(YahooDetails[], MATCH(ZACKS_Screener[Ticker], YahooDetails[Ticker],0), 2)</f>
        <v>Capital Markets</v>
      </c>
      <c r="O83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4.4052863436123385E-2</v>
      </c>
      <c r="P83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0.26160337552742619</v>
      </c>
      <c r="Q834" s="17">
        <f>IFERROR(ZACKS_Screener[[#This Row],[Price]]/ZACKS_Screener[[#This Row],[EPS1]], "")</f>
        <v>19.850210970464136</v>
      </c>
      <c r="R834" s="17">
        <f>IFERROR(ZACKS_Screener[[#This Row],[Price]]/ZACKS_Screener[[#This Row],[EPS2]], "")</f>
        <v>15.734113712374581</v>
      </c>
      <c r="S834" s="17">
        <f>IFERROR(ZACKS_Screener[[#This Row],[PE1]]/(ZACKS_Screener[[#This Row],[EG1]]*100), "")</f>
        <v>4.5059978902953546</v>
      </c>
      <c r="T834" s="17">
        <f>IFERROR(ZACKS_Screener[[#This Row],[PE2]]/(ZACKS_Screener[[#This Row],[EG2]]*100), "")</f>
        <v>0.60144918545689929</v>
      </c>
      <c r="U834"/>
    </row>
    <row r="835" spans="1:21" x14ac:dyDescent="0.25">
      <c r="A835" s="20" t="s">
        <v>6887</v>
      </c>
      <c r="B835" s="34">
        <v>2063.4899999999998</v>
      </c>
      <c r="C835" s="6" t="s">
        <v>6886</v>
      </c>
      <c r="D835" s="6" t="s">
        <v>13</v>
      </c>
      <c r="E835" s="6" t="s">
        <v>18</v>
      </c>
      <c r="F835" s="6" t="s">
        <v>171</v>
      </c>
      <c r="G835">
        <v>12</v>
      </c>
      <c r="H835">
        <v>202212</v>
      </c>
      <c r="I835" s="8">
        <v>63.21</v>
      </c>
      <c r="J835" s="8">
        <v>4.03</v>
      </c>
      <c r="K835" s="8">
        <v>3.67</v>
      </c>
      <c r="L835" s="8">
        <v>4.59</v>
      </c>
      <c r="M835" s="35" t="str">
        <f>INDEX(YahooDetails[], MATCH(ZACKS_Screener[Ticker], YahooDetails[Ticker],0), 3)</f>
        <v>Industrials</v>
      </c>
      <c r="N835" s="6" t="str">
        <f>INDEX(YahooDetails[], MATCH(ZACKS_Screener[Ticker], YahooDetails[Ticker],0), 2)</f>
        <v>Specialty Industrial Machinery</v>
      </c>
      <c r="O83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-8.9330024813895861E-2</v>
      </c>
      <c r="P83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0.25068119891008173</v>
      </c>
      <c r="Q835" s="17">
        <f>IFERROR(ZACKS_Screener[[#This Row],[Price]]/ZACKS_Screener[[#This Row],[EPS1]], "")</f>
        <v>17.223433242506811</v>
      </c>
      <c r="R835" s="17">
        <f>IFERROR(ZACKS_Screener[[#This Row],[Price]]/ZACKS_Screener[[#This Row],[EPS2]], "")</f>
        <v>13.77124183006536</v>
      </c>
      <c r="S835" s="17">
        <f>IFERROR(ZACKS_Screener[[#This Row],[PE1]]/(ZACKS_Screener[[#This Row],[EG1]]*100), "")</f>
        <v>-1.9280676657583997</v>
      </c>
      <c r="T835" s="17">
        <f>IFERROR(ZACKS_Screener[[#This Row],[PE2]]/(ZACKS_Screener[[#This Row],[EG2]]*100), "")</f>
        <v>0.54935279909065082</v>
      </c>
      <c r="U835"/>
    </row>
    <row r="836" spans="1:21" x14ac:dyDescent="0.25">
      <c r="A836" s="20" t="s">
        <v>6889</v>
      </c>
      <c r="B836" s="34">
        <v>2032.23</v>
      </c>
      <c r="C836" s="6" t="s">
        <v>6888</v>
      </c>
      <c r="D836" s="6" t="s">
        <v>22</v>
      </c>
      <c r="E836" s="6" t="s">
        <v>14</v>
      </c>
      <c r="F836" s="6" t="s">
        <v>261</v>
      </c>
      <c r="G836">
        <v>12</v>
      </c>
      <c r="H836">
        <v>202212</v>
      </c>
      <c r="I836" s="8">
        <v>18.25</v>
      </c>
      <c r="J836" s="8">
        <v>0.55000000000000004</v>
      </c>
      <c r="K836" s="8">
        <v>0.68</v>
      </c>
      <c r="L836" s="8">
        <v>1.01</v>
      </c>
      <c r="M836" s="35" t="str">
        <f>INDEX(YahooDetails[], MATCH(ZACKS_Screener[Ticker], YahooDetails[Ticker],0), 3)</f>
        <v>Technology</v>
      </c>
      <c r="N836" s="6" t="str">
        <f>INDEX(YahooDetails[], MATCH(ZACKS_Screener[Ticker], YahooDetails[Ticker],0), 2)</f>
        <v>Communication Equipment</v>
      </c>
      <c r="O83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0.23636363636363636</v>
      </c>
      <c r="P83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0.48529411764705871</v>
      </c>
      <c r="Q836" s="17">
        <f>IFERROR(ZACKS_Screener[[#This Row],[Price]]/ZACKS_Screener[[#This Row],[EPS1]], "")</f>
        <v>26.838235294117645</v>
      </c>
      <c r="R836" s="17">
        <f>IFERROR(ZACKS_Screener[[#This Row],[Price]]/ZACKS_Screener[[#This Row],[EPS2]], "")</f>
        <v>18.06930693069307</v>
      </c>
      <c r="S836" s="17">
        <f>IFERROR(ZACKS_Screener[[#This Row],[PE1]]/(ZACKS_Screener[[#This Row],[EG1]]*100), "")</f>
        <v>1.1354638009049773</v>
      </c>
      <c r="T836" s="17">
        <f>IFERROR(ZACKS_Screener[[#This Row],[PE2]]/(ZACKS_Screener[[#This Row],[EG2]]*100), "")</f>
        <v>0.37233723372337246</v>
      </c>
      <c r="U836"/>
    </row>
    <row r="837" spans="1:21" x14ac:dyDescent="0.25">
      <c r="A837" s="20" t="s">
        <v>1484</v>
      </c>
      <c r="B837" s="34">
        <v>38138.79</v>
      </c>
      <c r="C837" s="6" t="s">
        <v>1483</v>
      </c>
      <c r="D837" s="6" t="s">
        <v>13</v>
      </c>
      <c r="E837" s="6" t="s">
        <v>41</v>
      </c>
      <c r="F837" s="6" t="s">
        <v>61</v>
      </c>
      <c r="G837">
        <v>12</v>
      </c>
      <c r="H837">
        <v>202212</v>
      </c>
      <c r="I837" s="8">
        <v>8.26</v>
      </c>
      <c r="J837" s="8">
        <v>0.28000000000000003</v>
      </c>
      <c r="K837" s="8">
        <v>0.46</v>
      </c>
      <c r="L837" s="8">
        <v>0.49</v>
      </c>
      <c r="M837" s="35" t="str">
        <f>INDEX(YahooDetails[], MATCH(ZACKS_Screener[Ticker], YahooDetails[Ticker],0), 3)</f>
        <v>Healthcare</v>
      </c>
      <c r="N837" s="6" t="str">
        <f>INDEX(YahooDetails[], MATCH(ZACKS_Screener[Ticker], YahooDetails[Ticker],0), 2)</f>
        <v>Drug Manufacturers—Specialty &amp; Generic</v>
      </c>
      <c r="O83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0.64285714285714279</v>
      </c>
      <c r="P83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6.5217391304347755E-2</v>
      </c>
      <c r="Q837" s="17">
        <f>IFERROR(ZACKS_Screener[[#This Row],[Price]]/ZACKS_Screener[[#This Row],[EPS1]], "")</f>
        <v>17.956521739130434</v>
      </c>
      <c r="R837" s="17">
        <f>IFERROR(ZACKS_Screener[[#This Row],[Price]]/ZACKS_Screener[[#This Row],[EPS2]], "")</f>
        <v>16.857142857142858</v>
      </c>
      <c r="S837" s="17">
        <f>IFERROR(ZACKS_Screener[[#This Row],[PE1]]/(ZACKS_Screener[[#This Row],[EG1]]*100), "")</f>
        <v>0.27932367149758458</v>
      </c>
      <c r="T837" s="17">
        <f>IFERROR(ZACKS_Screener[[#This Row],[PE2]]/(ZACKS_Screener[[#This Row],[EG2]]*100), "")</f>
        <v>2.5847619047619079</v>
      </c>
      <c r="U837"/>
    </row>
    <row r="838" spans="1:21" x14ac:dyDescent="0.25">
      <c r="A838" s="20" t="s">
        <v>1486</v>
      </c>
      <c r="B838" s="34">
        <v>4186.58</v>
      </c>
      <c r="C838" s="6" t="s">
        <v>1485</v>
      </c>
      <c r="D838" s="6" t="s">
        <v>22</v>
      </c>
      <c r="E838" s="6" t="s">
        <v>37</v>
      </c>
      <c r="F838" s="6" t="s">
        <v>38</v>
      </c>
      <c r="G838">
        <v>3</v>
      </c>
      <c r="H838">
        <v>202303</v>
      </c>
      <c r="I838" s="8">
        <v>77.53</v>
      </c>
      <c r="J838" s="8">
        <v>3.34</v>
      </c>
      <c r="K838" s="8">
        <v>3.39</v>
      </c>
      <c r="L838" s="8">
        <v>4.26</v>
      </c>
      <c r="M838" s="35" t="str">
        <f>INDEX(YahooDetails[], MATCH(ZACKS_Screener[Ticker], YahooDetails[Ticker],0), 3)</f>
        <v>Financial Services</v>
      </c>
      <c r="N838" s="6" t="str">
        <f>INDEX(YahooDetails[], MATCH(ZACKS_Screener[Ticker], YahooDetails[Ticker],0), 2)</f>
        <v>Asset Management</v>
      </c>
      <c r="O83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1.4970059880239601E-2</v>
      </c>
      <c r="P83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0.25663716814159282</v>
      </c>
      <c r="Q838" s="17">
        <f>IFERROR(ZACKS_Screener[[#This Row],[Price]]/ZACKS_Screener[[#This Row],[EPS1]], "")</f>
        <v>22.870206489675514</v>
      </c>
      <c r="R838" s="17">
        <f>IFERROR(ZACKS_Screener[[#This Row],[Price]]/ZACKS_Screener[[#This Row],[EPS2]], "")</f>
        <v>18.199530516431928</v>
      </c>
      <c r="S838" s="17">
        <f>IFERROR(ZACKS_Screener[[#This Row],[PE1]]/(ZACKS_Screener[[#This Row],[EG1]]*100), "")</f>
        <v>15.277297935103162</v>
      </c>
      <c r="T838" s="17">
        <f>IFERROR(ZACKS_Screener[[#This Row],[PE2]]/(ZACKS_Screener[[#This Row],[EG2]]*100), "")</f>
        <v>0.70915412012303747</v>
      </c>
      <c r="U838"/>
    </row>
    <row r="839" spans="1:21" x14ac:dyDescent="0.25">
      <c r="A839" s="20" t="s">
        <v>1488</v>
      </c>
      <c r="B839" s="34">
        <v>36949.800000000003</v>
      </c>
      <c r="C839" s="6" t="s">
        <v>1487</v>
      </c>
      <c r="D839" s="6" t="s">
        <v>13</v>
      </c>
      <c r="E839" s="6" t="s">
        <v>330</v>
      </c>
      <c r="F839" s="6" t="s">
        <v>707</v>
      </c>
      <c r="G839">
        <v>12</v>
      </c>
      <c r="H839">
        <v>202212</v>
      </c>
      <c r="I839" s="8">
        <v>139.63</v>
      </c>
      <c r="J839" s="8">
        <v>4.8899999999999997</v>
      </c>
      <c r="K839" s="8">
        <v>5.86</v>
      </c>
      <c r="L839" s="8">
        <v>6.44</v>
      </c>
      <c r="M839" s="35" t="str">
        <f>INDEX(YahooDetails[], MATCH(ZACKS_Screener[Ticker], YahooDetails[Ticker],0), 3)</f>
        <v>Consumer Cyclical</v>
      </c>
      <c r="N839" s="6" t="str">
        <f>INDEX(YahooDetails[], MATCH(ZACKS_Screener[Ticker], YahooDetails[Ticker],0), 2)</f>
        <v>Lodging</v>
      </c>
      <c r="O83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0.19836400817995925</v>
      </c>
      <c r="P83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9.8976109215017066E-2</v>
      </c>
      <c r="Q839" s="17">
        <f>IFERROR(ZACKS_Screener[[#This Row],[Price]]/ZACKS_Screener[[#This Row],[EPS1]], "")</f>
        <v>23.827645051194537</v>
      </c>
      <c r="R839" s="17">
        <f>IFERROR(ZACKS_Screener[[#This Row],[Price]]/ZACKS_Screener[[#This Row],[EPS2]], "")</f>
        <v>21.68167701863354</v>
      </c>
      <c r="S839" s="17">
        <f>IFERROR(ZACKS_Screener[[#This Row],[PE1]]/(ZACKS_Screener[[#This Row],[EG1]]*100), "")</f>
        <v>1.2012080855705278</v>
      </c>
      <c r="T839" s="17">
        <f>IFERROR(ZACKS_Screener[[#This Row],[PE2]]/(ZACKS_Screener[[#This Row],[EG2]]*100), "")</f>
        <v>2.1905970229171126</v>
      </c>
      <c r="U839"/>
    </row>
    <row r="840" spans="1:21" x14ac:dyDescent="0.25">
      <c r="A840" s="20" t="s">
        <v>1490</v>
      </c>
      <c r="B840" s="34">
        <v>52121.99</v>
      </c>
      <c r="C840" s="6" t="s">
        <v>1489</v>
      </c>
      <c r="D840" s="6" t="s">
        <v>13</v>
      </c>
      <c r="E840" s="6" t="s">
        <v>107</v>
      </c>
      <c r="F840" s="6" t="s">
        <v>776</v>
      </c>
      <c r="G840">
        <v>3</v>
      </c>
      <c r="H840">
        <v>202303</v>
      </c>
      <c r="I840" s="8">
        <v>30.47</v>
      </c>
      <c r="J840" s="8">
        <v>3.03</v>
      </c>
      <c r="K840" s="8">
        <v>3.95</v>
      </c>
      <c r="L840" s="8">
        <v>4.16</v>
      </c>
      <c r="M840" s="35" t="str">
        <f>INDEX(YahooDetails[], MATCH(ZACKS_Screener[Ticker], YahooDetails[Ticker],0), 3)</f>
        <v>Consumer Cyclical</v>
      </c>
      <c r="N840" s="6" t="str">
        <f>INDEX(YahooDetails[], MATCH(ZACKS_Screener[Ticker], YahooDetails[Ticker],0), 2)</f>
        <v>Auto Manufacturers</v>
      </c>
      <c r="O84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0.30363036303630375</v>
      </c>
      <c r="P84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5.3164556962025308E-2</v>
      </c>
      <c r="Q840" s="17">
        <f>IFERROR(ZACKS_Screener[[#This Row],[Price]]/ZACKS_Screener[[#This Row],[EPS1]], "")</f>
        <v>7.7139240506329108</v>
      </c>
      <c r="R840" s="17">
        <f>IFERROR(ZACKS_Screener[[#This Row],[Price]]/ZACKS_Screener[[#This Row],[EPS2]], "")</f>
        <v>7.3245192307692299</v>
      </c>
      <c r="S840" s="17">
        <f>IFERROR(ZACKS_Screener[[#This Row],[PE1]]/(ZACKS_Screener[[#This Row],[EG1]]*100), "")</f>
        <v>0.2540564116675838</v>
      </c>
      <c r="T840" s="17">
        <f>IFERROR(ZACKS_Screener[[#This Row],[PE2]]/(ZACKS_Screener[[#This Row],[EG2]]*100), "")</f>
        <v>1.3777071886446888</v>
      </c>
      <c r="U840"/>
    </row>
    <row r="841" spans="1:21" x14ac:dyDescent="0.25">
      <c r="A841" s="20" t="s">
        <v>3771</v>
      </c>
      <c r="B841" s="34">
        <v>2632.99</v>
      </c>
      <c r="C841" s="6" t="s">
        <v>3770</v>
      </c>
      <c r="D841" s="6" t="s">
        <v>13</v>
      </c>
      <c r="E841" s="6" t="s">
        <v>130</v>
      </c>
      <c r="F841" s="6" t="s">
        <v>131</v>
      </c>
      <c r="G841">
        <v>6</v>
      </c>
      <c r="H841">
        <v>202206</v>
      </c>
      <c r="I841" s="8">
        <v>4.26</v>
      </c>
      <c r="J841" s="8">
        <v>0.33</v>
      </c>
      <c r="K841" s="8">
        <v>0.38</v>
      </c>
      <c r="L841" s="8">
        <v>0.92</v>
      </c>
      <c r="M841" s="35" t="str">
        <f>INDEX(YahooDetails[], MATCH(ZACKS_Screener[Ticker], YahooDetails[Ticker],0), 3)</f>
        <v>Basic Materials</v>
      </c>
      <c r="N841" s="6" t="str">
        <f>INDEX(YahooDetails[], MATCH(ZACKS_Screener[Ticker], YahooDetails[Ticker],0), 2)</f>
        <v>Gold</v>
      </c>
      <c r="O84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0.15151515151515146</v>
      </c>
      <c r="P84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1.4210526315789473</v>
      </c>
      <c r="Q841" s="17">
        <f>IFERROR(ZACKS_Screener[[#This Row],[Price]]/ZACKS_Screener[[#This Row],[EPS1]], "")</f>
        <v>11.210526315789473</v>
      </c>
      <c r="R841" s="17">
        <f>IFERROR(ZACKS_Screener[[#This Row],[Price]]/ZACKS_Screener[[#This Row],[EPS2]], "")</f>
        <v>4.6304347826086953</v>
      </c>
      <c r="S841" s="17">
        <f>IFERROR(ZACKS_Screener[[#This Row],[PE1]]/(ZACKS_Screener[[#This Row],[EG1]]*100), "")</f>
        <v>0.73989473684210538</v>
      </c>
      <c r="T841" s="17">
        <f>IFERROR(ZACKS_Screener[[#This Row],[PE2]]/(ZACKS_Screener[[#This Row],[EG2]]*100), "")</f>
        <v>3.2584541062801932E-2</v>
      </c>
      <c r="U841"/>
    </row>
    <row r="842" spans="1:21" x14ac:dyDescent="0.25">
      <c r="A842" s="20" t="s">
        <v>1492</v>
      </c>
      <c r="B842" s="34">
        <v>4883.54</v>
      </c>
      <c r="C842" s="6" t="s">
        <v>1491</v>
      </c>
      <c r="D842" s="6" t="s">
        <v>13</v>
      </c>
      <c r="E842" s="6" t="s">
        <v>107</v>
      </c>
      <c r="F842" s="6" t="s">
        <v>1200</v>
      </c>
      <c r="G842">
        <v>12</v>
      </c>
      <c r="H842">
        <v>202212</v>
      </c>
      <c r="I842" s="8">
        <v>33.97</v>
      </c>
      <c r="J842" s="8">
        <v>4.96</v>
      </c>
      <c r="K842" s="8">
        <v>4.8</v>
      </c>
      <c r="L842" s="8">
        <v>4.9800000000000004</v>
      </c>
      <c r="M842" s="35" t="str">
        <f>INDEX(YahooDetails[], MATCH(ZACKS_Screener[Ticker], YahooDetails[Ticker],0), 3)</f>
        <v>Consumer Cyclical</v>
      </c>
      <c r="N842" s="6" t="str">
        <f>INDEX(YahooDetails[], MATCH(ZACKS_Screener[Ticker], YahooDetails[Ticker],0), 2)</f>
        <v>Recreational Vehicles</v>
      </c>
      <c r="O84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-3.2258064516129059E-2</v>
      </c>
      <c r="P84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3.750000000000013E-2</v>
      </c>
      <c r="Q842" s="17">
        <f>IFERROR(ZACKS_Screener[[#This Row],[Price]]/ZACKS_Screener[[#This Row],[EPS1]], "")</f>
        <v>7.0770833333333334</v>
      </c>
      <c r="R842" s="17">
        <f>IFERROR(ZACKS_Screener[[#This Row],[Price]]/ZACKS_Screener[[#This Row],[EPS2]], "")</f>
        <v>6.8212851405622486</v>
      </c>
      <c r="S842" s="17">
        <f>IFERROR(ZACKS_Screener[[#This Row],[PE1]]/(ZACKS_Screener[[#This Row],[EG1]]*100), "")</f>
        <v>-2.1938958333333316</v>
      </c>
      <c r="T842" s="17">
        <f>IFERROR(ZACKS_Screener[[#This Row],[PE2]]/(ZACKS_Screener[[#This Row],[EG2]]*100), "")</f>
        <v>1.8190093708165933</v>
      </c>
      <c r="U842"/>
    </row>
    <row r="843" spans="1:21" x14ac:dyDescent="0.25">
      <c r="A843" s="20" t="s">
        <v>1494</v>
      </c>
      <c r="B843" s="34">
        <v>20191.54</v>
      </c>
      <c r="C843" s="6" t="s">
        <v>1493</v>
      </c>
      <c r="D843" s="6" t="s">
        <v>22</v>
      </c>
      <c r="E843" s="6" t="s">
        <v>41</v>
      </c>
      <c r="F843" s="6" t="s">
        <v>48</v>
      </c>
      <c r="G843">
        <v>9</v>
      </c>
      <c r="H843">
        <v>202209</v>
      </c>
      <c r="I843" s="8">
        <v>82.04</v>
      </c>
      <c r="J843" s="8">
        <v>6.02</v>
      </c>
      <c r="K843" s="8">
        <v>3.89</v>
      </c>
      <c r="L843" s="8">
        <v>4.09</v>
      </c>
      <c r="M843" s="35" t="str">
        <f>INDEX(YahooDetails[], MATCH(ZACKS_Screener[Ticker], YahooDetails[Ticker],0), 3)</f>
        <v>Healthcare</v>
      </c>
      <c r="N843" s="6" t="str">
        <f>INDEX(YahooDetails[], MATCH(ZACKS_Screener[Ticker], YahooDetails[Ticker],0), 2)</f>
        <v>Medical Instruments &amp; Supplies</v>
      </c>
      <c r="O84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-0.35382059800664445</v>
      </c>
      <c r="P84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5.1413881748071912E-2</v>
      </c>
      <c r="Q843" s="17">
        <f>IFERROR(ZACKS_Screener[[#This Row],[Price]]/ZACKS_Screener[[#This Row],[EPS1]], "")</f>
        <v>21.089974293059125</v>
      </c>
      <c r="R843" s="17">
        <f>IFERROR(ZACKS_Screener[[#This Row],[Price]]/ZACKS_Screener[[#This Row],[EPS2]], "")</f>
        <v>20.05867970660147</v>
      </c>
      <c r="S843" s="17">
        <f>IFERROR(ZACKS_Screener[[#This Row],[PE1]]/(ZACKS_Screener[[#This Row],[EG1]]*100), "")</f>
        <v>-0.59606406217941765</v>
      </c>
      <c r="T843" s="17">
        <f>IFERROR(ZACKS_Screener[[#This Row],[PE2]]/(ZACKS_Screener[[#This Row],[EG2]]*100), "")</f>
        <v>3.9014132029339912</v>
      </c>
      <c r="U843"/>
    </row>
    <row r="844" spans="1:21" x14ac:dyDescent="0.25">
      <c r="A844" s="20" t="s">
        <v>1496</v>
      </c>
      <c r="B844" s="34">
        <v>4692.76</v>
      </c>
      <c r="C844" s="6" t="s">
        <v>1495</v>
      </c>
      <c r="D844" s="6" t="s">
        <v>13</v>
      </c>
      <c r="E844" s="6" t="s">
        <v>37</v>
      </c>
      <c r="F844" s="6" t="s">
        <v>550</v>
      </c>
      <c r="G844">
        <v>12</v>
      </c>
      <c r="H844">
        <v>202212</v>
      </c>
      <c r="I844" s="8">
        <v>23.14</v>
      </c>
      <c r="J844" s="8">
        <v>1.93</v>
      </c>
      <c r="K844" s="8">
        <v>2.0299999999999998</v>
      </c>
      <c r="L844" s="8">
        <v>1.95</v>
      </c>
      <c r="M844" s="35" t="str">
        <f>INDEX(YahooDetails[], MATCH(ZACKS_Screener[Ticker], YahooDetails[Ticker],0), 3)</f>
        <v>Financial Services</v>
      </c>
      <c r="N844" s="6" t="str">
        <f>INDEX(YahooDetails[], MATCH(ZACKS_Screener[Ticker], YahooDetails[Ticker],0), 2)</f>
        <v>Banks—Regional</v>
      </c>
      <c r="O84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5.1813471502590608E-2</v>
      </c>
      <c r="P84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-3.9408866995073823E-2</v>
      </c>
      <c r="Q844" s="17">
        <f>IFERROR(ZACKS_Screener[[#This Row],[Price]]/ZACKS_Screener[[#This Row],[EPS1]], "")</f>
        <v>11.399014778325125</v>
      </c>
      <c r="R844" s="17">
        <f>IFERROR(ZACKS_Screener[[#This Row],[Price]]/ZACKS_Screener[[#This Row],[EPS2]], "")</f>
        <v>11.866666666666667</v>
      </c>
      <c r="S844" s="17">
        <f>IFERROR(ZACKS_Screener[[#This Row],[PE1]]/(ZACKS_Screener[[#This Row],[EG1]]*100), "")</f>
        <v>2.2000098522167519</v>
      </c>
      <c r="T844" s="17">
        <f>IFERROR(ZACKS_Screener[[#This Row],[PE2]]/(ZACKS_Screener[[#This Row],[EG2]]*100), "")</f>
        <v>-3.0111666666666723</v>
      </c>
      <c r="U844"/>
    </row>
    <row r="845" spans="1:21" x14ac:dyDescent="0.25">
      <c r="A845" s="20" t="s">
        <v>1498</v>
      </c>
      <c r="B845" s="34">
        <v>133401.63</v>
      </c>
      <c r="C845" s="6" t="s">
        <v>1497</v>
      </c>
      <c r="D845" s="6" t="s">
        <v>22</v>
      </c>
      <c r="E845" s="6" t="s">
        <v>865</v>
      </c>
      <c r="F845" s="6" t="s">
        <v>866</v>
      </c>
      <c r="G845">
        <v>12</v>
      </c>
      <c r="H845">
        <v>202212</v>
      </c>
      <c r="I845" s="8">
        <v>200.4</v>
      </c>
      <c r="J845" s="8">
        <v>8.76</v>
      </c>
      <c r="K845" s="8">
        <v>9.16</v>
      </c>
      <c r="L845" s="8">
        <v>10.029999999999999</v>
      </c>
      <c r="M845" s="35" t="str">
        <f>INDEX(YahooDetails[], MATCH(ZACKS_Screener[Ticker], YahooDetails[Ticker],0), 3)</f>
        <v>Industrials</v>
      </c>
      <c r="N845" s="6" t="str">
        <f>INDEX(YahooDetails[], MATCH(ZACKS_Screener[Ticker], YahooDetails[Ticker],0), 2)</f>
        <v>Conglomerates</v>
      </c>
      <c r="O84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4.5662100456621044E-2</v>
      </c>
      <c r="P84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9.4978165938864545E-2</v>
      </c>
      <c r="Q845" s="17">
        <f>IFERROR(ZACKS_Screener[[#This Row],[Price]]/ZACKS_Screener[[#This Row],[EPS1]], "")</f>
        <v>21.877729257641921</v>
      </c>
      <c r="R845" s="17">
        <f>IFERROR(ZACKS_Screener[[#This Row],[Price]]/ZACKS_Screener[[#This Row],[EPS2]], "")</f>
        <v>19.980059820538386</v>
      </c>
      <c r="S845" s="17">
        <f>IFERROR(ZACKS_Screener[[#This Row],[PE1]]/(ZACKS_Screener[[#This Row],[EG1]]*100), "")</f>
        <v>4.7912227074235769</v>
      </c>
      <c r="T845" s="17">
        <f>IFERROR(ZACKS_Screener[[#This Row],[PE2]]/(ZACKS_Screener[[#This Row],[EG2]]*100), "")</f>
        <v>2.1036476776566873</v>
      </c>
      <c r="U845"/>
    </row>
    <row r="846" spans="1:21" x14ac:dyDescent="0.25">
      <c r="A846" s="20" t="s">
        <v>1500</v>
      </c>
      <c r="B846" s="34">
        <v>9029.56</v>
      </c>
      <c r="C846" s="6" t="s">
        <v>1499</v>
      </c>
      <c r="D846" s="6" t="s">
        <v>22</v>
      </c>
      <c r="E846" s="6" t="s">
        <v>37</v>
      </c>
      <c r="F846" s="6" t="s">
        <v>1169</v>
      </c>
      <c r="G846">
        <v>12</v>
      </c>
      <c r="H846">
        <v>202212</v>
      </c>
      <c r="I846" s="8">
        <v>10</v>
      </c>
      <c r="J846" s="8">
        <v>-1.17</v>
      </c>
      <c r="K846" s="8">
        <v>-0.63</v>
      </c>
      <c r="L846" s="8">
        <v>0.02</v>
      </c>
      <c r="M846" s="35" t="str">
        <f>INDEX(YahooDetails[], MATCH(ZACKS_Screener[Ticker], YahooDetails[Ticker],0), 3)</f>
        <v>Technology</v>
      </c>
      <c r="N846" s="6" t="str">
        <f>INDEX(YahooDetails[], MATCH(ZACKS_Screener[Ticker], YahooDetails[Ticker],0), 2)</f>
        <v>Software—Infrastructure</v>
      </c>
      <c r="O84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0.46153846153846151</v>
      </c>
      <c r="P84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846" s="17">
        <f>IFERROR(ZACKS_Screener[[#This Row],[Price]]/ZACKS_Screener[[#This Row],[EPS1]], "")</f>
        <v>-15.873015873015873</v>
      </c>
      <c r="R846" s="17">
        <f>IFERROR(ZACKS_Screener[[#This Row],[Price]]/ZACKS_Screener[[#This Row],[EPS2]], "")</f>
        <v>500</v>
      </c>
      <c r="S846" s="17">
        <f>IFERROR(ZACKS_Screener[[#This Row],[PE1]]/(ZACKS_Screener[[#This Row],[EG1]]*100), "")</f>
        <v>-0.34391534391534395</v>
      </c>
      <c r="T846" s="17">
        <f>IFERROR(ZACKS_Screener[[#This Row],[PE2]]/(ZACKS_Screener[[#This Row],[EG2]]*100), "")</f>
        <v>5</v>
      </c>
      <c r="U846"/>
    </row>
    <row r="847" spans="1:21" x14ac:dyDescent="0.25">
      <c r="A847" s="20" t="s">
        <v>1502</v>
      </c>
      <c r="B847" s="34">
        <v>3473.51</v>
      </c>
      <c r="C847" s="6" t="s">
        <v>1501</v>
      </c>
      <c r="D847" s="6" t="s">
        <v>13</v>
      </c>
      <c r="E847" s="6" t="s">
        <v>223</v>
      </c>
      <c r="F847" s="6" t="s">
        <v>1503</v>
      </c>
      <c r="G847">
        <v>9</v>
      </c>
      <c r="H847">
        <v>202209</v>
      </c>
      <c r="I847" s="8">
        <v>33.86</v>
      </c>
      <c r="J847" s="8">
        <v>0.1</v>
      </c>
      <c r="K847" s="8">
        <v>4.13</v>
      </c>
      <c r="L847" s="8">
        <v>4.1399999999999997</v>
      </c>
      <c r="M847" s="35" t="str">
        <f>INDEX(YahooDetails[], MATCH(ZACKS_Screener[Ticker], YahooDetails[Ticker],0), 3)</f>
        <v>Energy</v>
      </c>
      <c r="N847" s="6" t="str">
        <f>INDEX(YahooDetails[], MATCH(ZACKS_Screener[Ticker], YahooDetails[Ticker],0), 2)</f>
        <v>Oil &amp; Gas Drilling</v>
      </c>
      <c r="O84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40.299999999999997</v>
      </c>
      <c r="P84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2.4213075060532173E-3</v>
      </c>
      <c r="Q847" s="17">
        <f>IFERROR(ZACKS_Screener[[#This Row],[Price]]/ZACKS_Screener[[#This Row],[EPS1]], "")</f>
        <v>8.1985472154963688</v>
      </c>
      <c r="R847" s="17">
        <f>IFERROR(ZACKS_Screener[[#This Row],[Price]]/ZACKS_Screener[[#This Row],[EPS2]], "")</f>
        <v>8.1787439613526569</v>
      </c>
      <c r="S847" s="17">
        <f>IFERROR(ZACKS_Screener[[#This Row],[PE1]]/(ZACKS_Screener[[#This Row],[EG1]]*100), "")</f>
        <v>2.03437896166163E-3</v>
      </c>
      <c r="T847" s="17">
        <f>IFERROR(ZACKS_Screener[[#This Row],[PE2]]/(ZACKS_Screener[[#This Row],[EG2]]*100), "")</f>
        <v>33.778212560387196</v>
      </c>
      <c r="U847"/>
    </row>
    <row r="848" spans="1:21" x14ac:dyDescent="0.25">
      <c r="A848" s="20" t="s">
        <v>1505</v>
      </c>
      <c r="B848" s="34">
        <v>21968.720000000001</v>
      </c>
      <c r="C848" s="6" t="s">
        <v>1504</v>
      </c>
      <c r="D848" s="6" t="s">
        <v>13</v>
      </c>
      <c r="E848" s="6" t="s">
        <v>14</v>
      </c>
      <c r="F848" s="6" t="s">
        <v>1506</v>
      </c>
      <c r="G848">
        <v>10</v>
      </c>
      <c r="H848">
        <v>202210</v>
      </c>
      <c r="I848" s="8">
        <v>17.010000000000002</v>
      </c>
      <c r="J848" s="8">
        <v>2.02</v>
      </c>
      <c r="K848" s="8">
        <v>2.11</v>
      </c>
      <c r="L848" s="8">
        <v>2.09</v>
      </c>
      <c r="M848" s="35" t="str">
        <f>INDEX(YahooDetails[], MATCH(ZACKS_Screener[Ticker], YahooDetails[Ticker],0), 3)</f>
        <v>Technology</v>
      </c>
      <c r="N848" s="6" t="str">
        <f>INDEX(YahooDetails[], MATCH(ZACKS_Screener[Ticker], YahooDetails[Ticker],0), 2)</f>
        <v>Communication Equipment</v>
      </c>
      <c r="O84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4.4554455445544483E-2</v>
      </c>
      <c r="P84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-9.4786729857819999E-3</v>
      </c>
      <c r="Q848" s="17">
        <f>IFERROR(ZACKS_Screener[[#This Row],[Price]]/ZACKS_Screener[[#This Row],[EPS1]], "")</f>
        <v>8.061611374407585</v>
      </c>
      <c r="R848" s="17">
        <f>IFERROR(ZACKS_Screener[[#This Row],[Price]]/ZACKS_Screener[[#This Row],[EPS2]], "")</f>
        <v>8.1387559808612462</v>
      </c>
      <c r="S848" s="17">
        <f>IFERROR(ZACKS_Screener[[#This Row],[PE1]]/(ZACKS_Screener[[#This Row],[EG1]]*100), "")</f>
        <v>1.8093838862559273</v>
      </c>
      <c r="T848" s="17">
        <f>IFERROR(ZACKS_Screener[[#This Row],[PE2]]/(ZACKS_Screener[[#This Row],[EG2]]*100), "")</f>
        <v>-8.5863875598086068</v>
      </c>
      <c r="U848"/>
    </row>
    <row r="849" spans="1:21" x14ac:dyDescent="0.25">
      <c r="A849" s="20" t="s">
        <v>1507</v>
      </c>
      <c r="B849" s="34">
        <v>29736.44</v>
      </c>
      <c r="C849" s="6" t="s">
        <v>1502</v>
      </c>
      <c r="D849" s="6" t="s">
        <v>13</v>
      </c>
      <c r="E849" s="6" t="s">
        <v>14</v>
      </c>
      <c r="F849" s="6" t="s">
        <v>34</v>
      </c>
      <c r="G849">
        <v>10</v>
      </c>
      <c r="H849">
        <v>202210</v>
      </c>
      <c r="I849" s="8">
        <v>30.16</v>
      </c>
      <c r="J849" s="8">
        <v>4.08</v>
      </c>
      <c r="K849" s="8">
        <v>3.35</v>
      </c>
      <c r="L849" s="8">
        <v>3.56</v>
      </c>
      <c r="M849" s="35" t="str">
        <f>INDEX(YahooDetails[], MATCH(ZACKS_Screener[Ticker], YahooDetails[Ticker],0), 3)</f>
        <v>Technology</v>
      </c>
      <c r="N849" s="6" t="str">
        <f>INDEX(YahooDetails[], MATCH(ZACKS_Screener[Ticker], YahooDetails[Ticker],0), 2)</f>
        <v>Computer Hardware</v>
      </c>
      <c r="O84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-0.17892156862745098</v>
      </c>
      <c r="P84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6.2686567164179086E-2</v>
      </c>
      <c r="Q849" s="17">
        <f>IFERROR(ZACKS_Screener[[#This Row],[Price]]/ZACKS_Screener[[#This Row],[EPS1]], "")</f>
        <v>9.0029850746268654</v>
      </c>
      <c r="R849" s="17">
        <f>IFERROR(ZACKS_Screener[[#This Row],[Price]]/ZACKS_Screener[[#This Row],[EPS2]], "")</f>
        <v>8.4719101123595504</v>
      </c>
      <c r="S849" s="17">
        <f>IFERROR(ZACKS_Screener[[#This Row],[PE1]]/(ZACKS_Screener[[#This Row],[EG1]]*100), "")</f>
        <v>-0.50318053567777554</v>
      </c>
      <c r="T849" s="17">
        <f>IFERROR(ZACKS_Screener[[#This Row],[PE2]]/(ZACKS_Screener[[#This Row],[EG2]]*100), "")</f>
        <v>1.3514713750668812</v>
      </c>
      <c r="U849"/>
    </row>
    <row r="850" spans="1:21" x14ac:dyDescent="0.25">
      <c r="A850" s="20" t="s">
        <v>1509</v>
      </c>
      <c r="B850" s="34">
        <v>5381.25</v>
      </c>
      <c r="C850" s="6" t="s">
        <v>1508</v>
      </c>
      <c r="D850" s="6" t="s">
        <v>22</v>
      </c>
      <c r="E850" s="6" t="s">
        <v>41</v>
      </c>
      <c r="F850" s="6" t="s">
        <v>153</v>
      </c>
      <c r="G850">
        <v>1</v>
      </c>
      <c r="H850">
        <v>202301</v>
      </c>
      <c r="I850" s="8">
        <v>62.96</v>
      </c>
      <c r="J850" s="8">
        <v>1.36</v>
      </c>
      <c r="K850" s="8">
        <v>1.8</v>
      </c>
      <c r="L850" s="8">
        <v>2.35</v>
      </c>
      <c r="M850" s="35" t="str">
        <f>INDEX(YahooDetails[], MATCH(ZACKS_Screener[Ticker], YahooDetails[Ticker],0), 3)</f>
        <v>Healthcare</v>
      </c>
      <c r="N850" s="6" t="str">
        <f>INDEX(YahooDetails[], MATCH(ZACKS_Screener[Ticker], YahooDetails[Ticker],0), 2)</f>
        <v>Health Information Services</v>
      </c>
      <c r="O85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0.32352941176470584</v>
      </c>
      <c r="P85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0.30555555555555558</v>
      </c>
      <c r="Q850" s="17">
        <f>IFERROR(ZACKS_Screener[[#This Row],[Price]]/ZACKS_Screener[[#This Row],[EPS1]], "")</f>
        <v>34.977777777777774</v>
      </c>
      <c r="R850" s="17">
        <f>IFERROR(ZACKS_Screener[[#This Row],[Price]]/ZACKS_Screener[[#This Row],[EPS2]], "")</f>
        <v>26.791489361702126</v>
      </c>
      <c r="S850" s="17">
        <f>IFERROR(ZACKS_Screener[[#This Row],[PE1]]/(ZACKS_Screener[[#This Row],[EG1]]*100), "")</f>
        <v>1.0811313131313132</v>
      </c>
      <c r="T850" s="17">
        <f>IFERROR(ZACKS_Screener[[#This Row],[PE2]]/(ZACKS_Screener[[#This Row],[EG2]]*100), "")</f>
        <v>0.87681237911025134</v>
      </c>
      <c r="U850"/>
    </row>
    <row r="851" spans="1:21" x14ac:dyDescent="0.25">
      <c r="A851" s="20" t="s">
        <v>1511</v>
      </c>
      <c r="B851" s="34">
        <v>7285.03</v>
      </c>
      <c r="C851" s="6" t="s">
        <v>1510</v>
      </c>
      <c r="D851" s="6" t="s">
        <v>13</v>
      </c>
      <c r="E851" s="6" t="s">
        <v>37</v>
      </c>
      <c r="F851" s="6" t="s">
        <v>250</v>
      </c>
      <c r="G851">
        <v>12</v>
      </c>
      <c r="H851">
        <v>202212</v>
      </c>
      <c r="I851" s="8">
        <v>19.13</v>
      </c>
      <c r="J851" s="8">
        <v>1.69</v>
      </c>
      <c r="K851" s="8">
        <v>1.65</v>
      </c>
      <c r="L851" s="8">
        <v>1.69</v>
      </c>
      <c r="M851" s="35" t="str">
        <f>INDEX(YahooDetails[], MATCH(ZACKS_Screener[Ticker], YahooDetails[Ticker],0), 3)</f>
        <v>Real Estate</v>
      </c>
      <c r="N851" s="6" t="str">
        <f>INDEX(YahooDetails[], MATCH(ZACKS_Screener[Ticker], YahooDetails[Ticker],0), 2)</f>
        <v>REIT—Healthcare Facilities</v>
      </c>
      <c r="O85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-2.3668639053254458E-2</v>
      </c>
      <c r="P85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2.4242424242424267E-2</v>
      </c>
      <c r="Q851" s="17">
        <f>IFERROR(ZACKS_Screener[[#This Row],[Price]]/ZACKS_Screener[[#This Row],[EPS1]], "")</f>
        <v>11.593939393939394</v>
      </c>
      <c r="R851" s="17">
        <f>IFERROR(ZACKS_Screener[[#This Row],[Price]]/ZACKS_Screener[[#This Row],[EPS2]], "")</f>
        <v>11.319526627218934</v>
      </c>
      <c r="S851" s="17">
        <f>IFERROR(ZACKS_Screener[[#This Row],[PE1]]/(ZACKS_Screener[[#This Row],[EG1]]*100), "")</f>
        <v>-4.8984393939393902</v>
      </c>
      <c r="T851" s="17">
        <f>IFERROR(ZACKS_Screener[[#This Row],[PE2]]/(ZACKS_Screener[[#This Row],[EG2]]*100), "")</f>
        <v>4.669304733727806</v>
      </c>
      <c r="U851"/>
    </row>
    <row r="852" spans="1:21" x14ac:dyDescent="0.25">
      <c r="A852" s="20" t="s">
        <v>1513</v>
      </c>
      <c r="B852" s="34">
        <v>5010.1499999999996</v>
      </c>
      <c r="C852" s="6" t="s">
        <v>1512</v>
      </c>
      <c r="D852" s="6" t="s">
        <v>13</v>
      </c>
      <c r="E852" s="6" t="s">
        <v>330</v>
      </c>
      <c r="F852" s="6" t="s">
        <v>500</v>
      </c>
      <c r="G852">
        <v>6</v>
      </c>
      <c r="H852">
        <v>202206</v>
      </c>
      <c r="I852" s="8">
        <v>32.9</v>
      </c>
      <c r="J852" s="8">
        <v>3.51</v>
      </c>
      <c r="K852" s="8">
        <v>3.72</v>
      </c>
      <c r="L852" s="8">
        <v>4.0999999999999996</v>
      </c>
      <c r="M852" s="35" t="str">
        <f>INDEX(YahooDetails[], MATCH(ZACKS_Screener[Ticker], YahooDetails[Ticker],0), 3)</f>
        <v>Consumer Cyclical</v>
      </c>
      <c r="N852" s="6" t="str">
        <f>INDEX(YahooDetails[], MATCH(ZACKS_Screener[Ticker], YahooDetails[Ticker],0), 2)</f>
        <v>Personal Services</v>
      </c>
      <c r="O85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5.982905982905995E-2</v>
      </c>
      <c r="P85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0.10215053763440844</v>
      </c>
      <c r="Q852" s="17">
        <f>IFERROR(ZACKS_Screener[[#This Row],[Price]]/ZACKS_Screener[[#This Row],[EPS1]], "")</f>
        <v>8.844086021505376</v>
      </c>
      <c r="R852" s="17">
        <f>IFERROR(ZACKS_Screener[[#This Row],[Price]]/ZACKS_Screener[[#This Row],[EPS2]], "")</f>
        <v>8.0243902439024399</v>
      </c>
      <c r="S852" s="17">
        <f>IFERROR(ZACKS_Screener[[#This Row],[PE1]]/(ZACKS_Screener[[#This Row],[EG1]]*100), "")</f>
        <v>1.4782258064516098</v>
      </c>
      <c r="T852" s="17">
        <f>IFERROR(ZACKS_Screener[[#This Row],[PE2]]/(ZACKS_Screener[[#This Row],[EG2]]*100), "")</f>
        <v>0.78554557124518742</v>
      </c>
      <c r="U852"/>
    </row>
    <row r="853" spans="1:21" x14ac:dyDescent="0.25">
      <c r="A853" s="20" t="s">
        <v>3779</v>
      </c>
      <c r="B853" s="34">
        <v>3699.21</v>
      </c>
      <c r="C853" s="6" t="s">
        <v>3778</v>
      </c>
      <c r="D853" s="6" t="s">
        <v>13</v>
      </c>
      <c r="E853" s="6" t="s">
        <v>23</v>
      </c>
      <c r="F853" s="6" t="s">
        <v>186</v>
      </c>
      <c r="G853">
        <v>12</v>
      </c>
      <c r="H853">
        <v>202212</v>
      </c>
      <c r="I853" s="8">
        <v>129.86000000000001</v>
      </c>
      <c r="J853" s="8">
        <v>11.26</v>
      </c>
      <c r="K853" s="8">
        <v>13.8</v>
      </c>
      <c r="L853" s="8">
        <v>14.7</v>
      </c>
      <c r="M853" s="35" t="str">
        <f>INDEX(YahooDetails[], MATCH(ZACKS_Screener[Ticker], YahooDetails[Ticker],0), 3)</f>
        <v>Industrials</v>
      </c>
      <c r="N853" s="6" t="str">
        <f>INDEX(YahooDetails[], MATCH(ZACKS_Screener[Ticker], YahooDetails[Ticker],0), 2)</f>
        <v>Rental &amp; Leasing Services</v>
      </c>
      <c r="O85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0.22557726465364131</v>
      </c>
      <c r="P85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6.5217391304347713E-2</v>
      </c>
      <c r="Q853" s="17">
        <f>IFERROR(ZACKS_Screener[[#This Row],[Price]]/ZACKS_Screener[[#This Row],[EPS1]], "")</f>
        <v>9.4101449275362317</v>
      </c>
      <c r="R853" s="17">
        <f>IFERROR(ZACKS_Screener[[#This Row],[Price]]/ZACKS_Screener[[#This Row],[EPS2]], "")</f>
        <v>8.8340136054421787</v>
      </c>
      <c r="S853" s="17">
        <f>IFERROR(ZACKS_Screener[[#This Row],[PE1]]/(ZACKS_Screener[[#This Row],[EG1]]*100), "")</f>
        <v>0.41715839324432252</v>
      </c>
      <c r="T853" s="17">
        <f>IFERROR(ZACKS_Screener[[#This Row],[PE2]]/(ZACKS_Screener[[#This Row],[EG2]]*100), "")</f>
        <v>1.3545487528344697</v>
      </c>
      <c r="U853"/>
    </row>
    <row r="854" spans="1:21" x14ac:dyDescent="0.25">
      <c r="A854" s="20" t="s">
        <v>1515</v>
      </c>
      <c r="B854" s="34">
        <v>22278.12</v>
      </c>
      <c r="C854" s="6" t="s">
        <v>1514</v>
      </c>
      <c r="D854" s="6" t="s">
        <v>13</v>
      </c>
      <c r="E854" s="6" t="s">
        <v>51</v>
      </c>
      <c r="F854" s="6" t="s">
        <v>1516</v>
      </c>
      <c r="G854">
        <v>10</v>
      </c>
      <c r="H854">
        <v>202210</v>
      </c>
      <c r="I854" s="8">
        <v>40.78</v>
      </c>
      <c r="J854" s="8">
        <v>1.82</v>
      </c>
      <c r="K854" s="8">
        <v>1.73</v>
      </c>
      <c r="L854" s="8">
        <v>1.87</v>
      </c>
      <c r="M854" s="35" t="str">
        <f>INDEX(YahooDetails[], MATCH(ZACKS_Screener[Ticker], YahooDetails[Ticker],0), 3)</f>
        <v>Consumer Defensive</v>
      </c>
      <c r="N854" s="6" t="str">
        <f>INDEX(YahooDetails[], MATCH(ZACKS_Screener[Ticker], YahooDetails[Ticker],0), 2)</f>
        <v>Packaged Foods</v>
      </c>
      <c r="O85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-4.945054945054949E-2</v>
      </c>
      <c r="P85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8.092485549132955E-2</v>
      </c>
      <c r="Q854" s="17">
        <f>IFERROR(ZACKS_Screener[[#This Row],[Price]]/ZACKS_Screener[[#This Row],[EPS1]], "")</f>
        <v>23.572254335260116</v>
      </c>
      <c r="R854" s="17">
        <f>IFERROR(ZACKS_Screener[[#This Row],[Price]]/ZACKS_Screener[[#This Row],[EPS2]], "")</f>
        <v>21.807486631016044</v>
      </c>
      <c r="S854" s="17">
        <f>IFERROR(ZACKS_Screener[[#This Row],[PE1]]/(ZACKS_Screener[[#This Row],[EG1]]*100), "")</f>
        <v>-4.7668336544637091</v>
      </c>
      <c r="T854" s="17">
        <f>IFERROR(ZACKS_Screener[[#This Row],[PE2]]/(ZACKS_Screener[[#This Row],[EG2]]*100), "")</f>
        <v>2.69478227654698</v>
      </c>
      <c r="U854"/>
    </row>
    <row r="855" spans="1:21" x14ac:dyDescent="0.25">
      <c r="A855" s="6" t="s">
        <v>3782</v>
      </c>
      <c r="B855" s="34">
        <v>2190.7399999999998</v>
      </c>
      <c r="C855" s="6" t="s">
        <v>3781</v>
      </c>
      <c r="D855" s="6" t="s">
        <v>22</v>
      </c>
      <c r="E855" s="6" t="s">
        <v>41</v>
      </c>
      <c r="F855" s="6" t="s">
        <v>67</v>
      </c>
      <c r="G855">
        <v>12</v>
      </c>
      <c r="H855">
        <v>202212</v>
      </c>
      <c r="I855" s="8">
        <v>36.54</v>
      </c>
      <c r="J855" s="8">
        <v>3</v>
      </c>
      <c r="K855" s="8">
        <v>2.4</v>
      </c>
      <c r="L855" s="8">
        <v>3.38</v>
      </c>
      <c r="M855" s="35" t="str">
        <f>INDEX(YahooDetails[], MATCH(ZACKS_Screener[Ticker], YahooDetails[Ticker],0), 3)</f>
        <v>Healthcare</v>
      </c>
      <c r="N855" s="6" t="str">
        <f>INDEX(YahooDetails[], MATCH(ZACKS_Screener[Ticker], YahooDetails[Ticker],0), 2)</f>
        <v>Biotechnology</v>
      </c>
      <c r="O85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-0.20000000000000004</v>
      </c>
      <c r="P85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0.40833333333333333</v>
      </c>
      <c r="Q855" s="17">
        <f>IFERROR(ZACKS_Screener[[#This Row],[Price]]/ZACKS_Screener[[#This Row],[EPS1]], "")</f>
        <v>15.225</v>
      </c>
      <c r="R855" s="17">
        <f>IFERROR(ZACKS_Screener[[#This Row],[Price]]/ZACKS_Screener[[#This Row],[EPS2]], "")</f>
        <v>10.810650887573965</v>
      </c>
      <c r="S855" s="17">
        <f>IFERROR(ZACKS_Screener[[#This Row],[PE1]]/(ZACKS_Screener[[#This Row],[EG1]]*100), "")</f>
        <v>-0.76124999999999987</v>
      </c>
      <c r="T855" s="17">
        <f>IFERROR(ZACKS_Screener[[#This Row],[PE2]]/(ZACKS_Screener[[#This Row],[EG2]]*100), "")</f>
        <v>0.26475063398140319</v>
      </c>
      <c r="U855"/>
    </row>
    <row r="856" spans="1:21" x14ac:dyDescent="0.25">
      <c r="A856" s="20" t="s">
        <v>1517</v>
      </c>
      <c r="B856" s="34">
        <v>157087</v>
      </c>
      <c r="C856" s="6" t="s">
        <v>1517</v>
      </c>
      <c r="D856" s="6" t="s">
        <v>13</v>
      </c>
      <c r="E856" s="6" t="s">
        <v>37</v>
      </c>
      <c r="F856" s="6" t="s">
        <v>418</v>
      </c>
      <c r="G856">
        <v>12</v>
      </c>
      <c r="H856">
        <v>202212</v>
      </c>
      <c r="I856" s="8">
        <v>39.369999999999997</v>
      </c>
      <c r="J856" s="8">
        <v>3.7</v>
      </c>
      <c r="K856" s="8">
        <v>6.42</v>
      </c>
      <c r="L856" s="8">
        <v>7.32</v>
      </c>
      <c r="M856" s="35" t="str">
        <f>INDEX(YahooDetails[], MATCH(ZACKS_Screener[Ticker], YahooDetails[Ticker],0), 3)</f>
        <v>Financial Services</v>
      </c>
      <c r="N856" s="6" t="str">
        <f>INDEX(YahooDetails[], MATCH(ZACKS_Screener[Ticker], YahooDetails[Ticker],0), 2)</f>
        <v>Banks—Diversified</v>
      </c>
      <c r="O85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0.73513513513513506</v>
      </c>
      <c r="P85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0.14018691588785051</v>
      </c>
      <c r="Q856" s="17">
        <f>IFERROR(ZACKS_Screener[[#This Row],[Price]]/ZACKS_Screener[[#This Row],[EPS1]], "")</f>
        <v>6.1323987538940807</v>
      </c>
      <c r="R856" s="17">
        <f>IFERROR(ZACKS_Screener[[#This Row],[Price]]/ZACKS_Screener[[#This Row],[EPS2]], "")</f>
        <v>5.3784153005464477</v>
      </c>
      <c r="S856" s="17">
        <f>IFERROR(ZACKS_Screener[[#This Row],[PE1]]/(ZACKS_Screener[[#This Row],[EG1]]*100), "")</f>
        <v>8.3418659519882726E-2</v>
      </c>
      <c r="T856" s="17">
        <f>IFERROR(ZACKS_Screener[[#This Row],[PE2]]/(ZACKS_Screener[[#This Row],[EG2]]*100), "")</f>
        <v>0.38366029143897978</v>
      </c>
      <c r="U856"/>
    </row>
    <row r="857" spans="1:21" x14ac:dyDescent="0.25">
      <c r="A857" s="20" t="s">
        <v>1519</v>
      </c>
      <c r="B857" s="34">
        <v>10203.84</v>
      </c>
      <c r="C857" s="6" t="s">
        <v>1518</v>
      </c>
      <c r="D857" s="6" t="s">
        <v>22</v>
      </c>
      <c r="E857" s="6" t="s">
        <v>41</v>
      </c>
      <c r="F857" s="6" t="s">
        <v>45</v>
      </c>
      <c r="G857">
        <v>12</v>
      </c>
      <c r="H857">
        <v>202212</v>
      </c>
      <c r="I857" s="8">
        <v>77.89</v>
      </c>
      <c r="J857" s="8">
        <v>4.8099999999999996</v>
      </c>
      <c r="K857" s="8">
        <v>5.26</v>
      </c>
      <c r="L857" s="8">
        <v>5.69</v>
      </c>
      <c r="M857" s="35" t="str">
        <f>INDEX(YahooDetails[], MATCH(ZACKS_Screener[Ticker], YahooDetails[Ticker],0), 3)</f>
        <v>Healthcare</v>
      </c>
      <c r="N857" s="6" t="str">
        <f>INDEX(YahooDetails[], MATCH(ZACKS_Screener[Ticker], YahooDetails[Ticker],0), 2)</f>
        <v>Medical Distribution</v>
      </c>
      <c r="O85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9.3555093555093602E-2</v>
      </c>
      <c r="P85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8.1749049429657911E-2</v>
      </c>
      <c r="Q857" s="17">
        <f>IFERROR(ZACKS_Screener[[#This Row],[Price]]/ZACKS_Screener[[#This Row],[EPS1]], "")</f>
        <v>14.807984790874526</v>
      </c>
      <c r="R857" s="17">
        <f>IFERROR(ZACKS_Screener[[#This Row],[Price]]/ZACKS_Screener[[#This Row],[EPS2]], "")</f>
        <v>13.688927943760984</v>
      </c>
      <c r="S857" s="17">
        <f>IFERROR(ZACKS_Screener[[#This Row],[PE1]]/(ZACKS_Screener[[#This Row],[EG1]]*100), "")</f>
        <v>1.582809040980143</v>
      </c>
      <c r="T857" s="17">
        <f>IFERROR(ZACKS_Screener[[#This Row],[PE2]]/(ZACKS_Screener[[#This Row],[EG2]]*100), "")</f>
        <v>1.6745060693995972</v>
      </c>
      <c r="U857"/>
    </row>
    <row r="858" spans="1:21" x14ac:dyDescent="0.25">
      <c r="A858" s="20" t="s">
        <v>1521</v>
      </c>
      <c r="B858" s="34">
        <v>11813.71</v>
      </c>
      <c r="C858" s="6" t="s">
        <v>1520</v>
      </c>
      <c r="D858" s="6" t="s">
        <v>22</v>
      </c>
      <c r="E858" s="6" t="s">
        <v>37</v>
      </c>
      <c r="F858" s="6" t="s">
        <v>250</v>
      </c>
      <c r="G858">
        <v>12</v>
      </c>
      <c r="H858">
        <v>202212</v>
      </c>
      <c r="I858" s="8">
        <v>16.61</v>
      </c>
      <c r="J858" s="8">
        <v>1.79</v>
      </c>
      <c r="K858" s="8">
        <v>1.91</v>
      </c>
      <c r="L858" s="8">
        <v>1.92</v>
      </c>
      <c r="M858" s="35" t="str">
        <f>INDEX(YahooDetails[], MATCH(ZACKS_Screener[Ticker], YahooDetails[Ticker],0), 3)</f>
        <v>Real Estate</v>
      </c>
      <c r="N858" s="6" t="str">
        <f>INDEX(YahooDetails[], MATCH(ZACKS_Screener[Ticker], YahooDetails[Ticker],0), 2)</f>
        <v>REIT—Hotel &amp; Motel</v>
      </c>
      <c r="O85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6.7039106145251326E-2</v>
      </c>
      <c r="P85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5.2356020942408424E-3</v>
      </c>
      <c r="Q858" s="17">
        <f>IFERROR(ZACKS_Screener[[#This Row],[Price]]/ZACKS_Screener[[#This Row],[EPS1]], "")</f>
        <v>8.6963350785340321</v>
      </c>
      <c r="R858" s="17">
        <f>IFERROR(ZACKS_Screener[[#This Row],[Price]]/ZACKS_Screener[[#This Row],[EPS2]], "")</f>
        <v>8.6510416666666661</v>
      </c>
      <c r="S858" s="17">
        <f>IFERROR(ZACKS_Screener[[#This Row],[PE1]]/(ZACKS_Screener[[#This Row],[EG1]]*100), "")</f>
        <v>1.2972033158813279</v>
      </c>
      <c r="T858" s="17">
        <f>IFERROR(ZACKS_Screener[[#This Row],[PE2]]/(ZACKS_Screener[[#This Row],[EG2]]*100), "")</f>
        <v>16.523489583333319</v>
      </c>
      <c r="U858"/>
    </row>
    <row r="859" spans="1:21" x14ac:dyDescent="0.25">
      <c r="A859" s="20" t="s">
        <v>1523</v>
      </c>
      <c r="B859" s="34">
        <v>52828.91</v>
      </c>
      <c r="C859" s="6" t="s">
        <v>1522</v>
      </c>
      <c r="D859" s="6" t="s">
        <v>13</v>
      </c>
      <c r="E859" s="6" t="s">
        <v>51</v>
      </c>
      <c r="F859" s="6" t="s">
        <v>1524</v>
      </c>
      <c r="G859">
        <v>12</v>
      </c>
      <c r="H859">
        <v>202212</v>
      </c>
      <c r="I859" s="8">
        <v>258.45999999999998</v>
      </c>
      <c r="J859" s="8">
        <v>8.52</v>
      </c>
      <c r="K859" s="8">
        <v>9.49</v>
      </c>
      <c r="L859" s="8">
        <v>10.31</v>
      </c>
      <c r="M859" s="35" t="str">
        <f>INDEX(YahooDetails[], MATCH(ZACKS_Screener[Ticker], YahooDetails[Ticker],0), 3)</f>
        <v>Consumer Defensive</v>
      </c>
      <c r="N859" s="6" t="str">
        <f>INDEX(YahooDetails[], MATCH(ZACKS_Screener[Ticker], YahooDetails[Ticker],0), 2)</f>
        <v>Confectioners</v>
      </c>
      <c r="O85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0.11384976525821604</v>
      </c>
      <c r="P85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8.6406743940990544E-2</v>
      </c>
      <c r="Q859" s="17">
        <f>IFERROR(ZACKS_Screener[[#This Row],[Price]]/ZACKS_Screener[[#This Row],[EPS1]], "")</f>
        <v>27.234984193888302</v>
      </c>
      <c r="R859" s="17">
        <f>IFERROR(ZACKS_Screener[[#This Row],[Price]]/ZACKS_Screener[[#This Row],[EPS2]], "")</f>
        <v>25.068865179437434</v>
      </c>
      <c r="S859" s="17">
        <f>IFERROR(ZACKS_Screener[[#This Row],[PE1]]/(ZACKS_Screener[[#This Row],[EG1]]*100), "")</f>
        <v>2.392186240535342</v>
      </c>
      <c r="T859" s="17">
        <f>IFERROR(ZACKS_Screener[[#This Row],[PE2]]/(ZACKS_Screener[[#This Row],[EG2]]*100), "")</f>
        <v>2.901262567717819</v>
      </c>
      <c r="U859"/>
    </row>
    <row r="860" spans="1:21" x14ac:dyDescent="0.25">
      <c r="A860" s="20" t="s">
        <v>3785</v>
      </c>
      <c r="B860" s="34">
        <v>2073.7399999999998</v>
      </c>
      <c r="C860" s="6" t="s">
        <v>3784</v>
      </c>
      <c r="D860" s="6" t="s">
        <v>13</v>
      </c>
      <c r="E860" s="6" t="s">
        <v>37</v>
      </c>
      <c r="F860" s="6" t="s">
        <v>299</v>
      </c>
      <c r="G860">
        <v>12</v>
      </c>
      <c r="H860">
        <v>202212</v>
      </c>
      <c r="I860" s="8">
        <v>14.56</v>
      </c>
      <c r="J860" s="8">
        <v>1.48</v>
      </c>
      <c r="K860" s="8">
        <v>1.94</v>
      </c>
      <c r="L860" s="8">
        <v>1.91</v>
      </c>
      <c r="M860" s="35" t="str">
        <f>INDEX(YahooDetails[], MATCH(ZACKS_Screener[Ticker], YahooDetails[Ticker],0), 3)</f>
        <v>Financial Services</v>
      </c>
      <c r="N860" s="6" t="str">
        <f>INDEX(YahooDetails[], MATCH(ZACKS_Screener[Ticker], YahooDetails[Ticker],0), 2)</f>
        <v>Asset Management</v>
      </c>
      <c r="O86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0.3108108108108108</v>
      </c>
      <c r="P86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-1.546391752577321E-2</v>
      </c>
      <c r="Q860" s="17">
        <f>IFERROR(ZACKS_Screener[[#This Row],[Price]]/ZACKS_Screener[[#This Row],[EPS1]], "")</f>
        <v>7.5051546391752586</v>
      </c>
      <c r="R860" s="17">
        <f>IFERROR(ZACKS_Screener[[#This Row],[Price]]/ZACKS_Screener[[#This Row],[EPS2]], "")</f>
        <v>7.6230366492146606</v>
      </c>
      <c r="S860" s="17">
        <f>IFERROR(ZACKS_Screener[[#This Row],[PE1]]/(ZACKS_Screener[[#This Row],[EG1]]*100), "")</f>
        <v>0.24147019273868223</v>
      </c>
      <c r="T860" s="17">
        <f>IFERROR(ZACKS_Screener[[#This Row],[PE2]]/(ZACKS_Screener[[#This Row],[EG2]]*100), "")</f>
        <v>-4.9295636998254757</v>
      </c>
      <c r="U860"/>
    </row>
    <row r="861" spans="1:21" x14ac:dyDescent="0.25">
      <c r="A861" s="20" t="s">
        <v>3787</v>
      </c>
      <c r="B861" s="34">
        <v>2017.69</v>
      </c>
      <c r="C861" s="6" t="s">
        <v>3786</v>
      </c>
      <c r="D861" s="6" t="s">
        <v>13</v>
      </c>
      <c r="E861" s="6" t="s">
        <v>37</v>
      </c>
      <c r="F861" s="6" t="s">
        <v>550</v>
      </c>
      <c r="G861">
        <v>12</v>
      </c>
      <c r="H861">
        <v>202212</v>
      </c>
      <c r="I861" s="8">
        <v>31.03</v>
      </c>
      <c r="J861" s="8">
        <v>1.6</v>
      </c>
      <c r="K861" s="8">
        <v>1.68</v>
      </c>
      <c r="L861" s="8">
        <v>1.59</v>
      </c>
      <c r="M861" s="35" t="str">
        <f>INDEX(YahooDetails[], MATCH(ZACKS_Screener[Ticker], YahooDetails[Ticker],0), 3)</f>
        <v>Financial Services</v>
      </c>
      <c r="N861" s="6" t="str">
        <f>INDEX(YahooDetails[], MATCH(ZACKS_Screener[Ticker], YahooDetails[Ticker],0), 2)</f>
        <v>Banks—Regional</v>
      </c>
      <c r="O86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4.9999999999999906E-2</v>
      </c>
      <c r="P86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-5.3571428571428492E-2</v>
      </c>
      <c r="Q861" s="17">
        <f>IFERROR(ZACKS_Screener[[#This Row],[Price]]/ZACKS_Screener[[#This Row],[EPS1]], "")</f>
        <v>18.470238095238095</v>
      </c>
      <c r="R861" s="17">
        <f>IFERROR(ZACKS_Screener[[#This Row],[Price]]/ZACKS_Screener[[#This Row],[EPS2]], "")</f>
        <v>19.515723270440251</v>
      </c>
      <c r="S861" s="17">
        <f>IFERROR(ZACKS_Screener[[#This Row],[PE1]]/(ZACKS_Screener[[#This Row],[EG1]]*100), "")</f>
        <v>3.6940476190476264</v>
      </c>
      <c r="T861" s="17">
        <f>IFERROR(ZACKS_Screener[[#This Row],[PE2]]/(ZACKS_Screener[[#This Row],[EG2]]*100), "")</f>
        <v>-3.6429350104821858</v>
      </c>
      <c r="U861"/>
    </row>
    <row r="862" spans="1:21" x14ac:dyDescent="0.25">
      <c r="A862" s="20" t="s">
        <v>1525</v>
      </c>
      <c r="B862" s="34">
        <v>13242.03</v>
      </c>
      <c r="C862" s="6" t="s">
        <v>6890</v>
      </c>
      <c r="D862" s="6" t="s">
        <v>22</v>
      </c>
      <c r="E862" s="6" t="s">
        <v>330</v>
      </c>
      <c r="F862" s="6" t="s">
        <v>707</v>
      </c>
      <c r="G862">
        <v>12</v>
      </c>
      <c r="H862">
        <v>202212</v>
      </c>
      <c r="I862" s="8">
        <v>40.67</v>
      </c>
      <c r="J862" s="8">
        <v>-0.85</v>
      </c>
      <c r="K862" s="8">
        <v>1.46</v>
      </c>
      <c r="L862" s="8">
        <v>1.8</v>
      </c>
      <c r="M862" s="35" t="str">
        <f>INDEX(YahooDetails[], MATCH(ZACKS_Screener[Ticker], YahooDetails[Ticker],0), 3)</f>
        <v>Consumer Cyclical</v>
      </c>
      <c r="N862" s="6" t="str">
        <f>INDEX(YahooDetails[], MATCH(ZACKS_Screener[Ticker], YahooDetails[Ticker],0), 2)</f>
        <v>Lodging</v>
      </c>
      <c r="O86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86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0.23287671232876719</v>
      </c>
      <c r="Q862" s="17">
        <f>IFERROR(ZACKS_Screener[[#This Row],[Price]]/ZACKS_Screener[[#This Row],[EPS1]], "")</f>
        <v>27.856164383561644</v>
      </c>
      <c r="R862" s="17">
        <f>IFERROR(ZACKS_Screener[[#This Row],[Price]]/ZACKS_Screener[[#This Row],[EPS2]], "")</f>
        <v>22.594444444444445</v>
      </c>
      <c r="S862" s="17">
        <f>IFERROR(ZACKS_Screener[[#This Row],[PE1]]/(ZACKS_Screener[[#This Row],[EG1]]*100), "")</f>
        <v>0.27856164383561643</v>
      </c>
      <c r="T862" s="17">
        <f>IFERROR(ZACKS_Screener[[#This Row],[PE2]]/(ZACKS_Screener[[#This Row],[EG2]]*100), "")</f>
        <v>0.97023202614379067</v>
      </c>
      <c r="U862"/>
    </row>
    <row r="863" spans="1:21" x14ac:dyDescent="0.25">
      <c r="A863" s="20" t="s">
        <v>1527</v>
      </c>
      <c r="B863" s="34">
        <v>5608.12</v>
      </c>
      <c r="C863" s="6" t="s">
        <v>1526</v>
      </c>
      <c r="D863" s="6" t="s">
        <v>22</v>
      </c>
      <c r="E863" s="6" t="s">
        <v>23</v>
      </c>
      <c r="F863" s="6" t="s">
        <v>334</v>
      </c>
      <c r="G863">
        <v>12</v>
      </c>
      <c r="H863">
        <v>202212</v>
      </c>
      <c r="I863" s="8">
        <v>17.79</v>
      </c>
      <c r="J863" s="8">
        <v>3.74</v>
      </c>
      <c r="K863" s="8">
        <v>2.58</v>
      </c>
      <c r="L863" s="8">
        <v>2.04</v>
      </c>
      <c r="M863" s="35" t="str">
        <f>INDEX(YahooDetails[], MATCH(ZACKS_Screener[Ticker], YahooDetails[Ticker],0), 3)</f>
        <v>Industrials</v>
      </c>
      <c r="N863" s="6" t="str">
        <f>INDEX(YahooDetails[], MATCH(ZACKS_Screener[Ticker], YahooDetails[Ticker],0), 2)</f>
        <v>Rental &amp; Leasing Services</v>
      </c>
      <c r="O86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-0.31016042780748665</v>
      </c>
      <c r="P86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-0.20930232558139536</v>
      </c>
      <c r="Q863" s="17">
        <f>IFERROR(ZACKS_Screener[[#This Row],[Price]]/ZACKS_Screener[[#This Row],[EPS1]], "")</f>
        <v>6.8953488372093021</v>
      </c>
      <c r="R863" s="17">
        <f>IFERROR(ZACKS_Screener[[#This Row],[Price]]/ZACKS_Screener[[#This Row],[EPS2]], "")</f>
        <v>8.7205882352941178</v>
      </c>
      <c r="S863" s="17">
        <f>IFERROR(ZACKS_Screener[[#This Row],[PE1]]/(ZACKS_Screener[[#This Row],[EG1]]*100), "")</f>
        <v>-0.22231555733761024</v>
      </c>
      <c r="T863" s="17">
        <f>IFERROR(ZACKS_Screener[[#This Row],[PE2]]/(ZACKS_Screener[[#This Row],[EG2]]*100), "")</f>
        <v>-0.41665032679738562</v>
      </c>
      <c r="U863"/>
    </row>
    <row r="864" spans="1:21" x14ac:dyDescent="0.25">
      <c r="A864" s="20" t="s">
        <v>1529</v>
      </c>
      <c r="B864" s="34">
        <v>17205.14</v>
      </c>
      <c r="C864" s="6" t="s">
        <v>1528</v>
      </c>
      <c r="D864" s="6" t="s">
        <v>13</v>
      </c>
      <c r="E864" s="6" t="s">
        <v>18</v>
      </c>
      <c r="F864" s="6" t="s">
        <v>1530</v>
      </c>
      <c r="G864">
        <v>12</v>
      </c>
      <c r="H864">
        <v>202212</v>
      </c>
      <c r="I864" s="8">
        <v>321.06</v>
      </c>
      <c r="J864" s="8">
        <v>10.62</v>
      </c>
      <c r="K864" s="8">
        <v>13.81</v>
      </c>
      <c r="L864" s="8">
        <v>14.23</v>
      </c>
      <c r="M864" s="35" t="str">
        <f>INDEX(YahooDetails[], MATCH(ZACKS_Screener[Ticker], YahooDetails[Ticker],0), 3)</f>
        <v>Industrials</v>
      </c>
      <c r="N864" s="6" t="str">
        <f>INDEX(YahooDetails[], MATCH(ZACKS_Screener[Ticker], YahooDetails[Ticker],0), 2)</f>
        <v>Electrical Equipment &amp; Parts</v>
      </c>
      <c r="O86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0.30037664783427509</v>
      </c>
      <c r="P86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3.0412744388124541E-2</v>
      </c>
      <c r="Q864" s="17">
        <f>IFERROR(ZACKS_Screener[[#This Row],[Price]]/ZACKS_Screener[[#This Row],[EPS1]], "")</f>
        <v>23.24837074583635</v>
      </c>
      <c r="R864" s="17">
        <f>IFERROR(ZACKS_Screener[[#This Row],[Price]]/ZACKS_Screener[[#This Row],[EPS2]], "")</f>
        <v>22.562192550948698</v>
      </c>
      <c r="S864" s="17">
        <f>IFERROR(ZACKS_Screener[[#This Row],[PE1]]/(ZACKS_Screener[[#This Row],[EG1]]*100), "")</f>
        <v>0.77397397279241986</v>
      </c>
      <c r="T864" s="17">
        <f>IFERROR(ZACKS_Screener[[#This Row],[PE2]]/(ZACKS_Screener[[#This Row],[EG2]]*100), "")</f>
        <v>7.4186637887762288</v>
      </c>
      <c r="U864"/>
    </row>
    <row r="865" spans="1:21" x14ac:dyDescent="0.25">
      <c r="A865" s="20" t="s">
        <v>3790</v>
      </c>
      <c r="B865" s="34">
        <v>2602.87</v>
      </c>
      <c r="C865" s="6" t="s">
        <v>3789</v>
      </c>
      <c r="D865" s="6" t="s">
        <v>22</v>
      </c>
      <c r="E865" s="6" t="s">
        <v>23</v>
      </c>
      <c r="F865" s="6" t="s">
        <v>334</v>
      </c>
      <c r="G865">
        <v>12</v>
      </c>
      <c r="H865">
        <v>202212</v>
      </c>
      <c r="I865" s="8">
        <v>78.05</v>
      </c>
      <c r="J865" s="8">
        <v>10.64</v>
      </c>
      <c r="K865" s="8">
        <v>6.46</v>
      </c>
      <c r="L865" s="8">
        <v>7.27</v>
      </c>
      <c r="M865" s="35" t="str">
        <f>INDEX(YahooDetails[], MATCH(ZACKS_Screener[Ticker], YahooDetails[Ticker],0), 3)</f>
        <v>Industrials</v>
      </c>
      <c r="N865" s="6" t="str">
        <f>INDEX(YahooDetails[], MATCH(ZACKS_Screener[Ticker], YahooDetails[Ticker],0), 2)</f>
        <v>Integrated Freight &amp; Logistics</v>
      </c>
      <c r="O86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-0.3928571428571429</v>
      </c>
      <c r="P86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0.12538699690402472</v>
      </c>
      <c r="Q865" s="17">
        <f>IFERROR(ZACKS_Screener[[#This Row],[Price]]/ZACKS_Screener[[#This Row],[EPS1]], "")</f>
        <v>12.08204334365325</v>
      </c>
      <c r="R865" s="17">
        <f>IFERROR(ZACKS_Screener[[#This Row],[Price]]/ZACKS_Screener[[#This Row],[EPS2]], "")</f>
        <v>10.735900962861074</v>
      </c>
      <c r="S865" s="17">
        <f>IFERROR(ZACKS_Screener[[#This Row],[PE1]]/(ZACKS_Screener[[#This Row],[EG1]]*100), "")</f>
        <v>-0.30754292147480994</v>
      </c>
      <c r="T865" s="17">
        <f>IFERROR(ZACKS_Screener[[#This Row],[PE2]]/(ZACKS_Screener[[#This Row],[EG2]]*100), "")</f>
        <v>0.8562212372849699</v>
      </c>
      <c r="U865"/>
    </row>
    <row r="866" spans="1:21" x14ac:dyDescent="0.25">
      <c r="A866" s="20" t="s">
        <v>1532</v>
      </c>
      <c r="B866" s="34">
        <v>25595.69</v>
      </c>
      <c r="C866" s="6" t="s">
        <v>1531</v>
      </c>
      <c r="D866" s="6" t="s">
        <v>13</v>
      </c>
      <c r="E866" s="6" t="s">
        <v>14</v>
      </c>
      <c r="F866" s="6" t="s">
        <v>201</v>
      </c>
      <c r="G866">
        <v>12</v>
      </c>
      <c r="H866">
        <v>202212</v>
      </c>
      <c r="I866" s="8">
        <v>515.64</v>
      </c>
      <c r="J866" s="8">
        <v>2.78</v>
      </c>
      <c r="K866" s="8">
        <v>4.84</v>
      </c>
      <c r="L866" s="8">
        <v>5.86</v>
      </c>
      <c r="M866" s="35" t="str">
        <f>INDEX(YahooDetails[], MATCH(ZACKS_Screener[Ticker], YahooDetails[Ticker],0), 3)</f>
        <v>Technology</v>
      </c>
      <c r="N866" s="6" t="str">
        <f>INDEX(YahooDetails[], MATCH(ZACKS_Screener[Ticker], YahooDetails[Ticker],0), 2)</f>
        <v>Software—Application</v>
      </c>
      <c r="O86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0.74100719424460437</v>
      </c>
      <c r="P86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0.21074380165289266</v>
      </c>
      <c r="Q866" s="17">
        <f>IFERROR(ZACKS_Screener[[#This Row],[Price]]/ZACKS_Screener[[#This Row],[EPS1]], "")</f>
        <v>106.53719008264463</v>
      </c>
      <c r="R866" s="17">
        <f>IFERROR(ZACKS_Screener[[#This Row],[Price]]/ZACKS_Screener[[#This Row],[EPS2]], "")</f>
        <v>87.993174061433436</v>
      </c>
      <c r="S866" s="17">
        <f>IFERROR(ZACKS_Screener[[#This Row],[PE1]]/(ZACKS_Screener[[#This Row],[EG1]]*100), "")</f>
        <v>1.4377348952900584</v>
      </c>
      <c r="T866" s="17">
        <f>IFERROR(ZACKS_Screener[[#This Row],[PE2]]/(ZACKS_Screener[[#This Row],[EG2]]*100), "")</f>
        <v>4.1753623770327222</v>
      </c>
      <c r="U866"/>
    </row>
    <row r="867" spans="1:21" x14ac:dyDescent="0.25">
      <c r="A867" s="20" t="s">
        <v>1534</v>
      </c>
      <c r="B867" s="34">
        <v>55814.18</v>
      </c>
      <c r="C867" s="6" t="s">
        <v>1533</v>
      </c>
      <c r="D867" s="6" t="s">
        <v>13</v>
      </c>
      <c r="E867" s="6" t="s">
        <v>41</v>
      </c>
      <c r="F867" s="6" t="s">
        <v>773</v>
      </c>
      <c r="G867">
        <v>12</v>
      </c>
      <c r="H867">
        <v>202212</v>
      </c>
      <c r="I867" s="8">
        <v>446.71</v>
      </c>
      <c r="J867" s="8">
        <v>25.24</v>
      </c>
      <c r="K867" s="8">
        <v>28.26</v>
      </c>
      <c r="L867" s="8">
        <v>32.03</v>
      </c>
      <c r="M867" s="35" t="str">
        <f>INDEX(YahooDetails[], MATCH(ZACKS_Screener[Ticker], YahooDetails[Ticker],0), 3)</f>
        <v>Healthcare</v>
      </c>
      <c r="N867" s="6" t="str">
        <f>INDEX(YahooDetails[], MATCH(ZACKS_Screener[Ticker], YahooDetails[Ticker],0), 2)</f>
        <v>Healthcare Plans</v>
      </c>
      <c r="O86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0.11965134706814594</v>
      </c>
      <c r="P86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0.13340410474168435</v>
      </c>
      <c r="Q867" s="17">
        <f>IFERROR(ZACKS_Screener[[#This Row],[Price]]/ZACKS_Screener[[#This Row],[EPS1]], "")</f>
        <v>15.807147912243453</v>
      </c>
      <c r="R867" s="17">
        <f>IFERROR(ZACKS_Screener[[#This Row],[Price]]/ZACKS_Screener[[#This Row],[EPS2]], "")</f>
        <v>13.946612550733686</v>
      </c>
      <c r="S867" s="17">
        <f>IFERROR(ZACKS_Screener[[#This Row],[PE1]]/(ZACKS_Screener[[#This Row],[EG1]]*100), "")</f>
        <v>1.3211007063080276</v>
      </c>
      <c r="T867" s="17">
        <f>IFERROR(ZACKS_Screener[[#This Row],[PE2]]/(ZACKS_Screener[[#This Row],[EG2]]*100), "")</f>
        <v>1.0454410362963766</v>
      </c>
      <c r="U867"/>
    </row>
    <row r="868" spans="1:21" x14ac:dyDescent="0.25">
      <c r="A868" s="20" t="s">
        <v>1536</v>
      </c>
      <c r="B868" s="34">
        <v>4549.5200000000004</v>
      </c>
      <c r="C868" s="6" t="s">
        <v>1535</v>
      </c>
      <c r="D868" s="6" t="s">
        <v>13</v>
      </c>
      <c r="E868" s="6" t="s">
        <v>130</v>
      </c>
      <c r="F868" s="6" t="s">
        <v>189</v>
      </c>
      <c r="G868">
        <v>12</v>
      </c>
      <c r="H868">
        <v>202212</v>
      </c>
      <c r="I868" s="8">
        <v>25.11</v>
      </c>
      <c r="J868" s="8">
        <v>3.13</v>
      </c>
      <c r="K868" s="8">
        <v>1.43</v>
      </c>
      <c r="L868" s="8">
        <v>2.52</v>
      </c>
      <c r="M868" s="35" t="str">
        <f>INDEX(YahooDetails[], MATCH(ZACKS_Screener[Ticker], YahooDetails[Ticker],0), 3)</f>
        <v>Basic Materials</v>
      </c>
      <c r="N868" s="6" t="str">
        <f>INDEX(YahooDetails[], MATCH(ZACKS_Screener[Ticker], YahooDetails[Ticker],0), 2)</f>
        <v>Chemicals</v>
      </c>
      <c r="O86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-0.54313099041533541</v>
      </c>
      <c r="P86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0.7622377622377623</v>
      </c>
      <c r="Q868" s="17">
        <f>IFERROR(ZACKS_Screener[[#This Row],[Price]]/ZACKS_Screener[[#This Row],[EPS1]], "")</f>
        <v>17.55944055944056</v>
      </c>
      <c r="R868" s="17">
        <f>IFERROR(ZACKS_Screener[[#This Row],[Price]]/ZACKS_Screener[[#This Row],[EPS2]], "")</f>
        <v>9.9642857142857135</v>
      </c>
      <c r="S868" s="17">
        <f>IFERROR(ZACKS_Screener[[#This Row],[PE1]]/(ZACKS_Screener[[#This Row],[EG1]]*100), "")</f>
        <v>-0.32330028794734683</v>
      </c>
      <c r="T868" s="17">
        <f>IFERROR(ZACKS_Screener[[#This Row],[PE2]]/(ZACKS_Screener[[#This Row],[EG2]]*100), "")</f>
        <v>0.13072411533420705</v>
      </c>
      <c r="U868"/>
    </row>
    <row r="869" spans="1:21" x14ac:dyDescent="0.25">
      <c r="A869" s="20" t="s">
        <v>1538</v>
      </c>
      <c r="B869" s="34">
        <v>3375.94</v>
      </c>
      <c r="C869" s="6" t="s">
        <v>1537</v>
      </c>
      <c r="D869" s="6" t="s">
        <v>22</v>
      </c>
      <c r="E869" s="6" t="s">
        <v>37</v>
      </c>
      <c r="F869" s="6" t="s">
        <v>550</v>
      </c>
      <c r="G869">
        <v>12</v>
      </c>
      <c r="H869">
        <v>202212</v>
      </c>
      <c r="I869" s="8">
        <v>39.22</v>
      </c>
      <c r="J869" s="8">
        <v>5.98</v>
      </c>
      <c r="K869" s="8">
        <v>5.44</v>
      </c>
      <c r="L869" s="8">
        <v>5.1100000000000003</v>
      </c>
      <c r="M869" s="35" t="str">
        <f>INDEX(YahooDetails[], MATCH(ZACKS_Screener[Ticker], YahooDetails[Ticker],0), 3)</f>
        <v>Financial Services</v>
      </c>
      <c r="N869" s="6" t="str">
        <f>INDEX(YahooDetails[], MATCH(ZACKS_Screener[Ticker], YahooDetails[Ticker],0), 2)</f>
        <v>Banks—Regional</v>
      </c>
      <c r="O86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-9.0301003344481601E-2</v>
      </c>
      <c r="P86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-6.0661764705882359E-2</v>
      </c>
      <c r="Q869" s="17">
        <f>IFERROR(ZACKS_Screener[[#This Row],[Price]]/ZACKS_Screener[[#This Row],[EPS1]], "")</f>
        <v>7.2095588235294112</v>
      </c>
      <c r="R869" s="17">
        <f>IFERROR(ZACKS_Screener[[#This Row],[Price]]/ZACKS_Screener[[#This Row],[EPS2]], "")</f>
        <v>7.6751467710371815</v>
      </c>
      <c r="S869" s="17">
        <f>IFERROR(ZACKS_Screener[[#This Row],[PE1]]/(ZACKS_Screener[[#This Row],[EG1]]*100), "")</f>
        <v>-0.79839188453159038</v>
      </c>
      <c r="T869" s="17">
        <f>IFERROR(ZACKS_Screener[[#This Row],[PE2]]/(ZACKS_Screener[[#This Row],[EG2]]*100), "")</f>
        <v>-1.2652363161952203</v>
      </c>
      <c r="U869"/>
    </row>
    <row r="870" spans="1:21" x14ac:dyDescent="0.25">
      <c r="A870" s="20" t="s">
        <v>1540</v>
      </c>
      <c r="B870" s="34">
        <v>19246.96</v>
      </c>
      <c r="C870" s="6" t="s">
        <v>1539</v>
      </c>
      <c r="D870" s="6" t="s">
        <v>13</v>
      </c>
      <c r="E870" s="6" t="s">
        <v>26</v>
      </c>
      <c r="F870" s="6" t="s">
        <v>82</v>
      </c>
      <c r="G870">
        <v>12</v>
      </c>
      <c r="H870">
        <v>202212</v>
      </c>
      <c r="I870" s="8">
        <v>46.57</v>
      </c>
      <c r="J870" s="8">
        <v>1.4</v>
      </c>
      <c r="K870" s="8">
        <v>1.69</v>
      </c>
      <c r="L870" s="8">
        <v>2.11</v>
      </c>
      <c r="M870" s="35" t="str">
        <f>INDEX(YahooDetails[], MATCH(ZACKS_Screener[Ticker], YahooDetails[Ticker],0), 3)</f>
        <v>Industrials</v>
      </c>
      <c r="N870" s="6" t="str">
        <f>INDEX(YahooDetails[], MATCH(ZACKS_Screener[Ticker], YahooDetails[Ticker],0), 2)</f>
        <v>Aerospace &amp; Defense</v>
      </c>
      <c r="O87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0.20714285714285718</v>
      </c>
      <c r="P87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0.24852071005917156</v>
      </c>
      <c r="Q870" s="17">
        <f>IFERROR(ZACKS_Screener[[#This Row],[Price]]/ZACKS_Screener[[#This Row],[EPS1]], "")</f>
        <v>27.556213017751482</v>
      </c>
      <c r="R870" s="17">
        <f>IFERROR(ZACKS_Screener[[#This Row],[Price]]/ZACKS_Screener[[#This Row],[EPS2]], "")</f>
        <v>22.071090047393366</v>
      </c>
      <c r="S870" s="17">
        <f>IFERROR(ZACKS_Screener[[#This Row],[PE1]]/(ZACKS_Screener[[#This Row],[EG1]]*100), "")</f>
        <v>1.3302999387880023</v>
      </c>
      <c r="T870" s="17">
        <f>IFERROR(ZACKS_Screener[[#This Row],[PE2]]/(ZACKS_Screener[[#This Row],[EG2]]*100), "")</f>
        <v>0.88809862333559031</v>
      </c>
      <c r="U870"/>
    </row>
    <row r="871" spans="1:21" x14ac:dyDescent="0.25">
      <c r="A871" s="20" t="s">
        <v>1542</v>
      </c>
      <c r="B871" s="34">
        <v>6117.84</v>
      </c>
      <c r="C871" s="6" t="s">
        <v>1541</v>
      </c>
      <c r="D871" s="6" t="s">
        <v>13</v>
      </c>
      <c r="E871" s="6" t="s">
        <v>179</v>
      </c>
      <c r="F871" s="6" t="s">
        <v>180</v>
      </c>
      <c r="G871">
        <v>12</v>
      </c>
      <c r="H871">
        <v>202212</v>
      </c>
      <c r="I871" s="8">
        <v>72.510000000000005</v>
      </c>
      <c r="J871" s="8">
        <v>1.28</v>
      </c>
      <c r="K871" s="8">
        <v>1.88</v>
      </c>
      <c r="L871" s="8">
        <v>2.46</v>
      </c>
      <c r="M871" s="35" t="str">
        <f>INDEX(YahooDetails[], MATCH(ZACKS_Screener[Ticker], YahooDetails[Ticker],0), 3)</f>
        <v>Industrials</v>
      </c>
      <c r="N871" s="6" t="str">
        <f>INDEX(YahooDetails[], MATCH(ZACKS_Screener[Ticker], YahooDetails[Ticker],0), 2)</f>
        <v>Aerospace &amp; Defense</v>
      </c>
      <c r="O87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0.46874999999999989</v>
      </c>
      <c r="P87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0.3085106382978724</v>
      </c>
      <c r="Q871" s="17">
        <f>IFERROR(ZACKS_Screener[[#This Row],[Price]]/ZACKS_Screener[[#This Row],[EPS1]], "")</f>
        <v>38.569148936170215</v>
      </c>
      <c r="R871" s="17">
        <f>IFERROR(ZACKS_Screener[[#This Row],[Price]]/ZACKS_Screener[[#This Row],[EPS2]], "")</f>
        <v>29.475609756097562</v>
      </c>
      <c r="S871" s="17">
        <f>IFERROR(ZACKS_Screener[[#This Row],[PE1]]/(ZACKS_Screener[[#This Row],[EG1]]*100), "")</f>
        <v>0.82280851063829819</v>
      </c>
      <c r="T871" s="17">
        <f>IFERROR(ZACKS_Screener[[#This Row],[PE2]]/(ZACKS_Screener[[#This Row],[EG2]]*100), "")</f>
        <v>0.95541631623212764</v>
      </c>
      <c r="U871"/>
    </row>
    <row r="872" spans="1:21" x14ac:dyDescent="0.25">
      <c r="A872" s="20" t="s">
        <v>1543</v>
      </c>
      <c r="B872" s="34">
        <v>16350.92</v>
      </c>
      <c r="C872" s="6" t="s">
        <v>90</v>
      </c>
      <c r="D872" s="6" t="s">
        <v>13</v>
      </c>
      <c r="E872" s="6" t="s">
        <v>37</v>
      </c>
      <c r="F872" s="6" t="s">
        <v>92</v>
      </c>
      <c r="G872">
        <v>12</v>
      </c>
      <c r="H872">
        <v>202212</v>
      </c>
      <c r="I872" s="8">
        <v>74.73</v>
      </c>
      <c r="J872" s="8"/>
      <c r="M872" s="35" t="str">
        <f>INDEX(YahooDetails[], MATCH(ZACKS_Screener[Ticker], YahooDetails[Ticker],0), 3)</f>
        <v/>
      </c>
      <c r="N872" s="6" t="str">
        <f>INDEX(YahooDetails[], MATCH(ZACKS_Screener[Ticker], YahooDetails[Ticker],0), 2)</f>
        <v/>
      </c>
      <c r="O872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872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872" s="17" t="str">
        <f>IFERROR(ZACKS_Screener[[#This Row],[Price]]/ZACKS_Screener[[#This Row],[EPS1]], "")</f>
        <v/>
      </c>
      <c r="R872" s="17" t="str">
        <f>IFERROR(ZACKS_Screener[[#This Row],[Price]]/ZACKS_Screener[[#This Row],[EPS2]], "")</f>
        <v/>
      </c>
      <c r="S872" s="17" t="str">
        <f>IFERROR(ZACKS_Screener[[#This Row],[PE1]]/(ZACKS_Screener[[#This Row],[EG1]]*100), "")</f>
        <v/>
      </c>
      <c r="T872" s="17" t="str">
        <f>IFERROR(ZACKS_Screener[[#This Row],[PE2]]/(ZACKS_Screener[[#This Row],[EG2]]*100), "")</f>
        <v/>
      </c>
      <c r="U872"/>
    </row>
    <row r="873" spans="1:21" x14ac:dyDescent="0.25">
      <c r="A873" s="20" t="s">
        <v>1545</v>
      </c>
      <c r="B873" s="34">
        <v>23189.11</v>
      </c>
      <c r="C873" s="6" t="s">
        <v>1544</v>
      </c>
      <c r="D873" s="6" t="s">
        <v>22</v>
      </c>
      <c r="E873" s="6" t="s">
        <v>41</v>
      </c>
      <c r="F873" s="6" t="s">
        <v>67</v>
      </c>
      <c r="G873">
        <v>12</v>
      </c>
      <c r="H873">
        <v>202212</v>
      </c>
      <c r="I873" s="8">
        <v>101.43</v>
      </c>
      <c r="J873" s="8">
        <v>4.8600000000000003</v>
      </c>
      <c r="K873" s="8">
        <v>5.12</v>
      </c>
      <c r="L873" s="8">
        <v>6.83</v>
      </c>
      <c r="M873" s="35" t="str">
        <f>INDEX(YahooDetails[], MATCH(ZACKS_Screener[Ticker], YahooDetails[Ticker],0), 3)</f>
        <v>Healthcare</v>
      </c>
      <c r="N873" s="6" t="str">
        <f>INDEX(YahooDetails[], MATCH(ZACKS_Screener[Ticker], YahooDetails[Ticker],0), 2)</f>
        <v>Drug Manufacturers—General</v>
      </c>
      <c r="O87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5.3497942386831226E-2</v>
      </c>
      <c r="P87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0.333984375</v>
      </c>
      <c r="Q873" s="17">
        <f>IFERROR(ZACKS_Screener[[#This Row],[Price]]/ZACKS_Screener[[#This Row],[EPS1]], "")</f>
        <v>19.810546875</v>
      </c>
      <c r="R873" s="17">
        <f>IFERROR(ZACKS_Screener[[#This Row],[Price]]/ZACKS_Screener[[#This Row],[EPS2]], "")</f>
        <v>14.850658857979504</v>
      </c>
      <c r="S873" s="17">
        <f>IFERROR(ZACKS_Screener[[#This Row],[PE1]]/(ZACKS_Screener[[#This Row],[EG1]]*100), "")</f>
        <v>3.7030483774038498</v>
      </c>
      <c r="T873" s="17">
        <f>IFERROR(ZACKS_Screener[[#This Row],[PE2]]/(ZACKS_Screener[[#This Row],[EG2]]*100), "")</f>
        <v>0.44465130615704712</v>
      </c>
      <c r="U873"/>
    </row>
    <row r="874" spans="1:21" x14ac:dyDescent="0.25">
      <c r="A874" s="20" t="s">
        <v>1547</v>
      </c>
      <c r="B874" s="34">
        <v>4858.37</v>
      </c>
      <c r="C874" s="6" t="s">
        <v>1546</v>
      </c>
      <c r="D874" s="6" t="s">
        <v>22</v>
      </c>
      <c r="E874" s="6" t="s">
        <v>865</v>
      </c>
      <c r="F874" s="6" t="s">
        <v>866</v>
      </c>
      <c r="G874">
        <v>12</v>
      </c>
      <c r="H874">
        <v>202212</v>
      </c>
      <c r="I874" s="8">
        <v>60.68</v>
      </c>
      <c r="J874" s="8">
        <v>-13.58</v>
      </c>
      <c r="K874" s="8">
        <v>1.5</v>
      </c>
      <c r="L874" s="8">
        <v>-0.93</v>
      </c>
      <c r="M874" s="35" t="str">
        <f>INDEX(YahooDetails[], MATCH(ZACKS_Screener[Ticker], YahooDetails[Ticker],0), 3)</f>
        <v>Communication Services</v>
      </c>
      <c r="N874" s="6" t="str">
        <f>INDEX(YahooDetails[], MATCH(ZACKS_Screener[Ticker], YahooDetails[Ticker],0), 2)</f>
        <v>Internet Content &amp; Information</v>
      </c>
      <c r="O87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87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</v>
      </c>
      <c r="Q874" s="17">
        <f>IFERROR(ZACKS_Screener[[#This Row],[Price]]/ZACKS_Screener[[#This Row],[EPS1]], "")</f>
        <v>40.453333333333333</v>
      </c>
      <c r="R874" s="17">
        <f>IFERROR(ZACKS_Screener[[#This Row],[Price]]/ZACKS_Screener[[#This Row],[EPS2]], "")</f>
        <v>-65.247311827956992</v>
      </c>
      <c r="S874" s="17">
        <f>IFERROR(ZACKS_Screener[[#This Row],[PE1]]/(ZACKS_Screener[[#This Row],[EG1]]*100), "")</f>
        <v>0.40453333333333336</v>
      </c>
      <c r="T874" s="17">
        <f>IFERROR(ZACKS_Screener[[#This Row],[PE2]]/(ZACKS_Screener[[#This Row],[EG2]]*100), "")</f>
        <v>0.65247311827956989</v>
      </c>
      <c r="U874"/>
    </row>
    <row r="875" spans="1:21" x14ac:dyDescent="0.25">
      <c r="A875" s="20" t="s">
        <v>1549</v>
      </c>
      <c r="B875" s="34">
        <v>3330.24</v>
      </c>
      <c r="C875" s="6" t="s">
        <v>1548</v>
      </c>
      <c r="D875" s="6" t="s">
        <v>22</v>
      </c>
      <c r="E875" s="6" t="s">
        <v>41</v>
      </c>
      <c r="F875" s="6" t="s">
        <v>48</v>
      </c>
      <c r="G875">
        <v>12</v>
      </c>
      <c r="H875">
        <v>202212</v>
      </c>
      <c r="I875" s="8">
        <v>40.659999999999997</v>
      </c>
      <c r="J875" s="8">
        <v>3.36</v>
      </c>
      <c r="K875" s="8">
        <v>3.13</v>
      </c>
      <c r="L875" s="8">
        <v>3.62</v>
      </c>
      <c r="M875" s="35" t="str">
        <f>INDEX(YahooDetails[], MATCH(ZACKS_Screener[Ticker], YahooDetails[Ticker],0), 3)</f>
        <v>Healthcare</v>
      </c>
      <c r="N875" s="6" t="str">
        <f>INDEX(YahooDetails[], MATCH(ZACKS_Screener[Ticker], YahooDetails[Ticker],0), 2)</f>
        <v>Medical Devices</v>
      </c>
      <c r="O87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-6.8452380952380945E-2</v>
      </c>
      <c r="P87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0.15654952076677323</v>
      </c>
      <c r="Q875" s="17">
        <f>IFERROR(ZACKS_Screener[[#This Row],[Price]]/ZACKS_Screener[[#This Row],[EPS1]], "")</f>
        <v>12.990415335463258</v>
      </c>
      <c r="R875" s="17">
        <f>IFERROR(ZACKS_Screener[[#This Row],[Price]]/ZACKS_Screener[[#This Row],[EPS2]], "")</f>
        <v>11.232044198895027</v>
      </c>
      <c r="S875" s="17">
        <f>IFERROR(ZACKS_Screener[[#This Row],[PE1]]/(ZACKS_Screener[[#This Row],[EG1]]*100), "")</f>
        <v>-1.8977302403111542</v>
      </c>
      <c r="T875" s="17">
        <f>IFERROR(ZACKS_Screener[[#This Row],[PE2]]/(ZACKS_Screener[[#This Row],[EG2]]*100), "")</f>
        <v>0.71747547637839637</v>
      </c>
      <c r="U875"/>
    </row>
    <row r="876" spans="1:21" x14ac:dyDescent="0.25">
      <c r="A876" s="20" t="s">
        <v>3794</v>
      </c>
      <c r="B876" s="34">
        <v>2780.95</v>
      </c>
      <c r="C876" s="6" t="s">
        <v>3793</v>
      </c>
      <c r="D876" s="6" t="s">
        <v>22</v>
      </c>
      <c r="E876" s="6" t="s">
        <v>85</v>
      </c>
      <c r="F876" s="6" t="s">
        <v>1630</v>
      </c>
      <c r="G876">
        <v>12</v>
      </c>
      <c r="H876">
        <v>202212</v>
      </c>
      <c r="I876" s="8">
        <v>17.95</v>
      </c>
      <c r="J876" s="8">
        <v>0.1</v>
      </c>
      <c r="K876" s="8">
        <v>0.12</v>
      </c>
      <c r="L876" s="8">
        <v>0.3</v>
      </c>
      <c r="M876" s="35" t="str">
        <f>INDEX(YahooDetails[], MATCH(ZACKS_Screener[Ticker], YahooDetails[Ticker],0), 3)</f>
        <v>Communication Services</v>
      </c>
      <c r="N876" s="6" t="str">
        <f>INDEX(YahooDetails[], MATCH(ZACKS_Screener[Ticker], YahooDetails[Ticker],0), 2)</f>
        <v>Advertising Agencies</v>
      </c>
      <c r="O87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0.1999999999999999</v>
      </c>
      <c r="P87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1.5</v>
      </c>
      <c r="Q876" s="17">
        <f>IFERROR(ZACKS_Screener[[#This Row],[Price]]/ZACKS_Screener[[#This Row],[EPS1]], "")</f>
        <v>149.58333333333334</v>
      </c>
      <c r="R876" s="17">
        <f>IFERROR(ZACKS_Screener[[#This Row],[Price]]/ZACKS_Screener[[#This Row],[EPS2]], "")</f>
        <v>59.833333333333336</v>
      </c>
      <c r="S876" s="17">
        <f>IFERROR(ZACKS_Screener[[#This Row],[PE1]]/(ZACKS_Screener[[#This Row],[EG1]]*100), "")</f>
        <v>7.4791666666666714</v>
      </c>
      <c r="T876" s="17">
        <f>IFERROR(ZACKS_Screener[[#This Row],[PE2]]/(ZACKS_Screener[[#This Row],[EG2]]*100), "")</f>
        <v>0.3988888888888889</v>
      </c>
      <c r="U876"/>
    </row>
    <row r="877" spans="1:21" x14ac:dyDescent="0.25">
      <c r="A877" s="20" t="s">
        <v>1550</v>
      </c>
      <c r="B877" s="34">
        <v>28179.41</v>
      </c>
      <c r="C877" s="6" t="s">
        <v>90</v>
      </c>
      <c r="D877" s="6" t="s">
        <v>13</v>
      </c>
      <c r="E877" s="6" t="s">
        <v>37</v>
      </c>
      <c r="F877" s="6" t="s">
        <v>92</v>
      </c>
      <c r="G877">
        <v>12</v>
      </c>
      <c r="H877">
        <v>202212</v>
      </c>
      <c r="I877" s="8">
        <v>36.68</v>
      </c>
      <c r="J877" s="8"/>
      <c r="M877" s="35" t="str">
        <f>INDEX(YahooDetails[], MATCH(ZACKS_Screener[Ticker], YahooDetails[Ticker],0), 3)</f>
        <v/>
      </c>
      <c r="N877" s="6" t="str">
        <f>INDEX(YahooDetails[], MATCH(ZACKS_Screener[Ticker], YahooDetails[Ticker],0), 2)</f>
        <v/>
      </c>
      <c r="O877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877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877" s="17" t="str">
        <f>IFERROR(ZACKS_Screener[[#This Row],[Price]]/ZACKS_Screener[[#This Row],[EPS1]], "")</f>
        <v/>
      </c>
      <c r="R877" s="17" t="str">
        <f>IFERROR(ZACKS_Screener[[#This Row],[Price]]/ZACKS_Screener[[#This Row],[EPS2]], "")</f>
        <v/>
      </c>
      <c r="S877" s="17" t="str">
        <f>IFERROR(ZACKS_Screener[[#This Row],[PE1]]/(ZACKS_Screener[[#This Row],[EG1]]*100), "")</f>
        <v/>
      </c>
      <c r="T877" s="17" t="str">
        <f>IFERROR(ZACKS_Screener[[#This Row],[PE2]]/(ZACKS_Screener[[#This Row],[EG2]]*100), "")</f>
        <v/>
      </c>
      <c r="U877"/>
    </row>
    <row r="878" spans="1:21" x14ac:dyDescent="0.25">
      <c r="A878" s="20" t="s">
        <v>3796</v>
      </c>
      <c r="B878" s="34">
        <v>2650</v>
      </c>
      <c r="C878" s="6" t="s">
        <v>3795</v>
      </c>
      <c r="D878" s="6" t="s">
        <v>13</v>
      </c>
      <c r="E878" s="6" t="s">
        <v>51</v>
      </c>
      <c r="F878" s="6" t="s">
        <v>1516</v>
      </c>
      <c r="G878">
        <v>12</v>
      </c>
      <c r="H878">
        <v>202212</v>
      </c>
      <c r="I878" s="8">
        <v>53</v>
      </c>
      <c r="J878" s="8">
        <v>6.31</v>
      </c>
      <c r="M878" s="35" t="e">
        <f>INDEX(YahooDetails[], MATCH(ZACKS_Screener[Ticker], YahooDetails[Ticker],0), 3)</f>
        <v>#N/A</v>
      </c>
      <c r="N878" s="6" t="e">
        <f>INDEX(YahooDetails[], MATCH(ZACKS_Screener[Ticker], YahooDetails[Ticker],0), 2)</f>
        <v>#N/A</v>
      </c>
      <c r="O87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878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878" s="17" t="str">
        <f>IFERROR(ZACKS_Screener[[#This Row],[Price]]/ZACKS_Screener[[#This Row],[EPS1]], "")</f>
        <v/>
      </c>
      <c r="R878" s="17" t="str">
        <f>IFERROR(ZACKS_Screener[[#This Row],[Price]]/ZACKS_Screener[[#This Row],[EPS2]], "")</f>
        <v/>
      </c>
      <c r="S878" s="17" t="str">
        <f>IFERROR(ZACKS_Screener[[#This Row],[PE1]]/(ZACKS_Screener[[#This Row],[EG1]]*100), "")</f>
        <v/>
      </c>
      <c r="T878" s="17" t="str">
        <f>IFERROR(ZACKS_Screener[[#This Row],[PE2]]/(ZACKS_Screener[[#This Row],[EG2]]*100), "")</f>
        <v/>
      </c>
      <c r="U878"/>
    </row>
    <row r="879" spans="1:21" x14ac:dyDescent="0.25">
      <c r="A879" s="20" t="s">
        <v>1551</v>
      </c>
      <c r="B879" s="34">
        <v>7692.42</v>
      </c>
      <c r="C879" s="6" t="s">
        <v>90</v>
      </c>
      <c r="D879" s="6" t="s">
        <v>22</v>
      </c>
      <c r="E879" s="6" t="s">
        <v>37</v>
      </c>
      <c r="F879" s="6" t="s">
        <v>92</v>
      </c>
      <c r="G879">
        <v>12</v>
      </c>
      <c r="H879">
        <v>202212</v>
      </c>
      <c r="I879" s="8">
        <v>130.38</v>
      </c>
      <c r="J879" s="8"/>
      <c r="M879" s="35" t="str">
        <f>INDEX(YahooDetails[], MATCH(ZACKS_Screener[Ticker], YahooDetails[Ticker],0), 3)</f>
        <v/>
      </c>
      <c r="N879" s="6" t="str">
        <f>INDEX(YahooDetails[], MATCH(ZACKS_Screener[Ticker], YahooDetails[Ticker],0), 2)</f>
        <v/>
      </c>
      <c r="O879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879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879" s="17" t="str">
        <f>IFERROR(ZACKS_Screener[[#This Row],[Price]]/ZACKS_Screener[[#This Row],[EPS1]], "")</f>
        <v/>
      </c>
      <c r="R879" s="17" t="str">
        <f>IFERROR(ZACKS_Screener[[#This Row],[Price]]/ZACKS_Screener[[#This Row],[EPS2]], "")</f>
        <v/>
      </c>
      <c r="S879" s="17" t="str">
        <f>IFERROR(ZACKS_Screener[[#This Row],[PE1]]/(ZACKS_Screener[[#This Row],[EG1]]*100), "")</f>
        <v/>
      </c>
      <c r="T879" s="17" t="str">
        <f>IFERROR(ZACKS_Screener[[#This Row],[PE2]]/(ZACKS_Screener[[#This Row],[EG2]]*100), "")</f>
        <v/>
      </c>
      <c r="U879"/>
    </row>
    <row r="880" spans="1:21" x14ac:dyDescent="0.25">
      <c r="A880" s="20" t="s">
        <v>1553</v>
      </c>
      <c r="B880" s="34">
        <v>33698.75</v>
      </c>
      <c r="C880" s="6" t="s">
        <v>1552</v>
      </c>
      <c r="D880" s="6" t="s">
        <v>22</v>
      </c>
      <c r="E880" s="6" t="s">
        <v>37</v>
      </c>
      <c r="F880" s="6" t="s">
        <v>1169</v>
      </c>
      <c r="G880">
        <v>12</v>
      </c>
      <c r="H880">
        <v>202212</v>
      </c>
      <c r="I880" s="8">
        <v>80.31</v>
      </c>
      <c r="J880" s="8">
        <v>4.05</v>
      </c>
      <c r="K880" s="8">
        <v>5.63</v>
      </c>
      <c r="L880" s="8">
        <v>5.69</v>
      </c>
      <c r="M880" s="35" t="str">
        <f>INDEX(YahooDetails[], MATCH(ZACKS_Screener[Ticker], YahooDetails[Ticker],0), 3)</f>
        <v>Financial Services</v>
      </c>
      <c r="N880" s="6" t="str">
        <f>INDEX(YahooDetails[], MATCH(ZACKS_Screener[Ticker], YahooDetails[Ticker],0), 2)</f>
        <v>Capital Markets</v>
      </c>
      <c r="O88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0.3901234567901235</v>
      </c>
      <c r="P88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1.0657193605683925E-2</v>
      </c>
      <c r="Q880" s="17">
        <f>IFERROR(ZACKS_Screener[[#This Row],[Price]]/ZACKS_Screener[[#This Row],[EPS1]], "")</f>
        <v>14.264653641207817</v>
      </c>
      <c r="R880" s="17">
        <f>IFERROR(ZACKS_Screener[[#This Row],[Price]]/ZACKS_Screener[[#This Row],[EPS2]], "")</f>
        <v>14.114235500878735</v>
      </c>
      <c r="S880" s="17">
        <f>IFERROR(ZACKS_Screener[[#This Row],[PE1]]/(ZACKS_Screener[[#This Row],[EG1]]*100), "")</f>
        <v>0.3656446028284282</v>
      </c>
      <c r="T880" s="17">
        <f>IFERROR(ZACKS_Screener[[#This Row],[PE2]]/(ZACKS_Screener[[#This Row],[EG2]]*100), "")</f>
        <v>13.243857644991103</v>
      </c>
      <c r="U880"/>
    </row>
    <row r="881" spans="1:21" x14ac:dyDescent="0.25">
      <c r="A881" s="20" t="s">
        <v>1555</v>
      </c>
      <c r="B881" s="34">
        <v>123457.86</v>
      </c>
      <c r="C881" s="6" t="s">
        <v>1554</v>
      </c>
      <c r="D881" s="6" t="s">
        <v>13</v>
      </c>
      <c r="E881" s="6" t="s">
        <v>14</v>
      </c>
      <c r="F881" s="6" t="s">
        <v>1506</v>
      </c>
      <c r="G881">
        <v>12</v>
      </c>
      <c r="H881">
        <v>202212</v>
      </c>
      <c r="I881" s="8">
        <v>135.96</v>
      </c>
      <c r="J881" s="8">
        <v>9.1300000000000008</v>
      </c>
      <c r="K881" s="8">
        <v>9.31</v>
      </c>
      <c r="L881" s="8">
        <v>9.76</v>
      </c>
      <c r="M881" s="35" t="str">
        <f>INDEX(YahooDetails[], MATCH(ZACKS_Screener[Ticker], YahooDetails[Ticker],0), 3)</f>
        <v>Technology</v>
      </c>
      <c r="N881" s="6" t="str">
        <f>INDEX(YahooDetails[], MATCH(ZACKS_Screener[Ticker], YahooDetails[Ticker],0), 2)</f>
        <v>Information Technology Services</v>
      </c>
      <c r="O88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1.971522453450161E-2</v>
      </c>
      <c r="P88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4.8335123523093368E-2</v>
      </c>
      <c r="Q881" s="17">
        <f>IFERROR(ZACKS_Screener[[#This Row],[Price]]/ZACKS_Screener[[#This Row],[EPS1]], "")</f>
        <v>14.603651987110634</v>
      </c>
      <c r="R881" s="17">
        <f>IFERROR(ZACKS_Screener[[#This Row],[Price]]/ZACKS_Screener[[#This Row],[EPS2]], "")</f>
        <v>13.93032786885246</v>
      </c>
      <c r="S881" s="17">
        <f>IFERROR(ZACKS_Screener[[#This Row],[PE1]]/(ZACKS_Screener[[#This Row],[EG1]]*100), "")</f>
        <v>7.4072968134622394</v>
      </c>
      <c r="T881" s="17">
        <f>IFERROR(ZACKS_Screener[[#This Row],[PE2]]/(ZACKS_Screener[[#This Row],[EG2]]*100), "")</f>
        <v>2.8820300546448134</v>
      </c>
      <c r="U881"/>
    </row>
    <row r="882" spans="1:21" x14ac:dyDescent="0.25">
      <c r="A882" s="20" t="s">
        <v>1557</v>
      </c>
      <c r="B882" s="34">
        <v>79090.37</v>
      </c>
      <c r="C882" s="6" t="s">
        <v>1556</v>
      </c>
      <c r="D882" s="6" t="s">
        <v>13</v>
      </c>
      <c r="E882" s="6" t="s">
        <v>37</v>
      </c>
      <c r="F882" s="6" t="s">
        <v>418</v>
      </c>
      <c r="G882">
        <v>3</v>
      </c>
      <c r="H882">
        <v>202303</v>
      </c>
      <c r="I882" s="8">
        <v>22.62</v>
      </c>
      <c r="J882" s="8">
        <v>1.1200000000000001</v>
      </c>
      <c r="K882" s="8">
        <v>1.2</v>
      </c>
      <c r="L882" s="8">
        <v>1.38</v>
      </c>
      <c r="M882" s="35" t="str">
        <f>INDEX(YahooDetails[], MATCH(ZACKS_Screener[Ticker], YahooDetails[Ticker],0), 3)</f>
        <v>Financial Services</v>
      </c>
      <c r="N882" s="6" t="str">
        <f>INDEX(YahooDetails[], MATCH(ZACKS_Screener[Ticker], YahooDetails[Ticker],0), 2)</f>
        <v>Banks—Regional</v>
      </c>
      <c r="O88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7.1428571428571286E-2</v>
      </c>
      <c r="P88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0.14999999999999997</v>
      </c>
      <c r="Q882" s="17">
        <f>IFERROR(ZACKS_Screener[[#This Row],[Price]]/ZACKS_Screener[[#This Row],[EPS1]], "")</f>
        <v>18.850000000000001</v>
      </c>
      <c r="R882" s="17">
        <f>IFERROR(ZACKS_Screener[[#This Row],[Price]]/ZACKS_Screener[[#This Row],[EPS2]], "")</f>
        <v>16.39130434782609</v>
      </c>
      <c r="S882" s="17">
        <f>IFERROR(ZACKS_Screener[[#This Row],[PE1]]/(ZACKS_Screener[[#This Row],[EG1]]*100), "")</f>
        <v>2.6390000000000056</v>
      </c>
      <c r="T882" s="17">
        <f>IFERROR(ZACKS_Screener[[#This Row],[PE2]]/(ZACKS_Screener[[#This Row],[EG2]]*100), "")</f>
        <v>1.0927536231884063</v>
      </c>
      <c r="U882"/>
    </row>
    <row r="883" spans="1:21" x14ac:dyDescent="0.25">
      <c r="A883" s="20" t="s">
        <v>3799</v>
      </c>
      <c r="B883" s="34">
        <v>2846.09</v>
      </c>
      <c r="C883" s="6" t="s">
        <v>3798</v>
      </c>
      <c r="D883" s="6" t="s">
        <v>22</v>
      </c>
      <c r="E883" s="6" t="s">
        <v>37</v>
      </c>
      <c r="F883" s="6" t="s">
        <v>542</v>
      </c>
      <c r="G883">
        <v>12</v>
      </c>
      <c r="H883">
        <v>202212</v>
      </c>
      <c r="I883" s="8">
        <v>45.82</v>
      </c>
      <c r="J883" s="8">
        <v>4.78</v>
      </c>
      <c r="M883" s="35" t="str">
        <f>INDEX(YahooDetails[], MATCH(ZACKS_Screener[Ticker], YahooDetails[Ticker],0), 3)</f>
        <v>Financial Services</v>
      </c>
      <c r="N883" s="6" t="str">
        <f>INDEX(YahooDetails[], MATCH(ZACKS_Screener[Ticker], YahooDetails[Ticker],0), 2)</f>
        <v>Banks—Regional</v>
      </c>
      <c r="O88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883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883" s="17" t="str">
        <f>IFERROR(ZACKS_Screener[[#This Row],[Price]]/ZACKS_Screener[[#This Row],[EPS1]], "")</f>
        <v/>
      </c>
      <c r="R883" s="17" t="str">
        <f>IFERROR(ZACKS_Screener[[#This Row],[Price]]/ZACKS_Screener[[#This Row],[EPS2]], "")</f>
        <v/>
      </c>
      <c r="S883" s="17" t="str">
        <f>IFERROR(ZACKS_Screener[[#This Row],[PE1]]/(ZACKS_Screener[[#This Row],[EG1]]*100), "")</f>
        <v/>
      </c>
      <c r="T883" s="17" t="str">
        <f>IFERROR(ZACKS_Screener[[#This Row],[PE2]]/(ZACKS_Screener[[#This Row],[EG2]]*100), "")</f>
        <v/>
      </c>
      <c r="U883"/>
    </row>
    <row r="884" spans="1:21" x14ac:dyDescent="0.25">
      <c r="A884" s="20" t="s">
        <v>1559</v>
      </c>
      <c r="B884" s="34">
        <v>3630.95</v>
      </c>
      <c r="C884" s="6" t="s">
        <v>1558</v>
      </c>
      <c r="D884" s="6" t="s">
        <v>13</v>
      </c>
      <c r="E884" s="6" t="s">
        <v>26</v>
      </c>
      <c r="F884" s="6" t="s">
        <v>64</v>
      </c>
      <c r="G884">
        <v>12</v>
      </c>
      <c r="H884">
        <v>202212</v>
      </c>
      <c r="I884" s="8">
        <v>127.83</v>
      </c>
      <c r="J884" s="8">
        <v>8.9499999999999993</v>
      </c>
      <c r="K884" s="8">
        <v>8.49</v>
      </c>
      <c r="L884" s="8">
        <v>8.68</v>
      </c>
      <c r="M884" s="35" t="str">
        <f>INDEX(YahooDetails[], MATCH(ZACKS_Screener[Ticker], YahooDetails[Ticker],0), 3)</f>
        <v>Consumer Cyclical</v>
      </c>
      <c r="N884" s="6" t="str">
        <f>INDEX(YahooDetails[], MATCH(ZACKS_Screener[Ticker], YahooDetails[Ticker],0), 2)</f>
        <v>Residential Construction</v>
      </c>
      <c r="O88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-5.1396648044692642E-2</v>
      </c>
      <c r="P88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2.2379269729092991E-2</v>
      </c>
      <c r="Q884" s="17">
        <f>IFERROR(ZACKS_Screener[[#This Row],[Price]]/ZACKS_Screener[[#This Row],[EPS1]], "")</f>
        <v>15.056537102473497</v>
      </c>
      <c r="R884" s="17">
        <f>IFERROR(ZACKS_Screener[[#This Row],[Price]]/ZACKS_Screener[[#This Row],[EPS2]], "")</f>
        <v>14.726958525345623</v>
      </c>
      <c r="S884" s="17">
        <f>IFERROR(ZACKS_Screener[[#This Row],[PE1]]/(ZACKS_Screener[[#This Row],[EG1]]*100), "")</f>
        <v>-2.9294784145030008</v>
      </c>
      <c r="T884" s="17">
        <f>IFERROR(ZACKS_Screener[[#This Row],[PE2]]/(ZACKS_Screener[[#This Row],[EG2]]*100), "")</f>
        <v>6.5806251515886665</v>
      </c>
      <c r="U884"/>
    </row>
    <row r="885" spans="1:21" x14ac:dyDescent="0.25">
      <c r="A885" s="20" t="s">
        <v>1561</v>
      </c>
      <c r="B885" s="34">
        <v>62800.27</v>
      </c>
      <c r="C885" s="6" t="s">
        <v>1560</v>
      </c>
      <c r="D885" s="6" t="s">
        <v>13</v>
      </c>
      <c r="E885" s="6" t="s">
        <v>37</v>
      </c>
      <c r="F885" s="6" t="s">
        <v>641</v>
      </c>
      <c r="G885">
        <v>12</v>
      </c>
      <c r="H885">
        <v>202212</v>
      </c>
      <c r="I885" s="8">
        <v>112.17</v>
      </c>
      <c r="J885" s="8">
        <v>5.3</v>
      </c>
      <c r="K885" s="8">
        <v>5.48</v>
      </c>
      <c r="L885" s="8">
        <v>5.94</v>
      </c>
      <c r="M885" s="35" t="str">
        <f>INDEX(YahooDetails[], MATCH(ZACKS_Screener[Ticker], YahooDetails[Ticker],0), 3)</f>
        <v>Financial Services</v>
      </c>
      <c r="N885" s="6" t="str">
        <f>INDEX(YahooDetails[], MATCH(ZACKS_Screener[Ticker], YahooDetails[Ticker],0), 2)</f>
        <v>Financial Data &amp; Stock Exchanges</v>
      </c>
      <c r="O88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3.3962264150943514E-2</v>
      </c>
      <c r="P88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8.3941605839416039E-2</v>
      </c>
      <c r="Q885" s="17">
        <f>IFERROR(ZACKS_Screener[[#This Row],[Price]]/ZACKS_Screener[[#This Row],[EPS1]], "")</f>
        <v>20.46897810218978</v>
      </c>
      <c r="R885" s="17">
        <f>IFERROR(ZACKS_Screener[[#This Row],[Price]]/ZACKS_Screener[[#This Row],[EPS2]], "")</f>
        <v>18.883838383838384</v>
      </c>
      <c r="S885" s="17">
        <f>IFERROR(ZACKS_Screener[[#This Row],[PE1]]/(ZACKS_Screener[[#This Row],[EG1]]*100), "")</f>
        <v>6.0269768856447481</v>
      </c>
      <c r="T885" s="17">
        <f>IFERROR(ZACKS_Screener[[#This Row],[PE2]]/(ZACKS_Screener[[#This Row],[EG2]]*100), "")</f>
        <v>2.2496398770311821</v>
      </c>
      <c r="U885"/>
    </row>
    <row r="886" spans="1:21" x14ac:dyDescent="0.25">
      <c r="A886" s="20" t="s">
        <v>3801</v>
      </c>
      <c r="B886" s="34">
        <v>2210.69</v>
      </c>
      <c r="C886" s="6" t="s">
        <v>90</v>
      </c>
      <c r="D886" s="6" t="s">
        <v>582</v>
      </c>
      <c r="E886" s="6" t="s">
        <v>37</v>
      </c>
      <c r="F886" s="6" t="s">
        <v>92</v>
      </c>
      <c r="G886">
        <v>12</v>
      </c>
      <c r="H886">
        <v>202212</v>
      </c>
      <c r="I886" s="8">
        <v>54.72</v>
      </c>
      <c r="J886" s="8"/>
      <c r="M886" s="35" t="str">
        <f>INDEX(YahooDetails[], MATCH(ZACKS_Screener[Ticker], YahooDetails[Ticker],0), 3)</f>
        <v/>
      </c>
      <c r="N886" s="6" t="str">
        <f>INDEX(YahooDetails[], MATCH(ZACKS_Screener[Ticker], YahooDetails[Ticker],0), 2)</f>
        <v/>
      </c>
      <c r="O886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886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886" s="17" t="str">
        <f>IFERROR(ZACKS_Screener[[#This Row],[Price]]/ZACKS_Screener[[#This Row],[EPS1]], "")</f>
        <v/>
      </c>
      <c r="R886" s="17" t="str">
        <f>IFERROR(ZACKS_Screener[[#This Row],[Price]]/ZACKS_Screener[[#This Row],[EPS2]], "")</f>
        <v/>
      </c>
      <c r="S886" s="17" t="str">
        <f>IFERROR(ZACKS_Screener[[#This Row],[PE1]]/(ZACKS_Screener[[#This Row],[EG1]]*100), "")</f>
        <v/>
      </c>
      <c r="T886" s="17" t="str">
        <f>IFERROR(ZACKS_Screener[[#This Row],[PE2]]/(ZACKS_Screener[[#This Row],[EG2]]*100), "")</f>
        <v/>
      </c>
      <c r="U886"/>
    </row>
    <row r="887" spans="1:21" x14ac:dyDescent="0.25">
      <c r="A887" s="20" t="s">
        <v>3803</v>
      </c>
      <c r="B887" s="34">
        <v>2306.61</v>
      </c>
      <c r="C887" s="6" t="s">
        <v>3802</v>
      </c>
      <c r="D887" s="6" t="s">
        <v>22</v>
      </c>
      <c r="E887" s="6" t="s">
        <v>85</v>
      </c>
      <c r="F887" s="6" t="s">
        <v>407</v>
      </c>
      <c r="G887">
        <v>12</v>
      </c>
      <c r="H887">
        <v>202212</v>
      </c>
      <c r="I887" s="8">
        <v>122.77</v>
      </c>
      <c r="J887" s="8">
        <v>5.77</v>
      </c>
      <c r="K887" s="8">
        <v>6.26</v>
      </c>
      <c r="L887" s="8">
        <v>7.02</v>
      </c>
      <c r="M887" s="35" t="str">
        <f>INDEX(YahooDetails[], MATCH(ZACKS_Screener[Ticker], YahooDetails[Ticker],0), 3)</f>
        <v>Industrials</v>
      </c>
      <c r="N887" s="6" t="str">
        <f>INDEX(YahooDetails[], MATCH(ZACKS_Screener[Ticker], YahooDetails[Ticker],0), 2)</f>
        <v>Consulting Services</v>
      </c>
      <c r="O88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8.4922010398613565E-2</v>
      </c>
      <c r="P88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0.12140575079872201</v>
      </c>
      <c r="Q887" s="17">
        <f>IFERROR(ZACKS_Screener[[#This Row],[Price]]/ZACKS_Screener[[#This Row],[EPS1]], "")</f>
        <v>19.61182108626198</v>
      </c>
      <c r="R887" s="17">
        <f>IFERROR(ZACKS_Screener[[#This Row],[Price]]/ZACKS_Screener[[#This Row],[EPS2]], "")</f>
        <v>17.488603988603987</v>
      </c>
      <c r="S887" s="17">
        <f>IFERROR(ZACKS_Screener[[#This Row],[PE1]]/(ZACKS_Screener[[#This Row],[EG1]]*100), "")</f>
        <v>2.3093919932190112</v>
      </c>
      <c r="T887" s="17">
        <f>IFERROR(ZACKS_Screener[[#This Row],[PE2]]/(ZACKS_Screener[[#This Row],[EG2]]*100), "")</f>
        <v>1.4405086969560656</v>
      </c>
      <c r="U887"/>
    </row>
    <row r="888" spans="1:21" x14ac:dyDescent="0.25">
      <c r="A888" s="20" t="s">
        <v>1563</v>
      </c>
      <c r="B888" s="34">
        <v>7401.12</v>
      </c>
      <c r="C888" s="6" t="s">
        <v>1562</v>
      </c>
      <c r="D888" s="6" t="s">
        <v>13</v>
      </c>
      <c r="E888" s="6" t="s">
        <v>130</v>
      </c>
      <c r="F888" s="6" t="s">
        <v>685</v>
      </c>
      <c r="G888">
        <v>12</v>
      </c>
      <c r="H888">
        <v>202212</v>
      </c>
      <c r="I888" s="8">
        <v>5.75</v>
      </c>
      <c r="J888" s="8">
        <v>1.82</v>
      </c>
      <c r="K888" s="8">
        <v>0.76</v>
      </c>
      <c r="L888" s="8">
        <v>0.67</v>
      </c>
      <c r="M888" s="35" t="str">
        <f>INDEX(YahooDetails[], MATCH(ZACKS_Screener[Ticker], YahooDetails[Ticker],0), 3)</f>
        <v>Basic Materials</v>
      </c>
      <c r="N888" s="6" t="str">
        <f>INDEX(YahooDetails[], MATCH(ZACKS_Screener[Ticker], YahooDetails[Ticker],0), 2)</f>
        <v>Agricultural Inputs</v>
      </c>
      <c r="O88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-0.58241758241758246</v>
      </c>
      <c r="P88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-0.1184210526315789</v>
      </c>
      <c r="Q888" s="17">
        <f>IFERROR(ZACKS_Screener[[#This Row],[Price]]/ZACKS_Screener[[#This Row],[EPS1]], "")</f>
        <v>7.5657894736842106</v>
      </c>
      <c r="R888" s="17">
        <f>IFERROR(ZACKS_Screener[[#This Row],[Price]]/ZACKS_Screener[[#This Row],[EPS2]], "")</f>
        <v>8.5820895522388057</v>
      </c>
      <c r="S888" s="17">
        <f>IFERROR(ZACKS_Screener[[#This Row],[PE1]]/(ZACKS_Screener[[#This Row],[EG1]]*100), "")</f>
        <v>-0.12990317775571003</v>
      </c>
      <c r="T888" s="17">
        <f>IFERROR(ZACKS_Screener[[#This Row],[PE2]]/(ZACKS_Screener[[#This Row],[EG2]]*100), "")</f>
        <v>-0.7247097844112772</v>
      </c>
      <c r="U888"/>
    </row>
    <row r="889" spans="1:21" x14ac:dyDescent="0.25">
      <c r="A889" s="20" t="s">
        <v>1565</v>
      </c>
      <c r="B889" s="34">
        <v>18867.29</v>
      </c>
      <c r="C889" s="6" t="s">
        <v>1564</v>
      </c>
      <c r="D889" s="6" t="s">
        <v>22</v>
      </c>
      <c r="E889" s="6" t="s">
        <v>41</v>
      </c>
      <c r="F889" s="6" t="s">
        <v>153</v>
      </c>
      <c r="G889">
        <v>12</v>
      </c>
      <c r="H889">
        <v>202212</v>
      </c>
      <c r="I889" s="8">
        <v>230.29</v>
      </c>
      <c r="J889" s="8">
        <v>11.75</v>
      </c>
      <c r="K889" s="8">
        <v>12.57</v>
      </c>
      <c r="L889" s="8">
        <v>14.46</v>
      </c>
      <c r="M889" s="35" t="str">
        <f>INDEX(YahooDetails[], MATCH(ZACKS_Screener[Ticker], YahooDetails[Ticker],0), 3)</f>
        <v>Healthcare</v>
      </c>
      <c r="N889" s="6" t="str">
        <f>INDEX(YahooDetails[], MATCH(ZACKS_Screener[Ticker], YahooDetails[Ticker],0), 2)</f>
        <v>Diagnostics &amp; Research</v>
      </c>
      <c r="O88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6.9787234042553214E-2</v>
      </c>
      <c r="P88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0.15035799522673035</v>
      </c>
      <c r="Q889" s="17">
        <f>IFERROR(ZACKS_Screener[[#This Row],[Price]]/ZACKS_Screener[[#This Row],[EPS1]], "")</f>
        <v>18.3206046141607</v>
      </c>
      <c r="R889" s="17">
        <f>IFERROR(ZACKS_Screener[[#This Row],[Price]]/ZACKS_Screener[[#This Row],[EPS2]], "")</f>
        <v>15.926002766251727</v>
      </c>
      <c r="S889" s="17">
        <f>IFERROR(ZACKS_Screener[[#This Row],[PE1]]/(ZACKS_Screener[[#This Row],[EG1]]*100), "")</f>
        <v>2.6252085880047336</v>
      </c>
      <c r="T889" s="17">
        <f>IFERROR(ZACKS_Screener[[#This Row],[PE2]]/(ZACKS_Screener[[#This Row],[EG2]]*100), "")</f>
        <v>1.0592055808030909</v>
      </c>
      <c r="U889"/>
    </row>
    <row r="890" spans="1:21" x14ac:dyDescent="0.25">
      <c r="A890" s="20" t="s">
        <v>1567</v>
      </c>
      <c r="B890" s="34">
        <v>4437.2299999999996</v>
      </c>
      <c r="C890" s="6" t="s">
        <v>1566</v>
      </c>
      <c r="D890" s="6" t="s">
        <v>22</v>
      </c>
      <c r="E890" s="6" t="s">
        <v>41</v>
      </c>
      <c r="F890" s="6" t="s">
        <v>61</v>
      </c>
      <c r="G890">
        <v>12</v>
      </c>
      <c r="H890">
        <v>202212</v>
      </c>
      <c r="I890" s="8">
        <v>184.39</v>
      </c>
      <c r="J890" s="8">
        <v>6.54</v>
      </c>
      <c r="K890" s="8">
        <v>7.02</v>
      </c>
      <c r="L890" s="8">
        <v>8.77</v>
      </c>
      <c r="M890" s="35" t="str">
        <f>INDEX(YahooDetails[], MATCH(ZACKS_Screener[Ticker], YahooDetails[Ticker],0), 3)</f>
        <v>Healthcare</v>
      </c>
      <c r="N890" s="6" t="str">
        <f>INDEX(YahooDetails[], MATCH(ZACKS_Screener[Ticker], YahooDetails[Ticker],0), 2)</f>
        <v>Medical Instruments &amp; Supplies</v>
      </c>
      <c r="O89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7.3394495412843971E-2</v>
      </c>
      <c r="P89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0.2492877492877493</v>
      </c>
      <c r="Q890" s="17">
        <f>IFERROR(ZACKS_Screener[[#This Row],[Price]]/ZACKS_Screener[[#This Row],[EPS1]], "")</f>
        <v>26.266381766381766</v>
      </c>
      <c r="R890" s="17">
        <f>IFERROR(ZACKS_Screener[[#This Row],[Price]]/ZACKS_Screener[[#This Row],[EPS2]], "")</f>
        <v>21.025085518814137</v>
      </c>
      <c r="S890" s="17">
        <f>IFERROR(ZACKS_Screener[[#This Row],[PE1]]/(ZACKS_Screener[[#This Row],[EG1]]*100), "")</f>
        <v>3.5787945156695189</v>
      </c>
      <c r="T890" s="17">
        <f>IFERROR(ZACKS_Screener[[#This Row],[PE2]]/(ZACKS_Screener[[#This Row],[EG2]]*100), "")</f>
        <v>0.84340628766900128</v>
      </c>
      <c r="U890"/>
    </row>
    <row r="891" spans="1:21" x14ac:dyDescent="0.25">
      <c r="A891" s="20" t="s">
        <v>1569</v>
      </c>
      <c r="B891" s="34">
        <v>5264.2</v>
      </c>
      <c r="C891" s="6" t="s">
        <v>1568</v>
      </c>
      <c r="D891" s="6" t="s">
        <v>13</v>
      </c>
      <c r="E891" s="6" t="s">
        <v>118</v>
      </c>
      <c r="F891" s="6" t="s">
        <v>119</v>
      </c>
      <c r="G891">
        <v>12</v>
      </c>
      <c r="H891">
        <v>202212</v>
      </c>
      <c r="I891" s="8">
        <v>104.02</v>
      </c>
      <c r="J891" s="8">
        <v>5.1100000000000003</v>
      </c>
      <c r="K891" s="8">
        <v>5.07</v>
      </c>
      <c r="L891" s="8">
        <v>5.35</v>
      </c>
      <c r="M891" s="35" t="str">
        <f>INDEX(YahooDetails[], MATCH(ZACKS_Screener[Ticker], YahooDetails[Ticker],0), 3)</f>
        <v>Utilities</v>
      </c>
      <c r="N891" s="6" t="str">
        <f>INDEX(YahooDetails[], MATCH(ZACKS_Screener[Ticker], YahooDetails[Ticker],0), 2)</f>
        <v>Utilities—Regulated Electric</v>
      </c>
      <c r="O89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-7.8277886497064644E-3</v>
      </c>
      <c r="P89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5.5226824457593561E-2</v>
      </c>
      <c r="Q891" s="17">
        <f>IFERROR(ZACKS_Screener[[#This Row],[Price]]/ZACKS_Screener[[#This Row],[EPS1]], "")</f>
        <v>20.516765285996055</v>
      </c>
      <c r="R891" s="17">
        <f>IFERROR(ZACKS_Screener[[#This Row],[Price]]/ZACKS_Screener[[#This Row],[EPS2]], "")</f>
        <v>19.442990654205609</v>
      </c>
      <c r="S891" s="17">
        <f>IFERROR(ZACKS_Screener[[#This Row],[PE1]]/(ZACKS_Screener[[#This Row],[EG1]]*100), "")</f>
        <v>-26.210167652859941</v>
      </c>
      <c r="T891" s="17">
        <f>IFERROR(ZACKS_Screener[[#This Row],[PE2]]/(ZACKS_Screener[[#This Row],[EG2]]*100), "")</f>
        <v>3.5205700934579522</v>
      </c>
      <c r="U891"/>
    </row>
    <row r="892" spans="1:21" x14ac:dyDescent="0.25">
      <c r="A892" s="20" t="s">
        <v>3806</v>
      </c>
      <c r="B892" s="34">
        <v>2447.14</v>
      </c>
      <c r="C892" s="6" t="s">
        <v>3805</v>
      </c>
      <c r="D892" s="6" t="s">
        <v>22</v>
      </c>
      <c r="E892" s="6" t="s">
        <v>14</v>
      </c>
      <c r="F892" s="6" t="s">
        <v>1129</v>
      </c>
      <c r="G892">
        <v>12</v>
      </c>
      <c r="H892">
        <v>202212</v>
      </c>
      <c r="I892" s="8">
        <v>91.51</v>
      </c>
      <c r="J892" s="8">
        <v>3.07</v>
      </c>
      <c r="K892" s="8">
        <v>8.07</v>
      </c>
      <c r="L892" s="8">
        <v>5.61</v>
      </c>
      <c r="M892" s="35" t="str">
        <f>INDEX(YahooDetails[], MATCH(ZACKS_Screener[Ticker], YahooDetails[Ticker],0), 3)</f>
        <v>Communication Services</v>
      </c>
      <c r="N892" s="6" t="str">
        <f>INDEX(YahooDetails[], MATCH(ZACKS_Screener[Ticker], YahooDetails[Ticker],0), 2)</f>
        <v>Telecom Services</v>
      </c>
      <c r="O89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1.6286644951140066</v>
      </c>
      <c r="P89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-0.30483271375464682</v>
      </c>
      <c r="Q892" s="17">
        <f>IFERROR(ZACKS_Screener[[#This Row],[Price]]/ZACKS_Screener[[#This Row],[EPS1]], "")</f>
        <v>11.339529120198266</v>
      </c>
      <c r="R892" s="17">
        <f>IFERROR(ZACKS_Screener[[#This Row],[Price]]/ZACKS_Screener[[#This Row],[EPS2]], "")</f>
        <v>16.311942959001783</v>
      </c>
      <c r="S892" s="17">
        <f>IFERROR(ZACKS_Screener[[#This Row],[PE1]]/(ZACKS_Screener[[#This Row],[EG1]]*100), "")</f>
        <v>6.9624708798017354E-2</v>
      </c>
      <c r="T892" s="17">
        <f>IFERROR(ZACKS_Screener[[#This Row],[PE2]]/(ZACKS_Screener[[#This Row],[EG2]]*100), "")</f>
        <v>-0.53511129950871705</v>
      </c>
      <c r="U892"/>
    </row>
    <row r="893" spans="1:21" x14ac:dyDescent="0.25">
      <c r="A893" s="20" t="s">
        <v>1570</v>
      </c>
      <c r="B893" s="34">
        <v>4726.92</v>
      </c>
      <c r="C893" s="6" t="s">
        <v>90</v>
      </c>
      <c r="D893" s="6" t="s">
        <v>582</v>
      </c>
      <c r="E893" s="6" t="s">
        <v>37</v>
      </c>
      <c r="F893" s="6" t="s">
        <v>92</v>
      </c>
      <c r="G893">
        <v>12</v>
      </c>
      <c r="H893">
        <v>202212</v>
      </c>
      <c r="I893" s="8">
        <v>26.4</v>
      </c>
      <c r="J893" s="8"/>
      <c r="M893" s="35" t="str">
        <f>INDEX(YahooDetails[], MATCH(ZACKS_Screener[Ticker], YahooDetails[Ticker],0), 3)</f>
        <v/>
      </c>
      <c r="N893" s="6" t="str">
        <f>INDEX(YahooDetails[], MATCH(ZACKS_Screener[Ticker], YahooDetails[Ticker],0), 2)</f>
        <v/>
      </c>
      <c r="O893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893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893" s="17" t="str">
        <f>IFERROR(ZACKS_Screener[[#This Row],[Price]]/ZACKS_Screener[[#This Row],[EPS1]], "")</f>
        <v/>
      </c>
      <c r="R893" s="17" t="str">
        <f>IFERROR(ZACKS_Screener[[#This Row],[Price]]/ZACKS_Screener[[#This Row],[EPS2]], "")</f>
        <v/>
      </c>
      <c r="S893" s="17" t="str">
        <f>IFERROR(ZACKS_Screener[[#This Row],[PE1]]/(ZACKS_Screener[[#This Row],[EG1]]*100), "")</f>
        <v/>
      </c>
      <c r="T893" s="17" t="str">
        <f>IFERROR(ZACKS_Screener[[#This Row],[PE2]]/(ZACKS_Screener[[#This Row],[EG2]]*100), "")</f>
        <v/>
      </c>
      <c r="U893"/>
    </row>
    <row r="894" spans="1:21" x14ac:dyDescent="0.25">
      <c r="A894" s="20" t="s">
        <v>1572</v>
      </c>
      <c r="B894" s="34">
        <v>39976.04</v>
      </c>
      <c r="C894" s="6" t="s">
        <v>1571</v>
      </c>
      <c r="D894" s="6" t="s">
        <v>22</v>
      </c>
      <c r="E894" s="6" t="s">
        <v>41</v>
      </c>
      <c r="F894" s="6" t="s">
        <v>48</v>
      </c>
      <c r="G894">
        <v>12</v>
      </c>
      <c r="H894">
        <v>202212</v>
      </c>
      <c r="I894" s="8">
        <v>482.22</v>
      </c>
      <c r="J894" s="8">
        <v>8.0299999999999994</v>
      </c>
      <c r="K894" s="8">
        <v>9.65</v>
      </c>
      <c r="L894" s="8">
        <v>11.12</v>
      </c>
      <c r="M894" s="35" t="str">
        <f>INDEX(YahooDetails[], MATCH(ZACKS_Screener[Ticker], YahooDetails[Ticker],0), 3)</f>
        <v>Healthcare</v>
      </c>
      <c r="N894" s="6" t="str">
        <f>INDEX(YahooDetails[], MATCH(ZACKS_Screener[Ticker], YahooDetails[Ticker],0), 2)</f>
        <v>Diagnostics &amp; Research</v>
      </c>
      <c r="O89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0.20174346201743476</v>
      </c>
      <c r="P89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0.15233160621761646</v>
      </c>
      <c r="Q894" s="17">
        <f>IFERROR(ZACKS_Screener[[#This Row],[Price]]/ZACKS_Screener[[#This Row],[EPS1]], "")</f>
        <v>49.970984455958551</v>
      </c>
      <c r="R894" s="17">
        <f>IFERROR(ZACKS_Screener[[#This Row],[Price]]/ZACKS_Screener[[#This Row],[EPS2]], "")</f>
        <v>43.365107913669071</v>
      </c>
      <c r="S894" s="17">
        <f>IFERROR(ZACKS_Screener[[#This Row],[PE1]]/(ZACKS_Screener[[#This Row],[EG1]]*100), "")</f>
        <v>2.4769568221070797</v>
      </c>
      <c r="T894" s="17">
        <f>IFERROR(ZACKS_Screener[[#This Row],[PE2]]/(ZACKS_Screener[[#This Row],[EG2]]*100), "")</f>
        <v>2.8467570841286181</v>
      </c>
      <c r="U894"/>
    </row>
    <row r="895" spans="1:21" x14ac:dyDescent="0.25">
      <c r="A895" s="20" t="s">
        <v>1573</v>
      </c>
      <c r="B895" s="34">
        <v>29254.880000000001</v>
      </c>
      <c r="C895" s="6" t="s">
        <v>90</v>
      </c>
      <c r="D895" s="6" t="s">
        <v>22</v>
      </c>
      <c r="E895" s="6" t="s">
        <v>37</v>
      </c>
      <c r="F895" s="6" t="s">
        <v>92</v>
      </c>
      <c r="G895">
        <v>12</v>
      </c>
      <c r="H895">
        <v>202212</v>
      </c>
      <c r="I895" s="8">
        <v>97.16</v>
      </c>
      <c r="J895" s="8"/>
      <c r="M895" s="35" t="str">
        <f>INDEX(YahooDetails[], MATCH(ZACKS_Screener[Ticker], YahooDetails[Ticker],0), 3)</f>
        <v/>
      </c>
      <c r="N895" s="6" t="str">
        <f>INDEX(YahooDetails[], MATCH(ZACKS_Screener[Ticker], YahooDetails[Ticker],0), 2)</f>
        <v/>
      </c>
      <c r="O895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895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895" s="17" t="str">
        <f>IFERROR(ZACKS_Screener[[#This Row],[Price]]/ZACKS_Screener[[#This Row],[EPS1]], "")</f>
        <v/>
      </c>
      <c r="R895" s="17" t="str">
        <f>IFERROR(ZACKS_Screener[[#This Row],[Price]]/ZACKS_Screener[[#This Row],[EPS2]], "")</f>
        <v/>
      </c>
      <c r="S895" s="17" t="str">
        <f>IFERROR(ZACKS_Screener[[#This Row],[PE1]]/(ZACKS_Screener[[#This Row],[EG1]]*100), "")</f>
        <v/>
      </c>
      <c r="T895" s="17" t="str">
        <f>IFERROR(ZACKS_Screener[[#This Row],[PE2]]/(ZACKS_Screener[[#This Row],[EG2]]*100), "")</f>
        <v/>
      </c>
      <c r="U895"/>
    </row>
    <row r="896" spans="1:21" x14ac:dyDescent="0.25">
      <c r="A896" s="20" t="s">
        <v>1575</v>
      </c>
      <c r="B896" s="34">
        <v>10485.209999999999</v>
      </c>
      <c r="C896" s="6" t="s">
        <v>1574</v>
      </c>
      <c r="D896" s="6" t="s">
        <v>22</v>
      </c>
      <c r="E896" s="6" t="s">
        <v>865</v>
      </c>
      <c r="F896" s="6" t="s">
        <v>866</v>
      </c>
      <c r="G896">
        <v>12</v>
      </c>
      <c r="H896">
        <v>202212</v>
      </c>
      <c r="I896" s="8">
        <v>28.4</v>
      </c>
      <c r="J896" s="8">
        <v>-0.56999999999999995</v>
      </c>
      <c r="K896" s="8">
        <v>0.1</v>
      </c>
      <c r="L896" s="8">
        <v>1.1399999999999999</v>
      </c>
      <c r="M896" s="35" t="str">
        <f>INDEX(YahooDetails[], MATCH(ZACKS_Screener[Ticker], YahooDetails[Ticker],0), 3)</f>
        <v>Energy</v>
      </c>
      <c r="N896" s="6" t="str">
        <f>INDEX(YahooDetails[], MATCH(ZACKS_Screener[Ticker], YahooDetails[Ticker],0), 2)</f>
        <v>Oil &amp; Gas Refining &amp; Marketing</v>
      </c>
      <c r="O89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89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10.399999999999997</v>
      </c>
      <c r="Q896" s="17">
        <f>IFERROR(ZACKS_Screener[[#This Row],[Price]]/ZACKS_Screener[[#This Row],[EPS1]], "")</f>
        <v>283.99999999999994</v>
      </c>
      <c r="R896" s="17">
        <f>IFERROR(ZACKS_Screener[[#This Row],[Price]]/ZACKS_Screener[[#This Row],[EPS2]], "")</f>
        <v>24.912280701754387</v>
      </c>
      <c r="S896" s="17">
        <f>IFERROR(ZACKS_Screener[[#This Row],[PE1]]/(ZACKS_Screener[[#This Row],[EG1]]*100), "")</f>
        <v>2.8399999999999994</v>
      </c>
      <c r="T896" s="17">
        <f>IFERROR(ZACKS_Screener[[#This Row],[PE2]]/(ZACKS_Screener[[#This Row],[EG2]]*100), "")</f>
        <v>2.3954116059379225E-2</v>
      </c>
      <c r="U896"/>
    </row>
    <row r="897" spans="1:21" x14ac:dyDescent="0.25">
      <c r="A897" s="20" t="s">
        <v>1577</v>
      </c>
      <c r="B897" s="34">
        <v>15503.74</v>
      </c>
      <c r="C897" s="6" t="s">
        <v>1576</v>
      </c>
      <c r="D897" s="6" t="s">
        <v>13</v>
      </c>
      <c r="E897" s="6" t="s">
        <v>18</v>
      </c>
      <c r="F897" s="6" t="s">
        <v>171</v>
      </c>
      <c r="G897">
        <v>12</v>
      </c>
      <c r="H897">
        <v>202212</v>
      </c>
      <c r="I897" s="8">
        <v>205.14</v>
      </c>
      <c r="J897" s="8">
        <v>8.1199999999999992</v>
      </c>
      <c r="K897" s="8">
        <v>8.51</v>
      </c>
      <c r="L897" s="8">
        <v>9.01</v>
      </c>
      <c r="M897" s="35" t="str">
        <f>INDEX(YahooDetails[], MATCH(ZACKS_Screener[Ticker], YahooDetails[Ticker],0), 3)</f>
        <v>Industrials</v>
      </c>
      <c r="N897" s="6" t="str">
        <f>INDEX(YahooDetails[], MATCH(ZACKS_Screener[Ticker], YahooDetails[Ticker],0), 2)</f>
        <v>Specialty Industrial Machinery</v>
      </c>
      <c r="O89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4.8029556650246379E-2</v>
      </c>
      <c r="P89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5.8754406580493537E-2</v>
      </c>
      <c r="Q897" s="17">
        <f>IFERROR(ZACKS_Screener[[#This Row],[Price]]/ZACKS_Screener[[#This Row],[EPS1]], "")</f>
        <v>24.105757931844888</v>
      </c>
      <c r="R897" s="17">
        <f>IFERROR(ZACKS_Screener[[#This Row],[Price]]/ZACKS_Screener[[#This Row],[EPS2]], "")</f>
        <v>22.768035516093228</v>
      </c>
      <c r="S897" s="17">
        <f>IFERROR(ZACKS_Screener[[#This Row],[PE1]]/(ZACKS_Screener[[#This Row],[EG1]]*100), "")</f>
        <v>5.0189424206815429</v>
      </c>
      <c r="T897" s="17">
        <f>IFERROR(ZACKS_Screener[[#This Row],[PE2]]/(ZACKS_Screener[[#This Row],[EG2]]*100), "")</f>
        <v>3.8751196448390672</v>
      </c>
      <c r="U897"/>
    </row>
    <row r="898" spans="1:21" x14ac:dyDescent="0.25">
      <c r="A898" s="20" t="s">
        <v>1579</v>
      </c>
      <c r="B898" s="34">
        <v>20205.79</v>
      </c>
      <c r="C898" s="6" t="s">
        <v>1578</v>
      </c>
      <c r="D898" s="6" t="s">
        <v>13</v>
      </c>
      <c r="E898" s="6" t="s">
        <v>51</v>
      </c>
      <c r="F898" s="6" t="s">
        <v>76</v>
      </c>
      <c r="G898">
        <v>12</v>
      </c>
      <c r="H898">
        <v>202212</v>
      </c>
      <c r="I898" s="8">
        <v>79.209999999999994</v>
      </c>
      <c r="J898" s="8">
        <v>5.55</v>
      </c>
      <c r="K898" s="8">
        <v>4.67</v>
      </c>
      <c r="L898" s="8">
        <v>5.4</v>
      </c>
      <c r="M898" s="35" t="str">
        <f>INDEX(YahooDetails[], MATCH(ZACKS_Screener[Ticker], YahooDetails[Ticker],0), 3)</f>
        <v>Basic Materials</v>
      </c>
      <c r="N898" s="6" t="str">
        <f>INDEX(YahooDetails[], MATCH(ZACKS_Screener[Ticker], YahooDetails[Ticker],0), 2)</f>
        <v>Specialty Chemicals</v>
      </c>
      <c r="O89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-0.15855855855855855</v>
      </c>
      <c r="P89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0.1563169164882228</v>
      </c>
      <c r="Q898" s="17">
        <f>IFERROR(ZACKS_Screener[[#This Row],[Price]]/ZACKS_Screener[[#This Row],[EPS1]], "")</f>
        <v>16.961456102783725</v>
      </c>
      <c r="R898" s="17">
        <f>IFERROR(ZACKS_Screener[[#This Row],[Price]]/ZACKS_Screener[[#This Row],[EPS2]], "")</f>
        <v>14.668518518518516</v>
      </c>
      <c r="S898" s="17">
        <f>IFERROR(ZACKS_Screener[[#This Row],[PE1]]/(ZACKS_Screener[[#This Row],[EG1]]*100), "")</f>
        <v>-1.0697281973914736</v>
      </c>
      <c r="T898" s="17">
        <f>IFERROR(ZACKS_Screener[[#This Row],[PE2]]/(ZACKS_Screener[[#This Row],[EG2]]*100), "")</f>
        <v>0.93838330796549896</v>
      </c>
      <c r="U898"/>
    </row>
    <row r="899" spans="1:21" x14ac:dyDescent="0.25">
      <c r="A899" s="20" t="s">
        <v>3810</v>
      </c>
      <c r="B899" s="34">
        <v>2779.31</v>
      </c>
      <c r="C899" s="6" t="s">
        <v>3809</v>
      </c>
      <c r="D899" s="6" t="s">
        <v>13</v>
      </c>
      <c r="E899" s="6" t="s">
        <v>37</v>
      </c>
      <c r="F899" s="6" t="s">
        <v>379</v>
      </c>
      <c r="G899">
        <v>12</v>
      </c>
      <c r="H899">
        <v>202212</v>
      </c>
      <c r="I899" s="8">
        <v>24.08</v>
      </c>
      <c r="J899" s="8">
        <v>3.71</v>
      </c>
      <c r="K899" s="8">
        <v>3.73</v>
      </c>
      <c r="L899" s="8">
        <v>4.32</v>
      </c>
      <c r="M899" s="35" t="str">
        <f>INDEX(YahooDetails[], MATCH(ZACKS_Screener[Ticker], YahooDetails[Ticker],0), 3)</f>
        <v>Financial Services</v>
      </c>
      <c r="N899" s="6" t="str">
        <f>INDEX(YahooDetails[], MATCH(ZACKS_Screener[Ticker], YahooDetails[Ticker],0), 2)</f>
        <v>Banks—Regional</v>
      </c>
      <c r="O89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5.3908355795148294E-3</v>
      </c>
      <c r="P89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0.15817694369973198</v>
      </c>
      <c r="Q899" s="17">
        <f>IFERROR(ZACKS_Screener[[#This Row],[Price]]/ZACKS_Screener[[#This Row],[EPS1]], "")</f>
        <v>6.455764075067024</v>
      </c>
      <c r="R899" s="17">
        <f>IFERROR(ZACKS_Screener[[#This Row],[Price]]/ZACKS_Screener[[#This Row],[EPS2]], "")</f>
        <v>5.5740740740740735</v>
      </c>
      <c r="S899" s="17">
        <f>IFERROR(ZACKS_Screener[[#This Row],[PE1]]/(ZACKS_Screener[[#This Row],[EG1]]*100), "")</f>
        <v>11.975442359249318</v>
      </c>
      <c r="T899" s="17">
        <f>IFERROR(ZACKS_Screener[[#This Row],[PE2]]/(ZACKS_Screener[[#This Row],[EG2]]*100), "")</f>
        <v>0.35239485247959801</v>
      </c>
      <c r="U899"/>
    </row>
    <row r="900" spans="1:21" x14ac:dyDescent="0.25">
      <c r="A900" s="20" t="s">
        <v>1580</v>
      </c>
      <c r="B900" s="34">
        <v>11474.33</v>
      </c>
      <c r="C900" s="6" t="s">
        <v>90</v>
      </c>
      <c r="D900" s="6" t="s">
        <v>22</v>
      </c>
      <c r="E900" s="6" t="s">
        <v>37</v>
      </c>
      <c r="F900" s="6" t="s">
        <v>92</v>
      </c>
      <c r="G900">
        <v>12</v>
      </c>
      <c r="H900">
        <v>202212</v>
      </c>
      <c r="I900" s="8">
        <v>50.57</v>
      </c>
      <c r="J900" s="8"/>
      <c r="M900" s="35" t="str">
        <f>INDEX(YahooDetails[], MATCH(ZACKS_Screener[Ticker], YahooDetails[Ticker],0), 3)</f>
        <v/>
      </c>
      <c r="N900" s="6" t="str">
        <f>INDEX(YahooDetails[], MATCH(ZACKS_Screener[Ticker], YahooDetails[Ticker],0), 2)</f>
        <v/>
      </c>
      <c r="O900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900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900" s="17" t="str">
        <f>IFERROR(ZACKS_Screener[[#This Row],[Price]]/ZACKS_Screener[[#This Row],[EPS1]], "")</f>
        <v/>
      </c>
      <c r="R900" s="17" t="str">
        <f>IFERROR(ZACKS_Screener[[#This Row],[Price]]/ZACKS_Screener[[#This Row],[EPS2]], "")</f>
        <v/>
      </c>
      <c r="S900" s="17" t="str">
        <f>IFERROR(ZACKS_Screener[[#This Row],[PE1]]/(ZACKS_Screener[[#This Row],[EG1]]*100), "")</f>
        <v/>
      </c>
      <c r="T900" s="17" t="str">
        <f>IFERROR(ZACKS_Screener[[#This Row],[PE2]]/(ZACKS_Screener[[#This Row],[EG2]]*100), "")</f>
        <v/>
      </c>
      <c r="U900"/>
    </row>
    <row r="901" spans="1:21" x14ac:dyDescent="0.25">
      <c r="A901" s="20" t="s">
        <v>1581</v>
      </c>
      <c r="B901" s="34">
        <v>23486.75</v>
      </c>
      <c r="C901" s="6" t="s">
        <v>90</v>
      </c>
      <c r="D901" s="6" t="s">
        <v>22</v>
      </c>
      <c r="E901" s="6" t="s">
        <v>37</v>
      </c>
      <c r="F901" s="6" t="s">
        <v>92</v>
      </c>
      <c r="G901">
        <v>12</v>
      </c>
      <c r="H901">
        <v>202212</v>
      </c>
      <c r="I901" s="8">
        <v>50.18</v>
      </c>
      <c r="J901" s="8"/>
      <c r="M901" s="35" t="str">
        <f>INDEX(YahooDetails[], MATCH(ZACKS_Screener[Ticker], YahooDetails[Ticker],0), 3)</f>
        <v/>
      </c>
      <c r="N901" s="6" t="str">
        <f>INDEX(YahooDetails[], MATCH(ZACKS_Screener[Ticker], YahooDetails[Ticker],0), 2)</f>
        <v/>
      </c>
      <c r="O901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901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901" s="17" t="str">
        <f>IFERROR(ZACKS_Screener[[#This Row],[Price]]/ZACKS_Screener[[#This Row],[EPS1]], "")</f>
        <v/>
      </c>
      <c r="R901" s="17" t="str">
        <f>IFERROR(ZACKS_Screener[[#This Row],[Price]]/ZACKS_Screener[[#This Row],[EPS2]], "")</f>
        <v/>
      </c>
      <c r="S901" s="17" t="str">
        <f>IFERROR(ZACKS_Screener[[#This Row],[PE1]]/(ZACKS_Screener[[#This Row],[EG1]]*100), "")</f>
        <v/>
      </c>
      <c r="T901" s="17" t="str">
        <f>IFERROR(ZACKS_Screener[[#This Row],[PE2]]/(ZACKS_Screener[[#This Row],[EG2]]*100), "")</f>
        <v/>
      </c>
      <c r="U901"/>
    </row>
    <row r="902" spans="1:21" x14ac:dyDescent="0.25">
      <c r="A902" s="20" t="s">
        <v>1583</v>
      </c>
      <c r="B902" s="34">
        <v>6099.78</v>
      </c>
      <c r="C902" s="6" t="s">
        <v>1582</v>
      </c>
      <c r="D902" s="6" t="s">
        <v>13</v>
      </c>
      <c r="E902" s="6" t="s">
        <v>330</v>
      </c>
      <c r="F902" s="6" t="s">
        <v>606</v>
      </c>
      <c r="G902">
        <v>12</v>
      </c>
      <c r="H902">
        <v>202212</v>
      </c>
      <c r="I902" s="8">
        <v>30.64</v>
      </c>
      <c r="J902" s="8">
        <v>1.99</v>
      </c>
      <c r="K902" s="8">
        <v>1.3</v>
      </c>
      <c r="L902" s="8">
        <v>1.86</v>
      </c>
      <c r="M902" s="35" t="str">
        <f>INDEX(YahooDetails[], MATCH(ZACKS_Screener[Ticker], YahooDetails[Ticker],0), 3)</f>
        <v>Consumer Cyclical</v>
      </c>
      <c r="N902" s="6" t="str">
        <f>INDEX(YahooDetails[], MATCH(ZACKS_Screener[Ticker], YahooDetails[Ticker],0), 2)</f>
        <v>Gambling</v>
      </c>
      <c r="O90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-0.34673366834170849</v>
      </c>
      <c r="P90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0.43076923076923079</v>
      </c>
      <c r="Q902" s="17">
        <f>IFERROR(ZACKS_Screener[[#This Row],[Price]]/ZACKS_Screener[[#This Row],[EPS1]], "")</f>
        <v>23.569230769230767</v>
      </c>
      <c r="R902" s="17">
        <f>IFERROR(ZACKS_Screener[[#This Row],[Price]]/ZACKS_Screener[[#This Row],[EPS2]], "")</f>
        <v>16.473118279569892</v>
      </c>
      <c r="S902" s="17">
        <f>IFERROR(ZACKS_Screener[[#This Row],[PE1]]/(ZACKS_Screener[[#This Row],[EG1]]*100), "")</f>
        <v>-0.67975027870680049</v>
      </c>
      <c r="T902" s="17">
        <f>IFERROR(ZACKS_Screener[[#This Row],[PE2]]/(ZACKS_Screener[[#This Row],[EG2]]*100), "")</f>
        <v>0.38241167434715817</v>
      </c>
      <c r="U902"/>
    </row>
    <row r="903" spans="1:21" x14ac:dyDescent="0.25">
      <c r="A903" s="20" t="s">
        <v>1585</v>
      </c>
      <c r="B903" s="34">
        <v>11871.13</v>
      </c>
      <c r="C903" s="6" t="s">
        <v>1584</v>
      </c>
      <c r="D903" s="6" t="s">
        <v>13</v>
      </c>
      <c r="E903" s="6" t="s">
        <v>330</v>
      </c>
      <c r="F903" s="6" t="s">
        <v>707</v>
      </c>
      <c r="G903">
        <v>12</v>
      </c>
      <c r="H903">
        <v>202212</v>
      </c>
      <c r="I903" s="8">
        <v>69.45</v>
      </c>
      <c r="J903" s="8">
        <v>2.82</v>
      </c>
      <c r="K903" s="8">
        <v>3.28</v>
      </c>
      <c r="L903" s="8">
        <v>3.91</v>
      </c>
      <c r="M903" s="35" t="str">
        <f>INDEX(YahooDetails[], MATCH(ZACKS_Screener[Ticker], YahooDetails[Ticker],0), 3)</f>
        <v>Consumer Cyclical</v>
      </c>
      <c r="N903" s="6" t="str">
        <f>INDEX(YahooDetails[], MATCH(ZACKS_Screener[Ticker], YahooDetails[Ticker],0), 2)</f>
        <v>Lodging</v>
      </c>
      <c r="O90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0.16312056737588651</v>
      </c>
      <c r="P90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0.19207317073170743</v>
      </c>
      <c r="Q903" s="17">
        <f>IFERROR(ZACKS_Screener[[#This Row],[Price]]/ZACKS_Screener[[#This Row],[EPS1]], "")</f>
        <v>21.17378048780488</v>
      </c>
      <c r="R903" s="17">
        <f>IFERROR(ZACKS_Screener[[#This Row],[Price]]/ZACKS_Screener[[#This Row],[EPS2]], "")</f>
        <v>17.762148337595907</v>
      </c>
      <c r="S903" s="17">
        <f>IFERROR(ZACKS_Screener[[#This Row],[PE1]]/(ZACKS_Screener[[#This Row],[EG1]]*100), "")</f>
        <v>1.2980448038176036</v>
      </c>
      <c r="T903" s="17">
        <f>IFERROR(ZACKS_Screener[[#This Row],[PE2]]/(ZACKS_Screener[[#This Row],[EG2]]*100), "")</f>
        <v>0.92475946900499273</v>
      </c>
      <c r="U903"/>
    </row>
    <row r="904" spans="1:21" x14ac:dyDescent="0.25">
      <c r="A904" s="20" t="s">
        <v>3813</v>
      </c>
      <c r="B904" s="34">
        <v>2804.72</v>
      </c>
      <c r="C904" s="6" t="s">
        <v>3812</v>
      </c>
      <c r="D904" s="6" t="s">
        <v>13</v>
      </c>
      <c r="E904" s="6" t="s">
        <v>14</v>
      </c>
      <c r="F904" s="6" t="s">
        <v>3814</v>
      </c>
      <c r="G904">
        <v>12</v>
      </c>
      <c r="H904">
        <v>202212</v>
      </c>
      <c r="I904" s="8">
        <v>8.4499999999999993</v>
      </c>
      <c r="J904" s="8">
        <v>-1.39</v>
      </c>
      <c r="K904" s="8">
        <v>0.64</v>
      </c>
      <c r="L904" s="8">
        <v>1.03</v>
      </c>
      <c r="M904" s="35" t="str">
        <f>INDEX(YahooDetails[], MATCH(ZACKS_Screener[Ticker], YahooDetails[Ticker],0), 3)</f>
        <v>Communication Services</v>
      </c>
      <c r="N904" s="6" t="str">
        <f>INDEX(YahooDetails[], MATCH(ZACKS_Screener[Ticker], YahooDetails[Ticker],0), 2)</f>
        <v>Telecom Services</v>
      </c>
      <c r="O90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90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0.609375</v>
      </c>
      <c r="Q904" s="17">
        <f>IFERROR(ZACKS_Screener[[#This Row],[Price]]/ZACKS_Screener[[#This Row],[EPS1]], "")</f>
        <v>13.203124999999998</v>
      </c>
      <c r="R904" s="17">
        <f>IFERROR(ZACKS_Screener[[#This Row],[Price]]/ZACKS_Screener[[#This Row],[EPS2]], "")</f>
        <v>8.2038834951456305</v>
      </c>
      <c r="S904" s="17">
        <f>IFERROR(ZACKS_Screener[[#This Row],[PE1]]/(ZACKS_Screener[[#This Row],[EG1]]*100), "")</f>
        <v>0.13203124999999999</v>
      </c>
      <c r="T904" s="17">
        <f>IFERROR(ZACKS_Screener[[#This Row],[PE2]]/(ZACKS_Screener[[#This Row],[EG2]]*100), "")</f>
        <v>0.13462783171521034</v>
      </c>
      <c r="U904"/>
    </row>
    <row r="905" spans="1:21" x14ac:dyDescent="0.25">
      <c r="A905" s="20" t="s">
        <v>6892</v>
      </c>
      <c r="B905" s="34">
        <v>2068.98</v>
      </c>
      <c r="C905" s="6" t="s">
        <v>6891</v>
      </c>
      <c r="D905" s="6" t="s">
        <v>13</v>
      </c>
      <c r="E905" s="6" t="s">
        <v>37</v>
      </c>
      <c r="F905" s="6" t="s">
        <v>250</v>
      </c>
      <c r="G905">
        <v>12</v>
      </c>
      <c r="H905">
        <v>202212</v>
      </c>
      <c r="I905" s="8">
        <v>73.8</v>
      </c>
      <c r="J905" s="8">
        <v>8.4499999999999993</v>
      </c>
      <c r="K905" s="8">
        <v>8.66</v>
      </c>
      <c r="L905" s="8">
        <v>9.02</v>
      </c>
      <c r="M905" s="35" t="str">
        <f>INDEX(YahooDetails[], MATCH(ZACKS_Screener[Ticker], YahooDetails[Ticker],0), 3)</f>
        <v>Real Estate</v>
      </c>
      <c r="N905" s="6" t="str">
        <f>INDEX(YahooDetails[], MATCH(ZACKS_Screener[Ticker], YahooDetails[Ticker],0), 2)</f>
        <v>REIT—Industrial</v>
      </c>
      <c r="O90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2.4852071005917263E-2</v>
      </c>
      <c r="P90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4.1570438799076147E-2</v>
      </c>
      <c r="Q905" s="17">
        <f>IFERROR(ZACKS_Screener[[#This Row],[Price]]/ZACKS_Screener[[#This Row],[EPS1]], "")</f>
        <v>8.5219399538106231</v>
      </c>
      <c r="R905" s="17">
        <f>IFERROR(ZACKS_Screener[[#This Row],[Price]]/ZACKS_Screener[[#This Row],[EPS2]], "")</f>
        <v>8.1818181818181817</v>
      </c>
      <c r="S905" s="17">
        <f>IFERROR(ZACKS_Screener[[#This Row],[PE1]]/(ZACKS_Screener[[#This Row],[EG1]]*100), "")</f>
        <v>3.4290663147475935</v>
      </c>
      <c r="T905" s="17">
        <f>IFERROR(ZACKS_Screener[[#This Row],[PE2]]/(ZACKS_Screener[[#This Row],[EG2]]*100), "")</f>
        <v>1.9681818181818211</v>
      </c>
      <c r="U905"/>
    </row>
    <row r="906" spans="1:21" x14ac:dyDescent="0.25">
      <c r="A906" s="20" t="s">
        <v>1586</v>
      </c>
      <c r="B906" s="34">
        <v>67607.77</v>
      </c>
      <c r="C906" s="6" t="s">
        <v>90</v>
      </c>
      <c r="D906" s="6" t="s">
        <v>13</v>
      </c>
      <c r="E906" s="6" t="s">
        <v>37</v>
      </c>
      <c r="F906" s="6" t="s">
        <v>92</v>
      </c>
      <c r="G906">
        <v>12</v>
      </c>
      <c r="H906">
        <v>202212</v>
      </c>
      <c r="I906" s="8">
        <v>255.22</v>
      </c>
      <c r="J906" s="8"/>
      <c r="M906" s="35" t="str">
        <f>INDEX(YahooDetails[], MATCH(ZACKS_Screener[Ticker], YahooDetails[Ticker],0), 3)</f>
        <v/>
      </c>
      <c r="N906" s="6" t="str">
        <f>INDEX(YahooDetails[], MATCH(ZACKS_Screener[Ticker], YahooDetails[Ticker],0), 2)</f>
        <v/>
      </c>
      <c r="O906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906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906" s="17" t="str">
        <f>IFERROR(ZACKS_Screener[[#This Row],[Price]]/ZACKS_Screener[[#This Row],[EPS1]], "")</f>
        <v/>
      </c>
      <c r="R906" s="17" t="str">
        <f>IFERROR(ZACKS_Screener[[#This Row],[Price]]/ZACKS_Screener[[#This Row],[EPS2]], "")</f>
        <v/>
      </c>
      <c r="S906" s="17" t="str">
        <f>IFERROR(ZACKS_Screener[[#This Row],[PE1]]/(ZACKS_Screener[[#This Row],[EG1]]*100), "")</f>
        <v/>
      </c>
      <c r="T906" s="17" t="str">
        <f>IFERROR(ZACKS_Screener[[#This Row],[PE2]]/(ZACKS_Screener[[#This Row],[EG2]]*100), "")</f>
        <v/>
      </c>
      <c r="U906"/>
    </row>
    <row r="907" spans="1:21" x14ac:dyDescent="0.25">
      <c r="A907" s="20" t="s">
        <v>1587</v>
      </c>
      <c r="B907" s="34">
        <v>7115.43</v>
      </c>
      <c r="C907" s="6" t="s">
        <v>90</v>
      </c>
      <c r="D907" s="6" t="s">
        <v>13</v>
      </c>
      <c r="E907" s="6" t="s">
        <v>37</v>
      </c>
      <c r="F907" s="6" t="s">
        <v>92</v>
      </c>
      <c r="G907">
        <v>12</v>
      </c>
      <c r="H907">
        <v>202212</v>
      </c>
      <c r="I907" s="8">
        <v>104.87</v>
      </c>
      <c r="J907" s="8"/>
      <c r="M907" s="35" t="str">
        <f>INDEX(YahooDetails[], MATCH(ZACKS_Screener[Ticker], YahooDetails[Ticker],0), 3)</f>
        <v/>
      </c>
      <c r="N907" s="6" t="str">
        <f>INDEX(YahooDetails[], MATCH(ZACKS_Screener[Ticker], YahooDetails[Ticker],0), 2)</f>
        <v/>
      </c>
      <c r="O907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907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907" s="17" t="str">
        <f>IFERROR(ZACKS_Screener[[#This Row],[Price]]/ZACKS_Screener[[#This Row],[EPS1]], "")</f>
        <v/>
      </c>
      <c r="R907" s="17" t="str">
        <f>IFERROR(ZACKS_Screener[[#This Row],[Price]]/ZACKS_Screener[[#This Row],[EPS2]], "")</f>
        <v/>
      </c>
      <c r="S907" s="17" t="str">
        <f>IFERROR(ZACKS_Screener[[#This Row],[PE1]]/(ZACKS_Screener[[#This Row],[EG1]]*100), "")</f>
        <v/>
      </c>
      <c r="T907" s="17" t="str">
        <f>IFERROR(ZACKS_Screener[[#This Row],[PE2]]/(ZACKS_Screener[[#This Row],[EG2]]*100), "")</f>
        <v/>
      </c>
      <c r="U907"/>
    </row>
    <row r="908" spans="1:21" x14ac:dyDescent="0.25">
      <c r="A908" s="20" t="s">
        <v>1588</v>
      </c>
      <c r="B908" s="34">
        <v>7425.29</v>
      </c>
      <c r="C908" s="6" t="s">
        <v>90</v>
      </c>
      <c r="D908" s="6" t="s">
        <v>13</v>
      </c>
      <c r="E908" s="6" t="s">
        <v>37</v>
      </c>
      <c r="F908" s="6" t="s">
        <v>92</v>
      </c>
      <c r="G908">
        <v>12</v>
      </c>
      <c r="H908">
        <v>202212</v>
      </c>
      <c r="I908" s="8">
        <v>72.94</v>
      </c>
      <c r="J908" s="8"/>
      <c r="M908" s="35" t="str">
        <f>INDEX(YahooDetails[], MATCH(ZACKS_Screener[Ticker], YahooDetails[Ticker],0), 3)</f>
        <v/>
      </c>
      <c r="N908" s="6" t="str">
        <f>INDEX(YahooDetails[], MATCH(ZACKS_Screener[Ticker], YahooDetails[Ticker],0), 2)</f>
        <v/>
      </c>
      <c r="O908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908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908" s="17" t="str">
        <f>IFERROR(ZACKS_Screener[[#This Row],[Price]]/ZACKS_Screener[[#This Row],[EPS1]], "")</f>
        <v/>
      </c>
      <c r="R908" s="17" t="str">
        <f>IFERROR(ZACKS_Screener[[#This Row],[Price]]/ZACKS_Screener[[#This Row],[EPS2]], "")</f>
        <v/>
      </c>
      <c r="S908" s="17" t="str">
        <f>IFERROR(ZACKS_Screener[[#This Row],[PE1]]/(ZACKS_Screener[[#This Row],[EG1]]*100), "")</f>
        <v/>
      </c>
      <c r="T908" s="17" t="str">
        <f>IFERROR(ZACKS_Screener[[#This Row],[PE2]]/(ZACKS_Screener[[#This Row],[EG2]]*100), "")</f>
        <v/>
      </c>
      <c r="U908"/>
    </row>
    <row r="909" spans="1:21" x14ac:dyDescent="0.25">
      <c r="A909" s="20" t="s">
        <v>1589</v>
      </c>
      <c r="B909" s="34">
        <v>67514.45</v>
      </c>
      <c r="C909" s="6" t="s">
        <v>90</v>
      </c>
      <c r="D909" s="6" t="s">
        <v>13</v>
      </c>
      <c r="E909" s="6" t="s">
        <v>37</v>
      </c>
      <c r="F909" s="6" t="s">
        <v>92</v>
      </c>
      <c r="G909">
        <v>12</v>
      </c>
      <c r="H909">
        <v>202212</v>
      </c>
      <c r="I909" s="8">
        <v>98.26</v>
      </c>
      <c r="J909" s="8"/>
      <c r="M909" s="35" t="str">
        <f>INDEX(YahooDetails[], MATCH(ZACKS_Screener[Ticker], YahooDetails[Ticker],0), 3)</f>
        <v/>
      </c>
      <c r="N909" s="6" t="str">
        <f>INDEX(YahooDetails[], MATCH(ZACKS_Screener[Ticker], YahooDetails[Ticker],0), 2)</f>
        <v/>
      </c>
      <c r="O909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909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909" s="17" t="str">
        <f>IFERROR(ZACKS_Screener[[#This Row],[Price]]/ZACKS_Screener[[#This Row],[EPS1]], "")</f>
        <v/>
      </c>
      <c r="R909" s="17" t="str">
        <f>IFERROR(ZACKS_Screener[[#This Row],[Price]]/ZACKS_Screener[[#This Row],[EPS2]], "")</f>
        <v/>
      </c>
      <c r="S909" s="17" t="str">
        <f>IFERROR(ZACKS_Screener[[#This Row],[PE1]]/(ZACKS_Screener[[#This Row],[EG1]]*100), "")</f>
        <v/>
      </c>
      <c r="T909" s="17" t="str">
        <f>IFERROR(ZACKS_Screener[[#This Row],[PE2]]/(ZACKS_Screener[[#This Row],[EG2]]*100), "")</f>
        <v/>
      </c>
      <c r="U909"/>
    </row>
    <row r="910" spans="1:21" x14ac:dyDescent="0.25">
      <c r="A910" s="20" t="s">
        <v>1590</v>
      </c>
      <c r="B910" s="34">
        <v>6712.17</v>
      </c>
      <c r="C910" s="6" t="s">
        <v>90</v>
      </c>
      <c r="D910" s="6" t="s">
        <v>13</v>
      </c>
      <c r="E910" s="6" t="s">
        <v>37</v>
      </c>
      <c r="F910" s="6" t="s">
        <v>92</v>
      </c>
      <c r="G910">
        <v>12</v>
      </c>
      <c r="H910">
        <v>202212</v>
      </c>
      <c r="I910" s="8">
        <v>93.68</v>
      </c>
      <c r="J910" s="8"/>
      <c r="M910" s="35" t="str">
        <f>INDEX(YahooDetails[], MATCH(ZACKS_Screener[Ticker], YahooDetails[Ticker],0), 3)</f>
        <v/>
      </c>
      <c r="N910" s="6" t="str">
        <f>INDEX(YahooDetails[], MATCH(ZACKS_Screener[Ticker], YahooDetails[Ticker],0), 2)</f>
        <v/>
      </c>
      <c r="O910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910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910" s="17" t="str">
        <f>IFERROR(ZACKS_Screener[[#This Row],[Price]]/ZACKS_Screener[[#This Row],[EPS1]], "")</f>
        <v/>
      </c>
      <c r="R910" s="17" t="str">
        <f>IFERROR(ZACKS_Screener[[#This Row],[Price]]/ZACKS_Screener[[#This Row],[EPS2]], "")</f>
        <v/>
      </c>
      <c r="S910" s="17" t="str">
        <f>IFERROR(ZACKS_Screener[[#This Row],[PE1]]/(ZACKS_Screener[[#This Row],[EG1]]*100), "")</f>
        <v/>
      </c>
      <c r="T910" s="17" t="str">
        <f>IFERROR(ZACKS_Screener[[#This Row],[PE2]]/(ZACKS_Screener[[#This Row],[EG2]]*100), "")</f>
        <v/>
      </c>
      <c r="U910"/>
    </row>
    <row r="911" spans="1:21" x14ac:dyDescent="0.25">
      <c r="A911" s="20" t="s">
        <v>1591</v>
      </c>
      <c r="B911" s="34">
        <v>5104.3500000000004</v>
      </c>
      <c r="C911" s="6" t="s">
        <v>90</v>
      </c>
      <c r="D911" s="6" t="s">
        <v>22</v>
      </c>
      <c r="E911" s="6" t="s">
        <v>37</v>
      </c>
      <c r="F911" s="6" t="s">
        <v>92</v>
      </c>
      <c r="G911">
        <v>12</v>
      </c>
      <c r="H911">
        <v>202212</v>
      </c>
      <c r="I911" s="8">
        <v>113.43</v>
      </c>
      <c r="J911" s="8"/>
      <c r="M911" s="35" t="str">
        <f>INDEX(YahooDetails[], MATCH(ZACKS_Screener[Ticker], YahooDetails[Ticker],0), 3)</f>
        <v/>
      </c>
      <c r="N911" s="6" t="str">
        <f>INDEX(YahooDetails[], MATCH(ZACKS_Screener[Ticker], YahooDetails[Ticker],0), 2)</f>
        <v/>
      </c>
      <c r="O911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911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911" s="17" t="str">
        <f>IFERROR(ZACKS_Screener[[#This Row],[Price]]/ZACKS_Screener[[#This Row],[EPS1]], "")</f>
        <v/>
      </c>
      <c r="R911" s="17" t="str">
        <f>IFERROR(ZACKS_Screener[[#This Row],[Price]]/ZACKS_Screener[[#This Row],[EPS2]], "")</f>
        <v/>
      </c>
      <c r="S911" s="17" t="str">
        <f>IFERROR(ZACKS_Screener[[#This Row],[PE1]]/(ZACKS_Screener[[#This Row],[EG1]]*100), "")</f>
        <v/>
      </c>
      <c r="T911" s="17" t="str">
        <f>IFERROR(ZACKS_Screener[[#This Row],[PE2]]/(ZACKS_Screener[[#This Row],[EG2]]*100), "")</f>
        <v/>
      </c>
      <c r="U911"/>
    </row>
    <row r="912" spans="1:21" x14ac:dyDescent="0.25">
      <c r="A912" s="20" t="s">
        <v>1593</v>
      </c>
      <c r="B912" s="34">
        <v>31956.76</v>
      </c>
      <c r="C912" s="6" t="s">
        <v>1592</v>
      </c>
      <c r="D912" s="6" t="s">
        <v>22</v>
      </c>
      <c r="E912" s="6" t="s">
        <v>41</v>
      </c>
      <c r="F912" s="6" t="s">
        <v>67</v>
      </c>
      <c r="G912">
        <v>12</v>
      </c>
      <c r="H912">
        <v>202212</v>
      </c>
      <c r="I912" s="8">
        <v>202.13</v>
      </c>
      <c r="J912" s="8">
        <v>2.12</v>
      </c>
      <c r="K912" s="8">
        <v>1.4</v>
      </c>
      <c r="L912" s="8">
        <v>3.33</v>
      </c>
      <c r="M912" s="35" t="str">
        <f>INDEX(YahooDetails[], MATCH(ZACKS_Screener[Ticker], YahooDetails[Ticker],0), 3)</f>
        <v>Healthcare</v>
      </c>
      <c r="N912" s="6" t="str">
        <f>INDEX(YahooDetails[], MATCH(ZACKS_Screener[Ticker], YahooDetails[Ticker],0), 2)</f>
        <v>Diagnostics &amp; Research</v>
      </c>
      <c r="O91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-0.33962264150943405</v>
      </c>
      <c r="P91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1.3785714285714288</v>
      </c>
      <c r="Q912" s="17">
        <f>IFERROR(ZACKS_Screener[[#This Row],[Price]]/ZACKS_Screener[[#This Row],[EPS1]], "")</f>
        <v>144.37857142857143</v>
      </c>
      <c r="R912" s="17">
        <f>IFERROR(ZACKS_Screener[[#This Row],[Price]]/ZACKS_Screener[[#This Row],[EPS2]], "")</f>
        <v>60.6996996996997</v>
      </c>
      <c r="S912" s="17">
        <f>IFERROR(ZACKS_Screener[[#This Row],[PE1]]/(ZACKS_Screener[[#This Row],[EG1]]*100), "")</f>
        <v>-4.2511468253968241</v>
      </c>
      <c r="T912" s="17">
        <f>IFERROR(ZACKS_Screener[[#This Row],[PE2]]/(ZACKS_Screener[[#This Row],[EG2]]*100), "")</f>
        <v>0.4403087024848682</v>
      </c>
      <c r="U912"/>
    </row>
    <row r="913" spans="1:21" x14ac:dyDescent="0.25">
      <c r="A913" s="20" t="s">
        <v>3819</v>
      </c>
      <c r="B913" s="34">
        <v>2663.08</v>
      </c>
      <c r="C913" s="6" t="s">
        <v>3818</v>
      </c>
      <c r="D913" s="6" t="s">
        <v>22</v>
      </c>
      <c r="E913" s="6" t="s">
        <v>41</v>
      </c>
      <c r="F913" s="6" t="s">
        <v>67</v>
      </c>
      <c r="G913">
        <v>12</v>
      </c>
      <c r="H913">
        <v>202212</v>
      </c>
      <c r="I913" s="8">
        <v>60.56</v>
      </c>
      <c r="J913" s="8">
        <v>-1.0900000000000001</v>
      </c>
      <c r="K913" s="8">
        <v>-1.51</v>
      </c>
      <c r="L913" s="8">
        <v>-1.3</v>
      </c>
      <c r="M913" s="35" t="str">
        <f>INDEX(YahooDetails[], MATCH(ZACKS_Screener[Ticker], YahooDetails[Ticker],0), 3)</f>
        <v>Healthcare</v>
      </c>
      <c r="N913" s="6" t="str">
        <f>INDEX(YahooDetails[], MATCH(ZACKS_Screener[Ticker], YahooDetails[Ticker],0), 2)</f>
        <v>Biotechnology</v>
      </c>
      <c r="O91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-0.3853211009174311</v>
      </c>
      <c r="P91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0.13907284768211919</v>
      </c>
      <c r="Q913" s="17">
        <f>IFERROR(ZACKS_Screener[[#This Row],[Price]]/ZACKS_Screener[[#This Row],[EPS1]], "")</f>
        <v>-40.105960264900666</v>
      </c>
      <c r="R913" s="17">
        <f>IFERROR(ZACKS_Screener[[#This Row],[Price]]/ZACKS_Screener[[#This Row],[EPS2]], "")</f>
        <v>-46.584615384615383</v>
      </c>
      <c r="S913" s="17">
        <f>IFERROR(ZACKS_Screener[[#This Row],[PE1]]/(ZACKS_Screener[[#This Row],[EG1]]*100), "")</f>
        <v>1.0408451592557557</v>
      </c>
      <c r="T913" s="17">
        <f>IFERROR(ZACKS_Screener[[#This Row],[PE2]]/(ZACKS_Screener[[#This Row],[EG2]]*100), "")</f>
        <v>-3.3496556776556776</v>
      </c>
      <c r="U913"/>
    </row>
    <row r="914" spans="1:21" x14ac:dyDescent="0.25">
      <c r="A914" s="20" t="s">
        <v>1595</v>
      </c>
      <c r="B914" s="34">
        <v>4315.6899999999996</v>
      </c>
      <c r="C914" s="6" t="s">
        <v>1594</v>
      </c>
      <c r="D914" s="6" t="s">
        <v>22</v>
      </c>
      <c r="E914" s="6" t="s">
        <v>41</v>
      </c>
      <c r="F914" s="6" t="s">
        <v>317</v>
      </c>
      <c r="G914">
        <v>12</v>
      </c>
      <c r="H914">
        <v>202212</v>
      </c>
      <c r="I914" s="8">
        <v>19.09</v>
      </c>
      <c r="J914" s="8">
        <v>-0.88</v>
      </c>
      <c r="K914" s="8">
        <v>-0.54</v>
      </c>
      <c r="L914" s="8">
        <v>-0.27</v>
      </c>
      <c r="M914" s="35" t="str">
        <f>INDEX(YahooDetails[], MATCH(ZACKS_Screener[Ticker], YahooDetails[Ticker],0), 3)</f>
        <v>Healthcare</v>
      </c>
      <c r="N914" s="6" t="str">
        <f>INDEX(YahooDetails[], MATCH(ZACKS_Screener[Ticker], YahooDetails[Ticker],0), 2)</f>
        <v>Biotechnology</v>
      </c>
      <c r="O91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0.38636363636363635</v>
      </c>
      <c r="P91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</v>
      </c>
      <c r="Q914" s="17">
        <f>IFERROR(ZACKS_Screener[[#This Row],[Price]]/ZACKS_Screener[[#This Row],[EPS1]], "")</f>
        <v>-35.351851851851848</v>
      </c>
      <c r="R914" s="17">
        <f>IFERROR(ZACKS_Screener[[#This Row],[Price]]/ZACKS_Screener[[#This Row],[EPS2]], "")</f>
        <v>-70.703703703703695</v>
      </c>
      <c r="S914" s="17">
        <f>IFERROR(ZACKS_Screener[[#This Row],[PE1]]/(ZACKS_Screener[[#This Row],[EG1]]*100), "")</f>
        <v>-0.91498910675381262</v>
      </c>
      <c r="T914" s="17">
        <f>IFERROR(ZACKS_Screener[[#This Row],[PE2]]/(ZACKS_Screener[[#This Row],[EG2]]*100), "")</f>
        <v>-1.4140740740740738</v>
      </c>
      <c r="U914"/>
    </row>
    <row r="915" spans="1:21" x14ac:dyDescent="0.25">
      <c r="A915" s="20" t="s">
        <v>1597</v>
      </c>
      <c r="B915" s="34">
        <v>28605.97</v>
      </c>
      <c r="C915" s="6" t="s">
        <v>1596</v>
      </c>
      <c r="D915" s="6" t="s">
        <v>582</v>
      </c>
      <c r="E915" s="6" t="s">
        <v>223</v>
      </c>
      <c r="F915" s="6" t="s">
        <v>886</v>
      </c>
      <c r="G915">
        <v>12</v>
      </c>
      <c r="H915">
        <v>202212</v>
      </c>
      <c r="I915" s="8">
        <v>48.97</v>
      </c>
      <c r="J915" s="8">
        <v>8.8000000000000007</v>
      </c>
      <c r="K915" s="8">
        <v>5.75</v>
      </c>
      <c r="L915" s="8">
        <v>5.84</v>
      </c>
      <c r="M915" s="35" t="str">
        <f>INDEX(YahooDetails[], MATCH(ZACKS_Screener[Ticker], YahooDetails[Ticker],0), 3)</f>
        <v>Energy</v>
      </c>
      <c r="N915" s="6" t="str">
        <f>INDEX(YahooDetails[], MATCH(ZACKS_Screener[Ticker], YahooDetails[Ticker],0), 2)</f>
        <v>Oil &amp; Gas Integrated</v>
      </c>
      <c r="O91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-0.34659090909090912</v>
      </c>
      <c r="P91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1.5652173913043455E-2</v>
      </c>
      <c r="Q915" s="17">
        <f>IFERROR(ZACKS_Screener[[#This Row],[Price]]/ZACKS_Screener[[#This Row],[EPS1]], "")</f>
        <v>8.5165217391304342</v>
      </c>
      <c r="R915" s="17">
        <f>IFERROR(ZACKS_Screener[[#This Row],[Price]]/ZACKS_Screener[[#This Row],[EPS2]], "")</f>
        <v>8.3852739726027394</v>
      </c>
      <c r="S915" s="17">
        <f>IFERROR(ZACKS_Screener[[#This Row],[PE1]]/(ZACKS_Screener[[#This Row],[EG1]]*100), "")</f>
        <v>-0.24572259444048464</v>
      </c>
      <c r="T915" s="17">
        <f>IFERROR(ZACKS_Screener[[#This Row],[PE2]]/(ZACKS_Screener[[#This Row],[EG2]]*100), "")</f>
        <v>5.3572583713850914</v>
      </c>
      <c r="U915"/>
    </row>
    <row r="916" spans="1:21" x14ac:dyDescent="0.25">
      <c r="A916" s="20" t="s">
        <v>3822</v>
      </c>
      <c r="B916" s="34">
        <v>2592.52</v>
      </c>
      <c r="C916" s="6" t="s">
        <v>3821</v>
      </c>
      <c r="D916" s="6" t="s">
        <v>22</v>
      </c>
      <c r="E916" s="6" t="s">
        <v>41</v>
      </c>
      <c r="F916" s="6" t="s">
        <v>67</v>
      </c>
      <c r="G916">
        <v>3</v>
      </c>
      <c r="H916">
        <v>202303</v>
      </c>
      <c r="I916" s="8">
        <v>19.88</v>
      </c>
      <c r="J916" s="8">
        <v>-1.71</v>
      </c>
      <c r="K916" s="8">
        <v>-1.77</v>
      </c>
      <c r="L916" s="8">
        <v>-1.8</v>
      </c>
      <c r="M916" s="35" t="str">
        <f>INDEX(YahooDetails[], MATCH(ZACKS_Screener[Ticker], YahooDetails[Ticker],0), 3)</f>
        <v>Healthcare</v>
      </c>
      <c r="N916" s="6" t="str">
        <f>INDEX(YahooDetails[], MATCH(ZACKS_Screener[Ticker], YahooDetails[Ticker],0), 2)</f>
        <v>Biotechnology</v>
      </c>
      <c r="O91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-3.5087719298245647E-2</v>
      </c>
      <c r="P91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-1.6949152542372895E-2</v>
      </c>
      <c r="Q916" s="17">
        <f>IFERROR(ZACKS_Screener[[#This Row],[Price]]/ZACKS_Screener[[#This Row],[EPS1]], "")</f>
        <v>-11.231638418079095</v>
      </c>
      <c r="R916" s="17">
        <f>IFERROR(ZACKS_Screener[[#This Row],[Price]]/ZACKS_Screener[[#This Row],[EPS2]], "")</f>
        <v>-11.044444444444444</v>
      </c>
      <c r="S916" s="17">
        <f>IFERROR(ZACKS_Screener[[#This Row],[PE1]]/(ZACKS_Screener[[#This Row],[EG1]]*100), "")</f>
        <v>3.2010169491525389</v>
      </c>
      <c r="T916" s="17">
        <f>IFERROR(ZACKS_Screener[[#This Row],[PE2]]/(ZACKS_Screener[[#This Row],[EG2]]*100), "")</f>
        <v>6.5162222222222166</v>
      </c>
      <c r="U916"/>
    </row>
    <row r="917" spans="1:21" x14ac:dyDescent="0.25">
      <c r="A917" s="20" t="s">
        <v>1599</v>
      </c>
      <c r="B917" s="34">
        <v>13775.7</v>
      </c>
      <c r="C917" s="6" t="s">
        <v>1598</v>
      </c>
      <c r="D917" s="6" t="s">
        <v>22</v>
      </c>
      <c r="E917" s="6" t="s">
        <v>41</v>
      </c>
      <c r="F917" s="6" t="s">
        <v>67</v>
      </c>
      <c r="G917">
        <v>12</v>
      </c>
      <c r="H917">
        <v>202212</v>
      </c>
      <c r="I917" s="8">
        <v>61.75</v>
      </c>
      <c r="J917" s="8">
        <v>2.78</v>
      </c>
      <c r="K917" s="8">
        <v>3.53</v>
      </c>
      <c r="L917" s="8">
        <v>4.8</v>
      </c>
      <c r="M917" s="35" t="str">
        <f>INDEX(YahooDetails[], MATCH(ZACKS_Screener[Ticker], YahooDetails[Ticker],0), 3)</f>
        <v>Healthcare</v>
      </c>
      <c r="N917" s="6" t="str">
        <f>INDEX(YahooDetails[], MATCH(ZACKS_Screener[Ticker], YahooDetails[Ticker],0), 2)</f>
        <v>Biotechnology</v>
      </c>
      <c r="O91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0.26978417266187055</v>
      </c>
      <c r="P91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0.35977337110481589</v>
      </c>
      <c r="Q917" s="17">
        <f>IFERROR(ZACKS_Screener[[#This Row],[Price]]/ZACKS_Screener[[#This Row],[EPS1]], "")</f>
        <v>17.492917847025495</v>
      </c>
      <c r="R917" s="17">
        <f>IFERROR(ZACKS_Screener[[#This Row],[Price]]/ZACKS_Screener[[#This Row],[EPS2]], "")</f>
        <v>12.864583333333334</v>
      </c>
      <c r="S917" s="17">
        <f>IFERROR(ZACKS_Screener[[#This Row],[PE1]]/(ZACKS_Screener[[#This Row],[EG1]]*100), "")</f>
        <v>0.64840415486307823</v>
      </c>
      <c r="T917" s="17">
        <f>IFERROR(ZACKS_Screener[[#This Row],[PE2]]/(ZACKS_Screener[[#This Row],[EG2]]*100), "")</f>
        <v>0.35757463910761156</v>
      </c>
      <c r="U917"/>
    </row>
    <row r="918" spans="1:21" x14ac:dyDescent="0.25">
      <c r="A918" s="20" t="s">
        <v>3824</v>
      </c>
      <c r="B918" s="34">
        <v>2145.8000000000002</v>
      </c>
      <c r="C918" s="6" t="s">
        <v>3823</v>
      </c>
      <c r="D918" s="6" t="s">
        <v>22</v>
      </c>
      <c r="E918" s="6" t="s">
        <v>37</v>
      </c>
      <c r="F918" s="6" t="s">
        <v>2270</v>
      </c>
      <c r="G918">
        <v>12</v>
      </c>
      <c r="H918">
        <v>202212</v>
      </c>
      <c r="I918" s="8">
        <v>48.63</v>
      </c>
      <c r="J918" s="8">
        <v>5.8</v>
      </c>
      <c r="K918" s="8">
        <v>5.34</v>
      </c>
      <c r="L918" s="8">
        <v>5.05</v>
      </c>
      <c r="M918" s="35" t="str">
        <f>INDEX(YahooDetails[], MATCH(ZACKS_Screener[Ticker], YahooDetails[Ticker],0), 3)</f>
        <v>Financial Services</v>
      </c>
      <c r="N918" s="6" t="str">
        <f>INDEX(YahooDetails[], MATCH(ZACKS_Screener[Ticker], YahooDetails[Ticker],0), 2)</f>
        <v>Banks—Regional</v>
      </c>
      <c r="O91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-7.9310344827586199E-2</v>
      </c>
      <c r="P91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-5.4307116104868922E-2</v>
      </c>
      <c r="Q918" s="17">
        <f>IFERROR(ZACKS_Screener[[#This Row],[Price]]/ZACKS_Screener[[#This Row],[EPS1]], "")</f>
        <v>9.1067415730337089</v>
      </c>
      <c r="R918" s="17">
        <f>IFERROR(ZACKS_Screener[[#This Row],[Price]]/ZACKS_Screener[[#This Row],[EPS2]], "")</f>
        <v>9.6297029702970303</v>
      </c>
      <c r="S918" s="17">
        <f>IFERROR(ZACKS_Screener[[#This Row],[PE1]]/(ZACKS_Screener[[#This Row],[EG1]]*100), "")</f>
        <v>-1.1482413287738156</v>
      </c>
      <c r="T918" s="17">
        <f>IFERROR(ZACKS_Screener[[#This Row],[PE2]]/(ZACKS_Screener[[#This Row],[EG2]]*100), "")</f>
        <v>-1.7731935814271083</v>
      </c>
      <c r="U918"/>
    </row>
    <row r="919" spans="1:21" x14ac:dyDescent="0.25">
      <c r="A919" s="20" t="s">
        <v>6893</v>
      </c>
      <c r="B919" s="34">
        <v>3156.04</v>
      </c>
      <c r="C919" s="6" t="s">
        <v>3832</v>
      </c>
      <c r="D919" s="6" t="s">
        <v>22</v>
      </c>
      <c r="E919" s="6" t="s">
        <v>41</v>
      </c>
      <c r="F919" s="6" t="s">
        <v>317</v>
      </c>
      <c r="G919">
        <v>12</v>
      </c>
      <c r="H919">
        <v>202212</v>
      </c>
      <c r="I919" s="8">
        <v>22.89</v>
      </c>
      <c r="J919" s="8">
        <v>0.9</v>
      </c>
      <c r="K919" s="8">
        <v>1.24</v>
      </c>
      <c r="L919" s="8">
        <v>1.82</v>
      </c>
      <c r="M919" s="35" t="str">
        <f>INDEX(YahooDetails[], MATCH(ZACKS_Screener[Ticker], YahooDetails[Ticker],0), 3)</f>
        <v>Healthcare</v>
      </c>
      <c r="N919" s="6" t="str">
        <f>INDEX(YahooDetails[], MATCH(ZACKS_Screener[Ticker], YahooDetails[Ticker],0), 2)</f>
        <v>Drug Manufacturers—Specialty &amp; Generic</v>
      </c>
      <c r="O91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0.37777777777777771</v>
      </c>
      <c r="P91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0.46774193548387105</v>
      </c>
      <c r="Q919" s="17">
        <f>IFERROR(ZACKS_Screener[[#This Row],[Price]]/ZACKS_Screener[[#This Row],[EPS1]], "")</f>
        <v>18.45967741935484</v>
      </c>
      <c r="R919" s="17">
        <f>IFERROR(ZACKS_Screener[[#This Row],[Price]]/ZACKS_Screener[[#This Row],[EPS2]], "")</f>
        <v>12.576923076923077</v>
      </c>
      <c r="S919" s="17">
        <f>IFERROR(ZACKS_Screener[[#This Row],[PE1]]/(ZACKS_Screener[[#This Row],[EG1]]*100), "")</f>
        <v>0.48863851992409879</v>
      </c>
      <c r="T919" s="17">
        <f>IFERROR(ZACKS_Screener[[#This Row],[PE2]]/(ZACKS_Screener[[#This Row],[EG2]]*100), "")</f>
        <v>0.26888594164456231</v>
      </c>
      <c r="U919"/>
    </row>
    <row r="920" spans="1:21" x14ac:dyDescent="0.25">
      <c r="A920" s="20" t="s">
        <v>1601</v>
      </c>
      <c r="B920" s="34">
        <v>5211.3</v>
      </c>
      <c r="C920" s="6" t="s">
        <v>1600</v>
      </c>
      <c r="D920" s="6" t="s">
        <v>13</v>
      </c>
      <c r="E920" s="6" t="s">
        <v>14</v>
      </c>
      <c r="F920" s="6" t="s">
        <v>201</v>
      </c>
      <c r="G920">
        <v>12</v>
      </c>
      <c r="H920">
        <v>202212</v>
      </c>
      <c r="I920" s="8">
        <v>18.350000000000001</v>
      </c>
      <c r="J920" s="8">
        <v>0.78</v>
      </c>
      <c r="K920" s="8">
        <v>0.74</v>
      </c>
      <c r="L920" s="8">
        <v>0.88</v>
      </c>
      <c r="M920" s="35" t="str">
        <f>INDEX(YahooDetails[], MATCH(ZACKS_Screener[Ticker], YahooDetails[Ticker],0), 3)</f>
        <v>Technology</v>
      </c>
      <c r="N920" s="6" t="str">
        <f>INDEX(YahooDetails[], MATCH(ZACKS_Screener[Ticker], YahooDetails[Ticker],0), 2)</f>
        <v>Software—Infrastructure</v>
      </c>
      <c r="O92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-5.1282051282051329E-2</v>
      </c>
      <c r="P92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0.1891891891891892</v>
      </c>
      <c r="Q920" s="17">
        <f>IFERROR(ZACKS_Screener[[#This Row],[Price]]/ZACKS_Screener[[#This Row],[EPS1]], "")</f>
        <v>24.797297297297298</v>
      </c>
      <c r="R920" s="17">
        <f>IFERROR(ZACKS_Screener[[#This Row],[Price]]/ZACKS_Screener[[#This Row],[EPS2]], "")</f>
        <v>20.85227272727273</v>
      </c>
      <c r="S920" s="17">
        <f>IFERROR(ZACKS_Screener[[#This Row],[PE1]]/(ZACKS_Screener[[#This Row],[EG1]]*100), "")</f>
        <v>-4.8354729729729682</v>
      </c>
      <c r="T920" s="17">
        <f>IFERROR(ZACKS_Screener[[#This Row],[PE2]]/(ZACKS_Screener[[#This Row],[EG2]]*100), "")</f>
        <v>1.1021915584415585</v>
      </c>
      <c r="U920"/>
    </row>
    <row r="921" spans="1:21" x14ac:dyDescent="0.25">
      <c r="A921" s="20" t="s">
        <v>1603</v>
      </c>
      <c r="B921" s="34">
        <v>64693.11</v>
      </c>
      <c r="C921" s="6" t="s">
        <v>1602</v>
      </c>
      <c r="D921" s="6" t="s">
        <v>13</v>
      </c>
      <c r="E921" s="6" t="s">
        <v>14</v>
      </c>
      <c r="F921" s="6" t="s">
        <v>163</v>
      </c>
      <c r="G921">
        <v>3</v>
      </c>
      <c r="H921">
        <v>202303</v>
      </c>
      <c r="I921" s="8">
        <v>15.64</v>
      </c>
      <c r="J921" s="8">
        <v>0.71</v>
      </c>
      <c r="K921" s="8">
        <v>0.76</v>
      </c>
      <c r="L921" s="8">
        <v>0.79</v>
      </c>
      <c r="M921" s="35" t="str">
        <f>INDEX(YahooDetails[], MATCH(ZACKS_Screener[Ticker], YahooDetails[Ticker],0), 3)</f>
        <v>Technology</v>
      </c>
      <c r="N921" s="6" t="str">
        <f>INDEX(YahooDetails[], MATCH(ZACKS_Screener[Ticker], YahooDetails[Ticker],0), 2)</f>
        <v>Information Technology Services</v>
      </c>
      <c r="O92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7.0422535211267678E-2</v>
      </c>
      <c r="P92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3.9473684210526348E-2</v>
      </c>
      <c r="Q921" s="17">
        <f>IFERROR(ZACKS_Screener[[#This Row],[Price]]/ZACKS_Screener[[#This Row],[EPS1]], "")</f>
        <v>20.578947368421055</v>
      </c>
      <c r="R921" s="17">
        <f>IFERROR(ZACKS_Screener[[#This Row],[Price]]/ZACKS_Screener[[#This Row],[EPS2]], "")</f>
        <v>19.797468354430379</v>
      </c>
      <c r="S921" s="17">
        <f>IFERROR(ZACKS_Screener[[#This Row],[PE1]]/(ZACKS_Screener[[#This Row],[EG1]]*100), "")</f>
        <v>2.9222105263157867</v>
      </c>
      <c r="T921" s="17">
        <f>IFERROR(ZACKS_Screener[[#This Row],[PE2]]/(ZACKS_Screener[[#This Row],[EG2]]*100), "")</f>
        <v>5.0153586497890252</v>
      </c>
      <c r="U921"/>
    </row>
    <row r="922" spans="1:21" x14ac:dyDescent="0.25">
      <c r="A922" s="20" t="s">
        <v>1605</v>
      </c>
      <c r="B922" s="34">
        <v>49749.3</v>
      </c>
      <c r="C922" s="6" t="s">
        <v>1604</v>
      </c>
      <c r="D922" s="6" t="s">
        <v>13</v>
      </c>
      <c r="E922" s="6" t="s">
        <v>37</v>
      </c>
      <c r="F922" s="6" t="s">
        <v>418</v>
      </c>
      <c r="G922">
        <v>12</v>
      </c>
      <c r="H922">
        <v>202212</v>
      </c>
      <c r="I922" s="8">
        <v>13.35</v>
      </c>
      <c r="J922" s="8">
        <v>1.03</v>
      </c>
      <c r="K922" s="8">
        <v>1.96</v>
      </c>
      <c r="L922" s="8">
        <v>2.16</v>
      </c>
      <c r="M922" s="35" t="str">
        <f>INDEX(YahooDetails[], MATCH(ZACKS_Screener[Ticker], YahooDetails[Ticker],0), 3)</f>
        <v>Financial Services</v>
      </c>
      <c r="N922" s="6" t="str">
        <f>INDEX(YahooDetails[], MATCH(ZACKS_Screener[Ticker], YahooDetails[Ticker],0), 2)</f>
        <v>Banks—Diversified</v>
      </c>
      <c r="O92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0.90291262135922323</v>
      </c>
      <c r="P92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0.10204081632653071</v>
      </c>
      <c r="Q922" s="17">
        <f>IFERROR(ZACKS_Screener[[#This Row],[Price]]/ZACKS_Screener[[#This Row],[EPS1]], "")</f>
        <v>6.8112244897959187</v>
      </c>
      <c r="R922" s="17">
        <f>IFERROR(ZACKS_Screener[[#This Row],[Price]]/ZACKS_Screener[[#This Row],[EPS2]], "")</f>
        <v>6.1805555555555554</v>
      </c>
      <c r="S922" s="17">
        <f>IFERROR(ZACKS_Screener[[#This Row],[PE1]]/(ZACKS_Screener[[#This Row],[EG1]]*100), "")</f>
        <v>7.5436142198815018E-2</v>
      </c>
      <c r="T922" s="17">
        <f>IFERROR(ZACKS_Screener[[#This Row],[PE2]]/(ZACKS_Screener[[#This Row],[EG2]]*100), "")</f>
        <v>0.60569444444444376</v>
      </c>
      <c r="U922"/>
    </row>
    <row r="923" spans="1:21" x14ac:dyDescent="0.25">
      <c r="A923" s="20" t="s">
        <v>1607</v>
      </c>
      <c r="B923" s="34">
        <v>6940.26</v>
      </c>
      <c r="C923" s="6" t="s">
        <v>1606</v>
      </c>
      <c r="D923" s="6" t="s">
        <v>13</v>
      </c>
      <c r="E923" s="6" t="s">
        <v>51</v>
      </c>
      <c r="F923" s="6" t="s">
        <v>308</v>
      </c>
      <c r="G923">
        <v>12</v>
      </c>
      <c r="H923">
        <v>202212</v>
      </c>
      <c r="I923" s="8">
        <v>105.13</v>
      </c>
      <c r="J923" s="8">
        <v>7.45</v>
      </c>
      <c r="K923" s="8">
        <v>9.1</v>
      </c>
      <c r="L923" s="8">
        <v>9.8800000000000008</v>
      </c>
      <c r="M923" s="35" t="str">
        <f>INDEX(YahooDetails[], MATCH(ZACKS_Screener[Ticker], YahooDetails[Ticker],0), 3)</f>
        <v>Consumer Defensive</v>
      </c>
      <c r="N923" s="6" t="str">
        <f>INDEX(YahooDetails[], MATCH(ZACKS_Screener[Ticker], YahooDetails[Ticker],0), 2)</f>
        <v>Packaged Foods</v>
      </c>
      <c r="O92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0.22147651006711402</v>
      </c>
      <c r="P92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8.571428571428584E-2</v>
      </c>
      <c r="Q923" s="17">
        <f>IFERROR(ZACKS_Screener[[#This Row],[Price]]/ZACKS_Screener[[#This Row],[EPS1]], "")</f>
        <v>11.552747252747253</v>
      </c>
      <c r="R923" s="17">
        <f>IFERROR(ZACKS_Screener[[#This Row],[Price]]/ZACKS_Screener[[#This Row],[EPS2]], "")</f>
        <v>10.640688259109311</v>
      </c>
      <c r="S923" s="17">
        <f>IFERROR(ZACKS_Screener[[#This Row],[PE1]]/(ZACKS_Screener[[#This Row],[EG1]]*100), "")</f>
        <v>0.52162404262404283</v>
      </c>
      <c r="T923" s="17">
        <f>IFERROR(ZACKS_Screener[[#This Row],[PE2]]/(ZACKS_Screener[[#This Row],[EG2]]*100), "")</f>
        <v>1.2414136302294179</v>
      </c>
      <c r="U923"/>
    </row>
    <row r="924" spans="1:21" x14ac:dyDescent="0.25">
      <c r="A924" s="20" t="s">
        <v>3827</v>
      </c>
      <c r="B924" s="34">
        <v>3115.99</v>
      </c>
      <c r="C924" s="6" t="s">
        <v>3826</v>
      </c>
      <c r="D924" s="6" t="s">
        <v>22</v>
      </c>
      <c r="E924" s="6" t="s">
        <v>41</v>
      </c>
      <c r="F924" s="6" t="s">
        <v>61</v>
      </c>
      <c r="G924">
        <v>12</v>
      </c>
      <c r="H924">
        <v>202212</v>
      </c>
      <c r="I924" s="8">
        <v>37.51</v>
      </c>
      <c r="J924" s="8">
        <v>2.42</v>
      </c>
      <c r="K924" s="8">
        <v>2.71</v>
      </c>
      <c r="L924" s="8">
        <v>3.08</v>
      </c>
      <c r="M924" s="35" t="str">
        <f>INDEX(YahooDetails[], MATCH(ZACKS_Screener[Ticker], YahooDetails[Ticker],0), 3)</f>
        <v>Healthcare</v>
      </c>
      <c r="N924" s="6" t="str">
        <f>INDEX(YahooDetails[], MATCH(ZACKS_Screener[Ticker], YahooDetails[Ticker],0), 2)</f>
        <v>Medical Devices</v>
      </c>
      <c r="O92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0.11983471074380167</v>
      </c>
      <c r="P92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0.13653136531365317</v>
      </c>
      <c r="Q924" s="17">
        <f>IFERROR(ZACKS_Screener[[#This Row],[Price]]/ZACKS_Screener[[#This Row],[EPS1]], "")</f>
        <v>13.841328413284133</v>
      </c>
      <c r="R924" s="17">
        <f>IFERROR(ZACKS_Screener[[#This Row],[Price]]/ZACKS_Screener[[#This Row],[EPS2]], "")</f>
        <v>12.178571428571427</v>
      </c>
      <c r="S924" s="17">
        <f>IFERROR(ZACKS_Screener[[#This Row],[PE1]]/(ZACKS_Screener[[#This Row],[EG1]]*100), "")</f>
        <v>1.1550349917292275</v>
      </c>
      <c r="T924" s="17">
        <f>IFERROR(ZACKS_Screener[[#This Row],[PE2]]/(ZACKS_Screener[[#This Row],[EG2]]*100), "")</f>
        <v>0.89199806949806915</v>
      </c>
      <c r="U924"/>
    </row>
    <row r="925" spans="1:21" x14ac:dyDescent="0.25">
      <c r="A925" s="20" t="s">
        <v>3829</v>
      </c>
      <c r="B925" s="34">
        <v>2757.31</v>
      </c>
      <c r="C925" s="6" t="s">
        <v>3828</v>
      </c>
      <c r="D925" s="6" t="s">
        <v>22</v>
      </c>
      <c r="E925" s="6" t="s">
        <v>41</v>
      </c>
      <c r="F925" s="6" t="s">
        <v>67</v>
      </c>
      <c r="G925">
        <v>12</v>
      </c>
      <c r="H925">
        <v>202212</v>
      </c>
      <c r="I925" s="8">
        <v>20.21</v>
      </c>
      <c r="J925" s="8">
        <v>-3.9</v>
      </c>
      <c r="K925" s="8">
        <v>-4.43</v>
      </c>
      <c r="L925" s="8">
        <v>-3.74</v>
      </c>
      <c r="M925" s="35" t="str">
        <f>INDEX(YahooDetails[], MATCH(ZACKS_Screener[Ticker], YahooDetails[Ticker],0), 3)</f>
        <v>Healthcare</v>
      </c>
      <c r="N925" s="6" t="str">
        <f>INDEX(YahooDetails[], MATCH(ZACKS_Screener[Ticker], YahooDetails[Ticker],0), 2)</f>
        <v>Biotechnology</v>
      </c>
      <c r="O92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-0.13589743589743586</v>
      </c>
      <c r="P92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0.15575620767494347</v>
      </c>
      <c r="Q925" s="17">
        <f>IFERROR(ZACKS_Screener[[#This Row],[Price]]/ZACKS_Screener[[#This Row],[EPS1]], "")</f>
        <v>-4.5620767494356667</v>
      </c>
      <c r="R925" s="17">
        <f>IFERROR(ZACKS_Screener[[#This Row],[Price]]/ZACKS_Screener[[#This Row],[EPS2]], "")</f>
        <v>-5.403743315508021</v>
      </c>
      <c r="S925" s="17">
        <f>IFERROR(ZACKS_Screener[[#This Row],[PE1]]/(ZACKS_Screener[[#This Row],[EG1]]*100), "")</f>
        <v>0.33569998722262462</v>
      </c>
      <c r="T925" s="17">
        <f>IFERROR(ZACKS_Screener[[#This Row],[PE2]]/(ZACKS_Screener[[#This Row],[EG2]]*100), "")</f>
        <v>-0.34693598387971808</v>
      </c>
      <c r="U925"/>
    </row>
    <row r="926" spans="1:21" x14ac:dyDescent="0.25">
      <c r="A926" s="20" t="s">
        <v>1609</v>
      </c>
      <c r="B926" s="34">
        <v>9081.06</v>
      </c>
      <c r="C926" s="6" t="s">
        <v>1608</v>
      </c>
      <c r="D926" s="6" t="s">
        <v>13</v>
      </c>
      <c r="E926" s="6" t="s">
        <v>41</v>
      </c>
      <c r="F926" s="6" t="s">
        <v>1348</v>
      </c>
      <c r="G926">
        <v>12</v>
      </c>
      <c r="H926">
        <v>202212</v>
      </c>
      <c r="I926" s="8">
        <v>313.14</v>
      </c>
      <c r="J926" s="8">
        <v>-1.6</v>
      </c>
      <c r="K926" s="8">
        <v>-1.18</v>
      </c>
      <c r="L926" s="8">
        <v>-0.21</v>
      </c>
      <c r="M926" s="35" t="str">
        <f>INDEX(YahooDetails[], MATCH(ZACKS_Screener[Ticker], YahooDetails[Ticker],0), 3)</f>
        <v>Healthcare</v>
      </c>
      <c r="N926" s="6" t="str">
        <f>INDEX(YahooDetails[], MATCH(ZACKS_Screener[Ticker], YahooDetails[Ticker],0), 2)</f>
        <v>Medical Devices</v>
      </c>
      <c r="O92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0.26250000000000007</v>
      </c>
      <c r="P92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0.82203389830508478</v>
      </c>
      <c r="Q926" s="17">
        <f>IFERROR(ZACKS_Screener[[#This Row],[Price]]/ZACKS_Screener[[#This Row],[EPS1]], "")</f>
        <v>-265.37288135593218</v>
      </c>
      <c r="R926" s="17">
        <f>IFERROR(ZACKS_Screener[[#This Row],[Price]]/ZACKS_Screener[[#This Row],[EPS2]], "")</f>
        <v>-1491.1428571428571</v>
      </c>
      <c r="S926" s="17">
        <f>IFERROR(ZACKS_Screener[[#This Row],[PE1]]/(ZACKS_Screener[[#This Row],[EG1]]*100), "")</f>
        <v>-10.109443099273603</v>
      </c>
      <c r="T926" s="17">
        <f>IFERROR(ZACKS_Screener[[#This Row],[PE2]]/(ZACKS_Screener[[#This Row],[EG2]]*100), "")</f>
        <v>-18.13967599410898</v>
      </c>
      <c r="U926"/>
    </row>
    <row r="927" spans="1:21" x14ac:dyDescent="0.25">
      <c r="A927" s="20" t="s">
        <v>1611</v>
      </c>
      <c r="B927" s="34">
        <v>3584.09</v>
      </c>
      <c r="C927" s="6" t="s">
        <v>1610</v>
      </c>
      <c r="D927" s="6" t="s">
        <v>13</v>
      </c>
      <c r="E927" s="6" t="s">
        <v>85</v>
      </c>
      <c r="F927" s="6" t="s">
        <v>286</v>
      </c>
      <c r="G927">
        <v>12</v>
      </c>
      <c r="H927">
        <v>202212</v>
      </c>
      <c r="I927" s="8">
        <v>24.98</v>
      </c>
      <c r="J927" s="8">
        <v>0.77</v>
      </c>
      <c r="K927" s="8">
        <v>0.78</v>
      </c>
      <c r="L927" s="8">
        <v>0.92</v>
      </c>
      <c r="M927" s="35" t="str">
        <f>INDEX(YahooDetails[], MATCH(ZACKS_Screener[Ticker], YahooDetails[Ticker],0), 3)</f>
        <v>Technology</v>
      </c>
      <c r="N927" s="6" t="str">
        <f>INDEX(YahooDetails[], MATCH(ZACKS_Screener[Ticker], YahooDetails[Ticker],0), 2)</f>
        <v>Software—Application</v>
      </c>
      <c r="O92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1.2987012987012998E-2</v>
      </c>
      <c r="P92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0.17948717948717949</v>
      </c>
      <c r="Q927" s="17">
        <f>IFERROR(ZACKS_Screener[[#This Row],[Price]]/ZACKS_Screener[[#This Row],[EPS1]], "")</f>
        <v>32.025641025641022</v>
      </c>
      <c r="R927" s="17">
        <f>IFERROR(ZACKS_Screener[[#This Row],[Price]]/ZACKS_Screener[[#This Row],[EPS2]], "")</f>
        <v>27.152173913043477</v>
      </c>
      <c r="S927" s="17">
        <f>IFERROR(ZACKS_Screener[[#This Row],[PE1]]/(ZACKS_Screener[[#This Row],[EG1]]*100), "")</f>
        <v>24.659743589743567</v>
      </c>
      <c r="T927" s="17">
        <f>IFERROR(ZACKS_Screener[[#This Row],[PE2]]/(ZACKS_Screener[[#This Row],[EG2]]*100), "")</f>
        <v>1.5127639751552795</v>
      </c>
      <c r="U927"/>
    </row>
    <row r="928" spans="1:21" x14ac:dyDescent="0.25">
      <c r="A928" s="20" t="s">
        <v>3831</v>
      </c>
      <c r="B928" s="34">
        <v>3169.97</v>
      </c>
      <c r="C928" s="6" t="s">
        <v>3830</v>
      </c>
      <c r="D928" s="6" t="s">
        <v>22</v>
      </c>
      <c r="E928" s="6" t="s">
        <v>14</v>
      </c>
      <c r="F928" s="6" t="s">
        <v>201</v>
      </c>
      <c r="G928">
        <v>6</v>
      </c>
      <c r="H928">
        <v>202206</v>
      </c>
      <c r="I928" s="8">
        <v>48.47</v>
      </c>
      <c r="J928" s="8">
        <v>-0.12</v>
      </c>
      <c r="K928" s="8">
        <v>0.09</v>
      </c>
      <c r="L928" s="8">
        <v>0.17</v>
      </c>
      <c r="M928" s="35" t="str">
        <f>INDEX(YahooDetails[], MATCH(ZACKS_Screener[Ticker], YahooDetails[Ticker],0), 3)</f>
        <v>Technology</v>
      </c>
      <c r="N928" s="6" t="str">
        <f>INDEX(YahooDetails[], MATCH(ZACKS_Screener[Ticker], YahooDetails[Ticker],0), 2)</f>
        <v>Software—Application</v>
      </c>
      <c r="O92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92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0.88888888888888906</v>
      </c>
      <c r="Q928" s="17">
        <f>IFERROR(ZACKS_Screener[[#This Row],[Price]]/ZACKS_Screener[[#This Row],[EPS1]], "")</f>
        <v>538.55555555555554</v>
      </c>
      <c r="R928" s="17">
        <f>IFERROR(ZACKS_Screener[[#This Row],[Price]]/ZACKS_Screener[[#This Row],[EPS2]], "")</f>
        <v>285.11764705882348</v>
      </c>
      <c r="S928" s="17">
        <f>IFERROR(ZACKS_Screener[[#This Row],[PE1]]/(ZACKS_Screener[[#This Row],[EG1]]*100), "")</f>
        <v>5.3855555555555554</v>
      </c>
      <c r="T928" s="17">
        <f>IFERROR(ZACKS_Screener[[#This Row],[PE2]]/(ZACKS_Screener[[#This Row],[EG2]]*100), "")</f>
        <v>3.2075735294117638</v>
      </c>
      <c r="U928"/>
    </row>
    <row r="929" spans="1:21" x14ac:dyDescent="0.25">
      <c r="A929" s="20" t="s">
        <v>1613</v>
      </c>
      <c r="B929" s="34">
        <v>145985</v>
      </c>
      <c r="C929" s="6" t="s">
        <v>1612</v>
      </c>
      <c r="D929" s="6" t="s">
        <v>22</v>
      </c>
      <c r="E929" s="6" t="s">
        <v>14</v>
      </c>
      <c r="F929" s="6" t="s">
        <v>1614</v>
      </c>
      <c r="G929">
        <v>12</v>
      </c>
      <c r="H929">
        <v>202212</v>
      </c>
      <c r="I929" s="8">
        <v>35</v>
      </c>
      <c r="J929" s="8">
        <v>1.84</v>
      </c>
      <c r="K929" s="8">
        <v>0.4</v>
      </c>
      <c r="L929" s="8">
        <v>1.8</v>
      </c>
      <c r="M929" s="35" t="str">
        <f>INDEX(YahooDetails[], MATCH(ZACKS_Screener[Ticker], YahooDetails[Ticker],0), 3)</f>
        <v>Technology</v>
      </c>
      <c r="N929" s="6" t="str">
        <f>INDEX(YahooDetails[], MATCH(ZACKS_Screener[Ticker], YahooDetails[Ticker],0), 2)</f>
        <v>Semiconductors</v>
      </c>
      <c r="O92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-0.78260869565217384</v>
      </c>
      <c r="P92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3.4999999999999996</v>
      </c>
      <c r="Q929" s="17">
        <f>IFERROR(ZACKS_Screener[[#This Row],[Price]]/ZACKS_Screener[[#This Row],[EPS1]], "")</f>
        <v>87.5</v>
      </c>
      <c r="R929" s="17">
        <f>IFERROR(ZACKS_Screener[[#This Row],[Price]]/ZACKS_Screener[[#This Row],[EPS2]], "")</f>
        <v>19.444444444444443</v>
      </c>
      <c r="S929" s="17">
        <f>IFERROR(ZACKS_Screener[[#This Row],[PE1]]/(ZACKS_Screener[[#This Row],[EG1]]*100), "")</f>
        <v>-1.1180555555555558</v>
      </c>
      <c r="T929" s="17">
        <f>IFERROR(ZACKS_Screener[[#This Row],[PE2]]/(ZACKS_Screener[[#This Row],[EG2]]*100), "")</f>
        <v>5.5555555555555559E-2</v>
      </c>
      <c r="U929"/>
    </row>
    <row r="930" spans="1:21" x14ac:dyDescent="0.25">
      <c r="A930" s="20" t="s">
        <v>1616</v>
      </c>
      <c r="B930" s="34">
        <v>127463.59</v>
      </c>
      <c r="C930" s="6" t="s">
        <v>1615</v>
      </c>
      <c r="D930" s="6" t="s">
        <v>22</v>
      </c>
      <c r="E930" s="6" t="s">
        <v>14</v>
      </c>
      <c r="F930" s="6" t="s">
        <v>95</v>
      </c>
      <c r="G930">
        <v>7</v>
      </c>
      <c r="H930">
        <v>202207</v>
      </c>
      <c r="I930" s="8">
        <v>455.13</v>
      </c>
      <c r="J930" s="8">
        <v>11.85</v>
      </c>
      <c r="K930" s="8">
        <v>14.19</v>
      </c>
      <c r="L930" s="8">
        <v>15.56</v>
      </c>
      <c r="M930" s="35" t="str">
        <f>INDEX(YahooDetails[], MATCH(ZACKS_Screener[Ticker], YahooDetails[Ticker],0), 3)</f>
        <v>Technology</v>
      </c>
      <c r="N930" s="6" t="str">
        <f>INDEX(YahooDetails[], MATCH(ZACKS_Screener[Ticker], YahooDetails[Ticker],0), 2)</f>
        <v>Software—Application</v>
      </c>
      <c r="O93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0.19746835443037974</v>
      </c>
      <c r="P93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9.6546863988724529E-2</v>
      </c>
      <c r="Q930" s="17">
        <f>IFERROR(ZACKS_Screener[[#This Row],[Price]]/ZACKS_Screener[[#This Row],[EPS1]], "")</f>
        <v>32.073995771670191</v>
      </c>
      <c r="R930" s="17">
        <f>IFERROR(ZACKS_Screener[[#This Row],[Price]]/ZACKS_Screener[[#This Row],[EPS2]], "")</f>
        <v>29.25</v>
      </c>
      <c r="S930" s="17">
        <f>IFERROR(ZACKS_Screener[[#This Row],[PE1]]/(ZACKS_Screener[[#This Row],[EG1]]*100), "")</f>
        <v>1.6242600422832982</v>
      </c>
      <c r="T930" s="17">
        <f>IFERROR(ZACKS_Screener[[#This Row],[PE2]]/(ZACKS_Screener[[#This Row],[EG2]]*100), "")</f>
        <v>3.0296167883211655</v>
      </c>
      <c r="U930"/>
    </row>
    <row r="931" spans="1:21" x14ac:dyDescent="0.25">
      <c r="A931" s="20" t="s">
        <v>1618</v>
      </c>
      <c r="B931" s="34">
        <v>21043.88</v>
      </c>
      <c r="C931" s="6" t="s">
        <v>1617</v>
      </c>
      <c r="D931" s="6" t="s">
        <v>13</v>
      </c>
      <c r="E931" s="6" t="s">
        <v>37</v>
      </c>
      <c r="F931" s="6" t="s">
        <v>168</v>
      </c>
      <c r="G931">
        <v>12</v>
      </c>
      <c r="H931">
        <v>202212</v>
      </c>
      <c r="I931" s="8">
        <v>34.39</v>
      </c>
      <c r="J931" s="8">
        <v>1.67</v>
      </c>
      <c r="K931" s="8">
        <v>1.78</v>
      </c>
      <c r="L931" s="8">
        <v>1.9</v>
      </c>
      <c r="M931" s="35" t="str">
        <f>INDEX(YahooDetails[], MATCH(ZACKS_Screener[Ticker], YahooDetails[Ticker],0), 3)</f>
        <v>Real Estate</v>
      </c>
      <c r="N931" s="6" t="str">
        <f>INDEX(YahooDetails[], MATCH(ZACKS_Screener[Ticker], YahooDetails[Ticker],0), 2)</f>
        <v>REIT—Residential</v>
      </c>
      <c r="O93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6.5868263473053953E-2</v>
      </c>
      <c r="P93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6.741573033707858E-2</v>
      </c>
      <c r="Q931" s="17">
        <f>IFERROR(ZACKS_Screener[[#This Row],[Price]]/ZACKS_Screener[[#This Row],[EPS1]], "")</f>
        <v>19.320224719101123</v>
      </c>
      <c r="R931" s="17">
        <f>IFERROR(ZACKS_Screener[[#This Row],[Price]]/ZACKS_Screener[[#This Row],[EPS2]], "")</f>
        <v>18.100000000000001</v>
      </c>
      <c r="S931" s="17">
        <f>IFERROR(ZACKS_Screener[[#This Row],[PE1]]/(ZACKS_Screener[[#This Row],[EG1]]*100), "")</f>
        <v>2.9331613891726223</v>
      </c>
      <c r="T931" s="17">
        <f>IFERROR(ZACKS_Screener[[#This Row],[PE2]]/(ZACKS_Screener[[#This Row],[EG2]]*100), "")</f>
        <v>2.6848333333333367</v>
      </c>
      <c r="U931"/>
    </row>
    <row r="932" spans="1:21" x14ac:dyDescent="0.25">
      <c r="A932" s="20" t="s">
        <v>1620</v>
      </c>
      <c r="B932" s="34">
        <v>5877.12</v>
      </c>
      <c r="C932" s="6" t="s">
        <v>1619</v>
      </c>
      <c r="D932" s="6" t="s">
        <v>22</v>
      </c>
      <c r="E932" s="6" t="s">
        <v>41</v>
      </c>
      <c r="F932" s="6" t="s">
        <v>317</v>
      </c>
      <c r="G932">
        <v>12</v>
      </c>
      <c r="H932">
        <v>202212</v>
      </c>
      <c r="I932" s="8">
        <v>41.07</v>
      </c>
      <c r="J932" s="8">
        <v>-1.9</v>
      </c>
      <c r="K932" s="8">
        <v>-3.55</v>
      </c>
      <c r="L932" s="8">
        <v>-3.43</v>
      </c>
      <c r="M932" s="35" t="str">
        <f>INDEX(YahooDetails[], MATCH(ZACKS_Screener[Ticker], YahooDetails[Ticker],0), 3)</f>
        <v>Healthcare</v>
      </c>
      <c r="N932" s="6" t="str">
        <f>INDEX(YahooDetails[], MATCH(ZACKS_Screener[Ticker], YahooDetails[Ticker],0), 2)</f>
        <v>Biotechnology</v>
      </c>
      <c r="O93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-0.86842105263157898</v>
      </c>
      <c r="P93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3.3802816901408357E-2</v>
      </c>
      <c r="Q932" s="17">
        <f>IFERROR(ZACKS_Screener[[#This Row],[Price]]/ZACKS_Screener[[#This Row],[EPS1]], "")</f>
        <v>-11.569014084507042</v>
      </c>
      <c r="R932" s="17">
        <f>IFERROR(ZACKS_Screener[[#This Row],[Price]]/ZACKS_Screener[[#This Row],[EPS2]], "")</f>
        <v>-11.973760932944606</v>
      </c>
      <c r="S932" s="17">
        <f>IFERROR(ZACKS_Screener[[#This Row],[PE1]]/(ZACKS_Screener[[#This Row],[EG1]]*100), "")</f>
        <v>0.13321895006402049</v>
      </c>
      <c r="T932" s="17">
        <f>IFERROR(ZACKS_Screener[[#This Row],[PE2]]/(ZACKS_Screener[[#This Row],[EG2]]*100), "")</f>
        <v>-3.5422376093294559</v>
      </c>
      <c r="U932"/>
    </row>
    <row r="933" spans="1:21" x14ac:dyDescent="0.25">
      <c r="A933" s="20" t="s">
        <v>3834</v>
      </c>
      <c r="B933" s="34">
        <v>2458.33</v>
      </c>
      <c r="C933" s="6" t="s">
        <v>3833</v>
      </c>
      <c r="D933" s="6" t="s">
        <v>22</v>
      </c>
      <c r="E933" s="6" t="s">
        <v>130</v>
      </c>
      <c r="F933" s="6" t="s">
        <v>189</v>
      </c>
      <c r="G933">
        <v>12</v>
      </c>
      <c r="H933">
        <v>202212</v>
      </c>
      <c r="I933" s="8">
        <v>98.85</v>
      </c>
      <c r="J933" s="8">
        <v>6.04</v>
      </c>
      <c r="K933" s="8">
        <v>5.98</v>
      </c>
      <c r="L933" s="8">
        <v>7.05</v>
      </c>
      <c r="M933" s="35" t="str">
        <f>INDEX(YahooDetails[], MATCH(ZACKS_Screener[Ticker], YahooDetails[Ticker],0), 3)</f>
        <v>Basic Materials</v>
      </c>
      <c r="N933" s="6" t="str">
        <f>INDEX(YahooDetails[], MATCH(ZACKS_Screener[Ticker], YahooDetails[Ticker],0), 2)</f>
        <v>Specialty Chemicals</v>
      </c>
      <c r="O93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-9.9337748344370206E-3</v>
      </c>
      <c r="P93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0.17892976588628751</v>
      </c>
      <c r="Q933" s="17">
        <f>IFERROR(ZACKS_Screener[[#This Row],[Price]]/ZACKS_Screener[[#This Row],[EPS1]], "")</f>
        <v>16.530100334448157</v>
      </c>
      <c r="R933" s="17">
        <f>IFERROR(ZACKS_Screener[[#This Row],[Price]]/ZACKS_Screener[[#This Row],[EPS2]], "")</f>
        <v>14.021276595744681</v>
      </c>
      <c r="S933" s="17">
        <f>IFERROR(ZACKS_Screener[[#This Row],[PE1]]/(ZACKS_Screener[[#This Row],[EG1]]*100), "")</f>
        <v>-16.64030100334459</v>
      </c>
      <c r="T933" s="17">
        <f>IFERROR(ZACKS_Screener[[#This Row],[PE2]]/(ZACKS_Screener[[#This Row],[EG2]]*100), "")</f>
        <v>0.78361900974348819</v>
      </c>
      <c r="U933"/>
    </row>
    <row r="934" spans="1:21" x14ac:dyDescent="0.25">
      <c r="A934" s="20" t="s">
        <v>1622</v>
      </c>
      <c r="B934" s="34">
        <v>14904.58</v>
      </c>
      <c r="C934" s="6" t="s">
        <v>1621</v>
      </c>
      <c r="D934" s="6" t="s">
        <v>13</v>
      </c>
      <c r="E934" s="6" t="s">
        <v>14</v>
      </c>
      <c r="F934" s="6" t="s">
        <v>201</v>
      </c>
      <c r="G934">
        <v>1</v>
      </c>
      <c r="H934">
        <v>202301</v>
      </c>
      <c r="I934" s="8">
        <v>28.2</v>
      </c>
      <c r="J934" s="8">
        <v>-0.13</v>
      </c>
      <c r="K934" s="8">
        <v>-0.02</v>
      </c>
      <c r="L934" s="8">
        <v>0.05</v>
      </c>
      <c r="M934" s="35" t="str">
        <f>INDEX(YahooDetails[], MATCH(ZACKS_Screener[Ticker], YahooDetails[Ticker],0), 3)</f>
        <v>Technology</v>
      </c>
      <c r="N934" s="6" t="str">
        <f>INDEX(YahooDetails[], MATCH(ZACKS_Screener[Ticker], YahooDetails[Ticker],0), 2)</f>
        <v>Software—Infrastructure</v>
      </c>
      <c r="O93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0.84615384615384615</v>
      </c>
      <c r="P93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934" s="17">
        <f>IFERROR(ZACKS_Screener[[#This Row],[Price]]/ZACKS_Screener[[#This Row],[EPS1]], "")</f>
        <v>-1410</v>
      </c>
      <c r="R934" s="17">
        <f>IFERROR(ZACKS_Screener[[#This Row],[Price]]/ZACKS_Screener[[#This Row],[EPS2]], "")</f>
        <v>564</v>
      </c>
      <c r="S934" s="17">
        <f>IFERROR(ZACKS_Screener[[#This Row],[PE1]]/(ZACKS_Screener[[#This Row],[EG1]]*100), "")</f>
        <v>-16.663636363636364</v>
      </c>
      <c r="T934" s="17">
        <f>IFERROR(ZACKS_Screener[[#This Row],[PE2]]/(ZACKS_Screener[[#This Row],[EG2]]*100), "")</f>
        <v>5.64</v>
      </c>
      <c r="U934"/>
    </row>
    <row r="935" spans="1:21" x14ac:dyDescent="0.25">
      <c r="A935" s="20" t="s">
        <v>1624</v>
      </c>
      <c r="B935" s="34">
        <v>10939.23</v>
      </c>
      <c r="C935" s="6" t="s">
        <v>1623</v>
      </c>
      <c r="D935" s="6" t="s">
        <v>13</v>
      </c>
      <c r="E935" s="6" t="s">
        <v>130</v>
      </c>
      <c r="F935" s="6" t="s">
        <v>1625</v>
      </c>
      <c r="G935">
        <v>12</v>
      </c>
      <c r="H935">
        <v>202212</v>
      </c>
      <c r="I935" s="8">
        <v>31.52</v>
      </c>
      <c r="J935" s="8">
        <v>3.18</v>
      </c>
      <c r="K935" s="8">
        <v>2.35</v>
      </c>
      <c r="L935" s="8">
        <v>2.14</v>
      </c>
      <c r="M935" s="35" t="str">
        <f>INDEX(YahooDetails[], MATCH(ZACKS_Screener[Ticker], YahooDetails[Ticker],0), 3)</f>
        <v>Consumer Cyclical</v>
      </c>
      <c r="N935" s="6" t="str">
        <f>INDEX(YahooDetails[], MATCH(ZACKS_Screener[Ticker], YahooDetails[Ticker],0), 2)</f>
        <v>Packaging &amp; Containers</v>
      </c>
      <c r="O93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-0.2610062893081761</v>
      </c>
      <c r="P93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-8.9361702127659551E-2</v>
      </c>
      <c r="Q935" s="17">
        <f>IFERROR(ZACKS_Screener[[#This Row],[Price]]/ZACKS_Screener[[#This Row],[EPS1]], "")</f>
        <v>13.412765957446808</v>
      </c>
      <c r="R935" s="17">
        <f>IFERROR(ZACKS_Screener[[#This Row],[Price]]/ZACKS_Screener[[#This Row],[EPS2]], "")</f>
        <v>14.728971962616821</v>
      </c>
      <c r="S935" s="17">
        <f>IFERROR(ZACKS_Screener[[#This Row],[PE1]]/(ZACKS_Screener[[#This Row],[EG1]]*100), "")</f>
        <v>-0.51388669571904644</v>
      </c>
      <c r="T935" s="17">
        <f>IFERROR(ZACKS_Screener[[#This Row],[PE2]]/(ZACKS_Screener[[#This Row],[EG2]]*100), "")</f>
        <v>-1.6482421005785495</v>
      </c>
      <c r="U935"/>
    </row>
    <row r="936" spans="1:21" x14ac:dyDescent="0.25">
      <c r="A936" s="20" t="s">
        <v>1627</v>
      </c>
      <c r="B936" s="34">
        <v>4387.0600000000004</v>
      </c>
      <c r="C936" s="6" t="s">
        <v>1626</v>
      </c>
      <c r="D936" s="6" t="s">
        <v>22</v>
      </c>
      <c r="E936" s="6" t="s">
        <v>51</v>
      </c>
      <c r="F936" s="6" t="s">
        <v>817</v>
      </c>
      <c r="G936">
        <v>12</v>
      </c>
      <c r="H936">
        <v>202212</v>
      </c>
      <c r="I936" s="8">
        <v>137.04</v>
      </c>
      <c r="J936" s="8">
        <v>3.97</v>
      </c>
      <c r="K936" s="8">
        <v>4.25</v>
      </c>
      <c r="L936" s="8">
        <v>4.8099999999999996</v>
      </c>
      <c r="M936" s="35" t="str">
        <f>INDEX(YahooDetails[], MATCH(ZACKS_Screener[Ticker], YahooDetails[Ticker],0), 3)</f>
        <v>Consumer Defensive</v>
      </c>
      <c r="N936" s="6" t="str">
        <f>INDEX(YahooDetails[], MATCH(ZACKS_Screener[Ticker], YahooDetails[Ticker],0), 2)</f>
        <v>Household &amp; Personal Products</v>
      </c>
      <c r="O93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7.0528967254408007E-2</v>
      </c>
      <c r="P93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0.13176470588235284</v>
      </c>
      <c r="Q936" s="17">
        <f>IFERROR(ZACKS_Screener[[#This Row],[Price]]/ZACKS_Screener[[#This Row],[EPS1]], "")</f>
        <v>32.244705882352939</v>
      </c>
      <c r="R936" s="17">
        <f>IFERROR(ZACKS_Screener[[#This Row],[Price]]/ZACKS_Screener[[#This Row],[EPS2]], "")</f>
        <v>28.490644490644492</v>
      </c>
      <c r="S936" s="17">
        <f>IFERROR(ZACKS_Screener[[#This Row],[PE1]]/(ZACKS_Screener[[#This Row],[EG1]]*100), "")</f>
        <v>4.5718386554621882</v>
      </c>
      <c r="T936" s="17">
        <f>IFERROR(ZACKS_Screener[[#This Row],[PE2]]/(ZACKS_Screener[[#This Row],[EG2]]*100), "")</f>
        <v>2.1622364122364139</v>
      </c>
      <c r="U936"/>
    </row>
    <row r="937" spans="1:21" x14ac:dyDescent="0.25">
      <c r="A937" s="20" t="s">
        <v>1629</v>
      </c>
      <c r="B937" s="34">
        <v>15228.99</v>
      </c>
      <c r="C937" s="6" t="s">
        <v>1628</v>
      </c>
      <c r="D937" s="6" t="s">
        <v>13</v>
      </c>
      <c r="E937" s="6" t="s">
        <v>85</v>
      </c>
      <c r="F937" s="6" t="s">
        <v>1630</v>
      </c>
      <c r="G937">
        <v>12</v>
      </c>
      <c r="H937">
        <v>202212</v>
      </c>
      <c r="I937" s="8">
        <v>39.450000000000003</v>
      </c>
      <c r="J937" s="8">
        <v>2.75</v>
      </c>
      <c r="K937" s="8">
        <v>2.95</v>
      </c>
      <c r="L937" s="8">
        <v>3.15</v>
      </c>
      <c r="M937" s="35" t="str">
        <f>INDEX(YahooDetails[], MATCH(ZACKS_Screener[Ticker], YahooDetails[Ticker],0), 3)</f>
        <v>Communication Services</v>
      </c>
      <c r="N937" s="6" t="str">
        <f>INDEX(YahooDetails[], MATCH(ZACKS_Screener[Ticker], YahooDetails[Ticker],0), 2)</f>
        <v>Advertising Agencies</v>
      </c>
      <c r="O93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7.2727272727272793E-2</v>
      </c>
      <c r="P93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6.7796610169491428E-2</v>
      </c>
      <c r="Q937" s="17">
        <f>IFERROR(ZACKS_Screener[[#This Row],[Price]]/ZACKS_Screener[[#This Row],[EPS1]], "")</f>
        <v>13.372881355932204</v>
      </c>
      <c r="R937" s="17">
        <f>IFERROR(ZACKS_Screener[[#This Row],[Price]]/ZACKS_Screener[[#This Row],[EPS2]], "")</f>
        <v>12.523809523809526</v>
      </c>
      <c r="S937" s="17">
        <f>IFERROR(ZACKS_Screener[[#This Row],[PE1]]/(ZACKS_Screener[[#This Row],[EG1]]*100), "")</f>
        <v>1.8387711864406764</v>
      </c>
      <c r="T937" s="17">
        <f>IFERROR(ZACKS_Screener[[#This Row],[PE2]]/(ZACKS_Screener[[#This Row],[EG2]]*100), "")</f>
        <v>1.8472619047619077</v>
      </c>
      <c r="U937"/>
    </row>
    <row r="938" spans="1:21" x14ac:dyDescent="0.25">
      <c r="A938" s="20" t="s">
        <v>1632</v>
      </c>
      <c r="B938" s="34">
        <v>6293.06</v>
      </c>
      <c r="C938" s="6" t="s">
        <v>1631</v>
      </c>
      <c r="D938" s="6" t="s">
        <v>22</v>
      </c>
      <c r="E938" s="6" t="s">
        <v>14</v>
      </c>
      <c r="F938" s="6" t="s">
        <v>1633</v>
      </c>
      <c r="G938">
        <v>12</v>
      </c>
      <c r="H938">
        <v>202212</v>
      </c>
      <c r="I938" s="8">
        <v>133.03</v>
      </c>
      <c r="J938" s="8">
        <v>2.16</v>
      </c>
      <c r="K938" s="8">
        <v>5.13</v>
      </c>
      <c r="L938" s="8">
        <v>5.94</v>
      </c>
      <c r="M938" s="35" t="str">
        <f>INDEX(YahooDetails[], MATCH(ZACKS_Screener[Ticker], YahooDetails[Ticker],0), 3)</f>
        <v>Technology</v>
      </c>
      <c r="N938" s="6" t="str">
        <f>INDEX(YahooDetails[], MATCH(ZACKS_Screener[Ticker], YahooDetails[Ticker],0), 2)</f>
        <v>Semiconductor Equipment &amp; Materials</v>
      </c>
      <c r="O93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1.3749999999999998</v>
      </c>
      <c r="P93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0.15789473684210537</v>
      </c>
      <c r="Q938" s="17">
        <f>IFERROR(ZACKS_Screener[[#This Row],[Price]]/ZACKS_Screener[[#This Row],[EPS1]], "")</f>
        <v>25.931773879142302</v>
      </c>
      <c r="R938" s="17">
        <f>IFERROR(ZACKS_Screener[[#This Row],[Price]]/ZACKS_Screener[[#This Row],[EPS2]], "")</f>
        <v>22.395622895622893</v>
      </c>
      <c r="S938" s="17">
        <f>IFERROR(ZACKS_Screener[[#This Row],[PE1]]/(ZACKS_Screener[[#This Row],[EG1]]*100), "")</f>
        <v>0.18859471912103495</v>
      </c>
      <c r="T938" s="17">
        <f>IFERROR(ZACKS_Screener[[#This Row],[PE2]]/(ZACKS_Screener[[#This Row],[EG2]]*100), "")</f>
        <v>1.4183894500561156</v>
      </c>
      <c r="U938"/>
    </row>
    <row r="939" spans="1:21" x14ac:dyDescent="0.25">
      <c r="A939" s="20" t="s">
        <v>1635</v>
      </c>
      <c r="B939" s="34">
        <v>5034.42</v>
      </c>
      <c r="C939" s="6" t="s">
        <v>1634</v>
      </c>
      <c r="D939" s="6" t="s">
        <v>22</v>
      </c>
      <c r="E939" s="6" t="s">
        <v>330</v>
      </c>
      <c r="F939" s="6" t="s">
        <v>1636</v>
      </c>
      <c r="G939">
        <v>12</v>
      </c>
      <c r="H939">
        <v>202212</v>
      </c>
      <c r="I939" s="8">
        <v>5.32</v>
      </c>
      <c r="J939" s="8">
        <v>-0.02</v>
      </c>
      <c r="K939" s="8">
        <v>0.28000000000000003</v>
      </c>
      <c r="L939" s="8">
        <v>0.51</v>
      </c>
      <c r="M939" s="35" t="str">
        <f>INDEX(YahooDetails[], MATCH(ZACKS_Screener[Ticker], YahooDetails[Ticker],0), 3)</f>
        <v>Communication Services</v>
      </c>
      <c r="N939" s="6" t="str">
        <f>INDEX(YahooDetails[], MATCH(ZACKS_Screener[Ticker], YahooDetails[Ticker],0), 2)</f>
        <v>Entertainment</v>
      </c>
      <c r="O93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93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0.82142857142857129</v>
      </c>
      <c r="Q939" s="17">
        <f>IFERROR(ZACKS_Screener[[#This Row],[Price]]/ZACKS_Screener[[#This Row],[EPS1]], "")</f>
        <v>19</v>
      </c>
      <c r="R939" s="17">
        <f>IFERROR(ZACKS_Screener[[#This Row],[Price]]/ZACKS_Screener[[#This Row],[EPS2]], "")</f>
        <v>10.431372549019608</v>
      </c>
      <c r="S939" s="17">
        <f>IFERROR(ZACKS_Screener[[#This Row],[PE1]]/(ZACKS_Screener[[#This Row],[EG1]]*100), "")</f>
        <v>0.19</v>
      </c>
      <c r="T939" s="17">
        <f>IFERROR(ZACKS_Screener[[#This Row],[PE2]]/(ZACKS_Screener[[#This Row],[EG2]]*100), "")</f>
        <v>0.1269906223358909</v>
      </c>
      <c r="U939"/>
    </row>
    <row r="940" spans="1:21" x14ac:dyDescent="0.25">
      <c r="A940" s="20" t="s">
        <v>1638</v>
      </c>
      <c r="B940" s="34">
        <v>39880.07</v>
      </c>
      <c r="C940" s="6" t="s">
        <v>1637</v>
      </c>
      <c r="D940" s="6" t="s">
        <v>13</v>
      </c>
      <c r="E940" s="6" t="s">
        <v>85</v>
      </c>
      <c r="F940" s="6" t="s">
        <v>286</v>
      </c>
      <c r="G940">
        <v>12</v>
      </c>
      <c r="H940">
        <v>202212</v>
      </c>
      <c r="I940" s="8">
        <v>214.93</v>
      </c>
      <c r="J940" s="8">
        <v>10.16</v>
      </c>
      <c r="K940" s="8">
        <v>10.4</v>
      </c>
      <c r="L940" s="8">
        <v>11.74</v>
      </c>
      <c r="M940" s="35" t="str">
        <f>INDEX(YahooDetails[], MATCH(ZACKS_Screener[Ticker], YahooDetails[Ticker],0), 3)</f>
        <v>Healthcare</v>
      </c>
      <c r="N940" s="6" t="str">
        <f>INDEX(YahooDetails[], MATCH(ZACKS_Screener[Ticker], YahooDetails[Ticker],0), 2)</f>
        <v>Diagnostics &amp; Research</v>
      </c>
      <c r="O94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2.3622047244094509E-2</v>
      </c>
      <c r="P94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0.12884615384615383</v>
      </c>
      <c r="Q940" s="17">
        <f>IFERROR(ZACKS_Screener[[#This Row],[Price]]/ZACKS_Screener[[#This Row],[EPS1]], "")</f>
        <v>20.666346153846153</v>
      </c>
      <c r="R940" s="17">
        <f>IFERROR(ZACKS_Screener[[#This Row],[Price]]/ZACKS_Screener[[#This Row],[EPS2]], "")</f>
        <v>18.307495741056218</v>
      </c>
      <c r="S940" s="17">
        <f>IFERROR(ZACKS_Screener[[#This Row],[PE1]]/(ZACKS_Screener[[#This Row],[EG1]]*100), "")</f>
        <v>8.7487532051281978</v>
      </c>
      <c r="T940" s="17">
        <f>IFERROR(ZACKS_Screener[[#This Row],[PE2]]/(ZACKS_Screener[[#This Row],[EG2]]*100), "")</f>
        <v>1.4208802664700351</v>
      </c>
      <c r="U940"/>
    </row>
    <row r="941" spans="1:21" x14ac:dyDescent="0.25">
      <c r="A941" s="20" t="s">
        <v>1640</v>
      </c>
      <c r="B941" s="34">
        <v>25937.79</v>
      </c>
      <c r="C941" s="6" t="s">
        <v>1639</v>
      </c>
      <c r="D941" s="6" t="s">
        <v>13</v>
      </c>
      <c r="E941" s="6" t="s">
        <v>18</v>
      </c>
      <c r="F941" s="6" t="s">
        <v>171</v>
      </c>
      <c r="G941">
        <v>12</v>
      </c>
      <c r="H941">
        <v>202212</v>
      </c>
      <c r="I941" s="8">
        <v>64.12</v>
      </c>
      <c r="J941" s="8">
        <v>2.36</v>
      </c>
      <c r="K941" s="8">
        <v>2.71</v>
      </c>
      <c r="L941" s="8">
        <v>2.89</v>
      </c>
      <c r="M941" s="35" t="str">
        <f>INDEX(YahooDetails[], MATCH(ZACKS_Screener[Ticker], YahooDetails[Ticker],0), 3)</f>
        <v>Industrials</v>
      </c>
      <c r="N941" s="6" t="str">
        <f>INDEX(YahooDetails[], MATCH(ZACKS_Screener[Ticker], YahooDetails[Ticker],0), 2)</f>
        <v>Specialty Industrial Machinery</v>
      </c>
      <c r="O94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0.14830508474576276</v>
      </c>
      <c r="P94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6.6420664206642124E-2</v>
      </c>
      <c r="Q941" s="17">
        <f>IFERROR(ZACKS_Screener[[#This Row],[Price]]/ZACKS_Screener[[#This Row],[EPS1]], "")</f>
        <v>23.660516605166055</v>
      </c>
      <c r="R941" s="17">
        <f>IFERROR(ZACKS_Screener[[#This Row],[Price]]/ZACKS_Screener[[#This Row],[EPS2]], "")</f>
        <v>22.186851211072664</v>
      </c>
      <c r="S941" s="17">
        <f>IFERROR(ZACKS_Screener[[#This Row],[PE1]]/(ZACKS_Screener[[#This Row],[EG1]]*100), "")</f>
        <v>1.595394833948339</v>
      </c>
      <c r="T941" s="17">
        <f>IFERROR(ZACKS_Screener[[#This Row],[PE2]]/(ZACKS_Screener[[#This Row],[EG2]]*100), "")</f>
        <v>3.3403537101114926</v>
      </c>
      <c r="U941"/>
    </row>
    <row r="942" spans="1:21" x14ac:dyDescent="0.25">
      <c r="A942" s="20" t="s">
        <v>1642</v>
      </c>
      <c r="B942" s="34">
        <v>7769.29</v>
      </c>
      <c r="C942" s="6" t="s">
        <v>1641</v>
      </c>
      <c r="D942" s="6" t="s">
        <v>22</v>
      </c>
      <c r="E942" s="6" t="s">
        <v>14</v>
      </c>
      <c r="F942" s="6" t="s">
        <v>1643</v>
      </c>
      <c r="G942">
        <v>12</v>
      </c>
      <c r="H942">
        <v>202212</v>
      </c>
      <c r="I942" s="8">
        <v>61.71</v>
      </c>
      <c r="J942" s="8">
        <v>7.0000000000000007E-2</v>
      </c>
      <c r="K942" s="8">
        <v>0.22</v>
      </c>
      <c r="L942" s="8">
        <v>0.33</v>
      </c>
      <c r="M942" s="35" t="str">
        <f>INDEX(YahooDetails[], MATCH(ZACKS_Screener[Ticker], YahooDetails[Ticker],0), 3)</f>
        <v>Communication Services</v>
      </c>
      <c r="N942" s="6" t="str">
        <f>INDEX(YahooDetails[], MATCH(ZACKS_Screener[Ticker], YahooDetails[Ticker],0), 2)</f>
        <v>Telecom Services</v>
      </c>
      <c r="O94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2.1428571428571428</v>
      </c>
      <c r="P94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0.50000000000000011</v>
      </c>
      <c r="Q942" s="17">
        <f>IFERROR(ZACKS_Screener[[#This Row],[Price]]/ZACKS_Screener[[#This Row],[EPS1]], "")</f>
        <v>280.5</v>
      </c>
      <c r="R942" s="17">
        <f>IFERROR(ZACKS_Screener[[#This Row],[Price]]/ZACKS_Screener[[#This Row],[EPS2]], "")</f>
        <v>187</v>
      </c>
      <c r="S942" s="17">
        <f>IFERROR(ZACKS_Screener[[#This Row],[PE1]]/(ZACKS_Screener[[#This Row],[EG1]]*100), "")</f>
        <v>1.3089999999999999</v>
      </c>
      <c r="T942" s="17">
        <f>IFERROR(ZACKS_Screener[[#This Row],[PE2]]/(ZACKS_Screener[[#This Row],[EG2]]*100), "")</f>
        <v>3.7399999999999989</v>
      </c>
      <c r="U942"/>
    </row>
    <row r="943" spans="1:21" x14ac:dyDescent="0.25">
      <c r="A943" s="20" t="s">
        <v>1645</v>
      </c>
      <c r="B943" s="34">
        <v>16170.51</v>
      </c>
      <c r="C943" s="6" t="s">
        <v>1644</v>
      </c>
      <c r="D943" s="6" t="s">
        <v>13</v>
      </c>
      <c r="E943" s="6" t="s">
        <v>37</v>
      </c>
      <c r="F943" s="6" t="s">
        <v>250</v>
      </c>
      <c r="G943">
        <v>12</v>
      </c>
      <c r="H943">
        <v>202212</v>
      </c>
      <c r="I943" s="8">
        <v>55.45</v>
      </c>
      <c r="J943" s="8">
        <v>3.8</v>
      </c>
      <c r="K943" s="8">
        <v>3.95</v>
      </c>
      <c r="L943" s="8">
        <v>4.26</v>
      </c>
      <c r="M943" s="35" t="str">
        <f>INDEX(YahooDetails[], MATCH(ZACKS_Screener[Ticker], YahooDetails[Ticker],0), 3)</f>
        <v>Real Estate</v>
      </c>
      <c r="N943" s="6" t="str">
        <f>INDEX(YahooDetails[], MATCH(ZACKS_Screener[Ticker], YahooDetails[Ticker],0), 2)</f>
        <v>REIT—Specialty</v>
      </c>
      <c r="O94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3.9473684210526411E-2</v>
      </c>
      <c r="P94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7.8481012658227739E-2</v>
      </c>
      <c r="Q943" s="17">
        <f>IFERROR(ZACKS_Screener[[#This Row],[Price]]/ZACKS_Screener[[#This Row],[EPS1]], "")</f>
        <v>14.037974683544304</v>
      </c>
      <c r="R943" s="17">
        <f>IFERROR(ZACKS_Screener[[#This Row],[Price]]/ZACKS_Screener[[#This Row],[EPS2]], "")</f>
        <v>13.01643192488263</v>
      </c>
      <c r="S943" s="17">
        <f>IFERROR(ZACKS_Screener[[#This Row],[PE1]]/(ZACKS_Screener[[#This Row],[EG1]]*100), "")</f>
        <v>3.5562869198312148</v>
      </c>
      <c r="T943" s="17">
        <f>IFERROR(ZACKS_Screener[[#This Row],[PE2]]/(ZACKS_Screener[[#This Row],[EG2]]*100), "")</f>
        <v>1.6585453581705309</v>
      </c>
      <c r="U943"/>
    </row>
    <row r="944" spans="1:21" x14ac:dyDescent="0.25">
      <c r="A944" s="20" t="s">
        <v>1647</v>
      </c>
      <c r="B944" s="34">
        <v>4085.09</v>
      </c>
      <c r="C944" s="6" t="s">
        <v>1646</v>
      </c>
      <c r="D944" s="6" t="s">
        <v>13</v>
      </c>
      <c r="E944" s="6" t="s">
        <v>37</v>
      </c>
      <c r="F944" s="6" t="s">
        <v>168</v>
      </c>
      <c r="G944">
        <v>12</v>
      </c>
      <c r="H944">
        <v>202212</v>
      </c>
      <c r="I944" s="8">
        <v>18.18</v>
      </c>
      <c r="J944" s="8">
        <v>1.08</v>
      </c>
      <c r="K944" s="8">
        <v>1.1499999999999999</v>
      </c>
      <c r="L944" s="8">
        <v>1.24</v>
      </c>
      <c r="M944" s="35" t="str">
        <f>INDEX(YahooDetails[], MATCH(ZACKS_Screener[Ticker], YahooDetails[Ticker],0), 3)</f>
        <v>Real Estate</v>
      </c>
      <c r="N944" s="6" t="str">
        <f>INDEX(YahooDetails[], MATCH(ZACKS_Screener[Ticker], YahooDetails[Ticker],0), 2)</f>
        <v>REIT—Residential</v>
      </c>
      <c r="O94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6.4814814814814659E-2</v>
      </c>
      <c r="P94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7.8260869565217467E-2</v>
      </c>
      <c r="Q944" s="17">
        <f>IFERROR(ZACKS_Screener[[#This Row],[Price]]/ZACKS_Screener[[#This Row],[EPS1]], "")</f>
        <v>15.808695652173913</v>
      </c>
      <c r="R944" s="17">
        <f>IFERROR(ZACKS_Screener[[#This Row],[Price]]/ZACKS_Screener[[#This Row],[EPS2]], "")</f>
        <v>14.661290322580646</v>
      </c>
      <c r="S944" s="17">
        <f>IFERROR(ZACKS_Screener[[#This Row],[PE1]]/(ZACKS_Screener[[#This Row],[EG1]]*100), "")</f>
        <v>2.4390559006211241</v>
      </c>
      <c r="T944" s="17">
        <f>IFERROR(ZACKS_Screener[[#This Row],[PE2]]/(ZACKS_Screener[[#This Row],[EG2]]*100), "")</f>
        <v>1.8733870967741919</v>
      </c>
      <c r="U944"/>
    </row>
    <row r="945" spans="1:21" x14ac:dyDescent="0.25">
      <c r="A945" s="20" t="s">
        <v>1649</v>
      </c>
      <c r="B945" s="34">
        <v>3047.69</v>
      </c>
      <c r="C945" s="6" t="s">
        <v>1648</v>
      </c>
      <c r="D945" s="6" t="s">
        <v>22</v>
      </c>
      <c r="E945" s="6" t="s">
        <v>41</v>
      </c>
      <c r="F945" s="6" t="s">
        <v>1348</v>
      </c>
      <c r="G945">
        <v>12</v>
      </c>
      <c r="H945">
        <v>202212</v>
      </c>
      <c r="I945" s="8">
        <v>100.02</v>
      </c>
      <c r="J945" s="8">
        <v>-3.88</v>
      </c>
      <c r="K945" s="8">
        <v>-3.42</v>
      </c>
      <c r="L945" s="8">
        <v>-2.67</v>
      </c>
      <c r="M945" s="35" t="str">
        <f>INDEX(YahooDetails[], MATCH(ZACKS_Screener[Ticker], YahooDetails[Ticker],0), 3)</f>
        <v>Healthcare</v>
      </c>
      <c r="N945" s="6" t="str">
        <f>INDEX(YahooDetails[], MATCH(ZACKS_Screener[Ticker], YahooDetails[Ticker],0), 2)</f>
        <v>Medical Devices</v>
      </c>
      <c r="O94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0.11855670103092783</v>
      </c>
      <c r="P94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0.2192982456140351</v>
      </c>
      <c r="Q945" s="17">
        <f>IFERROR(ZACKS_Screener[[#This Row],[Price]]/ZACKS_Screener[[#This Row],[EPS1]], "")</f>
        <v>-29.245614035087719</v>
      </c>
      <c r="R945" s="17">
        <f>IFERROR(ZACKS_Screener[[#This Row],[Price]]/ZACKS_Screener[[#This Row],[EPS2]], "")</f>
        <v>-37.460674157303373</v>
      </c>
      <c r="S945" s="17">
        <f>IFERROR(ZACKS_Screener[[#This Row],[PE1]]/(ZACKS_Screener[[#This Row],[EG1]]*100), "")</f>
        <v>-2.4668039664378338</v>
      </c>
      <c r="T945" s="17">
        <f>IFERROR(ZACKS_Screener[[#This Row],[PE2]]/(ZACKS_Screener[[#This Row],[EG2]]*100), "")</f>
        <v>-1.7082067415730338</v>
      </c>
      <c r="U945"/>
    </row>
    <row r="946" spans="1:21" x14ac:dyDescent="0.25">
      <c r="A946" s="20" t="s">
        <v>1651</v>
      </c>
      <c r="B946" s="34">
        <v>5368.02</v>
      </c>
      <c r="C946" s="6" t="s">
        <v>1650</v>
      </c>
      <c r="D946" s="6" t="s">
        <v>22</v>
      </c>
      <c r="E946" s="6" t="s">
        <v>41</v>
      </c>
      <c r="F946" s="6" t="s">
        <v>67</v>
      </c>
      <c r="G946">
        <v>12</v>
      </c>
      <c r="H946">
        <v>202212</v>
      </c>
      <c r="I946" s="8">
        <v>38.96</v>
      </c>
      <c r="J946" s="8">
        <v>-1.53</v>
      </c>
      <c r="K946" s="8">
        <v>-1.76</v>
      </c>
      <c r="L946" s="8">
        <v>-1.26</v>
      </c>
      <c r="M946" s="35" t="str">
        <f>INDEX(YahooDetails[], MATCH(ZACKS_Screener[Ticker], YahooDetails[Ticker],0), 3)</f>
        <v>Healthcare</v>
      </c>
      <c r="N946" s="6" t="str">
        <f>INDEX(YahooDetails[], MATCH(ZACKS_Screener[Ticker], YahooDetails[Ticker],0), 2)</f>
        <v>Biotechnology</v>
      </c>
      <c r="O94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-0.15032679738562091</v>
      </c>
      <c r="P94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0.28409090909090912</v>
      </c>
      <c r="Q946" s="17">
        <f>IFERROR(ZACKS_Screener[[#This Row],[Price]]/ZACKS_Screener[[#This Row],[EPS1]], "")</f>
        <v>-22.136363636363637</v>
      </c>
      <c r="R946" s="17">
        <f>IFERROR(ZACKS_Screener[[#This Row],[Price]]/ZACKS_Screener[[#This Row],[EPS2]], "")</f>
        <v>-30.920634920634921</v>
      </c>
      <c r="S946" s="17">
        <f>IFERROR(ZACKS_Screener[[#This Row],[PE1]]/(ZACKS_Screener[[#This Row],[EG1]]*100), "")</f>
        <v>1.4725494071146246</v>
      </c>
      <c r="T946" s="17">
        <f>IFERROR(ZACKS_Screener[[#This Row],[PE2]]/(ZACKS_Screener[[#This Row],[EG2]]*100), "")</f>
        <v>-1.0884063492063492</v>
      </c>
      <c r="U946"/>
    </row>
    <row r="947" spans="1:21" x14ac:dyDescent="0.25">
      <c r="A947" s="20" t="s">
        <v>1653</v>
      </c>
      <c r="B947" s="34">
        <v>114870.99</v>
      </c>
      <c r="C947" s="6" t="s">
        <v>1652</v>
      </c>
      <c r="D947" s="6" t="s">
        <v>22</v>
      </c>
      <c r="E947" s="6" t="s">
        <v>41</v>
      </c>
      <c r="F947" s="6" t="s">
        <v>48</v>
      </c>
      <c r="G947">
        <v>12</v>
      </c>
      <c r="H947">
        <v>202212</v>
      </c>
      <c r="I947" s="8">
        <v>327.83</v>
      </c>
      <c r="J947" s="8">
        <v>4.68</v>
      </c>
      <c r="K947" s="8">
        <v>5.47</v>
      </c>
      <c r="L947" s="8">
        <v>6.35</v>
      </c>
      <c r="M947" s="35" t="str">
        <f>INDEX(YahooDetails[], MATCH(ZACKS_Screener[Ticker], YahooDetails[Ticker],0), 3)</f>
        <v>Healthcare</v>
      </c>
      <c r="N947" s="6" t="str">
        <f>INDEX(YahooDetails[], MATCH(ZACKS_Screener[Ticker], YahooDetails[Ticker],0), 2)</f>
        <v>Medical Instruments &amp; Supplies</v>
      </c>
      <c r="O94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0.16880341880341881</v>
      </c>
      <c r="P94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0.16087751371115172</v>
      </c>
      <c r="Q947" s="17">
        <f>IFERROR(ZACKS_Screener[[#This Row],[Price]]/ZACKS_Screener[[#This Row],[EPS1]], "")</f>
        <v>59.932358318098721</v>
      </c>
      <c r="R947" s="17">
        <f>IFERROR(ZACKS_Screener[[#This Row],[Price]]/ZACKS_Screener[[#This Row],[EPS2]], "")</f>
        <v>51.626771653543308</v>
      </c>
      <c r="S947" s="17">
        <f>IFERROR(ZACKS_Screener[[#This Row],[PE1]]/(ZACKS_Screener[[#This Row],[EG1]]*100), "")</f>
        <v>3.5504232522620507</v>
      </c>
      <c r="T947" s="17">
        <f>IFERROR(ZACKS_Screener[[#This Row],[PE2]]/(ZACKS_Screener[[#This Row],[EG2]]*100), "")</f>
        <v>3.2090731925554765</v>
      </c>
      <c r="U947"/>
    </row>
    <row r="948" spans="1:21" x14ac:dyDescent="0.25">
      <c r="A948" s="20" t="s">
        <v>1655</v>
      </c>
      <c r="B948" s="34">
        <v>27930.3</v>
      </c>
      <c r="C948" s="6" t="s">
        <v>1654</v>
      </c>
      <c r="D948" s="6" t="s">
        <v>13</v>
      </c>
      <c r="E948" s="6" t="s">
        <v>85</v>
      </c>
      <c r="F948" s="6" t="s">
        <v>86</v>
      </c>
      <c r="G948">
        <v>12</v>
      </c>
      <c r="H948">
        <v>202212</v>
      </c>
      <c r="I948" s="8">
        <v>353.36</v>
      </c>
      <c r="J948" s="8">
        <v>11.27</v>
      </c>
      <c r="K948" s="8">
        <v>10.050000000000001</v>
      </c>
      <c r="L948" s="8">
        <v>11.33</v>
      </c>
      <c r="M948" s="35" t="str">
        <f>INDEX(YahooDetails[], MATCH(ZACKS_Screener[Ticker], YahooDetails[Ticker],0), 3)</f>
        <v>Technology</v>
      </c>
      <c r="N948" s="6" t="str">
        <f>INDEX(YahooDetails[], MATCH(ZACKS_Screener[Ticker], YahooDetails[Ticker],0), 2)</f>
        <v>Information Technology Services</v>
      </c>
      <c r="O94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-0.10825199645075412</v>
      </c>
      <c r="P94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0.12736318407960193</v>
      </c>
      <c r="Q948" s="17">
        <f>IFERROR(ZACKS_Screener[[#This Row],[Price]]/ZACKS_Screener[[#This Row],[EPS1]], "")</f>
        <v>35.160199004975127</v>
      </c>
      <c r="R948" s="17">
        <f>IFERROR(ZACKS_Screener[[#This Row],[Price]]/ZACKS_Screener[[#This Row],[EPS2]], "")</f>
        <v>31.187996469549869</v>
      </c>
      <c r="S948" s="17">
        <f>IFERROR(ZACKS_Screener[[#This Row],[PE1]]/(ZACKS_Screener[[#This Row],[EG1]]*100), "")</f>
        <v>-3.2479954326727052</v>
      </c>
      <c r="T948" s="17">
        <f>IFERROR(ZACKS_Screener[[#This Row],[PE2]]/(ZACKS_Screener[[#This Row],[EG2]]*100), "")</f>
        <v>2.4487450353045026</v>
      </c>
      <c r="U948"/>
    </row>
    <row r="949" spans="1:21" x14ac:dyDescent="0.25">
      <c r="A949" s="20" t="s">
        <v>1657</v>
      </c>
      <c r="B949" s="34">
        <v>6281.21</v>
      </c>
      <c r="C949" s="6" t="s">
        <v>1656</v>
      </c>
      <c r="D949" s="6" t="s">
        <v>22</v>
      </c>
      <c r="E949" s="6" t="s">
        <v>41</v>
      </c>
      <c r="F949" s="6" t="s">
        <v>67</v>
      </c>
      <c r="G949">
        <v>12</v>
      </c>
      <c r="H949">
        <v>202212</v>
      </c>
      <c r="I949" s="8">
        <v>65.48</v>
      </c>
      <c r="J949" s="8">
        <v>-2.72</v>
      </c>
      <c r="K949" s="8">
        <v>-2.27</v>
      </c>
      <c r="L949" s="8">
        <v>-0.99</v>
      </c>
      <c r="M949" s="35" t="str">
        <f>INDEX(YahooDetails[], MATCH(ZACKS_Screener[Ticker], YahooDetails[Ticker],0), 3)</f>
        <v>Healthcare</v>
      </c>
      <c r="N949" s="6" t="str">
        <f>INDEX(YahooDetails[], MATCH(ZACKS_Screener[Ticker], YahooDetails[Ticker],0), 2)</f>
        <v>Drug Manufacturers—Specialty &amp; Generic</v>
      </c>
      <c r="O94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0.16544117647058829</v>
      </c>
      <c r="P94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0.56387665198237891</v>
      </c>
      <c r="Q949" s="17">
        <f>IFERROR(ZACKS_Screener[[#This Row],[Price]]/ZACKS_Screener[[#This Row],[EPS1]], "")</f>
        <v>-28.845814977973571</v>
      </c>
      <c r="R949" s="17">
        <f>IFERROR(ZACKS_Screener[[#This Row],[Price]]/ZACKS_Screener[[#This Row],[EPS2]], "")</f>
        <v>-66.141414141414145</v>
      </c>
      <c r="S949" s="17">
        <f>IFERROR(ZACKS_Screener[[#This Row],[PE1]]/(ZACKS_Screener[[#This Row],[EG1]]*100), "")</f>
        <v>-1.7435692608908464</v>
      </c>
      <c r="T949" s="17">
        <f>IFERROR(ZACKS_Screener[[#This Row],[PE2]]/(ZACKS_Screener[[#This Row],[EG2]]*100), "")</f>
        <v>-1.1729766414141414</v>
      </c>
      <c r="U949"/>
    </row>
    <row r="950" spans="1:21" x14ac:dyDescent="0.25">
      <c r="A950" s="20" t="s">
        <v>6895</v>
      </c>
      <c r="B950" s="34">
        <v>2303.9899999999998</v>
      </c>
      <c r="C950" s="6" t="s">
        <v>6894</v>
      </c>
      <c r="D950" s="6" t="s">
        <v>13</v>
      </c>
      <c r="E950" s="6" t="s">
        <v>37</v>
      </c>
      <c r="F950" s="6" t="s">
        <v>418</v>
      </c>
      <c r="G950">
        <v>12</v>
      </c>
      <c r="H950">
        <v>202212</v>
      </c>
      <c r="I950" s="8">
        <v>3.55</v>
      </c>
      <c r="J950" s="8">
        <v>0.82</v>
      </c>
      <c r="M950" s="35" t="str">
        <f>INDEX(YahooDetails[], MATCH(ZACKS_Screener[Ticker], YahooDetails[Ticker],0), 3)</f>
        <v>Financial Services</v>
      </c>
      <c r="N950" s="6" t="str">
        <f>INDEX(YahooDetails[], MATCH(ZACKS_Screener[Ticker], YahooDetails[Ticker],0), 2)</f>
        <v>Banks—Regional</v>
      </c>
      <c r="O95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950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950" s="17" t="str">
        <f>IFERROR(ZACKS_Screener[[#This Row],[Price]]/ZACKS_Screener[[#This Row],[EPS1]], "")</f>
        <v/>
      </c>
      <c r="R950" s="17" t="str">
        <f>IFERROR(ZACKS_Screener[[#This Row],[Price]]/ZACKS_Screener[[#This Row],[EPS2]], "")</f>
        <v/>
      </c>
      <c r="S950" s="17" t="str">
        <f>IFERROR(ZACKS_Screener[[#This Row],[PE1]]/(ZACKS_Screener[[#This Row],[EG1]]*100), "")</f>
        <v/>
      </c>
      <c r="T950" s="17" t="str">
        <f>IFERROR(ZACKS_Screener[[#This Row],[PE2]]/(ZACKS_Screener[[#This Row],[EG2]]*100), "")</f>
        <v/>
      </c>
      <c r="U950"/>
    </row>
    <row r="951" spans="1:21" x14ac:dyDescent="0.25">
      <c r="A951" s="20" t="s">
        <v>3838</v>
      </c>
      <c r="B951" s="34">
        <v>2841.47</v>
      </c>
      <c r="C951" s="6" t="s">
        <v>3837</v>
      </c>
      <c r="D951" s="6" t="s">
        <v>13</v>
      </c>
      <c r="E951" s="6" t="s">
        <v>41</v>
      </c>
      <c r="F951" s="6" t="s">
        <v>48</v>
      </c>
      <c r="G951">
        <v>12</v>
      </c>
      <c r="H951">
        <v>202212</v>
      </c>
      <c r="I951" s="8">
        <v>85.39</v>
      </c>
      <c r="J951" s="8">
        <v>3.88</v>
      </c>
      <c r="K951" s="8">
        <v>4.1500000000000004</v>
      </c>
      <c r="L951" s="8">
        <v>4.93</v>
      </c>
      <c r="M951" s="35" t="str">
        <f>INDEX(YahooDetails[], MATCH(ZACKS_Screener[Ticker], YahooDetails[Ticker],0), 3)</f>
        <v>Healthcare</v>
      </c>
      <c r="N951" s="6" t="str">
        <f>INDEX(YahooDetails[], MATCH(ZACKS_Screener[Ticker], YahooDetails[Ticker],0), 2)</f>
        <v>Medical Devices</v>
      </c>
      <c r="O95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6.9587628865979509E-2</v>
      </c>
      <c r="P95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0.1879518072289155</v>
      </c>
      <c r="Q951" s="17">
        <f>IFERROR(ZACKS_Screener[[#This Row],[Price]]/ZACKS_Screener[[#This Row],[EPS1]], "")</f>
        <v>20.575903614457829</v>
      </c>
      <c r="R951" s="17">
        <f>IFERROR(ZACKS_Screener[[#This Row],[Price]]/ZACKS_Screener[[#This Row],[EPS2]], "")</f>
        <v>17.320486815415823</v>
      </c>
      <c r="S951" s="17">
        <f>IFERROR(ZACKS_Screener[[#This Row],[PE1]]/(ZACKS_Screener[[#This Row],[EG1]]*100), "")</f>
        <v>2.9568335564480086</v>
      </c>
      <c r="T951" s="17">
        <f>IFERROR(ZACKS_Screener[[#This Row],[PE2]]/(ZACKS_Screener[[#This Row],[EG2]]*100), "")</f>
        <v>0.92153872158943229</v>
      </c>
      <c r="U951"/>
    </row>
    <row r="952" spans="1:21" x14ac:dyDescent="0.25">
      <c r="A952" s="20" t="s">
        <v>1659</v>
      </c>
      <c r="B952" s="34">
        <v>3278.62</v>
      </c>
      <c r="C952" s="6" t="s">
        <v>1658</v>
      </c>
      <c r="D952" s="6" t="s">
        <v>22</v>
      </c>
      <c r="E952" s="6" t="s">
        <v>14</v>
      </c>
      <c r="F952" s="6" t="s">
        <v>15</v>
      </c>
      <c r="G952">
        <v>12</v>
      </c>
      <c r="H952">
        <v>202212</v>
      </c>
      <c r="I952" s="8">
        <v>72.180000000000007</v>
      </c>
      <c r="J952" s="8">
        <v>1.1299999999999999</v>
      </c>
      <c r="K952" s="8">
        <v>1.47</v>
      </c>
      <c r="L952" s="8">
        <v>2.41</v>
      </c>
      <c r="M952" s="35" t="str">
        <f>INDEX(YahooDetails[], MATCH(ZACKS_Screener[Ticker], YahooDetails[Ticker],0), 3)</f>
        <v>Technology</v>
      </c>
      <c r="N952" s="6" t="str">
        <f>INDEX(YahooDetails[], MATCH(ZACKS_Screener[Ticker], YahooDetails[Ticker],0), 2)</f>
        <v>Scientific &amp; Technical Instruments</v>
      </c>
      <c r="O95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0.30088495575221247</v>
      </c>
      <c r="P95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0.63945578231292532</v>
      </c>
      <c r="Q952" s="17">
        <f>IFERROR(ZACKS_Screener[[#This Row],[Price]]/ZACKS_Screener[[#This Row],[EPS1]], "")</f>
        <v>49.102040816326536</v>
      </c>
      <c r="R952" s="17">
        <f>IFERROR(ZACKS_Screener[[#This Row],[Price]]/ZACKS_Screener[[#This Row],[EPS2]], "")</f>
        <v>29.950207468879668</v>
      </c>
      <c r="S952" s="17">
        <f>IFERROR(ZACKS_Screener[[#This Row],[PE1]]/(ZACKS_Screener[[#This Row],[EG1]]*100), "")</f>
        <v>1.6319207683073227</v>
      </c>
      <c r="T952" s="17">
        <f>IFERROR(ZACKS_Screener[[#This Row],[PE2]]/(ZACKS_Screener[[#This Row],[EG2]]*100), "")</f>
        <v>0.46837026573673513</v>
      </c>
      <c r="U952"/>
    </row>
    <row r="953" spans="1:21" x14ac:dyDescent="0.25">
      <c r="A953" s="20" t="s">
        <v>1660</v>
      </c>
      <c r="B953" s="34">
        <v>7266.86</v>
      </c>
      <c r="C953" s="6" t="s">
        <v>1660</v>
      </c>
      <c r="D953" s="6" t="s">
        <v>13</v>
      </c>
      <c r="E953" s="6" t="s">
        <v>865</v>
      </c>
      <c r="F953" s="6" t="s">
        <v>866</v>
      </c>
      <c r="G953">
        <v>12</v>
      </c>
      <c r="H953">
        <v>202212</v>
      </c>
      <c r="I953" s="8">
        <v>88.19</v>
      </c>
      <c r="J953" s="8">
        <v>4.4400000000000004</v>
      </c>
      <c r="K953" s="8">
        <v>4.87</v>
      </c>
      <c r="L953" s="8">
        <v>5.4</v>
      </c>
      <c r="M953" s="35" t="str">
        <f>INDEX(YahooDetails[], MATCH(ZACKS_Screener[Ticker], YahooDetails[Ticker],0), 3)</f>
        <v>Industrials</v>
      </c>
      <c r="N953" s="6" t="str">
        <f>INDEX(YahooDetails[], MATCH(ZACKS_Screener[Ticker], YahooDetails[Ticker],0), 2)</f>
        <v>Specialty Industrial Machinery</v>
      </c>
      <c r="O95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9.6846846846846774E-2</v>
      </c>
      <c r="P95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0.10882956878850107</v>
      </c>
      <c r="Q953" s="17">
        <f>IFERROR(ZACKS_Screener[[#This Row],[Price]]/ZACKS_Screener[[#This Row],[EPS1]], "")</f>
        <v>18.108829568788501</v>
      </c>
      <c r="R953" s="17">
        <f>IFERROR(ZACKS_Screener[[#This Row],[Price]]/ZACKS_Screener[[#This Row],[EPS2]], "")</f>
        <v>16.331481481481479</v>
      </c>
      <c r="S953" s="17">
        <f>IFERROR(ZACKS_Screener[[#This Row],[PE1]]/(ZACKS_Screener[[#This Row],[EG1]]*100), "")</f>
        <v>1.8698419368702559</v>
      </c>
      <c r="T953" s="17">
        <f>IFERROR(ZACKS_Screener[[#This Row],[PE2]]/(ZACKS_Screener[[#This Row],[EG2]]*100), "")</f>
        <v>1.5006474493361277</v>
      </c>
      <c r="U953"/>
    </row>
    <row r="954" spans="1:21" x14ac:dyDescent="0.25">
      <c r="A954" s="20" t="s">
        <v>1662</v>
      </c>
      <c r="B954" s="34">
        <v>58604</v>
      </c>
      <c r="C954" s="6" t="s">
        <v>1661</v>
      </c>
      <c r="D954" s="6" t="s">
        <v>13</v>
      </c>
      <c r="E954" s="6" t="s">
        <v>37</v>
      </c>
      <c r="F954" s="6" t="s">
        <v>418</v>
      </c>
      <c r="G954">
        <v>12</v>
      </c>
      <c r="H954">
        <v>202212</v>
      </c>
      <c r="I954" s="8">
        <v>5.98</v>
      </c>
      <c r="J954" s="8">
        <v>0.61</v>
      </c>
      <c r="K954" s="8">
        <v>0.7</v>
      </c>
      <c r="L954" s="8">
        <v>0.76</v>
      </c>
      <c r="M954" s="35" t="str">
        <f>INDEX(YahooDetails[], MATCH(ZACKS_Screener[Ticker], YahooDetails[Ticker],0), 3)</f>
        <v>Financial Services</v>
      </c>
      <c r="N954" s="6" t="str">
        <f>INDEX(YahooDetails[], MATCH(ZACKS_Screener[Ticker], YahooDetails[Ticker],0), 2)</f>
        <v>Banks—Regional</v>
      </c>
      <c r="O95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0.14754098360655732</v>
      </c>
      <c r="P95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8.5714285714285798E-2</v>
      </c>
      <c r="Q954" s="17">
        <f>IFERROR(ZACKS_Screener[[#This Row],[Price]]/ZACKS_Screener[[#This Row],[EPS1]], "")</f>
        <v>8.5428571428571445</v>
      </c>
      <c r="R954" s="17">
        <f>IFERROR(ZACKS_Screener[[#This Row],[Price]]/ZACKS_Screener[[#This Row],[EPS2]], "")</f>
        <v>7.8684210526315796</v>
      </c>
      <c r="S954" s="17">
        <f>IFERROR(ZACKS_Screener[[#This Row],[PE1]]/(ZACKS_Screener[[#This Row],[EG1]]*100), "")</f>
        <v>0.57901587301587332</v>
      </c>
      <c r="T954" s="17">
        <f>IFERROR(ZACKS_Screener[[#This Row],[PE2]]/(ZACKS_Screener[[#This Row],[EG2]]*100), "")</f>
        <v>0.91798245614035001</v>
      </c>
      <c r="U954"/>
    </row>
    <row r="955" spans="1:21" x14ac:dyDescent="0.25">
      <c r="A955" s="20" t="s">
        <v>1664</v>
      </c>
      <c r="B955" s="34">
        <v>74170.509999999995</v>
      </c>
      <c r="C955" s="6" t="s">
        <v>1663</v>
      </c>
      <c r="D955" s="6" t="s">
        <v>13</v>
      </c>
      <c r="E955" s="6" t="s">
        <v>18</v>
      </c>
      <c r="F955" s="6" t="s">
        <v>171</v>
      </c>
      <c r="G955">
        <v>12</v>
      </c>
      <c r="H955">
        <v>202212</v>
      </c>
      <c r="I955" s="8">
        <v>244.06</v>
      </c>
      <c r="J955" s="8">
        <v>9.17</v>
      </c>
      <c r="K955" s="8">
        <v>9.65</v>
      </c>
      <c r="L955" s="8">
        <v>10.19</v>
      </c>
      <c r="M955" s="35" t="str">
        <f>INDEX(YahooDetails[], MATCH(ZACKS_Screener[Ticker], YahooDetails[Ticker],0), 3)</f>
        <v>Industrials</v>
      </c>
      <c r="N955" s="6" t="str">
        <f>INDEX(YahooDetails[], MATCH(ZACKS_Screener[Ticker], YahooDetails[Ticker],0), 2)</f>
        <v>Specialty Industrial Machinery</v>
      </c>
      <c r="O95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5.2344601962922621E-2</v>
      </c>
      <c r="P95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5.5958549222797839E-2</v>
      </c>
      <c r="Q955" s="17">
        <f>IFERROR(ZACKS_Screener[[#This Row],[Price]]/ZACKS_Screener[[#This Row],[EPS1]], "")</f>
        <v>25.291191709844558</v>
      </c>
      <c r="R955" s="17">
        <f>IFERROR(ZACKS_Screener[[#This Row],[Price]]/ZACKS_Screener[[#This Row],[EPS2]], "")</f>
        <v>23.950932286555449</v>
      </c>
      <c r="S955" s="17">
        <f>IFERROR(ZACKS_Screener[[#This Row],[PE1]]/(ZACKS_Screener[[#This Row],[EG1]]*100), "")</f>
        <v>4.8316714162348831</v>
      </c>
      <c r="T955" s="17">
        <f>IFERROR(ZACKS_Screener[[#This Row],[PE2]]/(ZACKS_Screener[[#This Row],[EG2]]*100), "")</f>
        <v>4.2801203067640818</v>
      </c>
      <c r="U955"/>
    </row>
    <row r="956" spans="1:21" x14ac:dyDescent="0.25">
      <c r="A956" s="20" t="s">
        <v>1665</v>
      </c>
      <c r="B956" s="34">
        <v>329061.63</v>
      </c>
      <c r="C956" s="6" t="s">
        <v>90</v>
      </c>
      <c r="D956" s="6" t="s">
        <v>13</v>
      </c>
      <c r="E956" s="6" t="s">
        <v>37</v>
      </c>
      <c r="F956" s="6" t="s">
        <v>92</v>
      </c>
      <c r="G956">
        <v>12</v>
      </c>
      <c r="H956">
        <v>202212</v>
      </c>
      <c r="I956" s="8">
        <v>439.54</v>
      </c>
      <c r="J956" s="8"/>
      <c r="M956" s="35" t="str">
        <f>INDEX(YahooDetails[], MATCH(ZACKS_Screener[Ticker], YahooDetails[Ticker],0), 3)</f>
        <v/>
      </c>
      <c r="N956" s="6" t="str">
        <f>INDEX(YahooDetails[], MATCH(ZACKS_Screener[Ticker], YahooDetails[Ticker],0), 2)</f>
        <v/>
      </c>
      <c r="O956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956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956" s="17" t="str">
        <f>IFERROR(ZACKS_Screener[[#This Row],[Price]]/ZACKS_Screener[[#This Row],[EPS1]], "")</f>
        <v/>
      </c>
      <c r="R956" s="17" t="str">
        <f>IFERROR(ZACKS_Screener[[#This Row],[Price]]/ZACKS_Screener[[#This Row],[EPS2]], "")</f>
        <v/>
      </c>
      <c r="S956" s="17" t="str">
        <f>IFERROR(ZACKS_Screener[[#This Row],[PE1]]/(ZACKS_Screener[[#This Row],[EG1]]*100), "")</f>
        <v/>
      </c>
      <c r="T956" s="17" t="str">
        <f>IFERROR(ZACKS_Screener[[#This Row],[PE2]]/(ZACKS_Screener[[#This Row],[EG2]]*100), "")</f>
        <v/>
      </c>
      <c r="U956"/>
    </row>
    <row r="957" spans="1:21" x14ac:dyDescent="0.25">
      <c r="A957" s="20" t="s">
        <v>1667</v>
      </c>
      <c r="B957" s="34">
        <v>7578.11</v>
      </c>
      <c r="C957" s="6" t="s">
        <v>1666</v>
      </c>
      <c r="D957" s="6" t="s">
        <v>13</v>
      </c>
      <c r="E957" s="6" t="s">
        <v>37</v>
      </c>
      <c r="F957" s="6" t="s">
        <v>38</v>
      </c>
      <c r="G957">
        <v>12</v>
      </c>
      <c r="H957">
        <v>202212</v>
      </c>
      <c r="I957" s="8">
        <v>16.54</v>
      </c>
      <c r="J957" s="8">
        <v>1.68</v>
      </c>
      <c r="K957" s="8">
        <v>1.64</v>
      </c>
      <c r="L957" s="8">
        <v>1.97</v>
      </c>
      <c r="M957" s="35" t="str">
        <f>INDEX(YahooDetails[], MATCH(ZACKS_Screener[Ticker], YahooDetails[Ticker],0), 3)</f>
        <v>Financial Services</v>
      </c>
      <c r="N957" s="6" t="str">
        <f>INDEX(YahooDetails[], MATCH(ZACKS_Screener[Ticker], YahooDetails[Ticker],0), 2)</f>
        <v>Asset Management</v>
      </c>
      <c r="O95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-2.3809523809523832E-2</v>
      </c>
      <c r="P95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0.20121951219512202</v>
      </c>
      <c r="Q957" s="17">
        <f>IFERROR(ZACKS_Screener[[#This Row],[Price]]/ZACKS_Screener[[#This Row],[EPS1]], "")</f>
        <v>10.085365853658537</v>
      </c>
      <c r="R957" s="17">
        <f>IFERROR(ZACKS_Screener[[#This Row],[Price]]/ZACKS_Screener[[#This Row],[EPS2]], "")</f>
        <v>8.3959390862944154</v>
      </c>
      <c r="S957" s="17">
        <f>IFERROR(ZACKS_Screener[[#This Row],[PE1]]/(ZACKS_Screener[[#This Row],[EG1]]*100), "")</f>
        <v>-4.2358536585365814</v>
      </c>
      <c r="T957" s="17">
        <f>IFERROR(ZACKS_Screener[[#This Row],[PE2]]/(ZACKS_Screener[[#This Row],[EG2]]*100), "")</f>
        <v>0.41725273034917687</v>
      </c>
      <c r="U957"/>
    </row>
    <row r="958" spans="1:21" x14ac:dyDescent="0.25">
      <c r="A958" s="20" t="s">
        <v>1668</v>
      </c>
      <c r="B958" s="34">
        <v>50789.64</v>
      </c>
      <c r="C958" s="6" t="s">
        <v>90</v>
      </c>
      <c r="D958" s="6" t="s">
        <v>13</v>
      </c>
      <c r="E958" s="6" t="s">
        <v>37</v>
      </c>
      <c r="F958" s="6" t="s">
        <v>92</v>
      </c>
      <c r="G958">
        <v>12</v>
      </c>
      <c r="H958">
        <v>202212</v>
      </c>
      <c r="I958" s="8">
        <v>155.32</v>
      </c>
      <c r="J958" s="8"/>
      <c r="M958" s="35" t="str">
        <f>INDEX(YahooDetails[], MATCH(ZACKS_Screener[Ticker], YahooDetails[Ticker],0), 3)</f>
        <v/>
      </c>
      <c r="N958" s="6" t="str">
        <f>INDEX(YahooDetails[], MATCH(ZACKS_Screener[Ticker], YahooDetails[Ticker],0), 2)</f>
        <v/>
      </c>
      <c r="O958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958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958" s="17" t="str">
        <f>IFERROR(ZACKS_Screener[[#This Row],[Price]]/ZACKS_Screener[[#This Row],[EPS1]], "")</f>
        <v/>
      </c>
      <c r="R958" s="17" t="str">
        <f>IFERROR(ZACKS_Screener[[#This Row],[Price]]/ZACKS_Screener[[#This Row],[EPS2]], "")</f>
        <v/>
      </c>
      <c r="S958" s="17" t="str">
        <f>IFERROR(ZACKS_Screener[[#This Row],[PE1]]/(ZACKS_Screener[[#This Row],[EG1]]*100), "")</f>
        <v/>
      </c>
      <c r="T958" s="17" t="str">
        <f>IFERROR(ZACKS_Screener[[#This Row],[PE2]]/(ZACKS_Screener[[#This Row],[EG2]]*100), "")</f>
        <v/>
      </c>
      <c r="U958"/>
    </row>
    <row r="959" spans="1:21" x14ac:dyDescent="0.25">
      <c r="A959" s="20" t="s">
        <v>1669</v>
      </c>
      <c r="B959" s="34">
        <v>70659.62</v>
      </c>
      <c r="C959" s="6" t="s">
        <v>90</v>
      </c>
      <c r="D959" s="6" t="s">
        <v>13</v>
      </c>
      <c r="E959" s="6" t="s">
        <v>37</v>
      </c>
      <c r="F959" s="6" t="s">
        <v>92</v>
      </c>
      <c r="G959">
        <v>12</v>
      </c>
      <c r="H959">
        <v>202212</v>
      </c>
      <c r="I959" s="8">
        <v>271.82</v>
      </c>
      <c r="J959" s="8"/>
      <c r="M959" s="35" t="str">
        <f>INDEX(YahooDetails[], MATCH(ZACKS_Screener[Ticker], YahooDetails[Ticker],0), 3)</f>
        <v/>
      </c>
      <c r="N959" s="6" t="str">
        <f>INDEX(YahooDetails[], MATCH(ZACKS_Screener[Ticker], YahooDetails[Ticker],0), 2)</f>
        <v/>
      </c>
      <c r="O959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959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959" s="17" t="str">
        <f>IFERROR(ZACKS_Screener[[#This Row],[Price]]/ZACKS_Screener[[#This Row],[EPS1]], "")</f>
        <v/>
      </c>
      <c r="R959" s="17" t="str">
        <f>IFERROR(ZACKS_Screener[[#This Row],[Price]]/ZACKS_Screener[[#This Row],[EPS2]], "")</f>
        <v/>
      </c>
      <c r="S959" s="17" t="str">
        <f>IFERROR(ZACKS_Screener[[#This Row],[PE1]]/(ZACKS_Screener[[#This Row],[EG1]]*100), "")</f>
        <v/>
      </c>
      <c r="T959" s="17" t="str">
        <f>IFERROR(ZACKS_Screener[[#This Row],[PE2]]/(ZACKS_Screener[[#This Row],[EG2]]*100), "")</f>
        <v/>
      </c>
      <c r="U959"/>
    </row>
    <row r="960" spans="1:21" x14ac:dyDescent="0.25">
      <c r="A960" s="20" t="s">
        <v>1670</v>
      </c>
      <c r="B960" s="34">
        <v>56908.959999999999</v>
      </c>
      <c r="C960" s="6" t="s">
        <v>90</v>
      </c>
      <c r="D960" s="6" t="s">
        <v>13</v>
      </c>
      <c r="E960" s="6" t="s">
        <v>37</v>
      </c>
      <c r="F960" s="6" t="s">
        <v>92</v>
      </c>
      <c r="G960">
        <v>12</v>
      </c>
      <c r="H960">
        <v>202212</v>
      </c>
      <c r="I960" s="8">
        <v>185.13</v>
      </c>
      <c r="J960" s="8"/>
      <c r="M960" s="35" t="str">
        <f>INDEX(YahooDetails[], MATCH(ZACKS_Screener[Ticker], YahooDetails[Ticker],0), 3)</f>
        <v/>
      </c>
      <c r="N960" s="6" t="str">
        <f>INDEX(YahooDetails[], MATCH(ZACKS_Screener[Ticker], YahooDetails[Ticker],0), 2)</f>
        <v/>
      </c>
      <c r="O960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960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960" s="17" t="str">
        <f>IFERROR(ZACKS_Screener[[#This Row],[Price]]/ZACKS_Screener[[#This Row],[EPS1]], "")</f>
        <v/>
      </c>
      <c r="R960" s="17" t="str">
        <f>IFERROR(ZACKS_Screener[[#This Row],[Price]]/ZACKS_Screener[[#This Row],[EPS2]], "")</f>
        <v/>
      </c>
      <c r="S960" s="17" t="str">
        <f>IFERROR(ZACKS_Screener[[#This Row],[PE1]]/(ZACKS_Screener[[#This Row],[EG1]]*100), "")</f>
        <v/>
      </c>
      <c r="T960" s="17" t="str">
        <f>IFERROR(ZACKS_Screener[[#This Row],[PE2]]/(ZACKS_Screener[[#This Row],[EG2]]*100), "")</f>
        <v/>
      </c>
      <c r="U960"/>
    </row>
    <row r="961" spans="1:21" x14ac:dyDescent="0.25">
      <c r="A961" s="20" t="s">
        <v>1671</v>
      </c>
      <c r="B961" s="34">
        <v>11130.1</v>
      </c>
      <c r="C961" s="6" t="s">
        <v>90</v>
      </c>
      <c r="D961" s="6" t="s">
        <v>13</v>
      </c>
      <c r="E961" s="6" t="s">
        <v>37</v>
      </c>
      <c r="F961" s="6" t="s">
        <v>92</v>
      </c>
      <c r="G961">
        <v>12</v>
      </c>
      <c r="H961">
        <v>202212</v>
      </c>
      <c r="I961" s="8">
        <v>139.65</v>
      </c>
      <c r="J961" s="8"/>
      <c r="M961" s="35" t="str">
        <f>INDEX(YahooDetails[], MATCH(ZACKS_Screener[Ticker], YahooDetails[Ticker],0), 3)</f>
        <v/>
      </c>
      <c r="N961" s="6" t="str">
        <f>INDEX(YahooDetails[], MATCH(ZACKS_Screener[Ticker], YahooDetails[Ticker],0), 2)</f>
        <v/>
      </c>
      <c r="O961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961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961" s="17" t="str">
        <f>IFERROR(ZACKS_Screener[[#This Row],[Price]]/ZACKS_Screener[[#This Row],[EPS1]], "")</f>
        <v/>
      </c>
      <c r="R961" s="17" t="str">
        <f>IFERROR(ZACKS_Screener[[#This Row],[Price]]/ZACKS_Screener[[#This Row],[EPS2]], "")</f>
        <v/>
      </c>
      <c r="S961" s="17" t="str">
        <f>IFERROR(ZACKS_Screener[[#This Row],[PE1]]/(ZACKS_Screener[[#This Row],[EG1]]*100), "")</f>
        <v/>
      </c>
      <c r="T961" s="17" t="str">
        <f>IFERROR(ZACKS_Screener[[#This Row],[PE2]]/(ZACKS_Screener[[#This Row],[EG2]]*100), "")</f>
        <v/>
      </c>
      <c r="U961"/>
    </row>
    <row r="962" spans="1:21" x14ac:dyDescent="0.25">
      <c r="A962" s="20" t="s">
        <v>1672</v>
      </c>
      <c r="B962" s="34">
        <v>9772.9500000000007</v>
      </c>
      <c r="C962" s="6" t="s">
        <v>90</v>
      </c>
      <c r="D962" s="6" t="s">
        <v>13</v>
      </c>
      <c r="E962" s="6" t="s">
        <v>37</v>
      </c>
      <c r="F962" s="6" t="s">
        <v>92</v>
      </c>
      <c r="G962">
        <v>12</v>
      </c>
      <c r="H962">
        <v>202212</v>
      </c>
      <c r="I962" s="8">
        <v>239.24</v>
      </c>
      <c r="J962" s="8"/>
      <c r="M962" s="35" t="str">
        <f>INDEX(YahooDetails[], MATCH(ZACKS_Screener[Ticker], YahooDetails[Ticker],0), 3)</f>
        <v/>
      </c>
      <c r="N962" s="6" t="str">
        <f>INDEX(YahooDetails[], MATCH(ZACKS_Screener[Ticker], YahooDetails[Ticker],0), 2)</f>
        <v/>
      </c>
      <c r="O962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962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962" s="17" t="str">
        <f>IFERROR(ZACKS_Screener[[#This Row],[Price]]/ZACKS_Screener[[#This Row],[EPS1]], "")</f>
        <v/>
      </c>
      <c r="R962" s="17" t="str">
        <f>IFERROR(ZACKS_Screener[[#This Row],[Price]]/ZACKS_Screener[[#This Row],[EPS2]], "")</f>
        <v/>
      </c>
      <c r="S962" s="17" t="str">
        <f>IFERROR(ZACKS_Screener[[#This Row],[PE1]]/(ZACKS_Screener[[#This Row],[EG1]]*100), "")</f>
        <v/>
      </c>
      <c r="T962" s="17" t="str">
        <f>IFERROR(ZACKS_Screener[[#This Row],[PE2]]/(ZACKS_Screener[[#This Row],[EG2]]*100), "")</f>
        <v/>
      </c>
      <c r="U962"/>
    </row>
    <row r="963" spans="1:21" x14ac:dyDescent="0.25">
      <c r="A963" s="20" t="s">
        <v>1673</v>
      </c>
      <c r="B963" s="34">
        <v>12781.81</v>
      </c>
      <c r="C963" s="6" t="s">
        <v>90</v>
      </c>
      <c r="D963" s="6" t="s">
        <v>13</v>
      </c>
      <c r="E963" s="6" t="s">
        <v>37</v>
      </c>
      <c r="F963" s="6" t="s">
        <v>92</v>
      </c>
      <c r="G963">
        <v>12</v>
      </c>
      <c r="H963">
        <v>202212</v>
      </c>
      <c r="I963" s="8">
        <v>94.61</v>
      </c>
      <c r="J963" s="8"/>
      <c r="M963" s="35" t="str">
        <f>INDEX(YahooDetails[], MATCH(ZACKS_Screener[Ticker], YahooDetails[Ticker],0), 3)</f>
        <v/>
      </c>
      <c r="N963" s="6" t="str">
        <f>INDEX(YahooDetails[], MATCH(ZACKS_Screener[Ticker], YahooDetails[Ticker],0), 2)</f>
        <v/>
      </c>
      <c r="O963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963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963" s="17" t="str">
        <f>IFERROR(ZACKS_Screener[[#This Row],[Price]]/ZACKS_Screener[[#This Row],[EPS1]], "")</f>
        <v/>
      </c>
      <c r="R963" s="17" t="str">
        <f>IFERROR(ZACKS_Screener[[#This Row],[Price]]/ZACKS_Screener[[#This Row],[EPS2]], "")</f>
        <v/>
      </c>
      <c r="S963" s="17" t="str">
        <f>IFERROR(ZACKS_Screener[[#This Row],[PE1]]/(ZACKS_Screener[[#This Row],[EG1]]*100), "")</f>
        <v/>
      </c>
      <c r="T963" s="17" t="str">
        <f>IFERROR(ZACKS_Screener[[#This Row],[PE2]]/(ZACKS_Screener[[#This Row],[EG2]]*100), "")</f>
        <v/>
      </c>
      <c r="U963"/>
    </row>
    <row r="964" spans="1:21" x14ac:dyDescent="0.25">
      <c r="A964" s="20" t="s">
        <v>1674</v>
      </c>
      <c r="B964" s="34">
        <v>27996.639999999999</v>
      </c>
      <c r="C964" s="6" t="s">
        <v>90</v>
      </c>
      <c r="D964" s="6" t="s">
        <v>13</v>
      </c>
      <c r="E964" s="6" t="s">
        <v>37</v>
      </c>
      <c r="F964" s="6" t="s">
        <v>92</v>
      </c>
      <c r="G964">
        <v>12</v>
      </c>
      <c r="H964">
        <v>202212</v>
      </c>
      <c r="I964" s="8">
        <v>71.42</v>
      </c>
      <c r="J964" s="8"/>
      <c r="M964" s="35" t="str">
        <f>INDEX(YahooDetails[], MATCH(ZACKS_Screener[Ticker], YahooDetails[Ticker],0), 3)</f>
        <v/>
      </c>
      <c r="N964" s="6" t="str">
        <f>INDEX(YahooDetails[], MATCH(ZACKS_Screener[Ticker], YahooDetails[Ticker],0), 2)</f>
        <v/>
      </c>
      <c r="O964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964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964" s="17" t="str">
        <f>IFERROR(ZACKS_Screener[[#This Row],[Price]]/ZACKS_Screener[[#This Row],[EPS1]], "")</f>
        <v/>
      </c>
      <c r="R964" s="17" t="str">
        <f>IFERROR(ZACKS_Screener[[#This Row],[Price]]/ZACKS_Screener[[#This Row],[EPS2]], "")</f>
        <v/>
      </c>
      <c r="S964" s="17" t="str">
        <f>IFERROR(ZACKS_Screener[[#This Row],[PE1]]/(ZACKS_Screener[[#This Row],[EG1]]*100), "")</f>
        <v/>
      </c>
      <c r="T964" s="17" t="str">
        <f>IFERROR(ZACKS_Screener[[#This Row],[PE2]]/(ZACKS_Screener[[#This Row],[EG2]]*100), "")</f>
        <v/>
      </c>
      <c r="U964"/>
    </row>
    <row r="965" spans="1:21" x14ac:dyDescent="0.25">
      <c r="A965" s="20" t="s">
        <v>1675</v>
      </c>
      <c r="B965" s="34">
        <v>12526.34</v>
      </c>
      <c r="C965" s="6" t="s">
        <v>90</v>
      </c>
      <c r="D965" s="6" t="s">
        <v>13</v>
      </c>
      <c r="E965" s="6" t="s">
        <v>37</v>
      </c>
      <c r="F965" s="6" t="s">
        <v>92</v>
      </c>
      <c r="G965">
        <v>12</v>
      </c>
      <c r="H965">
        <v>202212</v>
      </c>
      <c r="I965" s="8">
        <v>107.43</v>
      </c>
      <c r="J965" s="8"/>
      <c r="M965" s="35" t="str">
        <f>INDEX(YahooDetails[], MATCH(ZACKS_Screener[Ticker], YahooDetails[Ticker],0), 3)</f>
        <v/>
      </c>
      <c r="N965" s="6" t="str">
        <f>INDEX(YahooDetails[], MATCH(ZACKS_Screener[Ticker], YahooDetails[Ticker],0), 2)</f>
        <v/>
      </c>
      <c r="O965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965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965" s="17" t="str">
        <f>IFERROR(ZACKS_Screener[[#This Row],[Price]]/ZACKS_Screener[[#This Row],[EPS1]], "")</f>
        <v/>
      </c>
      <c r="R965" s="17" t="str">
        <f>IFERROR(ZACKS_Screener[[#This Row],[Price]]/ZACKS_Screener[[#This Row],[EPS2]], "")</f>
        <v/>
      </c>
      <c r="S965" s="17" t="str">
        <f>IFERROR(ZACKS_Screener[[#This Row],[PE1]]/(ZACKS_Screener[[#This Row],[EG1]]*100), "")</f>
        <v/>
      </c>
      <c r="T965" s="17" t="str">
        <f>IFERROR(ZACKS_Screener[[#This Row],[PE2]]/(ZACKS_Screener[[#This Row],[EG2]]*100), "")</f>
        <v/>
      </c>
      <c r="U965"/>
    </row>
    <row r="966" spans="1:21" x14ac:dyDescent="0.25">
      <c r="A966" s="20" t="s">
        <v>1677</v>
      </c>
      <c r="B966" s="34">
        <v>20777.95</v>
      </c>
      <c r="C966" s="6" t="s">
        <v>1676</v>
      </c>
      <c r="D966" s="6" t="s">
        <v>13</v>
      </c>
      <c r="E966" s="6" t="s">
        <v>37</v>
      </c>
      <c r="F966" s="6" t="s">
        <v>379</v>
      </c>
      <c r="G966">
        <v>3</v>
      </c>
      <c r="H966">
        <v>202303</v>
      </c>
      <c r="I966" s="8">
        <v>87.9</v>
      </c>
      <c r="J966" s="8">
        <v>8.5500000000000007</v>
      </c>
      <c r="K966" s="8">
        <v>10.79</v>
      </c>
      <c r="M966" s="35" t="str">
        <f>INDEX(YahooDetails[], MATCH(ZACKS_Screener[Ticker], YahooDetails[Ticker],0), 3)</f>
        <v>Financial Services</v>
      </c>
      <c r="N966" s="6" t="str">
        <f>INDEX(YahooDetails[], MATCH(ZACKS_Screener[Ticker], YahooDetails[Ticker],0), 2)</f>
        <v>Credit Services</v>
      </c>
      <c r="O96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0.26198830409356705</v>
      </c>
      <c r="P96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</v>
      </c>
      <c r="Q966" s="17">
        <f>IFERROR(ZACKS_Screener[[#This Row],[Price]]/ZACKS_Screener[[#This Row],[EPS1]], "")</f>
        <v>8.1464318813716421</v>
      </c>
      <c r="R966" s="17" t="str">
        <f>IFERROR(ZACKS_Screener[[#This Row],[Price]]/ZACKS_Screener[[#This Row],[EPS2]], "")</f>
        <v/>
      </c>
      <c r="S966" s="17">
        <f>IFERROR(ZACKS_Screener[[#This Row],[PE1]]/(ZACKS_Screener[[#This Row],[EG1]]*100), "")</f>
        <v>0.31094639547199815</v>
      </c>
      <c r="T966" s="17" t="str">
        <f>IFERROR(ZACKS_Screener[[#This Row],[PE2]]/(ZACKS_Screener[[#This Row],[EG2]]*100), "")</f>
        <v/>
      </c>
      <c r="U966"/>
    </row>
    <row r="967" spans="1:21" x14ac:dyDescent="0.25">
      <c r="A967" s="20" t="s">
        <v>3841</v>
      </c>
      <c r="B967" s="34">
        <v>2963.36</v>
      </c>
      <c r="C967" s="6" t="s">
        <v>90</v>
      </c>
      <c r="D967" s="6" t="s">
        <v>13</v>
      </c>
      <c r="E967" s="6" t="s">
        <v>37</v>
      </c>
      <c r="F967" s="6" t="s">
        <v>92</v>
      </c>
      <c r="G967">
        <v>12</v>
      </c>
      <c r="H967">
        <v>202212</v>
      </c>
      <c r="I967" s="8">
        <v>84.91</v>
      </c>
      <c r="J967" s="8"/>
      <c r="M967" s="35" t="str">
        <f>INDEX(YahooDetails[], MATCH(ZACKS_Screener[Ticker], YahooDetails[Ticker],0), 3)</f>
        <v/>
      </c>
      <c r="N967" s="6" t="str">
        <f>INDEX(YahooDetails[], MATCH(ZACKS_Screener[Ticker], YahooDetails[Ticker],0), 2)</f>
        <v/>
      </c>
      <c r="O967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967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967" s="17" t="str">
        <f>IFERROR(ZACKS_Screener[[#This Row],[Price]]/ZACKS_Screener[[#This Row],[EPS1]], "")</f>
        <v/>
      </c>
      <c r="R967" s="17" t="str">
        <f>IFERROR(ZACKS_Screener[[#This Row],[Price]]/ZACKS_Screener[[#This Row],[EPS2]], "")</f>
        <v/>
      </c>
      <c r="S967" s="17" t="str">
        <f>IFERROR(ZACKS_Screener[[#This Row],[PE1]]/(ZACKS_Screener[[#This Row],[EG1]]*100), "")</f>
        <v/>
      </c>
      <c r="T967" s="17" t="str">
        <f>IFERROR(ZACKS_Screener[[#This Row],[PE2]]/(ZACKS_Screener[[#This Row],[EG2]]*100), "")</f>
        <v/>
      </c>
      <c r="U967"/>
    </row>
    <row r="968" spans="1:21" x14ac:dyDescent="0.25">
      <c r="A968" s="20" t="s">
        <v>1678</v>
      </c>
      <c r="B968" s="34">
        <v>12646.34</v>
      </c>
      <c r="C968" s="6" t="s">
        <v>90</v>
      </c>
      <c r="D968" s="6" t="s">
        <v>13</v>
      </c>
      <c r="E968" s="6" t="s">
        <v>37</v>
      </c>
      <c r="F968" s="6" t="s">
        <v>92</v>
      </c>
      <c r="G968">
        <v>12</v>
      </c>
      <c r="H968">
        <v>202212</v>
      </c>
      <c r="I968" s="8">
        <v>107.95</v>
      </c>
      <c r="J968" s="8"/>
      <c r="M968" s="35" t="str">
        <f>INDEX(YahooDetails[], MATCH(ZACKS_Screener[Ticker], YahooDetails[Ticker],0), 3)</f>
        <v/>
      </c>
      <c r="N968" s="6" t="str">
        <f>INDEX(YahooDetails[], MATCH(ZACKS_Screener[Ticker], YahooDetails[Ticker],0), 2)</f>
        <v/>
      </c>
      <c r="O968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968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968" s="17" t="str">
        <f>IFERROR(ZACKS_Screener[[#This Row],[Price]]/ZACKS_Screener[[#This Row],[EPS1]], "")</f>
        <v/>
      </c>
      <c r="R968" s="17" t="str">
        <f>IFERROR(ZACKS_Screener[[#This Row],[Price]]/ZACKS_Screener[[#This Row],[EPS2]], "")</f>
        <v/>
      </c>
      <c r="S968" s="17" t="str">
        <f>IFERROR(ZACKS_Screener[[#This Row],[PE1]]/(ZACKS_Screener[[#This Row],[EG1]]*100), "")</f>
        <v/>
      </c>
      <c r="T968" s="17" t="str">
        <f>IFERROR(ZACKS_Screener[[#This Row],[PE2]]/(ZACKS_Screener[[#This Row],[EG2]]*100), "")</f>
        <v/>
      </c>
      <c r="U968"/>
    </row>
    <row r="969" spans="1:21" x14ac:dyDescent="0.25">
      <c r="A969" s="20" t="s">
        <v>1680</v>
      </c>
      <c r="B969" s="34">
        <v>14651.17</v>
      </c>
      <c r="C969" s="6" t="s">
        <v>1679</v>
      </c>
      <c r="D969" s="6" t="s">
        <v>13</v>
      </c>
      <c r="E969" s="6" t="s">
        <v>85</v>
      </c>
      <c r="F969" s="6" t="s">
        <v>286</v>
      </c>
      <c r="G969">
        <v>9</v>
      </c>
      <c r="H969">
        <v>202209</v>
      </c>
      <c r="I969" s="8">
        <v>115.5</v>
      </c>
      <c r="J969" s="8">
        <v>6.93</v>
      </c>
      <c r="K969" s="8">
        <v>7.35</v>
      </c>
      <c r="L969" s="8">
        <v>8.19</v>
      </c>
      <c r="M969" s="35" t="str">
        <f>INDEX(YahooDetails[], MATCH(ZACKS_Screener[Ticker], YahooDetails[Ticker],0), 3)</f>
        <v>Industrials</v>
      </c>
      <c r="N969" s="6" t="str">
        <f>INDEX(YahooDetails[], MATCH(ZACKS_Screener[Ticker], YahooDetails[Ticker],0), 2)</f>
        <v>Engineering &amp; Construction</v>
      </c>
      <c r="O96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6.0606060606060601E-2</v>
      </c>
      <c r="P96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0.11428571428571427</v>
      </c>
      <c r="Q969" s="17">
        <f>IFERROR(ZACKS_Screener[[#This Row],[Price]]/ZACKS_Screener[[#This Row],[EPS1]], "")</f>
        <v>15.714285714285715</v>
      </c>
      <c r="R969" s="17">
        <f>IFERROR(ZACKS_Screener[[#This Row],[Price]]/ZACKS_Screener[[#This Row],[EPS2]], "")</f>
        <v>14.102564102564104</v>
      </c>
      <c r="S969" s="17">
        <f>IFERROR(ZACKS_Screener[[#This Row],[PE1]]/(ZACKS_Screener[[#This Row],[EG1]]*100), "")</f>
        <v>2.5928571428571434</v>
      </c>
      <c r="T969" s="17">
        <f>IFERROR(ZACKS_Screener[[#This Row],[PE2]]/(ZACKS_Screener[[#This Row],[EG2]]*100), "")</f>
        <v>1.2339743589743593</v>
      </c>
      <c r="U969"/>
    </row>
    <row r="970" spans="1:21" x14ac:dyDescent="0.25">
      <c r="A970" s="20" t="s">
        <v>3843</v>
      </c>
      <c r="B970" s="34">
        <v>2396.67</v>
      </c>
      <c r="C970" s="6" t="s">
        <v>3842</v>
      </c>
      <c r="D970" s="6" t="s">
        <v>22</v>
      </c>
      <c r="E970" s="6" t="s">
        <v>85</v>
      </c>
      <c r="F970" s="6" t="s">
        <v>286</v>
      </c>
      <c r="G970">
        <v>12</v>
      </c>
      <c r="H970">
        <v>202212</v>
      </c>
      <c r="I970" s="8">
        <v>19.329999999999998</v>
      </c>
      <c r="J970" s="8">
        <v>0.16</v>
      </c>
      <c r="K970" s="8">
        <v>0.26</v>
      </c>
      <c r="L970" s="8">
        <v>0.35</v>
      </c>
      <c r="M970" s="35" t="str">
        <f>INDEX(YahooDetails[], MATCH(ZACKS_Screener[Ticker], YahooDetails[Ticker],0), 3)</f>
        <v>Technology</v>
      </c>
      <c r="N970" s="6" t="str">
        <f>INDEX(YahooDetails[], MATCH(ZACKS_Screener[Ticker], YahooDetails[Ticker],0), 2)</f>
        <v>Software—Application</v>
      </c>
      <c r="O97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0.625</v>
      </c>
      <c r="P97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0.34615384615384603</v>
      </c>
      <c r="Q970" s="17">
        <f>IFERROR(ZACKS_Screener[[#This Row],[Price]]/ZACKS_Screener[[#This Row],[EPS1]], "")</f>
        <v>74.34615384615384</v>
      </c>
      <c r="R970" s="17">
        <f>IFERROR(ZACKS_Screener[[#This Row],[Price]]/ZACKS_Screener[[#This Row],[EPS2]], "")</f>
        <v>55.228571428571428</v>
      </c>
      <c r="S970" s="17">
        <f>IFERROR(ZACKS_Screener[[#This Row],[PE1]]/(ZACKS_Screener[[#This Row],[EG1]]*100), "")</f>
        <v>1.1895384615384614</v>
      </c>
      <c r="T970" s="17">
        <f>IFERROR(ZACKS_Screener[[#This Row],[PE2]]/(ZACKS_Screener[[#This Row],[EG2]]*100), "")</f>
        <v>1.595492063492064</v>
      </c>
      <c r="U970"/>
    </row>
    <row r="971" spans="1:21" x14ac:dyDescent="0.25">
      <c r="A971" s="20" t="s">
        <v>1682</v>
      </c>
      <c r="B971" s="34">
        <v>8213.06</v>
      </c>
      <c r="C971" s="6" t="s">
        <v>1681</v>
      </c>
      <c r="D971" s="6" t="s">
        <v>22</v>
      </c>
      <c r="E971" s="6" t="s">
        <v>41</v>
      </c>
      <c r="F971" s="6" t="s">
        <v>317</v>
      </c>
      <c r="G971">
        <v>12</v>
      </c>
      <c r="H971">
        <v>202212</v>
      </c>
      <c r="I971" s="8">
        <v>128.05000000000001</v>
      </c>
      <c r="J971" s="8">
        <v>13.2</v>
      </c>
      <c r="K971" s="8">
        <v>17.41</v>
      </c>
      <c r="L971" s="8">
        <v>19.600000000000001</v>
      </c>
      <c r="M971" s="35" t="str">
        <f>INDEX(YahooDetails[], MATCH(ZACKS_Screener[Ticker], YahooDetails[Ticker],0), 3)</f>
        <v>Healthcare</v>
      </c>
      <c r="N971" s="6" t="str">
        <f>INDEX(YahooDetails[], MATCH(ZACKS_Screener[Ticker], YahooDetails[Ticker],0), 2)</f>
        <v>Biotechnology</v>
      </c>
      <c r="O97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0.31893939393939402</v>
      </c>
      <c r="P97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0.12578977599080995</v>
      </c>
      <c r="Q971" s="17">
        <f>IFERROR(ZACKS_Screener[[#This Row],[Price]]/ZACKS_Screener[[#This Row],[EPS1]], "")</f>
        <v>7.3549684089603682</v>
      </c>
      <c r="R971" s="17">
        <f>IFERROR(ZACKS_Screener[[#This Row],[Price]]/ZACKS_Screener[[#This Row],[EPS2]], "")</f>
        <v>6.5331632653061229</v>
      </c>
      <c r="S971" s="17">
        <f>IFERROR(ZACKS_Screener[[#This Row],[PE1]]/(ZACKS_Screener[[#This Row],[EG1]]*100), "")</f>
        <v>0.23060708550659581</v>
      </c>
      <c r="T971" s="17">
        <f>IFERROR(ZACKS_Screener[[#This Row],[PE2]]/(ZACKS_Screener[[#This Row],[EG2]]*100), "")</f>
        <v>0.51937156369397053</v>
      </c>
      <c r="U971"/>
    </row>
    <row r="972" spans="1:21" x14ac:dyDescent="0.25">
      <c r="A972" s="20" t="s">
        <v>1684</v>
      </c>
      <c r="B972" s="34">
        <v>18028.490000000002</v>
      </c>
      <c r="C972" s="6" t="s">
        <v>1683</v>
      </c>
      <c r="D972" s="6" t="s">
        <v>22</v>
      </c>
      <c r="E972" s="6" t="s">
        <v>23</v>
      </c>
      <c r="F972" s="6" t="s">
        <v>1685</v>
      </c>
      <c r="G972">
        <v>12</v>
      </c>
      <c r="H972">
        <v>202212</v>
      </c>
      <c r="I972" s="8">
        <v>173.94</v>
      </c>
      <c r="J972" s="8">
        <v>9.2100000000000009</v>
      </c>
      <c r="K972" s="8">
        <v>8.48</v>
      </c>
      <c r="L972" s="8">
        <v>9.4600000000000009</v>
      </c>
      <c r="M972" s="35" t="str">
        <f>INDEX(YahooDetails[], MATCH(ZACKS_Screener[Ticker], YahooDetails[Ticker],0), 3)</f>
        <v>Industrials</v>
      </c>
      <c r="N972" s="6" t="str">
        <f>INDEX(YahooDetails[], MATCH(ZACKS_Screener[Ticker], YahooDetails[Ticker],0), 2)</f>
        <v>Integrated Freight &amp; Logistics</v>
      </c>
      <c r="O97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-7.9261672095548352E-2</v>
      </c>
      <c r="P97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0.1155660377358491</v>
      </c>
      <c r="Q972" s="17">
        <f>IFERROR(ZACKS_Screener[[#This Row],[Price]]/ZACKS_Screener[[#This Row],[EPS1]], "")</f>
        <v>20.511792452830189</v>
      </c>
      <c r="R972" s="17">
        <f>IFERROR(ZACKS_Screener[[#This Row],[Price]]/ZACKS_Screener[[#This Row],[EPS2]], "")</f>
        <v>18.38689217758985</v>
      </c>
      <c r="S972" s="17">
        <f>IFERROR(ZACKS_Screener[[#This Row],[PE1]]/(ZACKS_Screener[[#This Row],[EG1]]*100), "")</f>
        <v>-2.5878576505556983</v>
      </c>
      <c r="T972" s="17">
        <f>IFERROR(ZACKS_Screener[[#This Row],[PE2]]/(ZACKS_Screener[[#This Row],[EG2]]*100), "")</f>
        <v>1.591029037407774</v>
      </c>
      <c r="U972"/>
    </row>
    <row r="973" spans="1:21" x14ac:dyDescent="0.25">
      <c r="A973" s="20" t="s">
        <v>1687</v>
      </c>
      <c r="B973" s="34">
        <v>14049.94</v>
      </c>
      <c r="C973" s="6" t="s">
        <v>1686</v>
      </c>
      <c r="D973" s="6" t="s">
        <v>13</v>
      </c>
      <c r="E973" s="6" t="s">
        <v>14</v>
      </c>
      <c r="F973" s="6" t="s">
        <v>1688</v>
      </c>
      <c r="G973">
        <v>8</v>
      </c>
      <c r="H973">
        <v>202208</v>
      </c>
      <c r="I973" s="8">
        <v>105.89</v>
      </c>
      <c r="J973" s="8">
        <v>7.65</v>
      </c>
      <c r="K973" s="8">
        <v>8.4</v>
      </c>
      <c r="L973" s="8">
        <v>9.0500000000000007</v>
      </c>
      <c r="M973" s="35" t="str">
        <f>INDEX(YahooDetails[], MATCH(ZACKS_Screener[Ticker], YahooDetails[Ticker],0), 3)</f>
        <v>Technology</v>
      </c>
      <c r="N973" s="6" t="str">
        <f>INDEX(YahooDetails[], MATCH(ZACKS_Screener[Ticker], YahooDetails[Ticker],0), 2)</f>
        <v>Electronic Components</v>
      </c>
      <c r="O97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9.8039215686274508E-2</v>
      </c>
      <c r="P97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7.7380952380952425E-2</v>
      </c>
      <c r="Q973" s="17">
        <f>IFERROR(ZACKS_Screener[[#This Row],[Price]]/ZACKS_Screener[[#This Row],[EPS1]], "")</f>
        <v>12.605952380952381</v>
      </c>
      <c r="R973" s="17">
        <f>IFERROR(ZACKS_Screener[[#This Row],[Price]]/ZACKS_Screener[[#This Row],[EPS2]], "")</f>
        <v>11.700552486187844</v>
      </c>
      <c r="S973" s="17">
        <f>IFERROR(ZACKS_Screener[[#This Row],[PE1]]/(ZACKS_Screener[[#This Row],[EG1]]*100), "")</f>
        <v>1.2858071428571427</v>
      </c>
      <c r="T973" s="17">
        <f>IFERROR(ZACKS_Screener[[#This Row],[PE2]]/(ZACKS_Screener[[#This Row],[EG2]]*100), "")</f>
        <v>1.5120713982150435</v>
      </c>
      <c r="U973"/>
    </row>
    <row r="974" spans="1:21" x14ac:dyDescent="0.25">
      <c r="A974" s="20" t="s">
        <v>3845</v>
      </c>
      <c r="B974" s="34">
        <v>2659.28</v>
      </c>
      <c r="C974" s="6" t="s">
        <v>3844</v>
      </c>
      <c r="D974" s="6" t="s">
        <v>22</v>
      </c>
      <c r="E974" s="6" t="s">
        <v>23</v>
      </c>
      <c r="F974" s="6" t="s">
        <v>24</v>
      </c>
      <c r="G974">
        <v>12</v>
      </c>
      <c r="H974">
        <v>202212</v>
      </c>
      <c r="I974" s="8">
        <v>8.11</v>
      </c>
      <c r="J974" s="8">
        <v>-0.8</v>
      </c>
      <c r="K974" s="8">
        <v>0.67</v>
      </c>
      <c r="L974" s="8">
        <v>1.2</v>
      </c>
      <c r="M974" s="35" t="str">
        <f>INDEX(YahooDetails[], MATCH(ZACKS_Screener[Ticker], YahooDetails[Ticker],0), 3)</f>
        <v>Industrials</v>
      </c>
      <c r="N974" s="6" t="str">
        <f>INDEX(YahooDetails[], MATCH(ZACKS_Screener[Ticker], YahooDetails[Ticker],0), 2)</f>
        <v>Airlines</v>
      </c>
      <c r="O97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97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0.79104477611940283</v>
      </c>
      <c r="Q974" s="17">
        <f>IFERROR(ZACKS_Screener[[#This Row],[Price]]/ZACKS_Screener[[#This Row],[EPS1]], "")</f>
        <v>12.104477611940297</v>
      </c>
      <c r="R974" s="17">
        <f>IFERROR(ZACKS_Screener[[#This Row],[Price]]/ZACKS_Screener[[#This Row],[EPS2]], "")</f>
        <v>6.7583333333333329</v>
      </c>
      <c r="S974" s="17">
        <f>IFERROR(ZACKS_Screener[[#This Row],[PE1]]/(ZACKS_Screener[[#This Row],[EG1]]*100), "")</f>
        <v>0.12104477611940297</v>
      </c>
      <c r="T974" s="17">
        <f>IFERROR(ZACKS_Screener[[#This Row],[PE2]]/(ZACKS_Screener[[#This Row],[EG2]]*100), "")</f>
        <v>8.5435534591194975E-2</v>
      </c>
      <c r="U974"/>
    </row>
    <row r="975" spans="1:21" x14ac:dyDescent="0.25">
      <c r="A975" s="20" t="s">
        <v>1690</v>
      </c>
      <c r="B975" s="34">
        <v>3899.9</v>
      </c>
      <c r="C975" s="6" t="s">
        <v>1689</v>
      </c>
      <c r="D975" s="6" t="s">
        <v>13</v>
      </c>
      <c r="E975" s="6" t="s">
        <v>18</v>
      </c>
      <c r="F975" s="6" t="s">
        <v>1691</v>
      </c>
      <c r="G975">
        <v>12</v>
      </c>
      <c r="H975">
        <v>202212</v>
      </c>
      <c r="I975" s="8">
        <v>122.56</v>
      </c>
      <c r="J975" s="8">
        <v>4.7699999999999996</v>
      </c>
      <c r="K975" s="8">
        <v>5.34</v>
      </c>
      <c r="L975" s="8">
        <v>6.16</v>
      </c>
      <c r="M975" s="35" t="str">
        <f>INDEX(YahooDetails[], MATCH(ZACKS_Screener[Ticker], YahooDetails[Ticker],0), 3)</f>
        <v>Industrials</v>
      </c>
      <c r="N975" s="6" t="str">
        <f>INDEX(YahooDetails[], MATCH(ZACKS_Screener[Ticker], YahooDetails[Ticker],0), 2)</f>
        <v>Specialty Industrial Machinery</v>
      </c>
      <c r="O97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0.11949685534591202</v>
      </c>
      <c r="P97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0.153558052434457</v>
      </c>
      <c r="Q975" s="17">
        <f>IFERROR(ZACKS_Screener[[#This Row],[Price]]/ZACKS_Screener[[#This Row],[EPS1]], "")</f>
        <v>22.951310861423224</v>
      </c>
      <c r="R975" s="17">
        <f>IFERROR(ZACKS_Screener[[#This Row],[Price]]/ZACKS_Screener[[#This Row],[EPS2]], "")</f>
        <v>19.896103896103895</v>
      </c>
      <c r="S975" s="17">
        <f>IFERROR(ZACKS_Screener[[#This Row],[PE1]]/(ZACKS_Screener[[#This Row],[EG1]]*100), "")</f>
        <v>1.9206623299822581</v>
      </c>
      <c r="T975" s="17">
        <f>IFERROR(ZACKS_Screener[[#This Row],[PE2]]/(ZACKS_Screener[[#This Row],[EG2]]*100), "")</f>
        <v>1.295673107380424</v>
      </c>
      <c r="U975"/>
    </row>
    <row r="976" spans="1:21" x14ac:dyDescent="0.25">
      <c r="A976" s="20" t="s">
        <v>1693</v>
      </c>
      <c r="B976" s="34">
        <v>45076.69</v>
      </c>
      <c r="C976" s="6" t="s">
        <v>1692</v>
      </c>
      <c r="D976" s="6" t="s">
        <v>13</v>
      </c>
      <c r="E976" s="6" t="s">
        <v>18</v>
      </c>
      <c r="F976" s="6" t="s">
        <v>115</v>
      </c>
      <c r="G976">
        <v>9</v>
      </c>
      <c r="H976">
        <v>202209</v>
      </c>
      <c r="I976" s="8">
        <v>65.7</v>
      </c>
      <c r="J976" s="8">
        <v>3</v>
      </c>
      <c r="K976" s="8">
        <v>3.57</v>
      </c>
      <c r="L976" s="8">
        <v>4.04</v>
      </c>
      <c r="M976" s="35" t="str">
        <f>INDEX(YahooDetails[], MATCH(ZACKS_Screener[Ticker], YahooDetails[Ticker],0), 3)</f>
        <v>Industrials</v>
      </c>
      <c r="N976" s="6" t="str">
        <f>INDEX(YahooDetails[], MATCH(ZACKS_Screener[Ticker], YahooDetails[Ticker],0), 2)</f>
        <v>Building Products &amp; Equipment</v>
      </c>
      <c r="O97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0.18999999999999995</v>
      </c>
      <c r="P97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0.13165266106442583</v>
      </c>
      <c r="Q976" s="17">
        <f>IFERROR(ZACKS_Screener[[#This Row],[Price]]/ZACKS_Screener[[#This Row],[EPS1]], "")</f>
        <v>18.403361344537817</v>
      </c>
      <c r="R976" s="17">
        <f>IFERROR(ZACKS_Screener[[#This Row],[Price]]/ZACKS_Screener[[#This Row],[EPS2]], "")</f>
        <v>16.262376237623762</v>
      </c>
      <c r="S976" s="17">
        <f>IFERROR(ZACKS_Screener[[#This Row],[PE1]]/(ZACKS_Screener[[#This Row],[EG1]]*100), "")</f>
        <v>0.96859796550199073</v>
      </c>
      <c r="T976" s="17">
        <f>IFERROR(ZACKS_Screener[[#This Row],[PE2]]/(ZACKS_Screener[[#This Row],[EG2]]*100), "")</f>
        <v>1.2352485780492937</v>
      </c>
      <c r="U976"/>
    </row>
    <row r="977" spans="1:21" x14ac:dyDescent="0.25">
      <c r="A977" s="20" t="s">
        <v>1695</v>
      </c>
      <c r="B977" s="34">
        <v>50763.58</v>
      </c>
      <c r="C977" s="6" t="s">
        <v>1694</v>
      </c>
      <c r="D977" s="6" t="s">
        <v>22</v>
      </c>
      <c r="E977" s="6" t="s">
        <v>30</v>
      </c>
      <c r="F977" s="6" t="s">
        <v>256</v>
      </c>
      <c r="G977">
        <v>12</v>
      </c>
      <c r="H977">
        <v>202212</v>
      </c>
      <c r="I977" s="8">
        <v>37.17</v>
      </c>
      <c r="J977" s="8">
        <v>2.57</v>
      </c>
      <c r="K977" s="8">
        <v>2.78</v>
      </c>
      <c r="L977" s="8">
        <v>3.3</v>
      </c>
      <c r="M977" s="35" t="str">
        <f>INDEX(YahooDetails[], MATCH(ZACKS_Screener[Ticker], YahooDetails[Ticker],0), 3)</f>
        <v>Consumer Cyclical</v>
      </c>
      <c r="N977" s="6" t="str">
        <f>INDEX(YahooDetails[], MATCH(ZACKS_Screener[Ticker], YahooDetails[Ticker],0), 2)</f>
        <v>Internet Retail</v>
      </c>
      <c r="O97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8.1712062256809326E-2</v>
      </c>
      <c r="P97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0.18705035971223025</v>
      </c>
      <c r="Q977" s="17">
        <f>IFERROR(ZACKS_Screener[[#This Row],[Price]]/ZACKS_Screener[[#This Row],[EPS1]], "")</f>
        <v>13.370503597122303</v>
      </c>
      <c r="R977" s="17">
        <f>IFERROR(ZACKS_Screener[[#This Row],[Price]]/ZACKS_Screener[[#This Row],[EPS2]], "")</f>
        <v>11.263636363636365</v>
      </c>
      <c r="S977" s="17">
        <f>IFERROR(ZACKS_Screener[[#This Row],[PE1]]/(ZACKS_Screener[[#This Row],[EG1]]*100), "")</f>
        <v>1.6362949640287772</v>
      </c>
      <c r="T977" s="17">
        <f>IFERROR(ZACKS_Screener[[#This Row],[PE2]]/(ZACKS_Screener[[#This Row],[EG2]]*100), "")</f>
        <v>0.60217132867132861</v>
      </c>
      <c r="U977"/>
    </row>
    <row r="978" spans="1:21" x14ac:dyDescent="0.25">
      <c r="A978" s="20" t="s">
        <v>1697</v>
      </c>
      <c r="B978" s="34">
        <v>7652.76</v>
      </c>
      <c r="C978" s="6" t="s">
        <v>1696</v>
      </c>
      <c r="D978" s="6" t="s">
        <v>13</v>
      </c>
      <c r="E978" s="6" t="s">
        <v>37</v>
      </c>
      <c r="F978" s="6" t="s">
        <v>379</v>
      </c>
      <c r="G978">
        <v>11</v>
      </c>
      <c r="H978">
        <v>202211</v>
      </c>
      <c r="I978" s="8">
        <v>33.07</v>
      </c>
      <c r="J978" s="8">
        <v>3.37</v>
      </c>
      <c r="K978" s="8">
        <v>2.12</v>
      </c>
      <c r="L978" s="8">
        <v>3.49</v>
      </c>
      <c r="M978" s="35" t="str">
        <f>INDEX(YahooDetails[], MATCH(ZACKS_Screener[Ticker], YahooDetails[Ticker],0), 3)</f>
        <v>Financial Services</v>
      </c>
      <c r="N978" s="6" t="str">
        <f>INDEX(YahooDetails[], MATCH(ZACKS_Screener[Ticker], YahooDetails[Ticker],0), 2)</f>
        <v>Capital Markets</v>
      </c>
      <c r="O97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-0.37091988130563797</v>
      </c>
      <c r="P97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0.64622641509433965</v>
      </c>
      <c r="Q978" s="17">
        <f>IFERROR(ZACKS_Screener[[#This Row],[Price]]/ZACKS_Screener[[#This Row],[EPS1]], "")</f>
        <v>15.599056603773585</v>
      </c>
      <c r="R978" s="17">
        <f>IFERROR(ZACKS_Screener[[#This Row],[Price]]/ZACKS_Screener[[#This Row],[EPS2]], "")</f>
        <v>9.4756446991404015</v>
      </c>
      <c r="S978" s="17">
        <f>IFERROR(ZACKS_Screener[[#This Row],[PE1]]/(ZACKS_Screener[[#This Row],[EG1]]*100), "")</f>
        <v>-0.42055056603773583</v>
      </c>
      <c r="T978" s="17">
        <f>IFERROR(ZACKS_Screener[[#This Row],[PE2]]/(ZACKS_Screener[[#This Row],[EG2]]*100), "")</f>
        <v>0.1466304143224646</v>
      </c>
      <c r="U978"/>
    </row>
    <row r="979" spans="1:21" x14ac:dyDescent="0.25">
      <c r="A979" s="20" t="s">
        <v>1699</v>
      </c>
      <c r="B979" s="34">
        <v>4608.6000000000004</v>
      </c>
      <c r="C979" s="6" t="s">
        <v>1698</v>
      </c>
      <c r="D979" s="6" t="s">
        <v>13</v>
      </c>
      <c r="E979" s="6" t="s">
        <v>37</v>
      </c>
      <c r="F979" s="6" t="s">
        <v>38</v>
      </c>
      <c r="G979">
        <v>12</v>
      </c>
      <c r="H979">
        <v>202212</v>
      </c>
      <c r="I979" s="8">
        <v>27.82</v>
      </c>
      <c r="J979" s="8">
        <v>2.6</v>
      </c>
      <c r="K979" s="8">
        <v>2.2599999999999998</v>
      </c>
      <c r="L979" s="8">
        <v>2.5</v>
      </c>
      <c r="M979" s="35" t="str">
        <f>INDEX(YahooDetails[], MATCH(ZACKS_Screener[Ticker], YahooDetails[Ticker],0), 3)</f>
        <v>Financial Services</v>
      </c>
      <c r="N979" s="6" t="str">
        <f>INDEX(YahooDetails[], MATCH(ZACKS_Screener[Ticker], YahooDetails[Ticker],0), 2)</f>
        <v>Asset Management</v>
      </c>
      <c r="O97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-0.13076923076923089</v>
      </c>
      <c r="P97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0.10619469026548684</v>
      </c>
      <c r="Q979" s="17">
        <f>IFERROR(ZACKS_Screener[[#This Row],[Price]]/ZACKS_Screener[[#This Row],[EPS1]], "")</f>
        <v>12.309734513274337</v>
      </c>
      <c r="R979" s="17">
        <f>IFERROR(ZACKS_Screener[[#This Row],[Price]]/ZACKS_Screener[[#This Row],[EPS2]], "")</f>
        <v>11.128</v>
      </c>
      <c r="S979" s="17">
        <f>IFERROR(ZACKS_Screener[[#This Row],[PE1]]/(ZACKS_Screener[[#This Row],[EG1]]*100), "")</f>
        <v>-0.94133263925038968</v>
      </c>
      <c r="T979" s="17">
        <f>IFERROR(ZACKS_Screener[[#This Row],[PE2]]/(ZACKS_Screener[[#This Row],[EG2]]*100), "")</f>
        <v>1.0478866666666655</v>
      </c>
      <c r="U979"/>
    </row>
    <row r="980" spans="1:21" x14ac:dyDescent="0.25">
      <c r="A980" s="20" t="s">
        <v>1701</v>
      </c>
      <c r="B980" s="34">
        <v>12112.34</v>
      </c>
      <c r="C980" s="6" t="s">
        <v>1700</v>
      </c>
      <c r="D980" s="6" t="s">
        <v>13</v>
      </c>
      <c r="E980" s="6" t="s">
        <v>26</v>
      </c>
      <c r="F980" s="6" t="s">
        <v>64</v>
      </c>
      <c r="G980">
        <v>3</v>
      </c>
      <c r="H980">
        <v>202303</v>
      </c>
      <c r="I980" s="8">
        <v>27.4</v>
      </c>
      <c r="J980" s="8">
        <v>1.36</v>
      </c>
      <c r="K980" s="8">
        <v>1.25</v>
      </c>
      <c r="L980" s="8">
        <v>1.35</v>
      </c>
      <c r="M980" s="35" t="str">
        <f>INDEX(YahooDetails[], MATCH(ZACKS_Screener[Ticker], YahooDetails[Ticker],0), 3)</f>
        <v>Basic Materials</v>
      </c>
      <c r="N980" s="6" t="str">
        <f>INDEX(YahooDetails[], MATCH(ZACKS_Screener[Ticker], YahooDetails[Ticker],0), 2)</f>
        <v>Building Materials</v>
      </c>
      <c r="O98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-8.088235294117653E-2</v>
      </c>
      <c r="P98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8.0000000000000071E-2</v>
      </c>
      <c r="Q980" s="17">
        <f>IFERROR(ZACKS_Screener[[#This Row],[Price]]/ZACKS_Screener[[#This Row],[EPS1]], "")</f>
        <v>21.919999999999998</v>
      </c>
      <c r="R980" s="17">
        <f>IFERROR(ZACKS_Screener[[#This Row],[Price]]/ZACKS_Screener[[#This Row],[EPS2]], "")</f>
        <v>20.296296296296294</v>
      </c>
      <c r="S980" s="17">
        <f>IFERROR(ZACKS_Screener[[#This Row],[PE1]]/(ZACKS_Screener[[#This Row],[EG1]]*100), "")</f>
        <v>-2.7101090909090884</v>
      </c>
      <c r="T980" s="17">
        <f>IFERROR(ZACKS_Screener[[#This Row],[PE2]]/(ZACKS_Screener[[#This Row],[EG2]]*100), "")</f>
        <v>2.5370370370370345</v>
      </c>
      <c r="U980"/>
    </row>
    <row r="981" spans="1:21" x14ac:dyDescent="0.25">
      <c r="A981" s="20" t="s">
        <v>3850</v>
      </c>
      <c r="B981" s="34">
        <v>3001.05</v>
      </c>
      <c r="C981" s="6" t="s">
        <v>3849</v>
      </c>
      <c r="D981" s="6" t="s">
        <v>22</v>
      </c>
      <c r="E981" s="6" t="s">
        <v>51</v>
      </c>
      <c r="F981" s="6" t="s">
        <v>308</v>
      </c>
      <c r="G981">
        <v>9</v>
      </c>
      <c r="H981">
        <v>202209</v>
      </c>
      <c r="I981" s="8">
        <v>155.88</v>
      </c>
      <c r="J981" s="8">
        <v>2.76</v>
      </c>
      <c r="K981" s="8">
        <v>3.85</v>
      </c>
      <c r="L981" s="8">
        <v>5.28</v>
      </c>
      <c r="M981" s="35" t="str">
        <f>INDEX(YahooDetails[], MATCH(ZACKS_Screener[Ticker], YahooDetails[Ticker],0), 3)</f>
        <v>Consumer Defensive</v>
      </c>
      <c r="N981" s="6" t="str">
        <f>INDEX(YahooDetails[], MATCH(ZACKS_Screener[Ticker], YahooDetails[Ticker],0), 2)</f>
        <v>Packaged Foods</v>
      </c>
      <c r="O98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0.3949275362318842</v>
      </c>
      <c r="P98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0.37142857142857144</v>
      </c>
      <c r="Q981" s="17">
        <f>IFERROR(ZACKS_Screener[[#This Row],[Price]]/ZACKS_Screener[[#This Row],[EPS1]], "")</f>
        <v>40.488311688311683</v>
      </c>
      <c r="R981" s="17">
        <f>IFERROR(ZACKS_Screener[[#This Row],[Price]]/ZACKS_Screener[[#This Row],[EPS2]], "")</f>
        <v>29.52272727272727</v>
      </c>
      <c r="S981" s="17">
        <f>IFERROR(ZACKS_Screener[[#This Row],[PE1]]/(ZACKS_Screener[[#This Row],[EG1]]*100), "")</f>
        <v>1.0252086262361486</v>
      </c>
      <c r="T981" s="17">
        <f>IFERROR(ZACKS_Screener[[#This Row],[PE2]]/(ZACKS_Screener[[#This Row],[EG2]]*100), "")</f>
        <v>0.79484265734265724</v>
      </c>
      <c r="U981"/>
    </row>
    <row r="982" spans="1:21" x14ac:dyDescent="0.25">
      <c r="A982" s="20" t="s">
        <v>1703</v>
      </c>
      <c r="B982" s="34">
        <v>11934.06</v>
      </c>
      <c r="C982" s="6" t="s">
        <v>1702</v>
      </c>
      <c r="D982" s="6" t="s">
        <v>22</v>
      </c>
      <c r="E982" s="6" t="s">
        <v>14</v>
      </c>
      <c r="F982" s="6" t="s">
        <v>1704</v>
      </c>
      <c r="G982">
        <v>6</v>
      </c>
      <c r="H982">
        <v>202206</v>
      </c>
      <c r="I982" s="8">
        <v>163.76</v>
      </c>
      <c r="J982" s="8">
        <v>4.9400000000000004</v>
      </c>
      <c r="K982" s="8">
        <v>4.83</v>
      </c>
      <c r="L982" s="8">
        <v>5.3</v>
      </c>
      <c r="M982" s="35" t="str">
        <f>INDEX(YahooDetails[], MATCH(ZACKS_Screener[Ticker], YahooDetails[Ticker],0), 3)</f>
        <v>Technology</v>
      </c>
      <c r="N982" s="6" t="str">
        <f>INDEX(YahooDetails[], MATCH(ZACKS_Screener[Ticker], YahooDetails[Ticker],0), 2)</f>
        <v>Information Technology Services</v>
      </c>
      <c r="O98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-2.2267206477732858E-2</v>
      </c>
      <c r="P98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9.7308488612836391E-2</v>
      </c>
      <c r="Q982" s="17">
        <f>IFERROR(ZACKS_Screener[[#This Row],[Price]]/ZACKS_Screener[[#This Row],[EPS1]], "")</f>
        <v>33.904761904761905</v>
      </c>
      <c r="R982" s="17">
        <f>IFERROR(ZACKS_Screener[[#This Row],[Price]]/ZACKS_Screener[[#This Row],[EPS2]], "")</f>
        <v>30.898113207547169</v>
      </c>
      <c r="S982" s="17">
        <f>IFERROR(ZACKS_Screener[[#This Row],[PE1]]/(ZACKS_Screener[[#This Row],[EG1]]*100), "")</f>
        <v>-15.226320346320302</v>
      </c>
      <c r="T982" s="17">
        <f>IFERROR(ZACKS_Screener[[#This Row],[PE2]]/(ZACKS_Screener[[#This Row],[EG2]]*100), "")</f>
        <v>3.1752741870734655</v>
      </c>
      <c r="U982"/>
    </row>
    <row r="983" spans="1:21" x14ac:dyDescent="0.25">
      <c r="A983" s="20" t="s">
        <v>3852</v>
      </c>
      <c r="B983" s="34">
        <v>2227.62</v>
      </c>
      <c r="C983" s="6" t="s">
        <v>3851</v>
      </c>
      <c r="D983" s="6" t="s">
        <v>13</v>
      </c>
      <c r="E983" s="6" t="s">
        <v>223</v>
      </c>
      <c r="F983" s="6" t="s">
        <v>311</v>
      </c>
      <c r="G983">
        <v>12</v>
      </c>
      <c r="H983">
        <v>202212</v>
      </c>
      <c r="I983" s="8">
        <v>43.65</v>
      </c>
      <c r="J983" s="8">
        <v>5.21</v>
      </c>
      <c r="K983" s="8">
        <v>8.3000000000000007</v>
      </c>
      <c r="L983" s="8">
        <v>9.6</v>
      </c>
      <c r="M983" s="35" t="str">
        <f>INDEX(YahooDetails[], MATCH(ZACKS_Screener[Ticker], YahooDetails[Ticker],0), 3)</f>
        <v>Technology</v>
      </c>
      <c r="N983" s="6" t="str">
        <f>INDEX(YahooDetails[], MATCH(ZACKS_Screener[Ticker], YahooDetails[Ticker],0), 2)</f>
        <v>Solar</v>
      </c>
      <c r="O98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0.59309021113243776</v>
      </c>
      <c r="P98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0.15662650602409625</v>
      </c>
      <c r="Q983" s="17">
        <f>IFERROR(ZACKS_Screener[[#This Row],[Price]]/ZACKS_Screener[[#This Row],[EPS1]], "")</f>
        <v>5.2590361445783129</v>
      </c>
      <c r="R983" s="17">
        <f>IFERROR(ZACKS_Screener[[#This Row],[Price]]/ZACKS_Screener[[#This Row],[EPS2]], "")</f>
        <v>4.546875</v>
      </c>
      <c r="S983" s="17">
        <f>IFERROR(ZACKS_Screener[[#This Row],[PE1]]/(ZACKS_Screener[[#This Row],[EG1]]*100), "")</f>
        <v>8.8671774476546936E-2</v>
      </c>
      <c r="T983" s="17">
        <f>IFERROR(ZACKS_Screener[[#This Row],[PE2]]/(ZACKS_Screener[[#This Row],[EG2]]*100), "")</f>
        <v>0.29030048076923098</v>
      </c>
      <c r="U983"/>
    </row>
    <row r="984" spans="1:21" x14ac:dyDescent="0.25">
      <c r="A984" s="20" t="s">
        <v>1706</v>
      </c>
      <c r="B984" s="34">
        <v>7069.21</v>
      </c>
      <c r="C984" s="6" t="s">
        <v>1705</v>
      </c>
      <c r="D984" s="6" t="s">
        <v>13</v>
      </c>
      <c r="E984" s="6" t="s">
        <v>37</v>
      </c>
      <c r="F984" s="6" t="s">
        <v>458</v>
      </c>
      <c r="G984">
        <v>12</v>
      </c>
      <c r="H984">
        <v>202212</v>
      </c>
      <c r="I984" s="8">
        <v>148</v>
      </c>
      <c r="J984" s="8">
        <v>15.71</v>
      </c>
      <c r="K984" s="8">
        <v>13.83</v>
      </c>
      <c r="L984" s="8">
        <v>18.079999999999998</v>
      </c>
      <c r="M984" s="35" t="str">
        <f>INDEX(YahooDetails[], MATCH(ZACKS_Screener[Ticker], YahooDetails[Ticker],0), 3)</f>
        <v>Real Estate</v>
      </c>
      <c r="N984" s="6" t="str">
        <f>INDEX(YahooDetails[], MATCH(ZACKS_Screener[Ticker], YahooDetails[Ticker],0), 2)</f>
        <v>Real Estate Services</v>
      </c>
      <c r="O98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-0.11966900063653728</v>
      </c>
      <c r="P98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0.30730296456977574</v>
      </c>
      <c r="Q984" s="17">
        <f>IFERROR(ZACKS_Screener[[#This Row],[Price]]/ZACKS_Screener[[#This Row],[EPS1]], "")</f>
        <v>10.701373825018077</v>
      </c>
      <c r="R984" s="17">
        <f>IFERROR(ZACKS_Screener[[#This Row],[Price]]/ZACKS_Screener[[#This Row],[EPS2]], "")</f>
        <v>8.1858407079646032</v>
      </c>
      <c r="S984" s="17">
        <f>IFERROR(ZACKS_Screener[[#This Row],[PE1]]/(ZACKS_Screener[[#This Row],[EG1]]*100), "")</f>
        <v>-0.89424778080337197</v>
      </c>
      <c r="T984" s="17">
        <f>IFERROR(ZACKS_Screener[[#This Row],[PE2]]/(ZACKS_Screener[[#This Row],[EG2]]*100), "")</f>
        <v>0.26637688703800116</v>
      </c>
      <c r="U984"/>
    </row>
    <row r="985" spans="1:21" x14ac:dyDescent="0.25">
      <c r="A985" s="20" t="s">
        <v>1708</v>
      </c>
      <c r="B985" s="34">
        <v>426530.25</v>
      </c>
      <c r="C985" s="6" t="s">
        <v>1707</v>
      </c>
      <c r="D985" s="6" t="s">
        <v>13</v>
      </c>
      <c r="E985" s="6" t="s">
        <v>41</v>
      </c>
      <c r="F985" s="6" t="s">
        <v>42</v>
      </c>
      <c r="G985">
        <v>12</v>
      </c>
      <c r="H985">
        <v>202212</v>
      </c>
      <c r="I985" s="8">
        <v>164.13</v>
      </c>
      <c r="J985" s="8">
        <v>10.15</v>
      </c>
      <c r="K985" s="8">
        <v>10.66</v>
      </c>
      <c r="L985" s="8">
        <v>11.01</v>
      </c>
      <c r="M985" s="35" t="str">
        <f>INDEX(YahooDetails[], MATCH(ZACKS_Screener[Ticker], YahooDetails[Ticker],0), 3)</f>
        <v>Healthcare</v>
      </c>
      <c r="N985" s="6" t="str">
        <f>INDEX(YahooDetails[], MATCH(ZACKS_Screener[Ticker], YahooDetails[Ticker],0), 2)</f>
        <v>Drug Manufacturers—General</v>
      </c>
      <c r="O98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5.0246305418719189E-2</v>
      </c>
      <c r="P98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3.2833020637898655E-2</v>
      </c>
      <c r="Q985" s="17">
        <f>IFERROR(ZACKS_Screener[[#This Row],[Price]]/ZACKS_Screener[[#This Row],[EPS1]], "")</f>
        <v>15.396810506566604</v>
      </c>
      <c r="R985" s="17">
        <f>IFERROR(ZACKS_Screener[[#This Row],[Price]]/ZACKS_Screener[[#This Row],[EPS2]], "")</f>
        <v>14.907356948228882</v>
      </c>
      <c r="S985" s="17">
        <f>IFERROR(ZACKS_Screener[[#This Row],[PE1]]/(ZACKS_Screener[[#This Row],[EG1]]*100), "")</f>
        <v>3.0642671890519821</v>
      </c>
      <c r="T985" s="17">
        <f>IFERROR(ZACKS_Screener[[#This Row],[PE2]]/(ZACKS_Screener[[#This Row],[EG2]]*100), "")</f>
        <v>4.5403550019462866</v>
      </c>
      <c r="U985"/>
    </row>
    <row r="986" spans="1:21" x14ac:dyDescent="0.25">
      <c r="A986" s="20" t="s">
        <v>1709</v>
      </c>
      <c r="B986" s="34">
        <v>8440.06</v>
      </c>
      <c r="C986" s="6" t="s">
        <v>90</v>
      </c>
      <c r="D986" s="6" t="s">
        <v>13</v>
      </c>
      <c r="E986" s="6" t="s">
        <v>37</v>
      </c>
      <c r="F986" s="6" t="s">
        <v>92</v>
      </c>
      <c r="G986">
        <v>12</v>
      </c>
      <c r="H986">
        <v>202212</v>
      </c>
      <c r="I986" s="8">
        <v>91.67</v>
      </c>
      <c r="J986" s="8"/>
      <c r="M986" s="35" t="str">
        <f>INDEX(YahooDetails[], MATCH(ZACKS_Screener[Ticker], YahooDetails[Ticker],0), 3)</f>
        <v/>
      </c>
      <c r="N986" s="6" t="str">
        <f>INDEX(YahooDetails[], MATCH(ZACKS_Screener[Ticker], YahooDetails[Ticker],0), 2)</f>
        <v/>
      </c>
      <c r="O986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986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986" s="17" t="str">
        <f>IFERROR(ZACKS_Screener[[#This Row],[Price]]/ZACKS_Screener[[#This Row],[EPS1]], "")</f>
        <v/>
      </c>
      <c r="R986" s="17" t="str">
        <f>IFERROR(ZACKS_Screener[[#This Row],[Price]]/ZACKS_Screener[[#This Row],[EPS2]], "")</f>
        <v/>
      </c>
      <c r="S986" s="17" t="str">
        <f>IFERROR(ZACKS_Screener[[#This Row],[PE1]]/(ZACKS_Screener[[#This Row],[EG1]]*100), "")</f>
        <v/>
      </c>
      <c r="T986" s="17" t="str">
        <f>IFERROR(ZACKS_Screener[[#This Row],[PE2]]/(ZACKS_Screener[[#This Row],[EG2]]*100), "")</f>
        <v/>
      </c>
      <c r="U986"/>
    </row>
    <row r="987" spans="1:21" x14ac:dyDescent="0.25">
      <c r="A987" s="20" t="s">
        <v>1711</v>
      </c>
      <c r="B987" s="34">
        <v>10130.15</v>
      </c>
      <c r="C987" s="6" t="s">
        <v>1710</v>
      </c>
      <c r="D987" s="6" t="s">
        <v>13</v>
      </c>
      <c r="E987" s="6" t="s">
        <v>14</v>
      </c>
      <c r="F987" s="6" t="s">
        <v>1129</v>
      </c>
      <c r="G987">
        <v>12</v>
      </c>
      <c r="H987">
        <v>202212</v>
      </c>
      <c r="I987" s="8">
        <v>31.5</v>
      </c>
      <c r="J987" s="8">
        <v>1.95</v>
      </c>
      <c r="K987" s="8">
        <v>2.34</v>
      </c>
      <c r="L987" s="8">
        <v>2.5</v>
      </c>
      <c r="M987" s="35" t="str">
        <f>INDEX(YahooDetails[], MATCH(ZACKS_Screener[Ticker], YahooDetails[Ticker],0), 3)</f>
        <v>Technology</v>
      </c>
      <c r="N987" s="6" t="str">
        <f>INDEX(YahooDetails[], MATCH(ZACKS_Screener[Ticker], YahooDetails[Ticker],0), 2)</f>
        <v>Communication Equipment</v>
      </c>
      <c r="O98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0.19999999999999996</v>
      </c>
      <c r="P98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6.8376068376068438E-2</v>
      </c>
      <c r="Q987" s="17">
        <f>IFERROR(ZACKS_Screener[[#This Row],[Price]]/ZACKS_Screener[[#This Row],[EPS1]], "")</f>
        <v>13.461538461538462</v>
      </c>
      <c r="R987" s="17">
        <f>IFERROR(ZACKS_Screener[[#This Row],[Price]]/ZACKS_Screener[[#This Row],[EPS2]], "")</f>
        <v>12.6</v>
      </c>
      <c r="S987" s="17">
        <f>IFERROR(ZACKS_Screener[[#This Row],[PE1]]/(ZACKS_Screener[[#This Row],[EG1]]*100), "")</f>
        <v>0.67307692307692324</v>
      </c>
      <c r="T987" s="17">
        <f>IFERROR(ZACKS_Screener[[#This Row],[PE2]]/(ZACKS_Screener[[#This Row],[EG2]]*100), "")</f>
        <v>1.8427499999999983</v>
      </c>
      <c r="U987"/>
    </row>
    <row r="988" spans="1:21" x14ac:dyDescent="0.25">
      <c r="A988" s="20" t="s">
        <v>1713</v>
      </c>
      <c r="B988" s="34">
        <v>4612.45</v>
      </c>
      <c r="C988" s="6" t="s">
        <v>1712</v>
      </c>
      <c r="D988" s="6" t="s">
        <v>13</v>
      </c>
      <c r="E988" s="6" t="s">
        <v>23</v>
      </c>
      <c r="F988" s="6" t="s">
        <v>24</v>
      </c>
      <c r="G988">
        <v>12</v>
      </c>
      <c r="H988">
        <v>202212</v>
      </c>
      <c r="I988" s="8">
        <v>7.31</v>
      </c>
      <c r="J988" s="8">
        <v>-0.44</v>
      </c>
      <c r="K988" s="8">
        <v>-0.68</v>
      </c>
      <c r="L988" s="8">
        <v>-0.61</v>
      </c>
      <c r="M988" s="35" t="str">
        <f>INDEX(YahooDetails[], MATCH(ZACKS_Screener[Ticker], YahooDetails[Ticker],0), 3)</f>
        <v>Industrials</v>
      </c>
      <c r="N988" s="6" t="str">
        <f>INDEX(YahooDetails[], MATCH(ZACKS_Screener[Ticker], YahooDetails[Ticker],0), 2)</f>
        <v>Airports &amp; Air Services</v>
      </c>
      <c r="O98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-0.54545454545454553</v>
      </c>
      <c r="P98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0.10294117647058831</v>
      </c>
      <c r="Q988" s="17">
        <f>IFERROR(ZACKS_Screener[[#This Row],[Price]]/ZACKS_Screener[[#This Row],[EPS1]], "")</f>
        <v>-10.749999999999998</v>
      </c>
      <c r="R988" s="17">
        <f>IFERROR(ZACKS_Screener[[#This Row],[Price]]/ZACKS_Screener[[#This Row],[EPS2]], "")</f>
        <v>-11.983606557377049</v>
      </c>
      <c r="S988" s="17">
        <f>IFERROR(ZACKS_Screener[[#This Row],[PE1]]/(ZACKS_Screener[[#This Row],[EG1]]*100), "")</f>
        <v>0.19708333333333328</v>
      </c>
      <c r="T988" s="17">
        <f>IFERROR(ZACKS_Screener[[#This Row],[PE2]]/(ZACKS_Screener[[#This Row],[EG2]]*100), "")</f>
        <v>-1.1641217798594838</v>
      </c>
      <c r="U988"/>
    </row>
    <row r="989" spans="1:21" x14ac:dyDescent="0.25">
      <c r="A989" s="20" t="s">
        <v>3856</v>
      </c>
      <c r="B989" s="34">
        <v>2667.02</v>
      </c>
      <c r="C989" s="6" t="s">
        <v>3855</v>
      </c>
      <c r="D989" s="6" t="s">
        <v>13</v>
      </c>
      <c r="E989" s="6" t="s">
        <v>37</v>
      </c>
      <c r="F989" s="6" t="s">
        <v>1471</v>
      </c>
      <c r="G989">
        <v>12</v>
      </c>
      <c r="H989">
        <v>202212</v>
      </c>
      <c r="I989" s="8">
        <v>45.69</v>
      </c>
      <c r="J989" s="8">
        <v>1.21</v>
      </c>
      <c r="M989" s="35" t="str">
        <f>INDEX(YahooDetails[], MATCH(ZACKS_Screener[Ticker], YahooDetails[Ticker],0), 3)</f>
        <v>Real Estate</v>
      </c>
      <c r="N989" s="6" t="str">
        <f>INDEX(YahooDetails[], MATCH(ZACKS_Screener[Ticker], YahooDetails[Ticker],0), 2)</f>
        <v>Real Estate—Diversified</v>
      </c>
      <c r="O98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989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989" s="17" t="str">
        <f>IFERROR(ZACKS_Screener[[#This Row],[Price]]/ZACKS_Screener[[#This Row],[EPS1]], "")</f>
        <v/>
      </c>
      <c r="R989" s="17" t="str">
        <f>IFERROR(ZACKS_Screener[[#This Row],[Price]]/ZACKS_Screener[[#This Row],[EPS2]], "")</f>
        <v/>
      </c>
      <c r="S989" s="17" t="str">
        <f>IFERROR(ZACKS_Screener[[#This Row],[PE1]]/(ZACKS_Screener[[#This Row],[EG1]]*100), "")</f>
        <v/>
      </c>
      <c r="T989" s="17" t="str">
        <f>IFERROR(ZACKS_Screener[[#This Row],[PE2]]/(ZACKS_Screener[[#This Row],[EG2]]*100), "")</f>
        <v/>
      </c>
      <c r="U989"/>
    </row>
    <row r="990" spans="1:21" x14ac:dyDescent="0.25">
      <c r="A990" s="20" t="s">
        <v>1715</v>
      </c>
      <c r="B990" s="34">
        <v>416513.75</v>
      </c>
      <c r="C990" s="6" t="s">
        <v>1714</v>
      </c>
      <c r="D990" s="6" t="s">
        <v>13</v>
      </c>
      <c r="E990" s="6" t="s">
        <v>37</v>
      </c>
      <c r="F990" s="6" t="s">
        <v>404</v>
      </c>
      <c r="G990">
        <v>12</v>
      </c>
      <c r="H990">
        <v>202212</v>
      </c>
      <c r="I990" s="8">
        <v>142.53</v>
      </c>
      <c r="J990" s="8">
        <v>12.09</v>
      </c>
      <c r="K990" s="8">
        <v>14.35</v>
      </c>
      <c r="L990" s="8">
        <v>13.86</v>
      </c>
      <c r="M990" s="35" t="str">
        <f>INDEX(YahooDetails[], MATCH(ZACKS_Screener[Ticker], YahooDetails[Ticker],0), 3)</f>
        <v>Financial Services</v>
      </c>
      <c r="N990" s="6" t="str">
        <f>INDEX(YahooDetails[], MATCH(ZACKS_Screener[Ticker], YahooDetails[Ticker],0), 2)</f>
        <v>Banks—Diversified</v>
      </c>
      <c r="O99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0.18693134822167079</v>
      </c>
      <c r="P99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-3.4146341463414651E-2</v>
      </c>
      <c r="Q990" s="17">
        <f>IFERROR(ZACKS_Screener[[#This Row],[Price]]/ZACKS_Screener[[#This Row],[EPS1]], "")</f>
        <v>9.9324041811846691</v>
      </c>
      <c r="R990" s="17">
        <f>IFERROR(ZACKS_Screener[[#This Row],[Price]]/ZACKS_Screener[[#This Row],[EPS2]], "")</f>
        <v>10.283549783549784</v>
      </c>
      <c r="S990" s="17">
        <f>IFERROR(ZACKS_Screener[[#This Row],[PE1]]/(ZACKS_Screener[[#This Row],[EG1]]*100), "")</f>
        <v>0.53133967500231272</v>
      </c>
      <c r="T990" s="17">
        <f>IFERROR(ZACKS_Screener[[#This Row],[PE2]]/(ZACKS_Screener[[#This Row],[EG2]]*100), "")</f>
        <v>-3.0116110080395782</v>
      </c>
      <c r="U990"/>
    </row>
    <row r="991" spans="1:21" x14ac:dyDescent="0.25">
      <c r="A991" s="20" t="s">
        <v>3862</v>
      </c>
      <c r="B991" s="34">
        <v>3057.08</v>
      </c>
      <c r="C991" s="6" t="s">
        <v>3861</v>
      </c>
      <c r="D991" s="6" t="s">
        <v>13</v>
      </c>
      <c r="E991" s="6" t="s">
        <v>30</v>
      </c>
      <c r="F991" s="6" t="s">
        <v>830</v>
      </c>
      <c r="G991">
        <v>1</v>
      </c>
      <c r="H991">
        <v>202301</v>
      </c>
      <c r="I991" s="8">
        <v>18.93</v>
      </c>
      <c r="J991" s="8">
        <v>1.69</v>
      </c>
      <c r="K991" s="8">
        <v>2.0099999999999998</v>
      </c>
      <c r="L991" s="8">
        <v>2.08</v>
      </c>
      <c r="M991" s="35" t="str">
        <f>INDEX(YahooDetails[], MATCH(ZACKS_Screener[Ticker], YahooDetails[Ticker],0), 3)</f>
        <v>Consumer Cyclical</v>
      </c>
      <c r="N991" s="6" t="str">
        <f>INDEX(YahooDetails[], MATCH(ZACKS_Screener[Ticker], YahooDetails[Ticker],0), 2)</f>
        <v>Department Stores</v>
      </c>
      <c r="O99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0.18934911242603542</v>
      </c>
      <c r="P99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3.4825870646766316E-2</v>
      </c>
      <c r="Q991" s="17">
        <f>IFERROR(ZACKS_Screener[[#This Row],[Price]]/ZACKS_Screener[[#This Row],[EPS1]], "")</f>
        <v>9.4179104477611943</v>
      </c>
      <c r="R991" s="17">
        <f>IFERROR(ZACKS_Screener[[#This Row],[Price]]/ZACKS_Screener[[#This Row],[EPS2]], "")</f>
        <v>9.1009615384615383</v>
      </c>
      <c r="S991" s="17">
        <f>IFERROR(ZACKS_Screener[[#This Row],[PE1]]/(ZACKS_Screener[[#This Row],[EG1]]*100), "")</f>
        <v>0.49738339552238836</v>
      </c>
      <c r="T991" s="17">
        <f>IFERROR(ZACKS_Screener[[#This Row],[PE2]]/(ZACKS_Screener[[#This Row],[EG2]]*100), "")</f>
        <v>2.6132760989010877</v>
      </c>
      <c r="U991"/>
    </row>
    <row r="992" spans="1:21" x14ac:dyDescent="0.25">
      <c r="A992" s="20" t="s">
        <v>3864</v>
      </c>
      <c r="B992" s="34">
        <v>2487.09</v>
      </c>
      <c r="C992" s="6" t="s">
        <v>3863</v>
      </c>
      <c r="D992" s="6" t="s">
        <v>13</v>
      </c>
      <c r="E992" s="6" t="s">
        <v>37</v>
      </c>
      <c r="F992" s="6" t="s">
        <v>379</v>
      </c>
      <c r="G992">
        <v>12</v>
      </c>
      <c r="H992">
        <v>202212</v>
      </c>
      <c r="I992" s="8">
        <v>30.15</v>
      </c>
      <c r="J992" s="8">
        <v>16.27</v>
      </c>
      <c r="K992" s="8">
        <v>15.13</v>
      </c>
      <c r="L992" s="8">
        <v>17.13</v>
      </c>
      <c r="M992" s="35" t="str">
        <f>INDEX(YahooDetails[], MATCH(ZACKS_Screener[Ticker], YahooDetails[Ticker],0), 3)</f>
        <v>Financial Services</v>
      </c>
      <c r="N992" s="6" t="str">
        <f>INDEX(YahooDetails[], MATCH(ZACKS_Screener[Ticker], YahooDetails[Ticker],0), 2)</f>
        <v>Insurance—Life</v>
      </c>
      <c r="O99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-7.006760909649655E-2</v>
      </c>
      <c r="P99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0.13218770654329134</v>
      </c>
      <c r="Q992" s="17">
        <f>IFERROR(ZACKS_Screener[[#This Row],[Price]]/ZACKS_Screener[[#This Row],[EPS1]], "")</f>
        <v>1.9927296761401188</v>
      </c>
      <c r="R992" s="17">
        <f>IFERROR(ZACKS_Screener[[#This Row],[Price]]/ZACKS_Screener[[#This Row],[EPS2]], "")</f>
        <v>1.7600700525394046</v>
      </c>
      <c r="S992" s="17">
        <f>IFERROR(ZACKS_Screener[[#This Row],[PE1]]/(ZACKS_Screener[[#This Row],[EG1]]*100), "")</f>
        <v>-0.28440098097192773</v>
      </c>
      <c r="T992" s="17">
        <f>IFERROR(ZACKS_Screener[[#This Row],[PE2]]/(ZACKS_Screener[[#This Row],[EG2]]*100), "")</f>
        <v>0.1331492994746061</v>
      </c>
      <c r="U992"/>
    </row>
    <row r="993" spans="1:21" x14ac:dyDescent="0.25">
      <c r="A993" s="20" t="s">
        <v>1717</v>
      </c>
      <c r="B993" s="34">
        <v>22471.24</v>
      </c>
      <c r="C993" s="6" t="s">
        <v>1716</v>
      </c>
      <c r="D993" s="6" t="s">
        <v>13</v>
      </c>
      <c r="E993" s="6" t="s">
        <v>51</v>
      </c>
      <c r="F993" s="6" t="s">
        <v>308</v>
      </c>
      <c r="G993">
        <v>12</v>
      </c>
      <c r="H993">
        <v>202212</v>
      </c>
      <c r="I993" s="8">
        <v>65.56</v>
      </c>
      <c r="J993" s="8">
        <v>4.21</v>
      </c>
      <c r="K993" s="8">
        <v>4.0999999999999996</v>
      </c>
      <c r="L993" s="8">
        <v>4.32</v>
      </c>
      <c r="M993" s="35" t="str">
        <f>INDEX(YahooDetails[], MATCH(ZACKS_Screener[Ticker], YahooDetails[Ticker],0), 3)</f>
        <v>Consumer Defensive</v>
      </c>
      <c r="N993" s="6" t="str">
        <f>INDEX(YahooDetails[], MATCH(ZACKS_Screener[Ticker], YahooDetails[Ticker],0), 2)</f>
        <v>Packaged Foods</v>
      </c>
      <c r="O99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-2.6128266033254233E-2</v>
      </c>
      <c r="P99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5.3658536585366012E-2</v>
      </c>
      <c r="Q993" s="17">
        <f>IFERROR(ZACKS_Screener[[#This Row],[Price]]/ZACKS_Screener[[#This Row],[EPS1]], "")</f>
        <v>15.990243902439026</v>
      </c>
      <c r="R993" s="17">
        <f>IFERROR(ZACKS_Screener[[#This Row],[Price]]/ZACKS_Screener[[#This Row],[EPS2]], "")</f>
        <v>15.175925925925926</v>
      </c>
      <c r="S993" s="17">
        <f>IFERROR(ZACKS_Screener[[#This Row],[PE1]]/(ZACKS_Screener[[#This Row],[EG1]]*100), "")</f>
        <v>-6.119902439024373</v>
      </c>
      <c r="T993" s="17">
        <f>IFERROR(ZACKS_Screener[[#This Row],[PE2]]/(ZACKS_Screener[[#This Row],[EG2]]*100), "")</f>
        <v>2.8282407407407324</v>
      </c>
      <c r="U993"/>
    </row>
    <row r="994" spans="1:21" x14ac:dyDescent="0.25">
      <c r="A994" s="20" t="s">
        <v>3866</v>
      </c>
      <c r="B994" s="34">
        <v>2597.8200000000002</v>
      </c>
      <c r="C994" s="6" t="s">
        <v>3865</v>
      </c>
      <c r="D994" s="6" t="s">
        <v>13</v>
      </c>
      <c r="E994" s="6" t="s">
        <v>18</v>
      </c>
      <c r="F994" s="6" t="s">
        <v>171</v>
      </c>
      <c r="G994">
        <v>12</v>
      </c>
      <c r="H994">
        <v>202212</v>
      </c>
      <c r="I994" s="8">
        <v>221.97</v>
      </c>
      <c r="J994" s="8">
        <v>9.24</v>
      </c>
      <c r="K994" s="8">
        <v>9.02</v>
      </c>
      <c r="L994" s="8">
        <v>9.58</v>
      </c>
      <c r="M994" s="35" t="str">
        <f>INDEX(YahooDetails[], MATCH(ZACKS_Screener[Ticker], YahooDetails[Ticker],0), 3)</f>
        <v>Industrials</v>
      </c>
      <c r="N994" s="6" t="str">
        <f>INDEX(YahooDetails[], MATCH(ZACKS_Screener[Ticker], YahooDetails[Ticker],0), 2)</f>
        <v>Specialty Industrial Machinery</v>
      </c>
      <c r="O99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-2.3809523809523878E-2</v>
      </c>
      <c r="P99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6.2084257206208485E-2</v>
      </c>
      <c r="Q994" s="17">
        <f>IFERROR(ZACKS_Screener[[#This Row],[Price]]/ZACKS_Screener[[#This Row],[EPS1]], "")</f>
        <v>24.608647450110865</v>
      </c>
      <c r="R994" s="17">
        <f>IFERROR(ZACKS_Screener[[#This Row],[Price]]/ZACKS_Screener[[#This Row],[EPS2]], "")</f>
        <v>23.170146137787057</v>
      </c>
      <c r="S994" s="17">
        <f>IFERROR(ZACKS_Screener[[#This Row],[PE1]]/(ZACKS_Screener[[#This Row],[EG1]]*100), "")</f>
        <v>-10.335631929046535</v>
      </c>
      <c r="T994" s="17">
        <f>IFERROR(ZACKS_Screener[[#This Row],[PE2]]/(ZACKS_Screener[[#This Row],[EG2]]*100), "")</f>
        <v>3.7320485386221263</v>
      </c>
      <c r="U994"/>
    </row>
    <row r="995" spans="1:21" x14ac:dyDescent="0.25">
      <c r="A995" s="20" t="s">
        <v>1719</v>
      </c>
      <c r="B995" s="34">
        <v>14873.42</v>
      </c>
      <c r="C995" s="6" t="s">
        <v>1718</v>
      </c>
      <c r="D995" s="6" t="s">
        <v>13</v>
      </c>
      <c r="E995" s="6" t="s">
        <v>37</v>
      </c>
      <c r="F995" s="6" t="s">
        <v>418</v>
      </c>
      <c r="G995">
        <v>12</v>
      </c>
      <c r="H995">
        <v>202212</v>
      </c>
      <c r="I995" s="8">
        <v>36.86</v>
      </c>
      <c r="J995" s="8">
        <v>8.48</v>
      </c>
      <c r="K995" s="8">
        <v>9.23</v>
      </c>
      <c r="L995" s="8">
        <v>9.58</v>
      </c>
      <c r="M995" s="35" t="str">
        <f>INDEX(YahooDetails[], MATCH(ZACKS_Screener[Ticker], YahooDetails[Ticker],0), 3)</f>
        <v>Financial Services</v>
      </c>
      <c r="N995" s="6" t="str">
        <f>INDEX(YahooDetails[], MATCH(ZACKS_Screener[Ticker], YahooDetails[Ticker],0), 2)</f>
        <v>Banks—Regional</v>
      </c>
      <c r="O99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8.8443396226415089E-2</v>
      </c>
      <c r="P99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3.7919826652220975E-2</v>
      </c>
      <c r="Q995" s="17">
        <f>IFERROR(ZACKS_Screener[[#This Row],[Price]]/ZACKS_Screener[[#This Row],[EPS1]], "")</f>
        <v>3.9934994582881904</v>
      </c>
      <c r="R995" s="17">
        <f>IFERROR(ZACKS_Screener[[#This Row],[Price]]/ZACKS_Screener[[#This Row],[EPS2]], "")</f>
        <v>3.847599164926931</v>
      </c>
      <c r="S995" s="17">
        <f>IFERROR(ZACKS_Screener[[#This Row],[PE1]]/(ZACKS_Screener[[#This Row],[EG1]]*100), "")</f>
        <v>0.4515316720837847</v>
      </c>
      <c r="T995" s="17">
        <f>IFERROR(ZACKS_Screener[[#This Row],[PE2]]/(ZACKS_Screener[[#This Row],[EG2]]*100), "")</f>
        <v>1.0146668654935891</v>
      </c>
      <c r="U995"/>
    </row>
    <row r="996" spans="1:21" x14ac:dyDescent="0.25">
      <c r="A996" s="6" t="s">
        <v>1721</v>
      </c>
      <c r="B996" s="34">
        <v>4211.17</v>
      </c>
      <c r="C996" s="6" t="s">
        <v>1720</v>
      </c>
      <c r="D996" s="6" t="s">
        <v>13</v>
      </c>
      <c r="E996" s="6" t="s">
        <v>26</v>
      </c>
      <c r="F996" s="6" t="s">
        <v>959</v>
      </c>
      <c r="G996">
        <v>11</v>
      </c>
      <c r="H996">
        <v>202211</v>
      </c>
      <c r="I996" s="8">
        <v>51.05</v>
      </c>
      <c r="J996" s="8">
        <v>9.1199999999999992</v>
      </c>
      <c r="K996" s="8">
        <v>5.3</v>
      </c>
      <c r="L996" s="8">
        <v>5.55</v>
      </c>
      <c r="M996" s="35" t="str">
        <f>INDEX(YahooDetails[], MATCH(ZACKS_Screener[Ticker], YahooDetails[Ticker],0), 3)</f>
        <v>Consumer Cyclical</v>
      </c>
      <c r="N996" s="6" t="str">
        <f>INDEX(YahooDetails[], MATCH(ZACKS_Screener[Ticker], YahooDetails[Ticker],0), 2)</f>
        <v>Residential Construction</v>
      </c>
      <c r="O99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-0.41885964912280699</v>
      </c>
      <c r="P99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4.716981132075472E-2</v>
      </c>
      <c r="Q996" s="17">
        <f>IFERROR(ZACKS_Screener[[#This Row],[Price]]/ZACKS_Screener[[#This Row],[EPS1]], "")</f>
        <v>9.6320754716981138</v>
      </c>
      <c r="R996" s="17">
        <f>IFERROR(ZACKS_Screener[[#This Row],[Price]]/ZACKS_Screener[[#This Row],[EPS2]], "")</f>
        <v>9.1981981981981988</v>
      </c>
      <c r="S996" s="17">
        <f>IFERROR(ZACKS_Screener[[#This Row],[PE1]]/(ZACKS_Screener[[#This Row],[EG1]]*100), "")</f>
        <v>-0.22995949817247854</v>
      </c>
      <c r="T996" s="17">
        <f>IFERROR(ZACKS_Screener[[#This Row],[PE2]]/(ZACKS_Screener[[#This Row],[EG2]]*100), "")</f>
        <v>1.950018018018018</v>
      </c>
      <c r="U996"/>
    </row>
    <row r="997" spans="1:21" x14ac:dyDescent="0.25">
      <c r="A997" s="20" t="s">
        <v>1722</v>
      </c>
      <c r="B997" s="34">
        <v>8808.3700000000008</v>
      </c>
      <c r="C997" s="6" t="s">
        <v>1722</v>
      </c>
      <c r="D997" s="6" t="s">
        <v>13</v>
      </c>
      <c r="E997" s="6" t="s">
        <v>26</v>
      </c>
      <c r="F997" s="6" t="s">
        <v>82</v>
      </c>
      <c r="G997">
        <v>12</v>
      </c>
      <c r="H997">
        <v>202212</v>
      </c>
      <c r="I997" s="8">
        <v>64.900000000000006</v>
      </c>
      <c r="J997" s="8">
        <v>2.71</v>
      </c>
      <c r="K997" s="8">
        <v>2.88</v>
      </c>
      <c r="L997" s="8">
        <v>3.58</v>
      </c>
      <c r="M997" s="35" t="str">
        <f>INDEX(YahooDetails[], MATCH(ZACKS_Screener[Ticker], YahooDetails[Ticker],0), 3)</f>
        <v>Industrials</v>
      </c>
      <c r="N997" s="6" t="str">
        <f>INDEX(YahooDetails[], MATCH(ZACKS_Screener[Ticker], YahooDetails[Ticker],0), 2)</f>
        <v>Engineering &amp; Construction</v>
      </c>
      <c r="O99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6.2730627306273032E-2</v>
      </c>
      <c r="P99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0.24305555555555564</v>
      </c>
      <c r="Q997" s="17">
        <f>IFERROR(ZACKS_Screener[[#This Row],[Price]]/ZACKS_Screener[[#This Row],[EPS1]], "")</f>
        <v>22.534722222222225</v>
      </c>
      <c r="R997" s="17">
        <f>IFERROR(ZACKS_Screener[[#This Row],[Price]]/ZACKS_Screener[[#This Row],[EPS2]], "")</f>
        <v>18.128491620111735</v>
      </c>
      <c r="S997" s="17">
        <f>IFERROR(ZACKS_Screener[[#This Row],[PE1]]/(ZACKS_Screener[[#This Row],[EG1]]*100), "")</f>
        <v>3.5922998366013097</v>
      </c>
      <c r="T997" s="17">
        <f>IFERROR(ZACKS_Screener[[#This Row],[PE2]]/(ZACKS_Screener[[#This Row],[EG2]]*100), "")</f>
        <v>0.74585794094173963</v>
      </c>
      <c r="U997"/>
    </row>
    <row r="998" spans="1:21" x14ac:dyDescent="0.25">
      <c r="A998" s="20" t="s">
        <v>3870</v>
      </c>
      <c r="B998" s="34">
        <v>3039.44</v>
      </c>
      <c r="C998" s="6" t="s">
        <v>3869</v>
      </c>
      <c r="D998" s="6" t="s">
        <v>13</v>
      </c>
      <c r="E998" s="6" t="s">
        <v>85</v>
      </c>
      <c r="F998" s="6" t="s">
        <v>286</v>
      </c>
      <c r="G998">
        <v>3</v>
      </c>
      <c r="H998">
        <v>202303</v>
      </c>
      <c r="I998" s="8">
        <v>13.34</v>
      </c>
      <c r="J998" s="8">
        <v>-0.76</v>
      </c>
      <c r="K998" s="8">
        <v>-0.66</v>
      </c>
      <c r="L998" s="8">
        <v>-0.39</v>
      </c>
      <c r="M998" s="35" t="str">
        <f>INDEX(YahooDetails[], MATCH(ZACKS_Screener[Ticker], YahooDetails[Ticker],0), 3)</f>
        <v>Technology</v>
      </c>
      <c r="N998" s="6" t="str">
        <f>INDEX(YahooDetails[], MATCH(ZACKS_Screener[Ticker], YahooDetails[Ticker],0), 2)</f>
        <v>Information Technology Services</v>
      </c>
      <c r="O99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0.13157894736842102</v>
      </c>
      <c r="P99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0.40909090909090912</v>
      </c>
      <c r="Q998" s="17">
        <f>IFERROR(ZACKS_Screener[[#This Row],[Price]]/ZACKS_Screener[[#This Row],[EPS1]], "")</f>
        <v>-20.212121212121211</v>
      </c>
      <c r="R998" s="17">
        <f>IFERROR(ZACKS_Screener[[#This Row],[Price]]/ZACKS_Screener[[#This Row],[EPS2]], "")</f>
        <v>-34.205128205128204</v>
      </c>
      <c r="S998" s="17">
        <f>IFERROR(ZACKS_Screener[[#This Row],[PE1]]/(ZACKS_Screener[[#This Row],[EG1]]*100), "")</f>
        <v>-1.5361212121212124</v>
      </c>
      <c r="T998" s="17">
        <f>IFERROR(ZACKS_Screener[[#This Row],[PE2]]/(ZACKS_Screener[[#This Row],[EG2]]*100), "")</f>
        <v>-0.83612535612535599</v>
      </c>
      <c r="U998"/>
    </row>
    <row r="999" spans="1:21" x14ac:dyDescent="0.25">
      <c r="A999" s="20" t="s">
        <v>6897</v>
      </c>
      <c r="B999" s="34">
        <v>2537.7800000000002</v>
      </c>
      <c r="C999" s="6" t="s">
        <v>6896</v>
      </c>
      <c r="D999" s="6" t="s">
        <v>22</v>
      </c>
      <c r="E999" s="6" t="s">
        <v>41</v>
      </c>
      <c r="F999" s="6" t="s">
        <v>317</v>
      </c>
      <c r="G999">
        <v>12</v>
      </c>
      <c r="H999">
        <v>202212</v>
      </c>
      <c r="I999" s="8">
        <v>37.94</v>
      </c>
      <c r="J999" s="8">
        <v>-2.92</v>
      </c>
      <c r="K999" s="8">
        <v>-3.21</v>
      </c>
      <c r="L999" s="8">
        <v>-3.37</v>
      </c>
      <c r="M999" s="35" t="str">
        <f>INDEX(YahooDetails[], MATCH(ZACKS_Screener[Ticker], YahooDetails[Ticker],0), 3)</f>
        <v>Healthcare</v>
      </c>
      <c r="N999" s="6" t="str">
        <f>INDEX(YahooDetails[], MATCH(ZACKS_Screener[Ticker], YahooDetails[Ticker],0), 2)</f>
        <v>Biotechnology</v>
      </c>
      <c r="O99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-9.9315068493150693E-2</v>
      </c>
      <c r="P99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-4.9844236760124658E-2</v>
      </c>
      <c r="Q999" s="17">
        <f>IFERROR(ZACKS_Screener[[#This Row],[Price]]/ZACKS_Screener[[#This Row],[EPS1]], "")</f>
        <v>-11.819314641744548</v>
      </c>
      <c r="R999" s="17">
        <f>IFERROR(ZACKS_Screener[[#This Row],[Price]]/ZACKS_Screener[[#This Row],[EPS2]], "")</f>
        <v>-11.258160237388722</v>
      </c>
      <c r="S999" s="17">
        <f>IFERROR(ZACKS_Screener[[#This Row],[PE1]]/(ZACKS_Screener[[#This Row],[EG1]]*100), "")</f>
        <v>1.1900827156515199</v>
      </c>
      <c r="T999" s="17">
        <f>IFERROR(ZACKS_Screener[[#This Row],[PE2]]/(ZACKS_Screener[[#This Row],[EG2]]*100), "")</f>
        <v>2.2586683976261099</v>
      </c>
      <c r="U999"/>
    </row>
    <row r="1000" spans="1:21" x14ac:dyDescent="0.25">
      <c r="A1000" s="20" t="s">
        <v>1724</v>
      </c>
      <c r="B1000" s="34">
        <v>44822.58</v>
      </c>
      <c r="C1000" s="6" t="s">
        <v>1723</v>
      </c>
      <c r="D1000" s="6" t="s">
        <v>22</v>
      </c>
      <c r="E1000" s="6" t="s">
        <v>51</v>
      </c>
      <c r="F1000" s="6" t="s">
        <v>655</v>
      </c>
      <c r="G1000">
        <v>12</v>
      </c>
      <c r="H1000">
        <v>202212</v>
      </c>
      <c r="I1000" s="8">
        <v>31.93</v>
      </c>
      <c r="J1000" s="8">
        <v>1.68</v>
      </c>
      <c r="K1000" s="8">
        <v>1.78</v>
      </c>
      <c r="L1000" s="8">
        <v>1.92</v>
      </c>
      <c r="M1000" s="35" t="str">
        <f>INDEX(YahooDetails[], MATCH(ZACKS_Screener[Ticker], YahooDetails[Ticker],0), 3)</f>
        <v>Consumer Defensive</v>
      </c>
      <c r="N1000" s="6" t="str">
        <f>INDEX(YahooDetails[], MATCH(ZACKS_Screener[Ticker], YahooDetails[Ticker],0), 2)</f>
        <v>Beverages—Non-Alcoholic</v>
      </c>
      <c r="O100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5.9523809523809576E-2</v>
      </c>
      <c r="P100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7.8651685393258369E-2</v>
      </c>
      <c r="Q1000" s="17">
        <f>IFERROR(ZACKS_Screener[[#This Row],[Price]]/ZACKS_Screener[[#This Row],[EPS1]], "")</f>
        <v>17.938202247191011</v>
      </c>
      <c r="R1000" s="17">
        <f>IFERROR(ZACKS_Screener[[#This Row],[Price]]/ZACKS_Screener[[#This Row],[EPS2]], "")</f>
        <v>16.630208333333332</v>
      </c>
      <c r="S1000" s="17">
        <f>IFERROR(ZACKS_Screener[[#This Row],[PE1]]/(ZACKS_Screener[[#This Row],[EG1]]*100), "")</f>
        <v>3.0136179775280869</v>
      </c>
      <c r="T1000" s="17">
        <f>IFERROR(ZACKS_Screener[[#This Row],[PE2]]/(ZACKS_Screener[[#This Row],[EG2]]*100), "")</f>
        <v>2.114412202380954</v>
      </c>
      <c r="U1000"/>
    </row>
    <row r="1001" spans="1:21" x14ac:dyDescent="0.25">
      <c r="A1001" s="20" t="s">
        <v>1726</v>
      </c>
      <c r="B1001" s="34">
        <v>9269.9599999999991</v>
      </c>
      <c r="C1001" s="6" t="s">
        <v>1725</v>
      </c>
      <c r="D1001" s="6" t="s">
        <v>13</v>
      </c>
      <c r="E1001" s="6" t="s">
        <v>118</v>
      </c>
      <c r="F1001" s="6" t="s">
        <v>119</v>
      </c>
      <c r="G1001">
        <v>12</v>
      </c>
      <c r="H1001">
        <v>202212</v>
      </c>
      <c r="I1001" s="8">
        <v>7.22</v>
      </c>
      <c r="J1001" s="8">
        <v>-14.75</v>
      </c>
      <c r="M1001" s="35" t="str">
        <f>INDEX(YahooDetails[], MATCH(ZACKS_Screener[Ticker], YahooDetails[Ticker],0), 3)</f>
        <v>Utilities</v>
      </c>
      <c r="N1001" s="6" t="str">
        <f>INDEX(YahooDetails[], MATCH(ZACKS_Screener[Ticker], YahooDetails[Ticker],0), 2)</f>
        <v>Utilities—Regulated Electric</v>
      </c>
      <c r="O100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001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001" s="17" t="str">
        <f>IFERROR(ZACKS_Screener[[#This Row],[Price]]/ZACKS_Screener[[#This Row],[EPS1]], "")</f>
        <v/>
      </c>
      <c r="R1001" s="17" t="str">
        <f>IFERROR(ZACKS_Screener[[#This Row],[Price]]/ZACKS_Screener[[#This Row],[EPS2]], "")</f>
        <v/>
      </c>
      <c r="S1001" s="17" t="str">
        <f>IFERROR(ZACKS_Screener[[#This Row],[PE1]]/(ZACKS_Screener[[#This Row],[EG1]]*100), "")</f>
        <v/>
      </c>
      <c r="T1001" s="17" t="str">
        <f>IFERROR(ZACKS_Screener[[#This Row],[PE2]]/(ZACKS_Screener[[#This Row],[EG2]]*100), "")</f>
        <v/>
      </c>
      <c r="U1001"/>
    </row>
    <row r="1002" spans="1:21" x14ac:dyDescent="0.25">
      <c r="A1002" s="20" t="s">
        <v>1728</v>
      </c>
      <c r="B1002" s="34">
        <v>4414.8</v>
      </c>
      <c r="C1002" s="6" t="s">
        <v>1727</v>
      </c>
      <c r="D1002" s="6" t="s">
        <v>13</v>
      </c>
      <c r="E1002" s="6" t="s">
        <v>23</v>
      </c>
      <c r="F1002" s="6" t="s">
        <v>1162</v>
      </c>
      <c r="G1002">
        <v>12</v>
      </c>
      <c r="H1002">
        <v>202212</v>
      </c>
      <c r="I1002" s="8">
        <v>73.58</v>
      </c>
      <c r="J1002" s="8">
        <v>2.1</v>
      </c>
      <c r="K1002" s="8">
        <v>3.57</v>
      </c>
      <c r="L1002" s="8">
        <v>4.75</v>
      </c>
      <c r="M1002" s="35" t="str">
        <f>INDEX(YahooDetails[], MATCH(ZACKS_Screener[Ticker], YahooDetails[Ticker],0), 3)</f>
        <v>Industrials</v>
      </c>
      <c r="N1002" s="6" t="str">
        <f>INDEX(YahooDetails[], MATCH(ZACKS_Screener[Ticker], YahooDetails[Ticker],0), 2)</f>
        <v>Marine Shipping</v>
      </c>
      <c r="O100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0.69999999999999984</v>
      </c>
      <c r="P100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0.33053221288515411</v>
      </c>
      <c r="Q1002" s="17">
        <f>IFERROR(ZACKS_Screener[[#This Row],[Price]]/ZACKS_Screener[[#This Row],[EPS1]], "")</f>
        <v>20.610644257703083</v>
      </c>
      <c r="R1002" s="17">
        <f>IFERROR(ZACKS_Screener[[#This Row],[Price]]/ZACKS_Screener[[#This Row],[EPS2]], "")</f>
        <v>15.490526315789474</v>
      </c>
      <c r="S1002" s="17">
        <f>IFERROR(ZACKS_Screener[[#This Row],[PE1]]/(ZACKS_Screener[[#This Row],[EG1]]*100), "")</f>
        <v>0.2944377751100441</v>
      </c>
      <c r="T1002" s="17">
        <f>IFERROR(ZACKS_Screener[[#This Row],[PE2]]/(ZACKS_Screener[[#This Row],[EG2]]*100), "")</f>
        <v>0.46865405887600353</v>
      </c>
      <c r="U1002"/>
    </row>
    <row r="1003" spans="1:21" x14ac:dyDescent="0.25">
      <c r="A1003" s="20" t="s">
        <v>1730</v>
      </c>
      <c r="B1003" s="34">
        <v>9212.36</v>
      </c>
      <c r="C1003" s="6" t="s">
        <v>1729</v>
      </c>
      <c r="D1003" s="6" t="s">
        <v>13</v>
      </c>
      <c r="E1003" s="6" t="s">
        <v>37</v>
      </c>
      <c r="F1003" s="6" t="s">
        <v>404</v>
      </c>
      <c r="G1003">
        <v>12</v>
      </c>
      <c r="H1003">
        <v>202212</v>
      </c>
      <c r="I1003" s="8">
        <v>9.85</v>
      </c>
      <c r="J1003" s="8">
        <v>1.92</v>
      </c>
      <c r="K1003" s="8">
        <v>1.53</v>
      </c>
      <c r="L1003" s="8">
        <v>1.72</v>
      </c>
      <c r="M1003" s="35" t="str">
        <f>INDEX(YahooDetails[], MATCH(ZACKS_Screener[Ticker], YahooDetails[Ticker],0), 3)</f>
        <v>Financial Services</v>
      </c>
      <c r="N1003" s="6" t="str">
        <f>INDEX(YahooDetails[], MATCH(ZACKS_Screener[Ticker], YahooDetails[Ticker],0), 2)</f>
        <v>Banks—Regional</v>
      </c>
      <c r="O100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-0.20312499999999994</v>
      </c>
      <c r="P100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0.12418300653594767</v>
      </c>
      <c r="Q1003" s="17">
        <f>IFERROR(ZACKS_Screener[[#This Row],[Price]]/ZACKS_Screener[[#This Row],[EPS1]], "")</f>
        <v>6.4379084967320255</v>
      </c>
      <c r="R1003" s="17">
        <f>IFERROR(ZACKS_Screener[[#This Row],[Price]]/ZACKS_Screener[[#This Row],[EPS2]], "")</f>
        <v>5.7267441860465116</v>
      </c>
      <c r="S1003" s="17">
        <f>IFERROR(ZACKS_Screener[[#This Row],[PE1]]/(ZACKS_Screener[[#This Row],[EG1]]*100), "")</f>
        <v>-0.31694318753142292</v>
      </c>
      <c r="T1003" s="17">
        <f>IFERROR(ZACKS_Screener[[#This Row],[PE2]]/(ZACKS_Screener[[#This Row],[EG2]]*100), "")</f>
        <v>0.46115361077111394</v>
      </c>
      <c r="U1003"/>
    </row>
    <row r="1004" spans="1:21" x14ac:dyDescent="0.25">
      <c r="A1004" s="20" t="s">
        <v>1732</v>
      </c>
      <c r="B1004" s="34">
        <v>28999.03</v>
      </c>
      <c r="C1004" s="6" t="s">
        <v>1731</v>
      </c>
      <c r="D1004" s="6" t="s">
        <v>13</v>
      </c>
      <c r="E1004" s="6" t="s">
        <v>14</v>
      </c>
      <c r="F1004" s="6" t="s">
        <v>1733</v>
      </c>
      <c r="G1004">
        <v>10</v>
      </c>
      <c r="H1004">
        <v>202210</v>
      </c>
      <c r="I1004" s="8">
        <v>162.58000000000001</v>
      </c>
      <c r="J1004" s="8">
        <v>7.63</v>
      </c>
      <c r="K1004" s="8">
        <v>8.18</v>
      </c>
      <c r="L1004" s="8">
        <v>8.6300000000000008</v>
      </c>
      <c r="M1004" s="35" t="str">
        <f>INDEX(YahooDetails[], MATCH(ZACKS_Screener[Ticker], YahooDetails[Ticker],0), 3)</f>
        <v>Technology</v>
      </c>
      <c r="N1004" s="6" t="str">
        <f>INDEX(YahooDetails[], MATCH(ZACKS_Screener[Ticker], YahooDetails[Ticker],0), 2)</f>
        <v>Scientific &amp; Technical Instruments</v>
      </c>
      <c r="O100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7.2083879423328945E-2</v>
      </c>
      <c r="P100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5.5012224938875441E-2</v>
      </c>
      <c r="Q1004" s="17">
        <f>IFERROR(ZACKS_Screener[[#This Row],[Price]]/ZACKS_Screener[[#This Row],[EPS1]], "")</f>
        <v>19.875305623471885</v>
      </c>
      <c r="R1004" s="17">
        <f>IFERROR(ZACKS_Screener[[#This Row],[Price]]/ZACKS_Screener[[#This Row],[EPS2]], "")</f>
        <v>18.83893395133256</v>
      </c>
      <c r="S1004" s="17">
        <f>IFERROR(ZACKS_Screener[[#This Row],[PE1]]/(ZACKS_Screener[[#This Row],[EG1]]*100), "")</f>
        <v>2.7572469437652822</v>
      </c>
      <c r="T1004" s="17">
        <f>IFERROR(ZACKS_Screener[[#This Row],[PE2]]/(ZACKS_Screener[[#This Row],[EG2]]*100), "")</f>
        <v>3.4244995493755543</v>
      </c>
      <c r="U1004"/>
    </row>
    <row r="1005" spans="1:21" x14ac:dyDescent="0.25">
      <c r="A1005" s="20" t="s">
        <v>3873</v>
      </c>
      <c r="B1005" s="34">
        <v>2646.14</v>
      </c>
      <c r="C1005" s="6" t="s">
        <v>3872</v>
      </c>
      <c r="D1005" s="6" t="s">
        <v>13</v>
      </c>
      <c r="E1005" s="6" t="s">
        <v>85</v>
      </c>
      <c r="F1005" s="6" t="s">
        <v>1898</v>
      </c>
      <c r="G1005">
        <v>4</v>
      </c>
      <c r="H1005">
        <v>202304</v>
      </c>
      <c r="I1005" s="8">
        <v>50.49</v>
      </c>
      <c r="J1005" s="8">
        <v>6.23</v>
      </c>
      <c r="K1005" s="8">
        <v>4.07</v>
      </c>
      <c r="L1005" s="8">
        <v>4.68</v>
      </c>
      <c r="M1005" s="35" t="str">
        <f>INDEX(YahooDetails[], MATCH(ZACKS_Screener[Ticker], YahooDetails[Ticker],0), 3)</f>
        <v>Industrials</v>
      </c>
      <c r="N1005" s="6" t="str">
        <f>INDEX(YahooDetails[], MATCH(ZACKS_Screener[Ticker], YahooDetails[Ticker],0), 2)</f>
        <v>Staffing &amp; Employment Services</v>
      </c>
      <c r="O100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-0.3467094703049759</v>
      </c>
      <c r="P100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0.14987714987714973</v>
      </c>
      <c r="Q1005" s="17">
        <f>IFERROR(ZACKS_Screener[[#This Row],[Price]]/ZACKS_Screener[[#This Row],[EPS1]], "")</f>
        <v>12.405405405405405</v>
      </c>
      <c r="R1005" s="17">
        <f>IFERROR(ZACKS_Screener[[#This Row],[Price]]/ZACKS_Screener[[#This Row],[EPS2]], "")</f>
        <v>10.78846153846154</v>
      </c>
      <c r="S1005" s="17">
        <f>IFERROR(ZACKS_Screener[[#This Row],[PE1]]/(ZACKS_Screener[[#This Row],[EG1]]*100), "")</f>
        <v>-0.35780405405405413</v>
      </c>
      <c r="T1005" s="17">
        <f>IFERROR(ZACKS_Screener[[#This Row],[PE2]]/(ZACKS_Screener[[#This Row],[EG2]]*100), "")</f>
        <v>0.71982030264817232</v>
      </c>
      <c r="U1005"/>
    </row>
    <row r="1006" spans="1:21" x14ac:dyDescent="0.25">
      <c r="A1006" s="20" t="s">
        <v>1735</v>
      </c>
      <c r="B1006" s="34">
        <v>5695.89</v>
      </c>
      <c r="C1006" s="6" t="s">
        <v>1734</v>
      </c>
      <c r="D1006" s="6" t="s">
        <v>13</v>
      </c>
      <c r="E1006" s="6" t="s">
        <v>130</v>
      </c>
      <c r="F1006" s="6" t="s">
        <v>131</v>
      </c>
      <c r="G1006">
        <v>12</v>
      </c>
      <c r="H1006">
        <v>202212</v>
      </c>
      <c r="I1006" s="8">
        <v>4.6399999999999997</v>
      </c>
      <c r="J1006" s="8">
        <v>0.22</v>
      </c>
      <c r="K1006" s="8">
        <v>0.35</v>
      </c>
      <c r="L1006" s="8">
        <v>0.41</v>
      </c>
      <c r="M1006" s="35" t="str">
        <f>INDEX(YahooDetails[], MATCH(ZACKS_Screener[Ticker], YahooDetails[Ticker],0), 3)</f>
        <v>Basic Materials</v>
      </c>
      <c r="N1006" s="6" t="str">
        <f>INDEX(YahooDetails[], MATCH(ZACKS_Screener[Ticker], YahooDetails[Ticker],0), 2)</f>
        <v>Gold</v>
      </c>
      <c r="O100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0.59090909090909083</v>
      </c>
      <c r="P100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0.17142857142857143</v>
      </c>
      <c r="Q1006" s="17">
        <f>IFERROR(ZACKS_Screener[[#This Row],[Price]]/ZACKS_Screener[[#This Row],[EPS1]], "")</f>
        <v>13.257142857142856</v>
      </c>
      <c r="R1006" s="17">
        <f>IFERROR(ZACKS_Screener[[#This Row],[Price]]/ZACKS_Screener[[#This Row],[EPS2]], "")</f>
        <v>11.317073170731707</v>
      </c>
      <c r="S1006" s="17">
        <f>IFERROR(ZACKS_Screener[[#This Row],[PE1]]/(ZACKS_Screener[[#This Row],[EG1]]*100), "")</f>
        <v>0.22435164835164839</v>
      </c>
      <c r="T1006" s="17">
        <f>IFERROR(ZACKS_Screener[[#This Row],[PE2]]/(ZACKS_Screener[[#This Row],[EG2]]*100), "")</f>
        <v>0.66016260162601625</v>
      </c>
      <c r="U1006"/>
    </row>
    <row r="1007" spans="1:21" x14ac:dyDescent="0.25">
      <c r="A1007" s="20" t="s">
        <v>1737</v>
      </c>
      <c r="B1007" s="34">
        <v>44941.440000000002</v>
      </c>
      <c r="C1007" s="6" t="s">
        <v>1736</v>
      </c>
      <c r="D1007" s="6" t="s">
        <v>22</v>
      </c>
      <c r="E1007" s="6" t="s">
        <v>51</v>
      </c>
      <c r="F1007" s="6" t="s">
        <v>308</v>
      </c>
      <c r="G1007">
        <v>12</v>
      </c>
      <c r="H1007">
        <v>202212</v>
      </c>
      <c r="I1007" s="8">
        <v>36.619999999999997</v>
      </c>
      <c r="J1007" s="8">
        <v>2.78</v>
      </c>
      <c r="K1007" s="8">
        <v>2.88</v>
      </c>
      <c r="L1007" s="8">
        <v>2.98</v>
      </c>
      <c r="M1007" s="35" t="str">
        <f>INDEX(YahooDetails[], MATCH(ZACKS_Screener[Ticker], YahooDetails[Ticker],0), 3)</f>
        <v>Consumer Defensive</v>
      </c>
      <c r="N1007" s="6" t="str">
        <f>INDEX(YahooDetails[], MATCH(ZACKS_Screener[Ticker], YahooDetails[Ticker],0), 2)</f>
        <v>Packaged Foods</v>
      </c>
      <c r="O100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3.5971223021582767E-2</v>
      </c>
      <c r="P100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3.4722222222222252E-2</v>
      </c>
      <c r="Q1007" s="17">
        <f>IFERROR(ZACKS_Screener[[#This Row],[Price]]/ZACKS_Screener[[#This Row],[EPS1]], "")</f>
        <v>12.715277777777777</v>
      </c>
      <c r="R1007" s="17">
        <f>IFERROR(ZACKS_Screener[[#This Row],[Price]]/ZACKS_Screener[[#This Row],[EPS2]], "")</f>
        <v>12.288590604026846</v>
      </c>
      <c r="S1007" s="17">
        <f>IFERROR(ZACKS_Screener[[#This Row],[PE1]]/(ZACKS_Screener[[#This Row],[EG1]]*100), "")</f>
        <v>3.5348472222222185</v>
      </c>
      <c r="T1007" s="17">
        <f>IFERROR(ZACKS_Screener[[#This Row],[PE2]]/(ZACKS_Screener[[#This Row],[EG2]]*100), "")</f>
        <v>3.5391140939597285</v>
      </c>
      <c r="U1007"/>
    </row>
    <row r="1008" spans="1:21" x14ac:dyDescent="0.25">
      <c r="A1008" s="20" t="s">
        <v>1739</v>
      </c>
      <c r="B1008" s="34">
        <v>11920.52</v>
      </c>
      <c r="C1008" s="6" t="s">
        <v>1738</v>
      </c>
      <c r="D1008" s="6" t="s">
        <v>13</v>
      </c>
      <c r="E1008" s="6" t="s">
        <v>37</v>
      </c>
      <c r="F1008" s="6" t="s">
        <v>98</v>
      </c>
      <c r="G1008">
        <v>12</v>
      </c>
      <c r="H1008">
        <v>202212</v>
      </c>
      <c r="I1008" s="8">
        <v>19.23</v>
      </c>
      <c r="J1008" s="8">
        <v>1.58</v>
      </c>
      <c r="K1008" s="8">
        <v>1.56</v>
      </c>
      <c r="L1008" s="8">
        <v>1.62</v>
      </c>
      <c r="M1008" s="35" t="str">
        <f>INDEX(YahooDetails[], MATCH(ZACKS_Screener[Ticker], YahooDetails[Ticker],0), 3)</f>
        <v>Real Estate</v>
      </c>
      <c r="N1008" s="6" t="str">
        <f>INDEX(YahooDetails[], MATCH(ZACKS_Screener[Ticker], YahooDetails[Ticker],0), 2)</f>
        <v>REIT—Retail</v>
      </c>
      <c r="O100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-1.2658227848101276E-2</v>
      </c>
      <c r="P100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3.8461538461538491E-2</v>
      </c>
      <c r="Q1008" s="17">
        <f>IFERROR(ZACKS_Screener[[#This Row],[Price]]/ZACKS_Screener[[#This Row],[EPS1]], "")</f>
        <v>12.326923076923077</v>
      </c>
      <c r="R1008" s="17">
        <f>IFERROR(ZACKS_Screener[[#This Row],[Price]]/ZACKS_Screener[[#This Row],[EPS2]], "")</f>
        <v>11.87037037037037</v>
      </c>
      <c r="S1008" s="17">
        <f>IFERROR(ZACKS_Screener[[#This Row],[PE1]]/(ZACKS_Screener[[#This Row],[EG1]]*100), "")</f>
        <v>-9.7382692307692231</v>
      </c>
      <c r="T1008" s="17">
        <f>IFERROR(ZACKS_Screener[[#This Row],[PE2]]/(ZACKS_Screener[[#This Row],[EG2]]*100), "")</f>
        <v>3.0862962962962937</v>
      </c>
      <c r="U1008"/>
    </row>
    <row r="1009" spans="1:21" x14ac:dyDescent="0.25">
      <c r="A1009" s="20" t="s">
        <v>1741</v>
      </c>
      <c r="B1009" s="34">
        <v>48875.88</v>
      </c>
      <c r="C1009" s="6" t="s">
        <v>1740</v>
      </c>
      <c r="D1009" s="6" t="s">
        <v>13</v>
      </c>
      <c r="E1009" s="6" t="s">
        <v>37</v>
      </c>
      <c r="F1009" s="6" t="s">
        <v>38</v>
      </c>
      <c r="G1009">
        <v>12</v>
      </c>
      <c r="H1009">
        <v>202212</v>
      </c>
      <c r="I1009" s="8">
        <v>56.63</v>
      </c>
      <c r="J1009" s="8">
        <v>3.9</v>
      </c>
      <c r="K1009" s="8">
        <v>3.47</v>
      </c>
      <c r="L1009" s="8">
        <v>4.6500000000000004</v>
      </c>
      <c r="M1009" s="35" t="str">
        <f>INDEX(YahooDetails[], MATCH(ZACKS_Screener[Ticker], YahooDetails[Ticker],0), 3)</f>
        <v>Financial Services</v>
      </c>
      <c r="N1009" s="6" t="str">
        <f>INDEX(YahooDetails[], MATCH(ZACKS_Screener[Ticker], YahooDetails[Ticker],0), 2)</f>
        <v>Asset Management</v>
      </c>
      <c r="O100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-0.11025641025641018</v>
      </c>
      <c r="P100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0.34005763688760809</v>
      </c>
      <c r="Q1009" s="17">
        <f>IFERROR(ZACKS_Screener[[#This Row],[Price]]/ZACKS_Screener[[#This Row],[EPS1]], "")</f>
        <v>16.319884726224785</v>
      </c>
      <c r="R1009" s="17">
        <f>IFERROR(ZACKS_Screener[[#This Row],[Price]]/ZACKS_Screener[[#This Row],[EPS2]], "")</f>
        <v>12.178494623655913</v>
      </c>
      <c r="S1009" s="17">
        <f>IFERROR(ZACKS_Screener[[#This Row],[PE1]]/(ZACKS_Screener[[#This Row],[EG1]]*100), "")</f>
        <v>-1.4801755914482955</v>
      </c>
      <c r="T1009" s="17">
        <f>IFERROR(ZACKS_Screener[[#This Row],[PE2]]/(ZACKS_Screener[[#This Row],[EG2]]*100), "")</f>
        <v>0.35813030800072898</v>
      </c>
      <c r="U1009"/>
    </row>
    <row r="1010" spans="1:21" x14ac:dyDescent="0.25">
      <c r="A1010" s="20" t="s">
        <v>1743</v>
      </c>
      <c r="B1010" s="34">
        <v>63722.03</v>
      </c>
      <c r="C1010" s="6" t="s">
        <v>1742</v>
      </c>
      <c r="D1010" s="6" t="s">
        <v>22</v>
      </c>
      <c r="E1010" s="6" t="s">
        <v>14</v>
      </c>
      <c r="F1010" s="6" t="s">
        <v>630</v>
      </c>
      <c r="G1010">
        <v>6</v>
      </c>
      <c r="H1010">
        <v>202206</v>
      </c>
      <c r="I1010" s="8">
        <v>464.45</v>
      </c>
      <c r="J1010" s="8">
        <v>21.15</v>
      </c>
      <c r="K1010" s="8">
        <v>24.88</v>
      </c>
      <c r="L1010" s="8">
        <v>19.920000000000002</v>
      </c>
      <c r="M1010" s="35" t="str">
        <f>INDEX(YahooDetails[], MATCH(ZACKS_Screener[Ticker], YahooDetails[Ticker],0), 3)</f>
        <v>Technology</v>
      </c>
      <c r="N1010" s="6" t="str">
        <f>INDEX(YahooDetails[], MATCH(ZACKS_Screener[Ticker], YahooDetails[Ticker],0), 2)</f>
        <v>Semiconductor Equipment &amp; Materials</v>
      </c>
      <c r="O101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0.17635933806146575</v>
      </c>
      <c r="P101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-0.19935691318327964</v>
      </c>
      <c r="Q1010" s="17">
        <f>IFERROR(ZACKS_Screener[[#This Row],[Price]]/ZACKS_Screener[[#This Row],[EPS1]], "")</f>
        <v>18.667604501607716</v>
      </c>
      <c r="R1010" s="17">
        <f>IFERROR(ZACKS_Screener[[#This Row],[Price]]/ZACKS_Screener[[#This Row],[EPS2]], "")</f>
        <v>23.315763052208833</v>
      </c>
      <c r="S1010" s="17">
        <f>IFERROR(ZACKS_Screener[[#This Row],[PE1]]/(ZACKS_Screener[[#This Row],[EG1]]*100), "")</f>
        <v>1.0584982177185072</v>
      </c>
      <c r="T1010" s="17">
        <f>IFERROR(ZACKS_Screener[[#This Row],[PE2]]/(ZACKS_Screener[[#This Row],[EG2]]*100), "")</f>
        <v>-1.1695487595543468</v>
      </c>
      <c r="U1010"/>
    </row>
    <row r="1011" spans="1:21" x14ac:dyDescent="0.25">
      <c r="A1011" s="20" t="s">
        <v>1745</v>
      </c>
      <c r="B1011" s="34">
        <v>3180.51</v>
      </c>
      <c r="C1011" s="6" t="s">
        <v>1744</v>
      </c>
      <c r="D1011" s="6" t="s">
        <v>22</v>
      </c>
      <c r="E1011" s="6" t="s">
        <v>14</v>
      </c>
      <c r="F1011" s="6" t="s">
        <v>79</v>
      </c>
      <c r="G1011">
        <v>9</v>
      </c>
      <c r="H1011">
        <v>202209</v>
      </c>
      <c r="I1011" s="8">
        <v>56.21</v>
      </c>
      <c r="J1011" s="8">
        <v>7.45</v>
      </c>
      <c r="K1011" s="8">
        <v>1.53</v>
      </c>
      <c r="L1011" s="8">
        <v>2.4</v>
      </c>
      <c r="M1011" s="35" t="str">
        <f>INDEX(YahooDetails[], MATCH(ZACKS_Screener[Ticker], YahooDetails[Ticker],0), 3)</f>
        <v>Technology</v>
      </c>
      <c r="N1011" s="6" t="str">
        <f>INDEX(YahooDetails[], MATCH(ZACKS_Screener[Ticker], YahooDetails[Ticker],0), 2)</f>
        <v>Semiconductor Equipment &amp; Materials</v>
      </c>
      <c r="O101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-0.7946308724832214</v>
      </c>
      <c r="P101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0.56862745098039202</v>
      </c>
      <c r="Q1011" s="17">
        <f>IFERROR(ZACKS_Screener[[#This Row],[Price]]/ZACKS_Screener[[#This Row],[EPS1]], "")</f>
        <v>36.738562091503269</v>
      </c>
      <c r="R1011" s="17">
        <f>IFERROR(ZACKS_Screener[[#This Row],[Price]]/ZACKS_Screener[[#This Row],[EPS2]], "")</f>
        <v>23.420833333333334</v>
      </c>
      <c r="S1011" s="17">
        <f>IFERROR(ZACKS_Screener[[#This Row],[PE1]]/(ZACKS_Screener[[#This Row],[EG1]]*100), "")</f>
        <v>-0.46233494523935709</v>
      </c>
      <c r="T1011" s="17">
        <f>IFERROR(ZACKS_Screener[[#This Row],[PE2]]/(ZACKS_Screener[[#This Row],[EG2]]*100), "")</f>
        <v>0.41188362068965528</v>
      </c>
      <c r="U1011"/>
    </row>
    <row r="1012" spans="1:21" x14ac:dyDescent="0.25">
      <c r="A1012" s="20" t="s">
        <v>1747</v>
      </c>
      <c r="B1012" s="34">
        <v>46015.26</v>
      </c>
      <c r="C1012" s="6" t="s">
        <v>1746</v>
      </c>
      <c r="D1012" s="6" t="s">
        <v>13</v>
      </c>
      <c r="E1012" s="6" t="s">
        <v>51</v>
      </c>
      <c r="F1012" s="6" t="s">
        <v>76</v>
      </c>
      <c r="G1012">
        <v>12</v>
      </c>
      <c r="H1012">
        <v>202212</v>
      </c>
      <c r="I1012" s="8">
        <v>136.38999999999999</v>
      </c>
      <c r="J1012" s="8">
        <v>5.63</v>
      </c>
      <c r="K1012" s="8">
        <v>6.19</v>
      </c>
      <c r="L1012" s="8">
        <v>7</v>
      </c>
      <c r="M1012" s="35" t="str">
        <f>INDEX(YahooDetails[], MATCH(ZACKS_Screener[Ticker], YahooDetails[Ticker],0), 3)</f>
        <v>Consumer Defensive</v>
      </c>
      <c r="N1012" s="6" t="str">
        <f>INDEX(YahooDetails[], MATCH(ZACKS_Screener[Ticker], YahooDetails[Ticker],0), 2)</f>
        <v>Household &amp; Personal Products</v>
      </c>
      <c r="O101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9.9467140319715902E-2</v>
      </c>
      <c r="P101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0.13085621970920833</v>
      </c>
      <c r="Q1012" s="17">
        <f>IFERROR(ZACKS_Screener[[#This Row],[Price]]/ZACKS_Screener[[#This Row],[EPS1]], "")</f>
        <v>22.033925686591271</v>
      </c>
      <c r="R1012" s="17">
        <f>IFERROR(ZACKS_Screener[[#This Row],[Price]]/ZACKS_Screener[[#This Row],[EPS2]], "")</f>
        <v>19.484285714285711</v>
      </c>
      <c r="S1012" s="17">
        <f>IFERROR(ZACKS_Screener[[#This Row],[PE1]]/(ZACKS_Screener[[#This Row],[EG1]]*100), "")</f>
        <v>2.2151964574197991</v>
      </c>
      <c r="T1012" s="17">
        <f>IFERROR(ZACKS_Screener[[#This Row],[PE2]]/(ZACKS_Screener[[#This Row],[EG2]]*100), "")</f>
        <v>1.4889843033509707</v>
      </c>
      <c r="U1012"/>
    </row>
    <row r="1013" spans="1:21" x14ac:dyDescent="0.25">
      <c r="A1013" s="20" t="s">
        <v>1749</v>
      </c>
      <c r="B1013" s="34">
        <v>37338.620000000003</v>
      </c>
      <c r="C1013" s="6" t="s">
        <v>1748</v>
      </c>
      <c r="D1013" s="6" t="s">
        <v>13</v>
      </c>
      <c r="E1013" s="6" t="s">
        <v>223</v>
      </c>
      <c r="F1013" s="6" t="s">
        <v>838</v>
      </c>
      <c r="G1013">
        <v>12</v>
      </c>
      <c r="H1013">
        <v>202212</v>
      </c>
      <c r="I1013" s="8">
        <v>16.66</v>
      </c>
      <c r="J1013" s="8">
        <v>1.1599999999999999</v>
      </c>
      <c r="K1013" s="8">
        <v>1.0900000000000001</v>
      </c>
      <c r="L1013" s="8">
        <v>1.1299999999999999</v>
      </c>
      <c r="M1013" s="35" t="str">
        <f>INDEX(YahooDetails[], MATCH(ZACKS_Screener[Ticker], YahooDetails[Ticker],0), 3)</f>
        <v>Energy</v>
      </c>
      <c r="N1013" s="6" t="str">
        <f>INDEX(YahooDetails[], MATCH(ZACKS_Screener[Ticker], YahooDetails[Ticker],0), 2)</f>
        <v>Oil &amp; Gas Midstream</v>
      </c>
      <c r="O101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-6.034482758620676E-2</v>
      </c>
      <c r="P101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3.6697247706421847E-2</v>
      </c>
      <c r="Q1013" s="17">
        <f>IFERROR(ZACKS_Screener[[#This Row],[Price]]/ZACKS_Screener[[#This Row],[EPS1]], "")</f>
        <v>15.284403669724769</v>
      </c>
      <c r="R1013" s="17">
        <f>IFERROR(ZACKS_Screener[[#This Row],[Price]]/ZACKS_Screener[[#This Row],[EPS2]], "")</f>
        <v>14.743362831858409</v>
      </c>
      <c r="S1013" s="17">
        <f>IFERROR(ZACKS_Screener[[#This Row],[PE1]]/(ZACKS_Screener[[#This Row],[EG1]]*100), "")</f>
        <v>-2.5328440366972531</v>
      </c>
      <c r="T1013" s="17">
        <f>IFERROR(ZACKS_Screener[[#This Row],[PE2]]/(ZACKS_Screener[[#This Row],[EG2]]*100), "")</f>
        <v>4.0175663716814354</v>
      </c>
      <c r="U1013"/>
    </row>
    <row r="1014" spans="1:21" x14ac:dyDescent="0.25">
      <c r="A1014" s="20" t="s">
        <v>3883</v>
      </c>
      <c r="B1014" s="34">
        <v>3038.95</v>
      </c>
      <c r="C1014" s="6" t="s">
        <v>3882</v>
      </c>
      <c r="D1014" s="6" t="s">
        <v>13</v>
      </c>
      <c r="E1014" s="6" t="s">
        <v>37</v>
      </c>
      <c r="F1014" s="6" t="s">
        <v>89</v>
      </c>
      <c r="G1014">
        <v>12</v>
      </c>
      <c r="H1014">
        <v>202212</v>
      </c>
      <c r="I1014" s="8">
        <v>47.49</v>
      </c>
      <c r="J1014" s="8">
        <v>-2.46</v>
      </c>
      <c r="K1014" s="8">
        <v>0</v>
      </c>
      <c r="L1014" s="8">
        <v>4.25</v>
      </c>
      <c r="M1014" s="35" t="str">
        <f>INDEX(YahooDetails[], MATCH(ZACKS_Screener[Ticker], YahooDetails[Ticker],0), 3)</f>
        <v>Financial Services</v>
      </c>
      <c r="N1014" s="6" t="str">
        <f>INDEX(YahooDetails[], MATCH(ZACKS_Screener[Ticker], YahooDetails[Ticker],0), 2)</f>
        <v>Insurance—Property &amp; Casualty</v>
      </c>
      <c r="O101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014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014" s="17" t="str">
        <f>IFERROR(ZACKS_Screener[[#This Row],[Price]]/ZACKS_Screener[[#This Row],[EPS1]], "")</f>
        <v/>
      </c>
      <c r="R1014" s="17">
        <f>IFERROR(ZACKS_Screener[[#This Row],[Price]]/ZACKS_Screener[[#This Row],[EPS2]], "")</f>
        <v>11.174117647058823</v>
      </c>
      <c r="S1014" s="17" t="str">
        <f>IFERROR(ZACKS_Screener[[#This Row],[PE1]]/(ZACKS_Screener[[#This Row],[EG1]]*100), "")</f>
        <v/>
      </c>
      <c r="T1014" s="17" t="str">
        <f>IFERROR(ZACKS_Screener[[#This Row],[PE2]]/(ZACKS_Screener[[#This Row],[EG2]]*100), "")</f>
        <v/>
      </c>
      <c r="U1014"/>
    </row>
    <row r="1015" spans="1:21" x14ac:dyDescent="0.25">
      <c r="A1015" s="20" t="s">
        <v>3885</v>
      </c>
      <c r="B1015" s="34">
        <v>2288.65</v>
      </c>
      <c r="C1015" s="6" t="s">
        <v>3884</v>
      </c>
      <c r="D1015" s="6" t="s">
        <v>13</v>
      </c>
      <c r="E1015" s="6" t="s">
        <v>18</v>
      </c>
      <c r="F1015" s="6" t="s">
        <v>1801</v>
      </c>
      <c r="G1015">
        <v>6</v>
      </c>
      <c r="H1015">
        <v>202206</v>
      </c>
      <c r="I1015" s="8">
        <v>28.51</v>
      </c>
      <c r="J1015" s="8">
        <v>1.78</v>
      </c>
      <c r="K1015" s="8">
        <v>1.61</v>
      </c>
      <c r="L1015" s="8">
        <v>1.93</v>
      </c>
      <c r="M1015" s="35" t="str">
        <f>INDEX(YahooDetails[], MATCH(ZACKS_Screener[Ticker], YahooDetails[Ticker],0), 3)</f>
        <v>Industrials</v>
      </c>
      <c r="N1015" s="6" t="str">
        <f>INDEX(YahooDetails[], MATCH(ZACKS_Screener[Ticker], YahooDetails[Ticker],0), 2)</f>
        <v>Tools &amp; Accessories</v>
      </c>
      <c r="O101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-9.5505617977528046E-2</v>
      </c>
      <c r="P101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0.19875776397515516</v>
      </c>
      <c r="Q1015" s="17">
        <f>IFERROR(ZACKS_Screener[[#This Row],[Price]]/ZACKS_Screener[[#This Row],[EPS1]], "")</f>
        <v>17.70807453416149</v>
      </c>
      <c r="R1015" s="17">
        <f>IFERROR(ZACKS_Screener[[#This Row],[Price]]/ZACKS_Screener[[#This Row],[EPS2]], "")</f>
        <v>14.772020725388602</v>
      </c>
      <c r="S1015" s="17">
        <f>IFERROR(ZACKS_Screener[[#This Row],[PE1]]/(ZACKS_Screener[[#This Row],[EG1]]*100), "")</f>
        <v>-1.8541395688710276</v>
      </c>
      <c r="T1015" s="17">
        <f>IFERROR(ZACKS_Screener[[#This Row],[PE2]]/(ZACKS_Screener[[#This Row],[EG2]]*100), "")</f>
        <v>0.74321729274611448</v>
      </c>
      <c r="U1015"/>
    </row>
    <row r="1016" spans="1:21" x14ac:dyDescent="0.25">
      <c r="A1016" s="20" t="s">
        <v>1751</v>
      </c>
      <c r="B1016" s="34">
        <v>12424.54</v>
      </c>
      <c r="C1016" s="6" t="s">
        <v>1750</v>
      </c>
      <c r="D1016" s="6" t="s">
        <v>13</v>
      </c>
      <c r="E1016" s="6" t="s">
        <v>30</v>
      </c>
      <c r="F1016" s="6" t="s">
        <v>31</v>
      </c>
      <c r="G1016">
        <v>2</v>
      </c>
      <c r="H1016">
        <v>202302</v>
      </c>
      <c r="I1016" s="8">
        <v>78.59</v>
      </c>
      <c r="J1016" s="8">
        <v>3.03</v>
      </c>
      <c r="K1016" s="8">
        <v>2.37</v>
      </c>
      <c r="L1016" s="8">
        <v>3.38</v>
      </c>
      <c r="M1016" s="35" t="str">
        <f>INDEX(YahooDetails[], MATCH(ZACKS_Screener[Ticker], YahooDetails[Ticker],0), 3)</f>
        <v>Consumer Cyclical</v>
      </c>
      <c r="N1016" s="6" t="str">
        <f>INDEX(YahooDetails[], MATCH(ZACKS_Screener[Ticker], YahooDetails[Ticker],0), 2)</f>
        <v>Auto &amp; Truck Dealerships</v>
      </c>
      <c r="O101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-0.21782178217821774</v>
      </c>
      <c r="P101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0.42616033755274252</v>
      </c>
      <c r="Q1016" s="17">
        <f>IFERROR(ZACKS_Screener[[#This Row],[Price]]/ZACKS_Screener[[#This Row],[EPS1]], "")</f>
        <v>33.160337552742618</v>
      </c>
      <c r="R1016" s="17">
        <f>IFERROR(ZACKS_Screener[[#This Row],[Price]]/ZACKS_Screener[[#This Row],[EPS2]], "")</f>
        <v>23.251479289940828</v>
      </c>
      <c r="S1016" s="17">
        <f>IFERROR(ZACKS_Screener[[#This Row],[PE1]]/(ZACKS_Screener[[#This Row],[EG1]]*100), "")</f>
        <v>-1.5223609512850027</v>
      </c>
      <c r="T1016" s="17">
        <f>IFERROR(ZACKS_Screener[[#This Row],[PE2]]/(ZACKS_Screener[[#This Row],[EG2]]*100), "")</f>
        <v>0.54560401898178001</v>
      </c>
      <c r="U1016"/>
    </row>
    <row r="1017" spans="1:21" x14ac:dyDescent="0.25">
      <c r="A1017" s="20" t="s">
        <v>6898</v>
      </c>
      <c r="B1017" s="34">
        <v>2550.7399999999998</v>
      </c>
      <c r="C1017" s="6" t="s">
        <v>3267</v>
      </c>
      <c r="D1017" s="6" t="s">
        <v>13</v>
      </c>
      <c r="E1017" s="6" t="s">
        <v>26</v>
      </c>
      <c r="F1017" s="6" t="s">
        <v>64</v>
      </c>
      <c r="G1017">
        <v>12</v>
      </c>
      <c r="H1017">
        <v>202212</v>
      </c>
      <c r="I1017" s="8">
        <v>45.09</v>
      </c>
      <c r="J1017" s="8"/>
      <c r="K1017" s="8">
        <v>1.85</v>
      </c>
      <c r="L1017" s="8">
        <v>2.2000000000000002</v>
      </c>
      <c r="M1017" s="35" t="str">
        <f>INDEX(YahooDetails[], MATCH(ZACKS_Screener[Ticker], YahooDetails[Ticker],0), 3)</f>
        <v>Basic Materials</v>
      </c>
      <c r="N1017" s="6" t="str">
        <f>INDEX(YahooDetails[], MATCH(ZACKS_Screener[Ticker], YahooDetails[Ticker],0), 2)</f>
        <v>Building Materials</v>
      </c>
      <c r="O1017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01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0.18918918918918923</v>
      </c>
      <c r="Q1017" s="17">
        <f>IFERROR(ZACKS_Screener[[#This Row],[Price]]/ZACKS_Screener[[#This Row],[EPS1]], "")</f>
        <v>24.372972972972974</v>
      </c>
      <c r="R1017" s="17">
        <f>IFERROR(ZACKS_Screener[[#This Row],[Price]]/ZACKS_Screener[[#This Row],[EPS2]], "")</f>
        <v>20.495454545454546</v>
      </c>
      <c r="S1017" s="17" t="str">
        <f>IFERROR(ZACKS_Screener[[#This Row],[PE1]]/(ZACKS_Screener[[#This Row],[EG1]]*100), "")</f>
        <v/>
      </c>
      <c r="T1017" s="17">
        <f>IFERROR(ZACKS_Screener[[#This Row],[PE2]]/(ZACKS_Screener[[#This Row],[EG2]]*100), "")</f>
        <v>1.0833311688311686</v>
      </c>
      <c r="U1017"/>
    </row>
    <row r="1018" spans="1:21" x14ac:dyDescent="0.25">
      <c r="A1018" s="20" t="s">
        <v>1753</v>
      </c>
      <c r="B1018" s="34">
        <v>8231.4599999999991</v>
      </c>
      <c r="C1018" s="6" t="s">
        <v>1752</v>
      </c>
      <c r="D1018" s="6" t="s">
        <v>13</v>
      </c>
      <c r="E1018" s="6" t="s">
        <v>37</v>
      </c>
      <c r="F1018" s="6" t="s">
        <v>70</v>
      </c>
      <c r="G1018">
        <v>12</v>
      </c>
      <c r="H1018">
        <v>202212</v>
      </c>
      <c r="I1018" s="8">
        <v>355.5</v>
      </c>
      <c r="J1018" s="8">
        <v>7.8</v>
      </c>
      <c r="K1018" s="8">
        <v>10.62</v>
      </c>
      <c r="L1018" s="8">
        <v>12.89</v>
      </c>
      <c r="M1018" s="35" t="str">
        <f>INDEX(YahooDetails[], MATCH(ZACKS_Screener[Ticker], YahooDetails[Ticker],0), 3)</f>
        <v>Financial Services</v>
      </c>
      <c r="N1018" s="6" t="str">
        <f>INDEX(YahooDetails[], MATCH(ZACKS_Screener[Ticker], YahooDetails[Ticker],0), 2)</f>
        <v>Insurance—Property &amp; Casualty</v>
      </c>
      <c r="O101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0.36153846153846148</v>
      </c>
      <c r="P101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0.21374764595103593</v>
      </c>
      <c r="Q1018" s="17">
        <f>IFERROR(ZACKS_Screener[[#This Row],[Price]]/ZACKS_Screener[[#This Row],[EPS1]], "")</f>
        <v>33.474576271186443</v>
      </c>
      <c r="R1018" s="17">
        <f>IFERROR(ZACKS_Screener[[#This Row],[Price]]/ZACKS_Screener[[#This Row],[EPS2]], "")</f>
        <v>27.579519006982157</v>
      </c>
      <c r="S1018" s="17">
        <f>IFERROR(ZACKS_Screener[[#This Row],[PE1]]/(ZACKS_Screener[[#This Row],[EG1]]*100), "")</f>
        <v>0.92589253516047632</v>
      </c>
      <c r="T1018" s="17">
        <f>IFERROR(ZACKS_Screener[[#This Row],[PE2]]/(ZACKS_Screener[[#This Row],[EG2]]*100), "")</f>
        <v>1.2902841050843625</v>
      </c>
      <c r="U1018"/>
    </row>
    <row r="1019" spans="1:21" x14ac:dyDescent="0.25">
      <c r="A1019" s="20" t="s">
        <v>1755</v>
      </c>
      <c r="B1019" s="34">
        <v>4844.07</v>
      </c>
      <c r="C1019" s="6" t="s">
        <v>1754</v>
      </c>
      <c r="D1019" s="6" t="s">
        <v>13</v>
      </c>
      <c r="E1019" s="6" t="s">
        <v>223</v>
      </c>
      <c r="F1019" s="6" t="s">
        <v>512</v>
      </c>
      <c r="G1019">
        <v>12</v>
      </c>
      <c r="H1019">
        <v>202212</v>
      </c>
      <c r="I1019" s="8">
        <v>33.840000000000003</v>
      </c>
      <c r="J1019" s="8">
        <v>-0.23</v>
      </c>
      <c r="K1019" s="8">
        <v>1.47</v>
      </c>
      <c r="L1019" s="8">
        <v>2.1800000000000002</v>
      </c>
      <c r="M1019" s="35" t="str">
        <f>INDEX(YahooDetails[], MATCH(ZACKS_Screener[Ticker], YahooDetails[Ticker],0), 3)</f>
        <v>Energy</v>
      </c>
      <c r="N1019" s="6" t="str">
        <f>INDEX(YahooDetails[], MATCH(ZACKS_Screener[Ticker], YahooDetails[Ticker],0), 2)</f>
        <v>Oil &amp; Gas Midstream</v>
      </c>
      <c r="O101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01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0.48299319727891171</v>
      </c>
      <c r="Q1019" s="17">
        <f>IFERROR(ZACKS_Screener[[#This Row],[Price]]/ZACKS_Screener[[#This Row],[EPS1]], "")</f>
        <v>23.020408163265309</v>
      </c>
      <c r="R1019" s="17">
        <f>IFERROR(ZACKS_Screener[[#This Row],[Price]]/ZACKS_Screener[[#This Row],[EPS2]], "")</f>
        <v>15.522935779816514</v>
      </c>
      <c r="S1019" s="17">
        <f>IFERROR(ZACKS_Screener[[#This Row],[PE1]]/(ZACKS_Screener[[#This Row],[EG1]]*100), "")</f>
        <v>0.23020408163265307</v>
      </c>
      <c r="T1019" s="17">
        <f>IFERROR(ZACKS_Screener[[#This Row],[PE2]]/(ZACKS_Screener[[#This Row],[EG2]]*100), "")</f>
        <v>0.3213903605116939</v>
      </c>
      <c r="U1019"/>
    </row>
    <row r="1020" spans="1:21" x14ac:dyDescent="0.25">
      <c r="A1020" s="20" t="s">
        <v>1757</v>
      </c>
      <c r="B1020" s="34">
        <v>8594.17</v>
      </c>
      <c r="C1020" s="6" t="s">
        <v>1756</v>
      </c>
      <c r="D1020" s="6" t="s">
        <v>13</v>
      </c>
      <c r="E1020" s="6" t="s">
        <v>23</v>
      </c>
      <c r="F1020" s="6" t="s">
        <v>1685</v>
      </c>
      <c r="G1020">
        <v>12</v>
      </c>
      <c r="H1020">
        <v>202212</v>
      </c>
      <c r="I1020" s="8">
        <v>53.37</v>
      </c>
      <c r="J1020" s="8">
        <v>5.03</v>
      </c>
      <c r="K1020" s="8">
        <v>3.27</v>
      </c>
      <c r="L1020" s="8">
        <v>4.28</v>
      </c>
      <c r="M1020" s="35" t="str">
        <f>INDEX(YahooDetails[], MATCH(ZACKS_Screener[Ticker], YahooDetails[Ticker],0), 3)</f>
        <v>Industrials</v>
      </c>
      <c r="N1020" s="6" t="str">
        <f>INDEX(YahooDetails[], MATCH(ZACKS_Screener[Ticker], YahooDetails[Ticker],0), 2)</f>
        <v>Trucking</v>
      </c>
      <c r="O102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-0.3499005964214712</v>
      </c>
      <c r="P102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0.30886850152905204</v>
      </c>
      <c r="Q1020" s="17">
        <f>IFERROR(ZACKS_Screener[[#This Row],[Price]]/ZACKS_Screener[[#This Row],[EPS1]], "")</f>
        <v>16.321100917431192</v>
      </c>
      <c r="R1020" s="17">
        <f>IFERROR(ZACKS_Screener[[#This Row],[Price]]/ZACKS_Screener[[#This Row],[EPS2]], "")</f>
        <v>12.469626168224298</v>
      </c>
      <c r="S1020" s="17">
        <f>IFERROR(ZACKS_Screener[[#This Row],[PE1]]/(ZACKS_Screener[[#This Row],[EG1]]*100), "")</f>
        <v>-0.46644964553794827</v>
      </c>
      <c r="T1020" s="17">
        <f>IFERROR(ZACKS_Screener[[#This Row],[PE2]]/(ZACKS_Screener[[#This Row],[EG2]]*100), "")</f>
        <v>0.40371957990191532</v>
      </c>
      <c r="U1020"/>
    </row>
    <row r="1021" spans="1:21" x14ac:dyDescent="0.25">
      <c r="A1021" s="20" t="s">
        <v>1759</v>
      </c>
      <c r="B1021" s="34">
        <v>264923.65999999997</v>
      </c>
      <c r="C1021" s="6" t="s">
        <v>1758</v>
      </c>
      <c r="D1021" s="6" t="s">
        <v>13</v>
      </c>
      <c r="E1021" s="6" t="s">
        <v>51</v>
      </c>
      <c r="F1021" s="6" t="s">
        <v>655</v>
      </c>
      <c r="G1021">
        <v>12</v>
      </c>
      <c r="H1021">
        <v>202212</v>
      </c>
      <c r="I1021" s="8">
        <v>61.26</v>
      </c>
      <c r="J1021" s="8">
        <v>2.48</v>
      </c>
      <c r="K1021" s="8">
        <v>2.61</v>
      </c>
      <c r="L1021" s="8">
        <v>2.8</v>
      </c>
      <c r="M1021" s="35" t="str">
        <f>INDEX(YahooDetails[], MATCH(ZACKS_Screener[Ticker], YahooDetails[Ticker],0), 3)</f>
        <v>Consumer Defensive</v>
      </c>
      <c r="N1021" s="6" t="str">
        <f>INDEX(YahooDetails[], MATCH(ZACKS_Screener[Ticker], YahooDetails[Ticker],0), 2)</f>
        <v>Beverages—Non-Alcoholic</v>
      </c>
      <c r="O102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5.2419354838709638E-2</v>
      </c>
      <c r="P102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7.2796934865900373E-2</v>
      </c>
      <c r="Q1021" s="17">
        <f>IFERROR(ZACKS_Screener[[#This Row],[Price]]/ZACKS_Screener[[#This Row],[EPS1]], "")</f>
        <v>23.471264367816094</v>
      </c>
      <c r="R1021" s="17">
        <f>IFERROR(ZACKS_Screener[[#This Row],[Price]]/ZACKS_Screener[[#This Row],[EPS2]], "")</f>
        <v>21.87857142857143</v>
      </c>
      <c r="S1021" s="17">
        <f>IFERROR(ZACKS_Screener[[#This Row],[PE1]]/(ZACKS_Screener[[#This Row],[EG1]]*100), "")</f>
        <v>4.4775950486295351</v>
      </c>
      <c r="T1021" s="17">
        <f>IFERROR(ZACKS_Screener[[#This Row],[PE2]]/(ZACKS_Screener[[#This Row],[EG2]]*100), "")</f>
        <v>3.0054248120300757</v>
      </c>
      <c r="U1021"/>
    </row>
    <row r="1022" spans="1:21" x14ac:dyDescent="0.25">
      <c r="A1022" s="20" t="s">
        <v>3890</v>
      </c>
      <c r="B1022" s="34">
        <v>2782.8</v>
      </c>
      <c r="C1022" s="6" t="s">
        <v>3889</v>
      </c>
      <c r="D1022" s="6" t="s">
        <v>13</v>
      </c>
      <c r="E1022" s="6" t="s">
        <v>223</v>
      </c>
      <c r="F1022" s="6" t="s">
        <v>3750</v>
      </c>
      <c r="G1022">
        <v>12</v>
      </c>
      <c r="H1022">
        <v>202212</v>
      </c>
      <c r="I1022" s="8">
        <v>6.05</v>
      </c>
      <c r="J1022" s="8">
        <v>1</v>
      </c>
      <c r="K1022" s="8">
        <v>1.08</v>
      </c>
      <c r="L1022" s="8">
        <v>1.5</v>
      </c>
      <c r="M1022" s="35" t="str">
        <f>INDEX(YahooDetails[], MATCH(ZACKS_Screener[Ticker], YahooDetails[Ticker],0), 3)</f>
        <v>Energy</v>
      </c>
      <c r="N1022" s="6" t="str">
        <f>INDEX(YahooDetails[], MATCH(ZACKS_Screener[Ticker], YahooDetails[Ticker],0), 2)</f>
        <v>Oil &amp; Gas E&amp;P</v>
      </c>
      <c r="O102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8.0000000000000071E-2</v>
      </c>
      <c r="P102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0.38888888888888878</v>
      </c>
      <c r="Q1022" s="17">
        <f>IFERROR(ZACKS_Screener[[#This Row],[Price]]/ZACKS_Screener[[#This Row],[EPS1]], "")</f>
        <v>5.6018518518518512</v>
      </c>
      <c r="R1022" s="17">
        <f>IFERROR(ZACKS_Screener[[#This Row],[Price]]/ZACKS_Screener[[#This Row],[EPS2]], "")</f>
        <v>4.0333333333333332</v>
      </c>
      <c r="S1022" s="17">
        <f>IFERROR(ZACKS_Screener[[#This Row],[PE1]]/(ZACKS_Screener[[#This Row],[EG1]]*100), "")</f>
        <v>0.70023148148148073</v>
      </c>
      <c r="T1022" s="17">
        <f>IFERROR(ZACKS_Screener[[#This Row],[PE2]]/(ZACKS_Screener[[#This Row],[EG2]]*100), "")</f>
        <v>0.10371428571428574</v>
      </c>
      <c r="U1022"/>
    </row>
    <row r="1023" spans="1:21" x14ac:dyDescent="0.25">
      <c r="A1023" s="20" t="s">
        <v>1761</v>
      </c>
      <c r="B1023" s="34">
        <v>32889.83</v>
      </c>
      <c r="C1023" s="6" t="s">
        <v>1760</v>
      </c>
      <c r="D1023" s="6" t="s">
        <v>13</v>
      </c>
      <c r="E1023" s="6" t="s">
        <v>30</v>
      </c>
      <c r="F1023" s="6" t="s">
        <v>1762</v>
      </c>
      <c r="G1023">
        <v>1</v>
      </c>
      <c r="H1023">
        <v>202301</v>
      </c>
      <c r="I1023" s="8">
        <v>45.83</v>
      </c>
      <c r="J1023" s="8">
        <v>4.2300000000000004</v>
      </c>
      <c r="K1023" s="8">
        <v>4.5</v>
      </c>
      <c r="L1023" s="8">
        <v>4.4800000000000004</v>
      </c>
      <c r="M1023" s="35" t="str">
        <f>INDEX(YahooDetails[], MATCH(ZACKS_Screener[Ticker], YahooDetails[Ticker],0), 3)</f>
        <v>Consumer Defensive</v>
      </c>
      <c r="N1023" s="6" t="str">
        <f>INDEX(YahooDetails[], MATCH(ZACKS_Screener[Ticker], YahooDetails[Ticker],0), 2)</f>
        <v>Grocery Stores</v>
      </c>
      <c r="O102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6.3829787234042451E-2</v>
      </c>
      <c r="P102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-4.4444444444443499E-3</v>
      </c>
      <c r="Q1023" s="17">
        <f>IFERROR(ZACKS_Screener[[#This Row],[Price]]/ZACKS_Screener[[#This Row],[EPS1]], "")</f>
        <v>10.184444444444445</v>
      </c>
      <c r="R1023" s="17">
        <f>IFERROR(ZACKS_Screener[[#This Row],[Price]]/ZACKS_Screener[[#This Row],[EPS2]], "")</f>
        <v>10.229910714285714</v>
      </c>
      <c r="S1023" s="17">
        <f>IFERROR(ZACKS_Screener[[#This Row],[PE1]]/(ZACKS_Screener[[#This Row],[EG1]]*100), "")</f>
        <v>1.5955629629629655</v>
      </c>
      <c r="T1023" s="17">
        <f>IFERROR(ZACKS_Screener[[#This Row],[PE2]]/(ZACKS_Screener[[#This Row],[EG2]]*100), "")</f>
        <v>-23.017299107143344</v>
      </c>
      <c r="U1023"/>
    </row>
    <row r="1024" spans="1:21" x14ac:dyDescent="0.25">
      <c r="A1024" s="20" t="s">
        <v>1764</v>
      </c>
      <c r="B1024" s="34">
        <v>3542.91</v>
      </c>
      <c r="C1024" s="6" t="s">
        <v>1763</v>
      </c>
      <c r="D1024" s="6" t="s">
        <v>13</v>
      </c>
      <c r="E1024" s="6" t="s">
        <v>37</v>
      </c>
      <c r="F1024" s="6" t="s">
        <v>250</v>
      </c>
      <c r="G1024">
        <v>12</v>
      </c>
      <c r="H1024">
        <v>202212</v>
      </c>
      <c r="I1024" s="8">
        <v>30.25</v>
      </c>
      <c r="J1024" s="8">
        <v>4.68</v>
      </c>
      <c r="K1024" s="8">
        <v>4.45</v>
      </c>
      <c r="L1024" s="8">
        <v>4.46</v>
      </c>
      <c r="M1024" s="35" t="str">
        <f>INDEX(YahooDetails[], MATCH(ZACKS_Screener[Ticker], YahooDetails[Ticker],0), 3)</f>
        <v>Real Estate</v>
      </c>
      <c r="N1024" s="6" t="str">
        <f>INDEX(YahooDetails[], MATCH(ZACKS_Screener[Ticker], YahooDetails[Ticker],0), 2)</f>
        <v>REIT—Office</v>
      </c>
      <c r="O102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-4.9145299145299047E-2</v>
      </c>
      <c r="P102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2.2471910112359071E-3</v>
      </c>
      <c r="Q1024" s="17">
        <f>IFERROR(ZACKS_Screener[[#This Row],[Price]]/ZACKS_Screener[[#This Row],[EPS1]], "")</f>
        <v>6.797752808988764</v>
      </c>
      <c r="R1024" s="17">
        <f>IFERROR(ZACKS_Screener[[#This Row],[Price]]/ZACKS_Screener[[#This Row],[EPS2]], "")</f>
        <v>6.7825112107623315</v>
      </c>
      <c r="S1024" s="17">
        <f>IFERROR(ZACKS_Screener[[#This Row],[PE1]]/(ZACKS_Screener[[#This Row],[EG1]]*100), "")</f>
        <v>-1.3831949193942381</v>
      </c>
      <c r="T1024" s="17">
        <f>IFERROR(ZACKS_Screener[[#This Row],[PE2]]/(ZACKS_Screener[[#This Row],[EG2]]*100), "")</f>
        <v>30.182174887893016</v>
      </c>
      <c r="U1024"/>
    </row>
    <row r="1025" spans="1:21" x14ac:dyDescent="0.25">
      <c r="A1025" s="20" t="s">
        <v>1766</v>
      </c>
      <c r="B1025" s="34">
        <v>4621.2</v>
      </c>
      <c r="C1025" s="6" t="s">
        <v>1765</v>
      </c>
      <c r="D1025" s="6" t="s">
        <v>13</v>
      </c>
      <c r="E1025" s="6" t="s">
        <v>37</v>
      </c>
      <c r="F1025" s="6" t="s">
        <v>98</v>
      </c>
      <c r="G1025">
        <v>12</v>
      </c>
      <c r="H1025">
        <v>202212</v>
      </c>
      <c r="I1025" s="8">
        <v>21.07</v>
      </c>
      <c r="J1025" s="8">
        <v>1.93</v>
      </c>
      <c r="K1025" s="8">
        <v>1.97</v>
      </c>
      <c r="L1025" s="8">
        <v>2.04</v>
      </c>
      <c r="M1025" s="35" t="str">
        <f>INDEX(YahooDetails[], MATCH(ZACKS_Screener[Ticker], YahooDetails[Ticker],0), 3)</f>
        <v>Real Estate</v>
      </c>
      <c r="N1025" s="6" t="str">
        <f>INDEX(YahooDetails[], MATCH(ZACKS_Screener[Ticker], YahooDetails[Ticker],0), 2)</f>
        <v>REIT—Retail</v>
      </c>
      <c r="O102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2.0725388601036288E-2</v>
      </c>
      <c r="P102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3.5532994923857898E-2</v>
      </c>
      <c r="Q1025" s="17">
        <f>IFERROR(ZACKS_Screener[[#This Row],[Price]]/ZACKS_Screener[[#This Row],[EPS1]], "")</f>
        <v>10.695431472081218</v>
      </c>
      <c r="R1025" s="17">
        <f>IFERROR(ZACKS_Screener[[#This Row],[Price]]/ZACKS_Screener[[#This Row],[EPS2]], "")</f>
        <v>10.328431372549019</v>
      </c>
      <c r="S1025" s="17">
        <f>IFERROR(ZACKS_Screener[[#This Row],[PE1]]/(ZACKS_Screener[[#This Row],[EG1]]*100), "")</f>
        <v>5.1605456852791827</v>
      </c>
      <c r="T1025" s="17">
        <f>IFERROR(ZACKS_Screener[[#This Row],[PE2]]/(ZACKS_Screener[[#This Row],[EG2]]*100), "")</f>
        <v>2.9067156862745072</v>
      </c>
      <c r="U1025"/>
    </row>
    <row r="1026" spans="1:21" x14ac:dyDescent="0.25">
      <c r="A1026" s="20" t="s">
        <v>1768</v>
      </c>
      <c r="B1026" s="34">
        <v>8900.43</v>
      </c>
      <c r="C1026" s="6" t="s">
        <v>1767</v>
      </c>
      <c r="D1026" s="6" t="s">
        <v>22</v>
      </c>
      <c r="E1026" s="6" t="s">
        <v>41</v>
      </c>
      <c r="F1026" s="6" t="s">
        <v>67</v>
      </c>
      <c r="G1026">
        <v>12</v>
      </c>
      <c r="H1026">
        <v>202212</v>
      </c>
      <c r="I1026" s="8">
        <v>237.7</v>
      </c>
      <c r="J1026" s="8">
        <v>-8.74</v>
      </c>
      <c r="K1026" s="8">
        <v>-11.49</v>
      </c>
      <c r="L1026" s="8">
        <v>-10.96</v>
      </c>
      <c r="M1026" s="35" t="str">
        <f>INDEX(YahooDetails[], MATCH(ZACKS_Screener[Ticker], YahooDetails[Ticker],0), 3)</f>
        <v>Healthcare</v>
      </c>
      <c r="N1026" s="6" t="str">
        <f>INDEX(YahooDetails[], MATCH(ZACKS_Screener[Ticker], YahooDetails[Ticker],0), 2)</f>
        <v>Biotechnology</v>
      </c>
      <c r="O102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-0.31464530892448511</v>
      </c>
      <c r="P102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4.6127067014795416E-2</v>
      </c>
      <c r="Q1026" s="17">
        <f>IFERROR(ZACKS_Screener[[#This Row],[Price]]/ZACKS_Screener[[#This Row],[EPS1]], "")</f>
        <v>-20.687554395126195</v>
      </c>
      <c r="R1026" s="17">
        <f>IFERROR(ZACKS_Screener[[#This Row],[Price]]/ZACKS_Screener[[#This Row],[EPS2]], "")</f>
        <v>-21.68795620437956</v>
      </c>
      <c r="S1026" s="17">
        <f>IFERROR(ZACKS_Screener[[#This Row],[PE1]]/(ZACKS_Screener[[#This Row],[EG1]]*100), "")</f>
        <v>0.65748809241237438</v>
      </c>
      <c r="T1026" s="17">
        <f>IFERROR(ZACKS_Screener[[#This Row],[PE2]]/(ZACKS_Screener[[#This Row],[EG2]]*100), "")</f>
        <v>-4.7017852224211598</v>
      </c>
      <c r="U1026"/>
    </row>
    <row r="1027" spans="1:21" x14ac:dyDescent="0.25">
      <c r="A1027" s="20" t="s">
        <v>3895</v>
      </c>
      <c r="B1027" s="34">
        <v>3219.03</v>
      </c>
      <c r="C1027" s="6" t="s">
        <v>3894</v>
      </c>
      <c r="D1027" s="6" t="s">
        <v>22</v>
      </c>
      <c r="E1027" s="6" t="s">
        <v>41</v>
      </c>
      <c r="F1027" s="6" t="s">
        <v>67</v>
      </c>
      <c r="G1027">
        <v>12</v>
      </c>
      <c r="H1027">
        <v>202212</v>
      </c>
      <c r="I1027" s="8">
        <v>124.77</v>
      </c>
      <c r="J1027" s="8">
        <v>-4.51</v>
      </c>
      <c r="K1027" s="8">
        <v>-4.78</v>
      </c>
      <c r="L1027" s="8">
        <v>-1.31</v>
      </c>
      <c r="M1027" s="35" t="str">
        <f>INDEX(YahooDetails[], MATCH(ZACKS_Screener[Ticker], YahooDetails[Ticker],0), 3)</f>
        <v>Healthcare</v>
      </c>
      <c r="N1027" s="6" t="str">
        <f>INDEX(YahooDetails[], MATCH(ZACKS_Screener[Ticker], YahooDetails[Ticker],0), 2)</f>
        <v>Biotechnology</v>
      </c>
      <c r="O102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-5.9866962305986801E-2</v>
      </c>
      <c r="P102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0.72594142259414229</v>
      </c>
      <c r="Q1027" s="17">
        <f>IFERROR(ZACKS_Screener[[#This Row],[Price]]/ZACKS_Screener[[#This Row],[EPS1]], "")</f>
        <v>-26.102510460251043</v>
      </c>
      <c r="R1027" s="17">
        <f>IFERROR(ZACKS_Screener[[#This Row],[Price]]/ZACKS_Screener[[#This Row],[EPS2]], "")</f>
        <v>-95.244274809160302</v>
      </c>
      <c r="S1027" s="17">
        <f>IFERROR(ZACKS_Screener[[#This Row],[PE1]]/(ZACKS_Screener[[#This Row],[EG1]]*100), "")</f>
        <v>4.3600860065085927</v>
      </c>
      <c r="T1027" s="17">
        <f>IFERROR(ZACKS_Screener[[#This Row],[PE2]]/(ZACKS_Screener[[#This Row],[EG2]]*100), "")</f>
        <v>-1.3120104714345424</v>
      </c>
      <c r="U1027"/>
    </row>
    <row r="1028" spans="1:21" x14ac:dyDescent="0.25">
      <c r="A1028" s="20" t="s">
        <v>3897</v>
      </c>
      <c r="B1028" s="34">
        <v>2498.2399999999998</v>
      </c>
      <c r="C1028" s="6" t="s">
        <v>3896</v>
      </c>
      <c r="D1028" s="6" t="s">
        <v>13</v>
      </c>
      <c r="E1028" s="6" t="s">
        <v>30</v>
      </c>
      <c r="F1028" s="6" t="s">
        <v>939</v>
      </c>
      <c r="G1028">
        <v>1</v>
      </c>
      <c r="H1028">
        <v>202301</v>
      </c>
      <c r="I1028" s="8">
        <v>22.59</v>
      </c>
      <c r="J1028" s="8">
        <v>-0.15</v>
      </c>
      <c r="K1028" s="8">
        <v>2.4</v>
      </c>
      <c r="L1028" s="8">
        <v>2.9</v>
      </c>
      <c r="M1028" s="35" t="str">
        <f>INDEX(YahooDetails[], MATCH(ZACKS_Screener[Ticker], YahooDetails[Ticker],0), 3)</f>
        <v>Consumer Cyclical</v>
      </c>
      <c r="N1028" s="6" t="str">
        <f>INDEX(YahooDetails[], MATCH(ZACKS_Screener[Ticker], YahooDetails[Ticker],0), 2)</f>
        <v>Department Stores</v>
      </c>
      <c r="O102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02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0.20833333333333334</v>
      </c>
      <c r="Q1028" s="17">
        <f>IFERROR(ZACKS_Screener[[#This Row],[Price]]/ZACKS_Screener[[#This Row],[EPS1]], "")</f>
        <v>9.4124999999999996</v>
      </c>
      <c r="R1028" s="17">
        <f>IFERROR(ZACKS_Screener[[#This Row],[Price]]/ZACKS_Screener[[#This Row],[EPS2]], "")</f>
        <v>7.7896551724137932</v>
      </c>
      <c r="S1028" s="17">
        <f>IFERROR(ZACKS_Screener[[#This Row],[PE1]]/(ZACKS_Screener[[#This Row],[EG1]]*100), "")</f>
        <v>9.4125E-2</v>
      </c>
      <c r="T1028" s="17">
        <f>IFERROR(ZACKS_Screener[[#This Row],[PE2]]/(ZACKS_Screener[[#This Row],[EG2]]*100), "")</f>
        <v>0.37390344827586203</v>
      </c>
      <c r="U1028"/>
    </row>
    <row r="1029" spans="1:21" x14ac:dyDescent="0.25">
      <c r="A1029" s="20" t="s">
        <v>1769</v>
      </c>
      <c r="B1029" s="34">
        <v>5659.4</v>
      </c>
      <c r="C1029" s="6" t="s">
        <v>1769</v>
      </c>
      <c r="D1029" s="6" t="s">
        <v>13</v>
      </c>
      <c r="E1029" s="6" t="s">
        <v>14</v>
      </c>
      <c r="F1029" s="6" t="s">
        <v>253</v>
      </c>
      <c r="G1029">
        <v>12</v>
      </c>
      <c r="H1029">
        <v>202212</v>
      </c>
      <c r="I1029" s="8">
        <v>12</v>
      </c>
      <c r="J1029" s="8">
        <v>2.02</v>
      </c>
      <c r="K1029" s="8">
        <v>1.95</v>
      </c>
      <c r="L1029" s="8">
        <v>2.09</v>
      </c>
      <c r="M1029" s="35" t="str">
        <f>INDEX(YahooDetails[], MATCH(ZACKS_Screener[Ticker], YahooDetails[Ticker],0), 3)</f>
        <v>Communication Services</v>
      </c>
      <c r="N1029" s="6" t="str">
        <f>INDEX(YahooDetails[], MATCH(ZACKS_Screener[Ticker], YahooDetails[Ticker],0), 2)</f>
        <v>Telecom Services</v>
      </c>
      <c r="O102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-3.4653465346534684E-2</v>
      </c>
      <c r="P102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7.1794871794871748E-2</v>
      </c>
      <c r="Q1029" s="17">
        <f>IFERROR(ZACKS_Screener[[#This Row],[Price]]/ZACKS_Screener[[#This Row],[EPS1]], "")</f>
        <v>6.1538461538461542</v>
      </c>
      <c r="R1029" s="17">
        <f>IFERROR(ZACKS_Screener[[#This Row],[Price]]/ZACKS_Screener[[#This Row],[EPS2]], "")</f>
        <v>5.7416267942583739</v>
      </c>
      <c r="S1029" s="17">
        <f>IFERROR(ZACKS_Screener[[#This Row],[PE1]]/(ZACKS_Screener[[#This Row],[EG1]]*100), "")</f>
        <v>-1.7758241758241744</v>
      </c>
      <c r="T1029" s="17">
        <f>IFERROR(ZACKS_Screener[[#This Row],[PE2]]/(ZACKS_Screener[[#This Row],[EG2]]*100), "")</f>
        <v>0.79972658920027406</v>
      </c>
      <c r="U1029"/>
    </row>
    <row r="1030" spans="1:21" x14ac:dyDescent="0.25">
      <c r="A1030" s="20" t="s">
        <v>3899</v>
      </c>
      <c r="B1030" s="34">
        <v>2344.08</v>
      </c>
      <c r="C1030" s="6" t="s">
        <v>3898</v>
      </c>
      <c r="D1030" s="6" t="s">
        <v>13</v>
      </c>
      <c r="E1030" s="6" t="s">
        <v>330</v>
      </c>
      <c r="F1030" s="6" t="s">
        <v>806</v>
      </c>
      <c r="G1030">
        <v>12</v>
      </c>
      <c r="H1030">
        <v>202212</v>
      </c>
      <c r="I1030" s="8">
        <v>41.8</v>
      </c>
      <c r="J1030" s="8">
        <v>4.49</v>
      </c>
      <c r="K1030" s="8">
        <v>4.7</v>
      </c>
      <c r="L1030" s="8">
        <v>5.5</v>
      </c>
      <c r="M1030" s="35" t="str">
        <f>INDEX(YahooDetails[], MATCH(ZACKS_Screener[Ticker], YahooDetails[Ticker],0), 3)</f>
        <v>Consumer Cyclical</v>
      </c>
      <c r="N1030" s="6" t="str">
        <f>INDEX(YahooDetails[], MATCH(ZACKS_Screener[Ticker], YahooDetails[Ticker],0), 2)</f>
        <v>Apparel Manufacturing</v>
      </c>
      <c r="O103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4.6770601336302883E-2</v>
      </c>
      <c r="P103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0.17021276595744678</v>
      </c>
      <c r="Q1030" s="17">
        <f>IFERROR(ZACKS_Screener[[#This Row],[Price]]/ZACKS_Screener[[#This Row],[EPS1]], "")</f>
        <v>8.8936170212765955</v>
      </c>
      <c r="R1030" s="17">
        <f>IFERROR(ZACKS_Screener[[#This Row],[Price]]/ZACKS_Screener[[#This Row],[EPS2]], "")</f>
        <v>7.6</v>
      </c>
      <c r="S1030" s="17">
        <f>IFERROR(ZACKS_Screener[[#This Row],[PE1]]/(ZACKS_Screener[[#This Row],[EG1]]*100), "")</f>
        <v>1.9015400202634249</v>
      </c>
      <c r="T1030" s="17">
        <f>IFERROR(ZACKS_Screener[[#This Row],[PE2]]/(ZACKS_Screener[[#This Row],[EG2]]*100), "")</f>
        <v>0.44650000000000006</v>
      </c>
      <c r="U1030"/>
    </row>
    <row r="1031" spans="1:21" x14ac:dyDescent="0.25">
      <c r="A1031" s="20" t="s">
        <v>1771</v>
      </c>
      <c r="B1031" s="34">
        <v>49902.15</v>
      </c>
      <c r="C1031" s="6" t="s">
        <v>1770</v>
      </c>
      <c r="D1031" s="6" t="s">
        <v>13</v>
      </c>
      <c r="E1031" s="6" t="s">
        <v>51</v>
      </c>
      <c r="F1031" s="6" t="s">
        <v>76</v>
      </c>
      <c r="G1031">
        <v>12</v>
      </c>
      <c r="H1031">
        <v>202212</v>
      </c>
      <c r="I1031" s="8">
        <v>26.06</v>
      </c>
      <c r="J1031" s="8"/>
      <c r="K1031" s="8">
        <v>1.2</v>
      </c>
      <c r="L1031" s="8">
        <v>1.23</v>
      </c>
      <c r="M1031" s="35" t="str">
        <f>INDEX(YahooDetails[], MATCH(ZACKS_Screener[Ticker], YahooDetails[Ticker],0), 3)</f>
        <v>Consumer Defensive</v>
      </c>
      <c r="N1031" s="6" t="str">
        <f>INDEX(YahooDetails[], MATCH(ZACKS_Screener[Ticker], YahooDetails[Ticker],0), 2)</f>
        <v>Household &amp; Personal Products</v>
      </c>
      <c r="O1031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03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2.5000000000000022E-2</v>
      </c>
      <c r="Q1031" s="17">
        <f>IFERROR(ZACKS_Screener[[#This Row],[Price]]/ZACKS_Screener[[#This Row],[EPS1]], "")</f>
        <v>21.716666666666665</v>
      </c>
      <c r="R1031" s="17">
        <f>IFERROR(ZACKS_Screener[[#This Row],[Price]]/ZACKS_Screener[[#This Row],[EPS2]], "")</f>
        <v>21.1869918699187</v>
      </c>
      <c r="S1031" s="17" t="str">
        <f>IFERROR(ZACKS_Screener[[#This Row],[PE1]]/(ZACKS_Screener[[#This Row],[EG1]]*100), "")</f>
        <v/>
      </c>
      <c r="T1031" s="17">
        <f>IFERROR(ZACKS_Screener[[#This Row],[PE2]]/(ZACKS_Screener[[#This Row],[EG2]]*100), "")</f>
        <v>8.4747967479674724</v>
      </c>
      <c r="U1031"/>
    </row>
    <row r="1032" spans="1:21" x14ac:dyDescent="0.25">
      <c r="A1032" s="20" t="s">
        <v>3902</v>
      </c>
      <c r="B1032" s="34">
        <v>2306.92</v>
      </c>
      <c r="C1032" s="6" t="s">
        <v>3901</v>
      </c>
      <c r="D1032" s="6" t="s">
        <v>13</v>
      </c>
      <c r="E1032" s="6" t="s">
        <v>37</v>
      </c>
      <c r="F1032" s="6" t="s">
        <v>458</v>
      </c>
      <c r="G1032">
        <v>12</v>
      </c>
      <c r="H1032">
        <v>202212</v>
      </c>
      <c r="I1032" s="8">
        <v>16.55</v>
      </c>
      <c r="J1032" s="8">
        <v>1.91</v>
      </c>
      <c r="M1032" s="35" t="str">
        <f>INDEX(YahooDetails[], MATCH(ZACKS_Screener[Ticker], YahooDetails[Ticker],0), 3)</f>
        <v>Real Estate</v>
      </c>
      <c r="N1032" s="6" t="str">
        <f>INDEX(YahooDetails[], MATCH(ZACKS_Screener[Ticker], YahooDetails[Ticker],0), 2)</f>
        <v>Real Estate Services</v>
      </c>
      <c r="O103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032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032" s="17" t="str">
        <f>IFERROR(ZACKS_Screener[[#This Row],[Price]]/ZACKS_Screener[[#This Row],[EPS1]], "")</f>
        <v/>
      </c>
      <c r="R1032" s="17" t="str">
        <f>IFERROR(ZACKS_Screener[[#This Row],[Price]]/ZACKS_Screener[[#This Row],[EPS2]], "")</f>
        <v/>
      </c>
      <c r="S1032" s="17" t="str">
        <f>IFERROR(ZACKS_Screener[[#This Row],[PE1]]/(ZACKS_Screener[[#This Row],[EG1]]*100), "")</f>
        <v/>
      </c>
      <c r="T1032" s="17" t="str">
        <f>IFERROR(ZACKS_Screener[[#This Row],[PE2]]/(ZACKS_Screener[[#This Row],[EG2]]*100), "")</f>
        <v/>
      </c>
      <c r="U1032"/>
    </row>
    <row r="1033" spans="1:21" x14ac:dyDescent="0.25">
      <c r="A1033" s="20" t="s">
        <v>1773</v>
      </c>
      <c r="B1033" s="34">
        <v>3394.06</v>
      </c>
      <c r="C1033" s="6" t="s">
        <v>1772</v>
      </c>
      <c r="D1033" s="6" t="s">
        <v>13</v>
      </c>
      <c r="E1033" s="6" t="s">
        <v>130</v>
      </c>
      <c r="F1033" s="6" t="s">
        <v>323</v>
      </c>
      <c r="G1033">
        <v>12</v>
      </c>
      <c r="H1033">
        <v>202212</v>
      </c>
      <c r="I1033" s="8">
        <v>188.76</v>
      </c>
      <c r="J1033" s="8">
        <v>5.87</v>
      </c>
      <c r="K1033" s="8">
        <v>7.43</v>
      </c>
      <c r="L1033" s="8">
        <v>8.7200000000000006</v>
      </c>
      <c r="M1033" s="35" t="str">
        <f>INDEX(YahooDetails[], MATCH(ZACKS_Screener[Ticker], YahooDetails[Ticker],0), 3)</f>
        <v>Basic Materials</v>
      </c>
      <c r="N1033" s="6" t="str">
        <f>INDEX(YahooDetails[], MATCH(ZACKS_Screener[Ticker], YahooDetails[Ticker],0), 2)</f>
        <v>Specialty Chemicals</v>
      </c>
      <c r="O103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0.26575809199318562</v>
      </c>
      <c r="P103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0.173620457604307</v>
      </c>
      <c r="Q1033" s="17">
        <f>IFERROR(ZACKS_Screener[[#This Row],[Price]]/ZACKS_Screener[[#This Row],[EPS1]], "")</f>
        <v>25.405114401076716</v>
      </c>
      <c r="R1033" s="17">
        <f>IFERROR(ZACKS_Screener[[#This Row],[Price]]/ZACKS_Screener[[#This Row],[EPS2]], "")</f>
        <v>21.646788990825687</v>
      </c>
      <c r="S1033" s="17">
        <f>IFERROR(ZACKS_Screener[[#This Row],[PE1]]/(ZACKS_Screener[[#This Row],[EG1]]*100), "")</f>
        <v>0.95594885598923307</v>
      </c>
      <c r="T1033" s="17">
        <f>IFERROR(ZACKS_Screener[[#This Row],[PE2]]/(ZACKS_Screener[[#This Row],[EG2]]*100), "")</f>
        <v>1.2467879240452304</v>
      </c>
      <c r="U1033"/>
    </row>
    <row r="1034" spans="1:21" x14ac:dyDescent="0.25">
      <c r="A1034" s="20" t="s">
        <v>1775</v>
      </c>
      <c r="B1034" s="34">
        <v>13238.61</v>
      </c>
      <c r="C1034" s="6" t="s">
        <v>1774</v>
      </c>
      <c r="D1034" s="6" t="s">
        <v>13</v>
      </c>
      <c r="E1034" s="6" t="s">
        <v>37</v>
      </c>
      <c r="F1034" s="6" t="s">
        <v>89</v>
      </c>
      <c r="G1034">
        <v>12</v>
      </c>
      <c r="H1034">
        <v>202212</v>
      </c>
      <c r="I1034" s="8">
        <v>58.09</v>
      </c>
      <c r="J1034" s="8">
        <v>4.7300000000000004</v>
      </c>
      <c r="M1034" s="35" t="str">
        <f>INDEX(YahooDetails[], MATCH(ZACKS_Screener[Ticker], YahooDetails[Ticker],0), 3)</f>
        <v>Financial Services</v>
      </c>
      <c r="N1034" s="6" t="str">
        <f>INDEX(YahooDetails[], MATCH(ZACKS_Screener[Ticker], YahooDetails[Ticker],0), 2)</f>
        <v>Insurance—Property &amp; Casualty</v>
      </c>
      <c r="O103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034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034" s="17" t="str">
        <f>IFERROR(ZACKS_Screener[[#This Row],[Price]]/ZACKS_Screener[[#This Row],[EPS1]], "")</f>
        <v/>
      </c>
      <c r="R1034" s="17" t="str">
        <f>IFERROR(ZACKS_Screener[[#This Row],[Price]]/ZACKS_Screener[[#This Row],[EPS2]], "")</f>
        <v/>
      </c>
      <c r="S1034" s="17" t="str">
        <f>IFERROR(ZACKS_Screener[[#This Row],[PE1]]/(ZACKS_Screener[[#This Row],[EG1]]*100), "")</f>
        <v/>
      </c>
      <c r="T1034" s="17" t="str">
        <f>IFERROR(ZACKS_Screener[[#This Row],[PE2]]/(ZACKS_Screener[[#This Row],[EG2]]*100), "")</f>
        <v/>
      </c>
      <c r="U1034"/>
    </row>
    <row r="1035" spans="1:21" x14ac:dyDescent="0.25">
      <c r="A1035" s="20" t="s">
        <v>1777</v>
      </c>
      <c r="B1035" s="34">
        <v>3318.54</v>
      </c>
      <c r="C1035" s="6" t="s">
        <v>1776</v>
      </c>
      <c r="D1035" s="6" t="s">
        <v>13</v>
      </c>
      <c r="E1035" s="6" t="s">
        <v>130</v>
      </c>
      <c r="F1035" s="6" t="s">
        <v>189</v>
      </c>
      <c r="G1035">
        <v>12</v>
      </c>
      <c r="H1035">
        <v>202212</v>
      </c>
      <c r="I1035" s="8">
        <v>20.79</v>
      </c>
      <c r="J1035" s="8">
        <v>-0.85</v>
      </c>
      <c r="K1035" s="8">
        <v>0.44</v>
      </c>
      <c r="L1035" s="8">
        <v>1.46</v>
      </c>
      <c r="M1035" s="35" t="str">
        <f>INDEX(YahooDetails[], MATCH(ZACKS_Screener[Ticker], YahooDetails[Ticker],0), 3)</f>
        <v>Basic Materials</v>
      </c>
      <c r="N1035" s="6" t="str">
        <f>INDEX(YahooDetails[], MATCH(ZACKS_Screener[Ticker], YahooDetails[Ticker],0), 2)</f>
        <v>Other Industrial Metals &amp; Mining</v>
      </c>
      <c r="O103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03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2.3181818181818183</v>
      </c>
      <c r="Q1035" s="17">
        <f>IFERROR(ZACKS_Screener[[#This Row],[Price]]/ZACKS_Screener[[#This Row],[EPS1]], "")</f>
        <v>47.25</v>
      </c>
      <c r="R1035" s="17">
        <f>IFERROR(ZACKS_Screener[[#This Row],[Price]]/ZACKS_Screener[[#This Row],[EPS2]], "")</f>
        <v>14.239726027397261</v>
      </c>
      <c r="S1035" s="17">
        <f>IFERROR(ZACKS_Screener[[#This Row],[PE1]]/(ZACKS_Screener[[#This Row],[EG1]]*100), "")</f>
        <v>0.47249999999999998</v>
      </c>
      <c r="T1035" s="17">
        <f>IFERROR(ZACKS_Screener[[#This Row],[PE2]]/(ZACKS_Screener[[#This Row],[EG2]]*100), "")</f>
        <v>6.1426269137792096E-2</v>
      </c>
      <c r="U1035"/>
    </row>
    <row r="1036" spans="1:21" x14ac:dyDescent="0.25">
      <c r="A1036" s="20" t="s">
        <v>1779</v>
      </c>
      <c r="B1036" s="34">
        <v>7611.7</v>
      </c>
      <c r="C1036" s="6" t="s">
        <v>1778</v>
      </c>
      <c r="D1036" s="6" t="s">
        <v>13</v>
      </c>
      <c r="E1036" s="6" t="s">
        <v>30</v>
      </c>
      <c r="F1036" s="6" t="s">
        <v>55</v>
      </c>
      <c r="G1036">
        <v>12</v>
      </c>
      <c r="H1036">
        <v>202212</v>
      </c>
      <c r="I1036" s="8">
        <v>276.51</v>
      </c>
      <c r="J1036" s="8">
        <v>44.42</v>
      </c>
      <c r="K1036" s="8">
        <v>33.97</v>
      </c>
      <c r="L1036" s="8">
        <v>36.43</v>
      </c>
      <c r="M1036" s="35" t="str">
        <f>INDEX(YahooDetails[], MATCH(ZACKS_Screener[Ticker], YahooDetails[Ticker],0), 3)</f>
        <v>Consumer Cyclical</v>
      </c>
      <c r="N1036" s="6" t="str">
        <f>INDEX(YahooDetails[], MATCH(ZACKS_Screener[Ticker], YahooDetails[Ticker],0), 2)</f>
        <v>Auto &amp; Truck Dealerships</v>
      </c>
      <c r="O103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-0.23525438991445299</v>
      </c>
      <c r="P103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7.2416838386811927E-2</v>
      </c>
      <c r="Q1036" s="17">
        <f>IFERROR(ZACKS_Screener[[#This Row],[Price]]/ZACKS_Screener[[#This Row],[EPS1]], "")</f>
        <v>8.1398292611127463</v>
      </c>
      <c r="R1036" s="17">
        <f>IFERROR(ZACKS_Screener[[#This Row],[Price]]/ZACKS_Screener[[#This Row],[EPS2]], "")</f>
        <v>7.5901729343947295</v>
      </c>
      <c r="S1036" s="17">
        <f>IFERROR(ZACKS_Screener[[#This Row],[PE1]]/(ZACKS_Screener[[#This Row],[EG1]]*100), "")</f>
        <v>-0.34600116342452453</v>
      </c>
      <c r="T1036" s="17">
        <f>IFERROR(ZACKS_Screener[[#This Row],[PE2]]/(ZACKS_Screener[[#This Row],[EG2]]*100), "")</f>
        <v>1.0481226608999545</v>
      </c>
      <c r="U1036"/>
    </row>
    <row r="1037" spans="1:21" x14ac:dyDescent="0.25">
      <c r="A1037" s="20" t="s">
        <v>1781</v>
      </c>
      <c r="B1037" s="34">
        <v>9680.19</v>
      </c>
      <c r="C1037" s="6" t="s">
        <v>1780</v>
      </c>
      <c r="D1037" s="6" t="s">
        <v>22</v>
      </c>
      <c r="E1037" s="6" t="s">
        <v>37</v>
      </c>
      <c r="F1037" s="6" t="s">
        <v>250</v>
      </c>
      <c r="G1037">
        <v>12</v>
      </c>
      <c r="H1037">
        <v>202212</v>
      </c>
      <c r="I1037" s="8">
        <v>94.99</v>
      </c>
      <c r="J1037" s="8">
        <v>7.38</v>
      </c>
      <c r="K1037" s="8">
        <v>7.49</v>
      </c>
      <c r="L1037" s="8">
        <v>8.1199999999999992</v>
      </c>
      <c r="M1037" s="35" t="str">
        <f>INDEX(YahooDetails[], MATCH(ZACKS_Screener[Ticker], YahooDetails[Ticker],0), 3)</f>
        <v>Real Estate</v>
      </c>
      <c r="N1037" s="6" t="str">
        <f>INDEX(YahooDetails[], MATCH(ZACKS_Screener[Ticker], YahooDetails[Ticker],0), 2)</f>
        <v>REIT—Specialty</v>
      </c>
      <c r="O103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1.4905149051490558E-2</v>
      </c>
      <c r="P103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8.4112149532710151E-2</v>
      </c>
      <c r="Q1037" s="17">
        <f>IFERROR(ZACKS_Screener[[#This Row],[Price]]/ZACKS_Screener[[#This Row],[EPS1]], "")</f>
        <v>12.682242990654204</v>
      </c>
      <c r="R1037" s="17">
        <f>IFERROR(ZACKS_Screener[[#This Row],[Price]]/ZACKS_Screener[[#This Row],[EPS2]], "")</f>
        <v>11.698275862068966</v>
      </c>
      <c r="S1037" s="17">
        <f>IFERROR(ZACKS_Screener[[#This Row],[PE1]]/(ZACKS_Screener[[#This Row],[EG1]]*100), "")</f>
        <v>8.5086321155479787</v>
      </c>
      <c r="T1037" s="17">
        <f>IFERROR(ZACKS_Screener[[#This Row],[PE2]]/(ZACKS_Screener[[#This Row],[EG2]]*100), "")</f>
        <v>1.3907950191570904</v>
      </c>
      <c r="U1037"/>
    </row>
    <row r="1038" spans="1:21" x14ac:dyDescent="0.25">
      <c r="A1038" s="20" t="s">
        <v>1783</v>
      </c>
      <c r="B1038" s="34">
        <v>5108.3599999999997</v>
      </c>
      <c r="C1038" s="6" t="s">
        <v>1782</v>
      </c>
      <c r="D1038" s="6" t="s">
        <v>22</v>
      </c>
      <c r="E1038" s="6" t="s">
        <v>51</v>
      </c>
      <c r="F1038" s="6" t="s">
        <v>308</v>
      </c>
      <c r="G1038">
        <v>6</v>
      </c>
      <c r="H1038">
        <v>202206</v>
      </c>
      <c r="I1038" s="8">
        <v>185.61</v>
      </c>
      <c r="J1038" s="8">
        <v>4.2300000000000004</v>
      </c>
      <c r="K1038" s="8">
        <v>5</v>
      </c>
      <c r="L1038" s="8">
        <v>6.75</v>
      </c>
      <c r="M1038" s="35" t="str">
        <f>INDEX(YahooDetails[], MATCH(ZACKS_Screener[Ticker], YahooDetails[Ticker],0), 3)</f>
        <v>Consumer Defensive</v>
      </c>
      <c r="N1038" s="6" t="str">
        <f>INDEX(YahooDetails[], MATCH(ZACKS_Screener[Ticker], YahooDetails[Ticker],0), 2)</f>
        <v>Packaged Foods</v>
      </c>
      <c r="O103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0.18203309692671382</v>
      </c>
      <c r="P103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0.35</v>
      </c>
      <c r="Q1038" s="17">
        <f>IFERROR(ZACKS_Screener[[#This Row],[Price]]/ZACKS_Screener[[#This Row],[EPS1]], "")</f>
        <v>37.122</v>
      </c>
      <c r="R1038" s="17">
        <f>IFERROR(ZACKS_Screener[[#This Row],[Price]]/ZACKS_Screener[[#This Row],[EPS2]], "")</f>
        <v>27.497777777777781</v>
      </c>
      <c r="S1038" s="17">
        <f>IFERROR(ZACKS_Screener[[#This Row],[PE1]]/(ZACKS_Screener[[#This Row],[EG1]]*100), "")</f>
        <v>2.0392994805194817</v>
      </c>
      <c r="T1038" s="17">
        <f>IFERROR(ZACKS_Screener[[#This Row],[PE2]]/(ZACKS_Screener[[#This Row],[EG2]]*100), "")</f>
        <v>0.78565079365079371</v>
      </c>
      <c r="U1038"/>
    </row>
    <row r="1039" spans="1:21" x14ac:dyDescent="0.25">
      <c r="A1039" s="20" t="s">
        <v>1785</v>
      </c>
      <c r="B1039" s="34">
        <v>3684.07</v>
      </c>
      <c r="C1039" s="6" t="s">
        <v>1784</v>
      </c>
      <c r="D1039" s="6" t="s">
        <v>13</v>
      </c>
      <c r="E1039" s="6" t="s">
        <v>37</v>
      </c>
      <c r="F1039" s="6" t="s">
        <v>38</v>
      </c>
      <c r="G1039">
        <v>12</v>
      </c>
      <c r="H1039">
        <v>202212</v>
      </c>
      <c r="I1039" s="8">
        <v>32.67</v>
      </c>
      <c r="J1039" s="8">
        <v>3.73</v>
      </c>
      <c r="K1039" s="8">
        <v>0.9</v>
      </c>
      <c r="L1039" s="8">
        <v>3.9</v>
      </c>
      <c r="M1039" s="35" t="str">
        <f>INDEX(YahooDetails[], MATCH(ZACKS_Screener[Ticker], YahooDetails[Ticker],0), 3)</f>
        <v>Financial Services</v>
      </c>
      <c r="N1039" s="6" t="str">
        <f>INDEX(YahooDetails[], MATCH(ZACKS_Screener[Ticker], YahooDetails[Ticker],0), 2)</f>
        <v>Capital Markets</v>
      </c>
      <c r="O103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-0.75871313672922258</v>
      </c>
      <c r="P103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3.333333333333333</v>
      </c>
      <c r="Q1039" s="17">
        <f>IFERROR(ZACKS_Screener[[#This Row],[Price]]/ZACKS_Screener[[#This Row],[EPS1]], "")</f>
        <v>36.300000000000004</v>
      </c>
      <c r="R1039" s="17">
        <f>IFERROR(ZACKS_Screener[[#This Row],[Price]]/ZACKS_Screener[[#This Row],[EPS2]], "")</f>
        <v>8.3769230769230774</v>
      </c>
      <c r="S1039" s="17">
        <f>IFERROR(ZACKS_Screener[[#This Row],[PE1]]/(ZACKS_Screener[[#This Row],[EG1]]*100), "")</f>
        <v>-0.47844169611307424</v>
      </c>
      <c r="T1039" s="17">
        <f>IFERROR(ZACKS_Screener[[#This Row],[PE2]]/(ZACKS_Screener[[#This Row],[EG2]]*100), "")</f>
        <v>2.5130769230769234E-2</v>
      </c>
      <c r="U1039"/>
    </row>
    <row r="1040" spans="1:21" x14ac:dyDescent="0.25">
      <c r="A1040" s="20" t="s">
        <v>3906</v>
      </c>
      <c r="B1040" s="34">
        <v>2568.0700000000002</v>
      </c>
      <c r="C1040" s="6" t="s">
        <v>3905</v>
      </c>
      <c r="D1040" s="6" t="s">
        <v>22</v>
      </c>
      <c r="E1040" s="6" t="s">
        <v>107</v>
      </c>
      <c r="F1040" s="6" t="s">
        <v>108</v>
      </c>
      <c r="G1040">
        <v>12</v>
      </c>
      <c r="H1040">
        <v>202212</v>
      </c>
      <c r="I1040" s="8">
        <v>6.8</v>
      </c>
      <c r="J1040" s="8">
        <v>-0.78</v>
      </c>
      <c r="K1040" s="8">
        <v>-0.81</v>
      </c>
      <c r="L1040" s="8">
        <v>-0.48</v>
      </c>
      <c r="M1040" s="35" t="str">
        <f>INDEX(YahooDetails[], MATCH(ZACKS_Screener[Ticker], YahooDetails[Ticker],0), 3)</f>
        <v>Consumer Cyclical</v>
      </c>
      <c r="N1040" s="6" t="str">
        <f>INDEX(YahooDetails[], MATCH(ZACKS_Screener[Ticker], YahooDetails[Ticker],0), 2)</f>
        <v>Auto Parts</v>
      </c>
      <c r="O104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-3.8461538461538491E-2</v>
      </c>
      <c r="P104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0.4074074074074075</v>
      </c>
      <c r="Q1040" s="17">
        <f>IFERROR(ZACKS_Screener[[#This Row],[Price]]/ZACKS_Screener[[#This Row],[EPS1]], "")</f>
        <v>-8.3950617283950617</v>
      </c>
      <c r="R1040" s="17">
        <f>IFERROR(ZACKS_Screener[[#This Row],[Price]]/ZACKS_Screener[[#This Row],[EPS2]], "")</f>
        <v>-14.166666666666666</v>
      </c>
      <c r="S1040" s="17">
        <f>IFERROR(ZACKS_Screener[[#This Row],[PE1]]/(ZACKS_Screener[[#This Row],[EG1]]*100), "")</f>
        <v>2.182716049382714</v>
      </c>
      <c r="T1040" s="17">
        <f>IFERROR(ZACKS_Screener[[#This Row],[PE2]]/(ZACKS_Screener[[#This Row],[EG2]]*100), "")</f>
        <v>-0.34772727272727266</v>
      </c>
      <c r="U1040"/>
    </row>
    <row r="1041" spans="1:21" x14ac:dyDescent="0.25">
      <c r="A1041" s="6" t="s">
        <v>1787</v>
      </c>
      <c r="B1041" s="34">
        <v>10736.72</v>
      </c>
      <c r="C1041" s="6" t="s">
        <v>1786</v>
      </c>
      <c r="D1041" s="6" t="s">
        <v>22</v>
      </c>
      <c r="E1041" s="6" t="s">
        <v>330</v>
      </c>
      <c r="F1041" s="6" t="s">
        <v>613</v>
      </c>
      <c r="G1041">
        <v>12</v>
      </c>
      <c r="H1041">
        <v>202212</v>
      </c>
      <c r="I1041" s="8">
        <v>73.44</v>
      </c>
      <c r="J1041" s="8">
        <v>7.96</v>
      </c>
      <c r="M1041" s="35" t="str">
        <f>INDEX(YahooDetails[], MATCH(ZACKS_Screener[Ticker], YahooDetails[Ticker],0), 3)</f>
        <v>Communication Services</v>
      </c>
      <c r="N1041" s="6" t="str">
        <f>INDEX(YahooDetails[], MATCH(ZACKS_Screener[Ticker], YahooDetails[Ticker],0), 2)</f>
        <v>Telecom Services</v>
      </c>
      <c r="O104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041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041" s="17" t="str">
        <f>IFERROR(ZACKS_Screener[[#This Row],[Price]]/ZACKS_Screener[[#This Row],[EPS1]], "")</f>
        <v/>
      </c>
      <c r="R1041" s="17" t="str">
        <f>IFERROR(ZACKS_Screener[[#This Row],[Price]]/ZACKS_Screener[[#This Row],[EPS2]], "")</f>
        <v/>
      </c>
      <c r="S1041" s="17" t="str">
        <f>IFERROR(ZACKS_Screener[[#This Row],[PE1]]/(ZACKS_Screener[[#This Row],[EG1]]*100), "")</f>
        <v/>
      </c>
      <c r="T1041" s="17" t="str">
        <f>IFERROR(ZACKS_Screener[[#This Row],[PE2]]/(ZACKS_Screener[[#This Row],[EG2]]*100), "")</f>
        <v/>
      </c>
      <c r="U1041"/>
    </row>
    <row r="1042" spans="1:21" x14ac:dyDescent="0.25">
      <c r="A1042" s="20" t="s">
        <v>1788</v>
      </c>
      <c r="B1042" s="34">
        <v>10768.89</v>
      </c>
      <c r="C1042" s="6" t="s">
        <v>1786</v>
      </c>
      <c r="D1042" s="6" t="s">
        <v>22</v>
      </c>
      <c r="E1042" s="6" t="s">
        <v>330</v>
      </c>
      <c r="F1042" s="6" t="s">
        <v>613</v>
      </c>
      <c r="G1042">
        <v>12</v>
      </c>
      <c r="H1042">
        <v>202212</v>
      </c>
      <c r="I1042" s="8">
        <v>73.66</v>
      </c>
      <c r="J1042" s="8">
        <v>7.96</v>
      </c>
      <c r="K1042" s="8">
        <v>7.98</v>
      </c>
      <c r="L1042" s="8">
        <v>10.89</v>
      </c>
      <c r="M1042" s="35" t="str">
        <f>INDEX(YahooDetails[], MATCH(ZACKS_Screener[Ticker], YahooDetails[Ticker],0), 3)</f>
        <v>Communication Services</v>
      </c>
      <c r="N1042" s="6" t="str">
        <f>INDEX(YahooDetails[], MATCH(ZACKS_Screener[Ticker], YahooDetails[Ticker],0), 2)</f>
        <v>Telecom Services</v>
      </c>
      <c r="O104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2.5125628140704099E-3</v>
      </c>
      <c r="P104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0.36466165413533835</v>
      </c>
      <c r="Q1042" s="17">
        <f>IFERROR(ZACKS_Screener[[#This Row],[Price]]/ZACKS_Screener[[#This Row],[EPS1]], "")</f>
        <v>9.2305764411027553</v>
      </c>
      <c r="R1042" s="17">
        <f>IFERROR(ZACKS_Screener[[#This Row],[Price]]/ZACKS_Screener[[#This Row],[EPS2]], "")</f>
        <v>6.7640036730945816</v>
      </c>
      <c r="S1042" s="17">
        <f>IFERROR(ZACKS_Screener[[#This Row],[PE1]]/(ZACKS_Screener[[#This Row],[EG1]]*100), "")</f>
        <v>36.737694235588116</v>
      </c>
      <c r="T1042" s="17">
        <f>IFERROR(ZACKS_Screener[[#This Row],[PE2]]/(ZACKS_Screener[[#This Row],[EG2]]*100), "")</f>
        <v>0.18548711103537718</v>
      </c>
      <c r="U1042"/>
    </row>
    <row r="1043" spans="1:21" x14ac:dyDescent="0.25">
      <c r="A1043" s="20" t="s">
        <v>3908</v>
      </c>
      <c r="B1043" s="34">
        <v>2336</v>
      </c>
      <c r="C1043" s="6" t="s">
        <v>3907</v>
      </c>
      <c r="D1043" s="6" t="s">
        <v>13</v>
      </c>
      <c r="E1043" s="6" t="s">
        <v>223</v>
      </c>
      <c r="F1043" s="6" t="s">
        <v>512</v>
      </c>
      <c r="G1043">
        <v>12</v>
      </c>
      <c r="H1043">
        <v>202212</v>
      </c>
      <c r="I1043" s="8">
        <v>13.34</v>
      </c>
      <c r="J1043" s="8">
        <v>2.11</v>
      </c>
      <c r="K1043" s="8">
        <v>3.5</v>
      </c>
      <c r="L1043" s="8">
        <v>3.35</v>
      </c>
      <c r="M1043" s="35" t="str">
        <f>INDEX(YahooDetails[], MATCH(ZACKS_Screener[Ticker], YahooDetails[Ticker],0), 3)</f>
        <v>Energy</v>
      </c>
      <c r="N1043" s="6" t="str">
        <f>INDEX(YahooDetails[], MATCH(ZACKS_Screener[Ticker], YahooDetails[Ticker],0), 2)</f>
        <v>Oil &amp; Gas Equipment &amp; Services</v>
      </c>
      <c r="O104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0.65876777251184848</v>
      </c>
      <c r="P104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-4.285714285714283E-2</v>
      </c>
      <c r="Q1043" s="17">
        <f>IFERROR(ZACKS_Screener[[#This Row],[Price]]/ZACKS_Screener[[#This Row],[EPS1]], "")</f>
        <v>3.8114285714285714</v>
      </c>
      <c r="R1043" s="17">
        <f>IFERROR(ZACKS_Screener[[#This Row],[Price]]/ZACKS_Screener[[#This Row],[EPS2]], "")</f>
        <v>3.982089552238806</v>
      </c>
      <c r="S1043" s="17">
        <f>IFERROR(ZACKS_Screener[[#This Row],[PE1]]/(ZACKS_Screener[[#This Row],[EG1]]*100), "")</f>
        <v>5.7856937307297004E-2</v>
      </c>
      <c r="T1043" s="17">
        <f>IFERROR(ZACKS_Screener[[#This Row],[PE2]]/(ZACKS_Screener[[#This Row],[EG2]]*100), "")</f>
        <v>-0.92915422885572196</v>
      </c>
      <c r="U1043"/>
    </row>
    <row r="1044" spans="1:21" x14ac:dyDescent="0.25">
      <c r="A1044" s="20" t="s">
        <v>1790</v>
      </c>
      <c r="B1044" s="34">
        <v>7449.02</v>
      </c>
      <c r="C1044" s="6" t="s">
        <v>1789</v>
      </c>
      <c r="D1044" s="6" t="s">
        <v>22</v>
      </c>
      <c r="E1044" s="6" t="s">
        <v>330</v>
      </c>
      <c r="F1044" s="6" t="s">
        <v>613</v>
      </c>
      <c r="G1044">
        <v>12</v>
      </c>
      <c r="H1044">
        <v>202212</v>
      </c>
      <c r="I1044" s="8">
        <v>16.73</v>
      </c>
      <c r="J1044" s="8">
        <v>1.19</v>
      </c>
      <c r="K1044" s="8">
        <v>-1.41</v>
      </c>
      <c r="L1044" s="8">
        <v>-0.81</v>
      </c>
      <c r="M1044" s="35" t="str">
        <f>INDEX(YahooDetails[], MATCH(ZACKS_Screener[Ticker], YahooDetails[Ticker],0), 3)</f>
        <v>Communication Services</v>
      </c>
      <c r="N1044" s="6" t="str">
        <f>INDEX(YahooDetails[], MATCH(ZACKS_Screener[Ticker], YahooDetails[Ticker],0), 2)</f>
        <v>Telecom Services</v>
      </c>
      <c r="O104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04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0.42553191489361697</v>
      </c>
      <c r="Q1044" s="17">
        <f>IFERROR(ZACKS_Screener[[#This Row],[Price]]/ZACKS_Screener[[#This Row],[EPS1]], "")</f>
        <v>-11.865248226950355</v>
      </c>
      <c r="R1044" s="17">
        <f>IFERROR(ZACKS_Screener[[#This Row],[Price]]/ZACKS_Screener[[#This Row],[EPS2]], "")</f>
        <v>-20.654320987654319</v>
      </c>
      <c r="S1044" s="17">
        <f>IFERROR(ZACKS_Screener[[#This Row],[PE1]]/(ZACKS_Screener[[#This Row],[EG1]]*100), "")</f>
        <v>0.11865248226950355</v>
      </c>
      <c r="T1044" s="17">
        <f>IFERROR(ZACKS_Screener[[#This Row],[PE2]]/(ZACKS_Screener[[#This Row],[EG2]]*100), "")</f>
        <v>-0.48537654320987661</v>
      </c>
      <c r="U1044"/>
    </row>
    <row r="1045" spans="1:21" x14ac:dyDescent="0.25">
      <c r="A1045" s="20" t="s">
        <v>1791</v>
      </c>
      <c r="B1045" s="34">
        <v>7400.04</v>
      </c>
      <c r="C1045" s="6" t="s">
        <v>1789</v>
      </c>
      <c r="D1045" s="6" t="s">
        <v>22</v>
      </c>
      <c r="E1045" s="6" t="s">
        <v>330</v>
      </c>
      <c r="F1045" s="6" t="s">
        <v>613</v>
      </c>
      <c r="G1045">
        <v>12</v>
      </c>
      <c r="H1045">
        <v>202212</v>
      </c>
      <c r="I1045" s="8">
        <v>16.62</v>
      </c>
      <c r="J1045" s="8">
        <v>1.19</v>
      </c>
      <c r="M1045" s="35" t="str">
        <f>INDEX(YahooDetails[], MATCH(ZACKS_Screener[Ticker], YahooDetails[Ticker],0), 3)</f>
        <v>Communication Services</v>
      </c>
      <c r="N1045" s="6" t="str">
        <f>INDEX(YahooDetails[], MATCH(ZACKS_Screener[Ticker], YahooDetails[Ticker],0), 2)</f>
        <v>Telecom Services</v>
      </c>
      <c r="O104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045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045" s="17" t="str">
        <f>IFERROR(ZACKS_Screener[[#This Row],[Price]]/ZACKS_Screener[[#This Row],[EPS1]], "")</f>
        <v/>
      </c>
      <c r="R1045" s="17" t="str">
        <f>IFERROR(ZACKS_Screener[[#This Row],[Price]]/ZACKS_Screener[[#This Row],[EPS2]], "")</f>
        <v/>
      </c>
      <c r="S1045" s="17" t="str">
        <f>IFERROR(ZACKS_Screener[[#This Row],[PE1]]/(ZACKS_Screener[[#This Row],[EG1]]*100), "")</f>
        <v/>
      </c>
      <c r="T1045" s="17" t="str">
        <f>IFERROR(ZACKS_Screener[[#This Row],[PE2]]/(ZACKS_Screener[[#This Row],[EG2]]*100), "")</f>
        <v/>
      </c>
      <c r="U1045"/>
    </row>
    <row r="1046" spans="1:21" x14ac:dyDescent="0.25">
      <c r="A1046" s="20" t="s">
        <v>1792</v>
      </c>
      <c r="B1046" s="34">
        <v>7840.84</v>
      </c>
      <c r="C1046" s="6" t="s">
        <v>1789</v>
      </c>
      <c r="D1046" s="6" t="s">
        <v>22</v>
      </c>
      <c r="E1046" s="6" t="s">
        <v>330</v>
      </c>
      <c r="F1046" s="6" t="s">
        <v>1287</v>
      </c>
      <c r="G1046">
        <v>12</v>
      </c>
      <c r="H1046">
        <v>202212</v>
      </c>
      <c r="I1046" s="8">
        <v>17.61</v>
      </c>
      <c r="J1046" s="8">
        <v>1.19</v>
      </c>
      <c r="M1046" s="35" t="str">
        <f>INDEX(YahooDetails[], MATCH(ZACKS_Screener[Ticker], YahooDetails[Ticker],0), 3)</f>
        <v>Communication Services</v>
      </c>
      <c r="N1046" s="6" t="str">
        <f>INDEX(YahooDetails[], MATCH(ZACKS_Screener[Ticker], YahooDetails[Ticker],0), 2)</f>
        <v>Telecom Services</v>
      </c>
      <c r="O104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046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046" s="17" t="str">
        <f>IFERROR(ZACKS_Screener[[#This Row],[Price]]/ZACKS_Screener[[#This Row],[EPS1]], "")</f>
        <v/>
      </c>
      <c r="R1046" s="17" t="str">
        <f>IFERROR(ZACKS_Screener[[#This Row],[Price]]/ZACKS_Screener[[#This Row],[EPS2]], "")</f>
        <v/>
      </c>
      <c r="S1046" s="17" t="str">
        <f>IFERROR(ZACKS_Screener[[#This Row],[PE1]]/(ZACKS_Screener[[#This Row],[EG1]]*100), "")</f>
        <v/>
      </c>
      <c r="T1046" s="17" t="str">
        <f>IFERROR(ZACKS_Screener[[#This Row],[PE2]]/(ZACKS_Screener[[#This Row],[EG2]]*100), "")</f>
        <v/>
      </c>
      <c r="U1046"/>
    </row>
    <row r="1047" spans="1:21" x14ac:dyDescent="0.25">
      <c r="A1047" s="20" t="s">
        <v>1794</v>
      </c>
      <c r="B1047" s="34">
        <v>11592.45</v>
      </c>
      <c r="C1047" s="6" t="s">
        <v>1793</v>
      </c>
      <c r="D1047" s="6" t="s">
        <v>22</v>
      </c>
      <c r="E1047" s="6" t="s">
        <v>107</v>
      </c>
      <c r="F1047" s="6" t="s">
        <v>1200</v>
      </c>
      <c r="G1047">
        <v>12</v>
      </c>
      <c r="H1047">
        <v>202212</v>
      </c>
      <c r="I1047" s="8">
        <v>6.32</v>
      </c>
      <c r="J1047" s="8">
        <v>-1.57</v>
      </c>
      <c r="K1047" s="8">
        <v>-1.46</v>
      </c>
      <c r="L1047" s="8">
        <v>-0.92</v>
      </c>
      <c r="M1047" s="35" t="str">
        <f>INDEX(YahooDetails[], MATCH(ZACKS_Screener[Ticker], YahooDetails[Ticker],0), 3)</f>
        <v>Consumer Cyclical</v>
      </c>
      <c r="N1047" s="6" t="str">
        <f>INDEX(YahooDetails[], MATCH(ZACKS_Screener[Ticker], YahooDetails[Ticker],0), 2)</f>
        <v>Auto Manufacturers</v>
      </c>
      <c r="O104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7.0063694267515977E-2</v>
      </c>
      <c r="P104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0.36986301369863012</v>
      </c>
      <c r="Q1047" s="17">
        <f>IFERROR(ZACKS_Screener[[#This Row],[Price]]/ZACKS_Screener[[#This Row],[EPS1]], "")</f>
        <v>-4.3287671232876717</v>
      </c>
      <c r="R1047" s="17">
        <f>IFERROR(ZACKS_Screener[[#This Row],[Price]]/ZACKS_Screener[[#This Row],[EPS2]], "")</f>
        <v>-6.8695652173913047</v>
      </c>
      <c r="S1047" s="17">
        <f>IFERROR(ZACKS_Screener[[#This Row],[PE1]]/(ZACKS_Screener[[#This Row],[EG1]]*100), "")</f>
        <v>-0.61783312577833083</v>
      </c>
      <c r="T1047" s="17">
        <f>IFERROR(ZACKS_Screener[[#This Row],[PE2]]/(ZACKS_Screener[[#This Row],[EG2]]*100), "")</f>
        <v>-0.1857326892109501</v>
      </c>
      <c r="U1047"/>
    </row>
    <row r="1048" spans="1:21" x14ac:dyDescent="0.25">
      <c r="A1048" s="20" t="s">
        <v>3909</v>
      </c>
      <c r="B1048" s="34">
        <v>3046.94</v>
      </c>
      <c r="C1048" s="6" t="s">
        <v>3266</v>
      </c>
      <c r="D1048" s="6" t="s">
        <v>13</v>
      </c>
      <c r="E1048" s="6" t="s">
        <v>107</v>
      </c>
      <c r="F1048" s="6" t="s">
        <v>108</v>
      </c>
      <c r="G1048">
        <v>12</v>
      </c>
      <c r="H1048">
        <v>202212</v>
      </c>
      <c r="I1048" s="8">
        <v>120.44</v>
      </c>
      <c r="J1048" s="8">
        <v>15.48</v>
      </c>
      <c r="K1048" s="8">
        <v>5.9</v>
      </c>
      <c r="L1048" s="8">
        <v>9.68</v>
      </c>
      <c r="M1048" s="35" t="str">
        <f>INDEX(YahooDetails[], MATCH(ZACKS_Screener[Ticker], YahooDetails[Ticker],0), 3)</f>
        <v>Consumer Cyclical</v>
      </c>
      <c r="N1048" s="6" t="str">
        <f>INDEX(YahooDetails[], MATCH(ZACKS_Screener[Ticker], YahooDetails[Ticker],0), 2)</f>
        <v>Recreational Vehicles</v>
      </c>
      <c r="O104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-0.61886304909560719</v>
      </c>
      <c r="P104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0.64067796610169481</v>
      </c>
      <c r="Q1048" s="17">
        <f>IFERROR(ZACKS_Screener[[#This Row],[Price]]/ZACKS_Screener[[#This Row],[EPS1]], "")</f>
        <v>20.413559322033898</v>
      </c>
      <c r="R1048" s="17">
        <f>IFERROR(ZACKS_Screener[[#This Row],[Price]]/ZACKS_Screener[[#This Row],[EPS2]], "")</f>
        <v>12.442148760330578</v>
      </c>
      <c r="S1048" s="17">
        <f>IFERROR(ZACKS_Screener[[#This Row],[PE1]]/(ZACKS_Screener[[#This Row],[EG1]]*100), "")</f>
        <v>-0.32985584374225968</v>
      </c>
      <c r="T1048" s="17">
        <f>IFERROR(ZACKS_Screener[[#This Row],[PE2]]/(ZACKS_Screener[[#This Row],[EG2]]*100), "")</f>
        <v>0.19420285102103288</v>
      </c>
      <c r="U1048"/>
    </row>
    <row r="1049" spans="1:21" x14ac:dyDescent="0.25">
      <c r="A1049" s="20" t="s">
        <v>1796</v>
      </c>
      <c r="B1049" s="34">
        <v>11685.28</v>
      </c>
      <c r="C1049" s="6" t="s">
        <v>1795</v>
      </c>
      <c r="D1049" s="6" t="s">
        <v>13</v>
      </c>
      <c r="E1049" s="6" t="s">
        <v>179</v>
      </c>
      <c r="F1049" s="6" t="s">
        <v>399</v>
      </c>
      <c r="G1049">
        <v>12</v>
      </c>
      <c r="H1049">
        <v>202212</v>
      </c>
      <c r="I1049" s="8">
        <v>85.19</v>
      </c>
      <c r="J1049" s="8">
        <v>6.6</v>
      </c>
      <c r="K1049" s="8">
        <v>6.54</v>
      </c>
      <c r="L1049" s="8">
        <v>7.27</v>
      </c>
      <c r="M1049" s="35" t="str">
        <f>INDEX(YahooDetails[], MATCH(ZACKS_Screener[Ticker], YahooDetails[Ticker],0), 3)</f>
        <v>Technology</v>
      </c>
      <c r="N1049" s="6" t="str">
        <f>INDEX(YahooDetails[], MATCH(ZACKS_Screener[Ticker], YahooDetails[Ticker],0), 2)</f>
        <v>Information Technology Services</v>
      </c>
      <c r="O104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-9.0909090909090315E-3</v>
      </c>
      <c r="P104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0.11162079510703357</v>
      </c>
      <c r="Q1049" s="17">
        <f>IFERROR(ZACKS_Screener[[#This Row],[Price]]/ZACKS_Screener[[#This Row],[EPS1]], "")</f>
        <v>13.025993883792049</v>
      </c>
      <c r="R1049" s="17">
        <f>IFERROR(ZACKS_Screener[[#This Row],[Price]]/ZACKS_Screener[[#This Row],[EPS2]], "")</f>
        <v>11.718019257221458</v>
      </c>
      <c r="S1049" s="17">
        <f>IFERROR(ZACKS_Screener[[#This Row],[PE1]]/(ZACKS_Screener[[#This Row],[EG1]]*100), "")</f>
        <v>-14.328593272171346</v>
      </c>
      <c r="T1049" s="17">
        <f>IFERROR(ZACKS_Screener[[#This Row],[PE2]]/(ZACKS_Screener[[#This Row],[EG2]]*100), "")</f>
        <v>1.0498061087976491</v>
      </c>
      <c r="U1049"/>
    </row>
    <row r="1050" spans="1:21" x14ac:dyDescent="0.25">
      <c r="A1050" s="20" t="s">
        <v>1798</v>
      </c>
      <c r="B1050" s="34">
        <v>8417.7900000000009</v>
      </c>
      <c r="C1050" s="6" t="s">
        <v>1797</v>
      </c>
      <c r="D1050" s="6" t="s">
        <v>13</v>
      </c>
      <c r="E1050" s="6" t="s">
        <v>107</v>
      </c>
      <c r="F1050" s="6" t="s">
        <v>108</v>
      </c>
      <c r="G1050">
        <v>12</v>
      </c>
      <c r="H1050">
        <v>202212</v>
      </c>
      <c r="I1050" s="8">
        <v>142.62</v>
      </c>
      <c r="J1050" s="8">
        <v>8.7200000000000006</v>
      </c>
      <c r="K1050" s="8">
        <v>11.08</v>
      </c>
      <c r="L1050" s="8">
        <v>16.329999999999998</v>
      </c>
      <c r="M1050" s="35" t="str">
        <f>INDEX(YahooDetails[], MATCH(ZACKS_Screener[Ticker], YahooDetails[Ticker],0), 3)</f>
        <v>Consumer Cyclical</v>
      </c>
      <c r="N1050" s="6" t="str">
        <f>INDEX(YahooDetails[], MATCH(ZACKS_Screener[Ticker], YahooDetails[Ticker],0), 2)</f>
        <v>Auto Parts</v>
      </c>
      <c r="O105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0.27064220183486232</v>
      </c>
      <c r="P105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0.47382671480144389</v>
      </c>
      <c r="Q1050" s="17">
        <f>IFERROR(ZACKS_Screener[[#This Row],[Price]]/ZACKS_Screener[[#This Row],[EPS1]], "")</f>
        <v>12.871841155234657</v>
      </c>
      <c r="R1050" s="17">
        <f>IFERROR(ZACKS_Screener[[#This Row],[Price]]/ZACKS_Screener[[#This Row],[EPS2]], "")</f>
        <v>8.7336191059399884</v>
      </c>
      <c r="S1050" s="17">
        <f>IFERROR(ZACKS_Screener[[#This Row],[PE1]]/(ZACKS_Screener[[#This Row],[EG1]]*100), "")</f>
        <v>0.47560362234595865</v>
      </c>
      <c r="T1050" s="17">
        <f>IFERROR(ZACKS_Screener[[#This Row],[PE2]]/(ZACKS_Screener[[#This Row],[EG2]]*100), "")</f>
        <v>0.18432095179774305</v>
      </c>
      <c r="U1050"/>
    </row>
    <row r="1051" spans="1:21" x14ac:dyDescent="0.25">
      <c r="A1051" s="20" t="s">
        <v>1800</v>
      </c>
      <c r="B1051" s="34">
        <v>11195.04</v>
      </c>
      <c r="C1051" s="6" t="s">
        <v>1799</v>
      </c>
      <c r="D1051" s="6" t="s">
        <v>22</v>
      </c>
      <c r="E1051" s="6" t="s">
        <v>18</v>
      </c>
      <c r="F1051" s="6" t="s">
        <v>1801</v>
      </c>
      <c r="G1051">
        <v>12</v>
      </c>
      <c r="H1051">
        <v>202212</v>
      </c>
      <c r="I1051" s="8">
        <v>194.45</v>
      </c>
      <c r="J1051" s="8">
        <v>8.27</v>
      </c>
      <c r="K1051" s="8">
        <v>8.99</v>
      </c>
      <c r="L1051" s="8">
        <v>9.52</v>
      </c>
      <c r="M1051" s="35" t="str">
        <f>INDEX(YahooDetails[], MATCH(ZACKS_Screener[Ticker], YahooDetails[Ticker],0), 3)</f>
        <v>Industrials</v>
      </c>
      <c r="N1051" s="6" t="str">
        <f>INDEX(YahooDetails[], MATCH(ZACKS_Screener[Ticker], YahooDetails[Ticker],0), 2)</f>
        <v>Tools &amp; Accessories</v>
      </c>
      <c r="O105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8.7061668681983159E-2</v>
      </c>
      <c r="P105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5.8954393770856435E-2</v>
      </c>
      <c r="Q1051" s="17">
        <f>IFERROR(ZACKS_Screener[[#This Row],[Price]]/ZACKS_Screener[[#This Row],[EPS1]], "")</f>
        <v>21.629588431590655</v>
      </c>
      <c r="R1051" s="17">
        <f>IFERROR(ZACKS_Screener[[#This Row],[Price]]/ZACKS_Screener[[#This Row],[EPS2]], "")</f>
        <v>20.425420168067227</v>
      </c>
      <c r="S1051" s="17">
        <f>IFERROR(ZACKS_Screener[[#This Row],[PE1]]/(ZACKS_Screener[[#This Row],[EG1]]*100), "")</f>
        <v>2.4843985601285352</v>
      </c>
      <c r="T1051" s="17">
        <f>IFERROR(ZACKS_Screener[[#This Row],[PE2]]/(ZACKS_Screener[[#This Row],[EG2]]*100), "")</f>
        <v>3.4646137228476341</v>
      </c>
      <c r="U1051"/>
    </row>
    <row r="1052" spans="1:21" x14ac:dyDescent="0.25">
      <c r="A1052" s="20" t="s">
        <v>1803</v>
      </c>
      <c r="B1052" s="34">
        <v>4031.96</v>
      </c>
      <c r="C1052" s="6" t="s">
        <v>1802</v>
      </c>
      <c r="D1052" s="6" t="s">
        <v>13</v>
      </c>
      <c r="E1052" s="6" t="s">
        <v>330</v>
      </c>
      <c r="F1052" s="6" t="s">
        <v>1804</v>
      </c>
      <c r="G1052">
        <v>12</v>
      </c>
      <c r="H1052">
        <v>202212</v>
      </c>
      <c r="I1052" s="8">
        <v>30.29</v>
      </c>
      <c r="J1052" s="8">
        <v>2.27</v>
      </c>
      <c r="K1052" s="8">
        <v>1.61</v>
      </c>
      <c r="L1052" s="8">
        <v>1.72</v>
      </c>
      <c r="M1052" s="35" t="str">
        <f>INDEX(YahooDetails[], MATCH(ZACKS_Screener[Ticker], YahooDetails[Ticker],0), 3)</f>
        <v>Consumer Cyclical</v>
      </c>
      <c r="N1052" s="6" t="str">
        <f>INDEX(YahooDetails[], MATCH(ZACKS_Screener[Ticker], YahooDetails[Ticker],0), 2)</f>
        <v>Furnishings, Fixtures &amp; Appliances</v>
      </c>
      <c r="O105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-0.29074889867841408</v>
      </c>
      <c r="P105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6.8322981366459548E-2</v>
      </c>
      <c r="Q1052" s="17">
        <f>IFERROR(ZACKS_Screener[[#This Row],[Price]]/ZACKS_Screener[[#This Row],[EPS1]], "")</f>
        <v>18.813664596273291</v>
      </c>
      <c r="R1052" s="17">
        <f>IFERROR(ZACKS_Screener[[#This Row],[Price]]/ZACKS_Screener[[#This Row],[EPS2]], "")</f>
        <v>17.61046511627907</v>
      </c>
      <c r="S1052" s="17">
        <f>IFERROR(ZACKS_Screener[[#This Row],[PE1]]/(ZACKS_Screener[[#This Row],[EG1]]*100), "")</f>
        <v>-0.64707603990212692</v>
      </c>
      <c r="T1052" s="17">
        <f>IFERROR(ZACKS_Screener[[#This Row],[PE2]]/(ZACKS_Screener[[#This Row],[EG2]]*100), "")</f>
        <v>2.5775317124735757</v>
      </c>
      <c r="U1052"/>
    </row>
    <row r="1053" spans="1:21" x14ac:dyDescent="0.25">
      <c r="A1053" s="20" t="s">
        <v>1806</v>
      </c>
      <c r="B1053" s="34">
        <v>11926.11</v>
      </c>
      <c r="C1053" s="6" t="s">
        <v>1805</v>
      </c>
      <c r="D1053" s="6" t="s">
        <v>22</v>
      </c>
      <c r="E1053" s="6" t="s">
        <v>41</v>
      </c>
      <c r="F1053" s="6" t="s">
        <v>67</v>
      </c>
      <c r="G1053">
        <v>12</v>
      </c>
      <c r="H1053">
        <v>202212</v>
      </c>
      <c r="I1053" s="8">
        <v>72.25</v>
      </c>
      <c r="J1053" s="8">
        <v>-1.3</v>
      </c>
      <c r="K1053" s="8">
        <v>-2.48</v>
      </c>
      <c r="L1053" s="8">
        <v>-1.72</v>
      </c>
      <c r="M1053" s="35" t="str">
        <f>INDEX(YahooDetails[], MATCH(ZACKS_Screener[Ticker], YahooDetails[Ticker],0), 3)</f>
        <v>Healthcare</v>
      </c>
      <c r="N1053" s="6" t="str">
        <f>INDEX(YahooDetails[], MATCH(ZACKS_Screener[Ticker], YahooDetails[Ticker],0), 2)</f>
        <v>Biotechnology</v>
      </c>
      <c r="O105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-0.90769230769230758</v>
      </c>
      <c r="P105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0.30645161290322581</v>
      </c>
      <c r="Q1053" s="17">
        <f>IFERROR(ZACKS_Screener[[#This Row],[Price]]/ZACKS_Screener[[#This Row],[EPS1]], "")</f>
        <v>-29.133064516129032</v>
      </c>
      <c r="R1053" s="17">
        <f>IFERROR(ZACKS_Screener[[#This Row],[Price]]/ZACKS_Screener[[#This Row],[EPS2]], "")</f>
        <v>-42.005813953488371</v>
      </c>
      <c r="S1053" s="17">
        <f>IFERROR(ZACKS_Screener[[#This Row],[PE1]]/(ZACKS_Screener[[#This Row],[EG1]]*100), "")</f>
        <v>0.32095749043193006</v>
      </c>
      <c r="T1053" s="17">
        <f>IFERROR(ZACKS_Screener[[#This Row],[PE2]]/(ZACKS_Screener[[#This Row],[EG2]]*100), "")</f>
        <v>-1.3707160342717257</v>
      </c>
      <c r="U1053"/>
    </row>
    <row r="1054" spans="1:21" x14ac:dyDescent="0.25">
      <c r="A1054" s="20" t="s">
        <v>1808</v>
      </c>
      <c r="B1054" s="34">
        <v>35185.339999999997</v>
      </c>
      <c r="C1054" s="6" t="s">
        <v>1807</v>
      </c>
      <c r="D1054" s="6" t="s">
        <v>13</v>
      </c>
      <c r="E1054" s="6" t="s">
        <v>26</v>
      </c>
      <c r="F1054" s="6" t="s">
        <v>959</v>
      </c>
      <c r="G1054">
        <v>11</v>
      </c>
      <c r="H1054">
        <v>202211</v>
      </c>
      <c r="I1054" s="8">
        <v>121.58</v>
      </c>
      <c r="J1054" s="8">
        <v>17.55</v>
      </c>
      <c r="K1054" s="8">
        <v>10.97</v>
      </c>
      <c r="L1054" s="8">
        <v>11.72</v>
      </c>
      <c r="M1054" s="35" t="str">
        <f>INDEX(YahooDetails[], MATCH(ZACKS_Screener[Ticker], YahooDetails[Ticker],0), 3)</f>
        <v>Consumer Cyclical</v>
      </c>
      <c r="N1054" s="6" t="str">
        <f>INDEX(YahooDetails[], MATCH(ZACKS_Screener[Ticker], YahooDetails[Ticker],0), 2)</f>
        <v>Residential Construction</v>
      </c>
      <c r="O105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-0.37492877492877491</v>
      </c>
      <c r="P105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6.8368277119416593E-2</v>
      </c>
      <c r="Q1054" s="17">
        <f>IFERROR(ZACKS_Screener[[#This Row],[Price]]/ZACKS_Screener[[#This Row],[EPS1]], "")</f>
        <v>11.082953509571558</v>
      </c>
      <c r="R1054" s="17">
        <f>IFERROR(ZACKS_Screener[[#This Row],[Price]]/ZACKS_Screener[[#This Row],[EPS2]], "")</f>
        <v>10.37372013651877</v>
      </c>
      <c r="S1054" s="17">
        <f>IFERROR(ZACKS_Screener[[#This Row],[PE1]]/(ZACKS_Screener[[#This Row],[EG1]]*100), "")</f>
        <v>-0.29560157156987971</v>
      </c>
      <c r="T1054" s="17">
        <f>IFERROR(ZACKS_Screener[[#This Row],[PE2]]/(ZACKS_Screener[[#This Row],[EG2]]*100), "")</f>
        <v>1.5173294653014788</v>
      </c>
      <c r="U1054"/>
    </row>
    <row r="1055" spans="1:21" x14ac:dyDescent="0.25">
      <c r="A1055" s="20" t="s">
        <v>1809</v>
      </c>
      <c r="B1055" s="34">
        <v>30896.42</v>
      </c>
      <c r="C1055" s="6" t="s">
        <v>1807</v>
      </c>
      <c r="D1055" s="6" t="s">
        <v>13</v>
      </c>
      <c r="E1055" s="6" t="s">
        <v>26</v>
      </c>
      <c r="F1055" s="6" t="s">
        <v>959</v>
      </c>
      <c r="G1055">
        <v>11</v>
      </c>
      <c r="H1055">
        <v>202211</v>
      </c>
      <c r="I1055" s="8">
        <v>106.76</v>
      </c>
      <c r="J1055" s="8">
        <v>17.55</v>
      </c>
      <c r="M1055" s="35" t="str">
        <f>INDEX(YahooDetails[], MATCH(ZACKS_Screener[Ticker], YahooDetails[Ticker],0), 3)</f>
        <v>Consumer Cyclical</v>
      </c>
      <c r="N1055" s="6" t="str">
        <f>INDEX(YahooDetails[], MATCH(ZACKS_Screener[Ticker], YahooDetails[Ticker],0), 2)</f>
        <v>Residential Construction</v>
      </c>
      <c r="O105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055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055" s="17" t="str">
        <f>IFERROR(ZACKS_Screener[[#This Row],[Price]]/ZACKS_Screener[[#This Row],[EPS1]], "")</f>
        <v/>
      </c>
      <c r="R1055" s="17" t="str">
        <f>IFERROR(ZACKS_Screener[[#This Row],[Price]]/ZACKS_Screener[[#This Row],[EPS2]], "")</f>
        <v/>
      </c>
      <c r="S1055" s="17" t="str">
        <f>IFERROR(ZACKS_Screener[[#This Row],[PE1]]/(ZACKS_Screener[[#This Row],[EG1]]*100), "")</f>
        <v/>
      </c>
      <c r="T1055" s="17" t="str">
        <f>IFERROR(ZACKS_Screener[[#This Row],[PE2]]/(ZACKS_Screener[[#This Row],[EG2]]*100), "")</f>
        <v/>
      </c>
      <c r="U1055"/>
    </row>
    <row r="1056" spans="1:21" x14ac:dyDescent="0.25">
      <c r="A1056" s="20" t="s">
        <v>1811</v>
      </c>
      <c r="B1056" s="34">
        <v>5909.98</v>
      </c>
      <c r="C1056" s="6" t="s">
        <v>1810</v>
      </c>
      <c r="D1056" s="6" t="s">
        <v>13</v>
      </c>
      <c r="E1056" s="6" t="s">
        <v>30</v>
      </c>
      <c r="F1056" s="6" t="s">
        <v>830</v>
      </c>
      <c r="G1056">
        <v>11</v>
      </c>
      <c r="H1056">
        <v>202211</v>
      </c>
      <c r="I1056" s="8">
        <v>14.91</v>
      </c>
      <c r="J1056" s="8">
        <v>1.5</v>
      </c>
      <c r="K1056" s="8">
        <v>1.29</v>
      </c>
      <c r="L1056" s="8">
        <v>1.46</v>
      </c>
      <c r="M1056" s="35" t="str">
        <f>INDEX(YahooDetails[], MATCH(ZACKS_Screener[Ticker], YahooDetails[Ticker],0), 3)</f>
        <v>Consumer Cyclical</v>
      </c>
      <c r="N1056" s="6" t="str">
        <f>INDEX(YahooDetails[], MATCH(ZACKS_Screener[Ticker], YahooDetails[Ticker],0), 2)</f>
        <v>Apparel Manufacturing</v>
      </c>
      <c r="O105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-0.13999999999999999</v>
      </c>
      <c r="P105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0.13178294573643404</v>
      </c>
      <c r="Q1056" s="17">
        <f>IFERROR(ZACKS_Screener[[#This Row],[Price]]/ZACKS_Screener[[#This Row],[EPS1]], "")</f>
        <v>11.55813953488372</v>
      </c>
      <c r="R1056" s="17">
        <f>IFERROR(ZACKS_Screener[[#This Row],[Price]]/ZACKS_Screener[[#This Row],[EPS2]], "")</f>
        <v>10.212328767123289</v>
      </c>
      <c r="S1056" s="17">
        <f>IFERROR(ZACKS_Screener[[#This Row],[PE1]]/(ZACKS_Screener[[#This Row],[EG1]]*100), "")</f>
        <v>-0.82558139534883723</v>
      </c>
      <c r="T1056" s="17">
        <f>IFERROR(ZACKS_Screener[[#This Row],[PE2]]/(ZACKS_Screener[[#This Row],[EG2]]*100), "")</f>
        <v>0.77493553585817931</v>
      </c>
      <c r="U1056"/>
    </row>
    <row r="1057" spans="1:21" x14ac:dyDescent="0.25">
      <c r="A1057" s="20" t="s">
        <v>1813</v>
      </c>
      <c r="B1057" s="34">
        <v>3473.85</v>
      </c>
      <c r="C1057" s="6" t="s">
        <v>1812</v>
      </c>
      <c r="D1057" s="6" t="s">
        <v>22</v>
      </c>
      <c r="E1057" s="6" t="s">
        <v>41</v>
      </c>
      <c r="F1057" s="6" t="s">
        <v>704</v>
      </c>
      <c r="G1057">
        <v>12</v>
      </c>
      <c r="H1057">
        <v>202212</v>
      </c>
      <c r="I1057" s="8">
        <v>9.2200000000000006</v>
      </c>
      <c r="J1057" s="8">
        <v>-0.61</v>
      </c>
      <c r="K1057" s="8">
        <v>-0.28999999999999998</v>
      </c>
      <c r="L1057" s="8">
        <v>-0.23</v>
      </c>
      <c r="M1057" s="35" t="str">
        <f>INDEX(YahooDetails[], MATCH(ZACKS_Screener[Ticker], YahooDetails[Ticker],0), 3)</f>
        <v>Healthcare</v>
      </c>
      <c r="N1057" s="6" t="str">
        <f>INDEX(YahooDetails[], MATCH(ZACKS_Screener[Ticker], YahooDetails[Ticker],0), 2)</f>
        <v>Medical Care Facilities</v>
      </c>
      <c r="O105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0.52459016393442626</v>
      </c>
      <c r="P105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0.20689655172413784</v>
      </c>
      <c r="Q1057" s="17">
        <f>IFERROR(ZACKS_Screener[[#This Row],[Price]]/ZACKS_Screener[[#This Row],[EPS1]], "")</f>
        <v>-31.793103448275865</v>
      </c>
      <c r="R1057" s="17">
        <f>IFERROR(ZACKS_Screener[[#This Row],[Price]]/ZACKS_Screener[[#This Row],[EPS2]], "")</f>
        <v>-40.086956521739133</v>
      </c>
      <c r="S1057" s="17">
        <f>IFERROR(ZACKS_Screener[[#This Row],[PE1]]/(ZACKS_Screener[[#This Row],[EG1]]*100), "")</f>
        <v>-0.60605603448275869</v>
      </c>
      <c r="T1057" s="17">
        <f>IFERROR(ZACKS_Screener[[#This Row],[PE2]]/(ZACKS_Screener[[#This Row],[EG2]]*100), "")</f>
        <v>-1.937536231884059</v>
      </c>
      <c r="U1057"/>
    </row>
    <row r="1058" spans="1:21" x14ac:dyDescent="0.25">
      <c r="A1058" s="20" t="s">
        <v>1815</v>
      </c>
      <c r="B1058" s="34">
        <v>6923.92</v>
      </c>
      <c r="C1058" s="6" t="s">
        <v>1814</v>
      </c>
      <c r="D1058" s="6" t="s">
        <v>22</v>
      </c>
      <c r="E1058" s="6" t="s">
        <v>14</v>
      </c>
      <c r="F1058" s="6" t="s">
        <v>595</v>
      </c>
      <c r="G1058">
        <v>12</v>
      </c>
      <c r="H1058">
        <v>202212</v>
      </c>
      <c r="I1058" s="8">
        <v>278.83499999999998</v>
      </c>
      <c r="J1058" s="8">
        <v>16.87</v>
      </c>
      <c r="K1058" s="8">
        <v>13.57</v>
      </c>
      <c r="L1058" s="8">
        <v>14.81</v>
      </c>
      <c r="M1058" s="35" t="str">
        <f>INDEX(YahooDetails[], MATCH(ZACKS_Screener[Ticker], YahooDetails[Ticker],0), 3)</f>
        <v>Technology</v>
      </c>
      <c r="N1058" s="6" t="str">
        <f>INDEX(YahooDetails[], MATCH(ZACKS_Screener[Ticker], YahooDetails[Ticker],0), 2)</f>
        <v>Electronic Components</v>
      </c>
      <c r="O105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-0.19561351511558983</v>
      </c>
      <c r="P105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9.1378039793662505E-2</v>
      </c>
      <c r="Q1058" s="17">
        <f>IFERROR(ZACKS_Screener[[#This Row],[Price]]/ZACKS_Screener[[#This Row],[EPS1]], "")</f>
        <v>20.547899778924094</v>
      </c>
      <c r="R1058" s="17">
        <f>IFERROR(ZACKS_Screener[[#This Row],[Price]]/ZACKS_Screener[[#This Row],[EPS2]], "")</f>
        <v>18.827481431465223</v>
      </c>
      <c r="S1058" s="17">
        <f>IFERROR(ZACKS_Screener[[#This Row],[PE1]]/(ZACKS_Screener[[#This Row],[EG1]]*100), "")</f>
        <v>-1.0504335432437861</v>
      </c>
      <c r="T1058" s="17">
        <f>IFERROR(ZACKS_Screener[[#This Row],[PE2]]/(ZACKS_Screener[[#This Row],[EG2]]*100), "")</f>
        <v>2.0603945405240567</v>
      </c>
      <c r="U1058"/>
    </row>
    <row r="1059" spans="1:21" x14ac:dyDescent="0.25">
      <c r="A1059" s="20" t="s">
        <v>3912</v>
      </c>
      <c r="B1059" s="34">
        <v>2109.37</v>
      </c>
      <c r="C1059" s="6" t="s">
        <v>3911</v>
      </c>
      <c r="D1059" s="6" t="s">
        <v>13</v>
      </c>
      <c r="E1059" s="6" t="s">
        <v>330</v>
      </c>
      <c r="F1059" s="6" t="s">
        <v>1636</v>
      </c>
      <c r="G1059">
        <v>3</v>
      </c>
      <c r="H1059">
        <v>202303</v>
      </c>
      <c r="I1059" s="8">
        <v>9.19</v>
      </c>
      <c r="J1059" s="8">
        <v>0.04</v>
      </c>
      <c r="K1059" s="8">
        <v>0.45</v>
      </c>
      <c r="L1059" s="8">
        <v>0.59</v>
      </c>
      <c r="M1059" s="35" t="str">
        <f>INDEX(YahooDetails[], MATCH(ZACKS_Screener[Ticker], YahooDetails[Ticker],0), 3)</f>
        <v>Communication Services</v>
      </c>
      <c r="N1059" s="6" t="str">
        <f>INDEX(YahooDetails[], MATCH(ZACKS_Screener[Ticker], YahooDetails[Ticker],0), 2)</f>
        <v>Entertainment</v>
      </c>
      <c r="O105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10.25</v>
      </c>
      <c r="P105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0.31111111111111101</v>
      </c>
      <c r="Q1059" s="17">
        <f>IFERROR(ZACKS_Screener[[#This Row],[Price]]/ZACKS_Screener[[#This Row],[EPS1]], "")</f>
        <v>20.422222222222221</v>
      </c>
      <c r="R1059" s="17">
        <f>IFERROR(ZACKS_Screener[[#This Row],[Price]]/ZACKS_Screener[[#This Row],[EPS2]], "")</f>
        <v>15.576271186440678</v>
      </c>
      <c r="S1059" s="17">
        <f>IFERROR(ZACKS_Screener[[#This Row],[PE1]]/(ZACKS_Screener[[#This Row],[EG1]]*100), "")</f>
        <v>1.992411924119241E-2</v>
      </c>
      <c r="T1059" s="17">
        <f>IFERROR(ZACKS_Screener[[#This Row],[PE2]]/(ZACKS_Screener[[#This Row],[EG2]]*100), "")</f>
        <v>0.50066585956416487</v>
      </c>
      <c r="U1059"/>
    </row>
    <row r="1060" spans="1:21" x14ac:dyDescent="0.25">
      <c r="A1060" s="20" t="s">
        <v>3915</v>
      </c>
      <c r="B1060" s="34">
        <v>3083.26</v>
      </c>
      <c r="C1060" s="6" t="s">
        <v>3914</v>
      </c>
      <c r="D1060" s="6" t="s">
        <v>22</v>
      </c>
      <c r="E1060" s="6" t="s">
        <v>37</v>
      </c>
      <c r="F1060" s="6" t="s">
        <v>1471</v>
      </c>
      <c r="G1060">
        <v>12</v>
      </c>
      <c r="H1060">
        <v>202212</v>
      </c>
      <c r="I1060" s="8">
        <v>131.02000000000001</v>
      </c>
      <c r="J1060" s="8">
        <v>13.76</v>
      </c>
      <c r="K1060" s="8">
        <v>7.32</v>
      </c>
      <c r="L1060" s="8">
        <v>11.55</v>
      </c>
      <c r="M1060" s="35" t="str">
        <f>INDEX(YahooDetails[], MATCH(ZACKS_Screener[Ticker], YahooDetails[Ticker],0), 3)</f>
        <v>Consumer Cyclical</v>
      </c>
      <c r="N1060" s="6" t="str">
        <f>INDEX(YahooDetails[], MATCH(ZACKS_Screener[Ticker], YahooDetails[Ticker],0), 2)</f>
        <v>Residential Construction</v>
      </c>
      <c r="O106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-0.46802325581395349</v>
      </c>
      <c r="P106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0.57786885245901642</v>
      </c>
      <c r="Q1060" s="17">
        <f>IFERROR(ZACKS_Screener[[#This Row],[Price]]/ZACKS_Screener[[#This Row],[EPS1]], "")</f>
        <v>17.898907103825138</v>
      </c>
      <c r="R1060" s="17">
        <f>IFERROR(ZACKS_Screener[[#This Row],[Price]]/ZACKS_Screener[[#This Row],[EPS2]], "")</f>
        <v>11.343722943722945</v>
      </c>
      <c r="S1060" s="17">
        <f>IFERROR(ZACKS_Screener[[#This Row],[PE1]]/(ZACKS_Screener[[#This Row],[EG1]]*100), "")</f>
        <v>-0.38243627600719549</v>
      </c>
      <c r="T1060" s="17">
        <f>IFERROR(ZACKS_Screener[[#This Row],[PE2]]/(ZACKS_Screener[[#This Row],[EG2]]*100), "")</f>
        <v>0.19630272328144668</v>
      </c>
      <c r="U1060"/>
    </row>
    <row r="1061" spans="1:21" x14ac:dyDescent="0.25">
      <c r="A1061" s="20" t="s">
        <v>1817</v>
      </c>
      <c r="B1061" s="34">
        <v>20508.240000000002</v>
      </c>
      <c r="C1061" s="6" t="s">
        <v>1816</v>
      </c>
      <c r="D1061" s="6" t="s">
        <v>13</v>
      </c>
      <c r="E1061" s="6" t="s">
        <v>41</v>
      </c>
      <c r="F1061" s="6" t="s">
        <v>45</v>
      </c>
      <c r="G1061">
        <v>12</v>
      </c>
      <c r="H1061">
        <v>202212</v>
      </c>
      <c r="I1061" s="8">
        <v>231.47</v>
      </c>
      <c r="J1061" s="8">
        <v>19.940000000000001</v>
      </c>
      <c r="K1061" s="8">
        <v>16.829999999999998</v>
      </c>
      <c r="L1061" s="8">
        <v>18.29</v>
      </c>
      <c r="M1061" s="35" t="str">
        <f>INDEX(YahooDetails[], MATCH(ZACKS_Screener[Ticker], YahooDetails[Ticker],0), 3)</f>
        <v>Healthcare</v>
      </c>
      <c r="N1061" s="6" t="str">
        <f>INDEX(YahooDetails[], MATCH(ZACKS_Screener[Ticker], YahooDetails[Ticker],0), 2)</f>
        <v>Diagnostics &amp; Research</v>
      </c>
      <c r="O106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-0.15596790371113353</v>
      </c>
      <c r="P106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8.674985145573387E-2</v>
      </c>
      <c r="Q1061" s="17">
        <f>IFERROR(ZACKS_Screener[[#This Row],[Price]]/ZACKS_Screener[[#This Row],[EPS1]], "")</f>
        <v>13.753416518122402</v>
      </c>
      <c r="R1061" s="17">
        <f>IFERROR(ZACKS_Screener[[#This Row],[Price]]/ZACKS_Screener[[#This Row],[EPS2]], "")</f>
        <v>12.655549480590487</v>
      </c>
      <c r="S1061" s="17">
        <f>IFERROR(ZACKS_Screener[[#This Row],[PE1]]/(ZACKS_Screener[[#This Row],[EG1]]*100), "")</f>
        <v>-0.88181069251241295</v>
      </c>
      <c r="T1061" s="17">
        <f>IFERROR(ZACKS_Screener[[#This Row],[PE2]]/(ZACKS_Screener[[#This Row],[EG2]]*100), "")</f>
        <v>1.4588554640982037</v>
      </c>
      <c r="U1061"/>
    </row>
    <row r="1062" spans="1:21" x14ac:dyDescent="0.25">
      <c r="A1062" s="20" t="s">
        <v>1819</v>
      </c>
      <c r="B1062" s="34">
        <v>37000.239999999998</v>
      </c>
      <c r="C1062" s="6" t="s">
        <v>1818</v>
      </c>
      <c r="D1062" s="6" t="s">
        <v>13</v>
      </c>
      <c r="E1062" s="6" t="s">
        <v>179</v>
      </c>
      <c r="F1062" s="6" t="s">
        <v>399</v>
      </c>
      <c r="G1062">
        <v>12</v>
      </c>
      <c r="H1062">
        <v>202212</v>
      </c>
      <c r="I1062" s="8">
        <v>195.3</v>
      </c>
      <c r="J1062" s="8">
        <v>12.9</v>
      </c>
      <c r="K1062" s="8">
        <v>12.29</v>
      </c>
      <c r="L1062" s="8">
        <v>13.47</v>
      </c>
      <c r="M1062" s="35" t="str">
        <f>INDEX(YahooDetails[], MATCH(ZACKS_Screener[Ticker], YahooDetails[Ticker],0), 3)</f>
        <v>Industrials</v>
      </c>
      <c r="N1062" s="6" t="str">
        <f>INDEX(YahooDetails[], MATCH(ZACKS_Screener[Ticker], YahooDetails[Ticker],0), 2)</f>
        <v>Aerospace &amp; Defense</v>
      </c>
      <c r="O106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-4.7286821705426446E-2</v>
      </c>
      <c r="P106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9.6013018714402085E-2</v>
      </c>
      <c r="Q1062" s="17">
        <f>IFERROR(ZACKS_Screener[[#This Row],[Price]]/ZACKS_Screener[[#This Row],[EPS1]], "")</f>
        <v>15.890968266883647</v>
      </c>
      <c r="R1062" s="17">
        <f>IFERROR(ZACKS_Screener[[#This Row],[Price]]/ZACKS_Screener[[#This Row],[EPS2]], "")</f>
        <v>14.498886414253898</v>
      </c>
      <c r="S1062" s="17">
        <f>IFERROR(ZACKS_Screener[[#This Row],[PE1]]/(ZACKS_Screener[[#This Row],[EG1]]*100), "")</f>
        <v>-3.3605490269311251</v>
      </c>
      <c r="T1062" s="17">
        <f>IFERROR(ZACKS_Screener[[#This Row],[PE2]]/(ZACKS_Screener[[#This Row],[EG2]]*100), "")</f>
        <v>1.5100958816201708</v>
      </c>
      <c r="U1062"/>
    </row>
    <row r="1063" spans="1:21" x14ac:dyDescent="0.25">
      <c r="A1063" s="20" t="s">
        <v>1821</v>
      </c>
      <c r="B1063" s="34">
        <v>35166.83</v>
      </c>
      <c r="C1063" s="6" t="s">
        <v>1820</v>
      </c>
      <c r="D1063" s="6" t="s">
        <v>22</v>
      </c>
      <c r="E1063" s="6" t="s">
        <v>107</v>
      </c>
      <c r="F1063" s="6" t="s">
        <v>776</v>
      </c>
      <c r="G1063">
        <v>12</v>
      </c>
      <c r="H1063">
        <v>202212</v>
      </c>
      <c r="I1063" s="8">
        <v>33.74</v>
      </c>
      <c r="J1063" s="8">
        <v>0.01</v>
      </c>
      <c r="K1063" s="8">
        <v>0.25</v>
      </c>
      <c r="L1063" s="8">
        <v>3.58</v>
      </c>
      <c r="M1063" s="35" t="str">
        <f>INDEX(YahooDetails[], MATCH(ZACKS_Screener[Ticker], YahooDetails[Ticker],0), 3)</f>
        <v>Consumer Cyclical</v>
      </c>
      <c r="N1063" s="6" t="str">
        <f>INDEX(YahooDetails[], MATCH(ZACKS_Screener[Ticker], YahooDetails[Ticker],0), 2)</f>
        <v>Auto Manufacturers</v>
      </c>
      <c r="O106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24</v>
      </c>
      <c r="P106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13.32</v>
      </c>
      <c r="Q1063" s="17">
        <f>IFERROR(ZACKS_Screener[[#This Row],[Price]]/ZACKS_Screener[[#This Row],[EPS1]], "")</f>
        <v>134.96</v>
      </c>
      <c r="R1063" s="17">
        <f>IFERROR(ZACKS_Screener[[#This Row],[Price]]/ZACKS_Screener[[#This Row],[EPS2]], "")</f>
        <v>9.4245810055865924</v>
      </c>
      <c r="S1063" s="17">
        <f>IFERROR(ZACKS_Screener[[#This Row],[PE1]]/(ZACKS_Screener[[#This Row],[EG1]]*100), "")</f>
        <v>5.6233333333333337E-2</v>
      </c>
      <c r="T1063" s="17">
        <f>IFERROR(ZACKS_Screener[[#This Row],[PE2]]/(ZACKS_Screener[[#This Row],[EG2]]*100), "")</f>
        <v>7.0755112654553995E-3</v>
      </c>
      <c r="U1063"/>
    </row>
    <row r="1064" spans="1:21" x14ac:dyDescent="0.25">
      <c r="A1064" s="20" t="s">
        <v>1823</v>
      </c>
      <c r="B1064" s="34">
        <v>11082.52</v>
      </c>
      <c r="C1064" s="6" t="s">
        <v>1822</v>
      </c>
      <c r="D1064" s="6" t="s">
        <v>13</v>
      </c>
      <c r="E1064" s="6" t="s">
        <v>26</v>
      </c>
      <c r="F1064" s="6" t="s">
        <v>27</v>
      </c>
      <c r="G1064">
        <v>12</v>
      </c>
      <c r="H1064">
        <v>202212</v>
      </c>
      <c r="I1064" s="8">
        <v>312.17</v>
      </c>
      <c r="J1064" s="8">
        <v>14.07</v>
      </c>
      <c r="K1064" s="8">
        <v>15.23</v>
      </c>
      <c r="L1064" s="8">
        <v>16.8</v>
      </c>
      <c r="M1064" s="35" t="str">
        <f>INDEX(YahooDetails[], MATCH(ZACKS_Screener[Ticker], YahooDetails[Ticker],0), 3)</f>
        <v>Industrials</v>
      </c>
      <c r="N1064" s="6" t="str">
        <f>INDEX(YahooDetails[], MATCH(ZACKS_Screener[Ticker], YahooDetails[Ticker],0), 2)</f>
        <v>Building Products &amp; Equipment</v>
      </c>
      <c r="O106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8.2444918265813794E-2</v>
      </c>
      <c r="P106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0.10308601444517401</v>
      </c>
      <c r="Q1064" s="17">
        <f>IFERROR(ZACKS_Screener[[#This Row],[Price]]/ZACKS_Screener[[#This Row],[EPS1]], "")</f>
        <v>20.497045305318451</v>
      </c>
      <c r="R1064" s="17">
        <f>IFERROR(ZACKS_Screener[[#This Row],[Price]]/ZACKS_Screener[[#This Row],[EPS2]], "")</f>
        <v>18.581547619047619</v>
      </c>
      <c r="S1064" s="17">
        <f>IFERROR(ZACKS_Screener[[#This Row],[PE1]]/(ZACKS_Screener[[#This Row],[EG1]]*100), "")</f>
        <v>2.4861502366019881</v>
      </c>
      <c r="T1064" s="17">
        <f>IFERROR(ZACKS_Screener[[#This Row],[PE2]]/(ZACKS_Screener[[#This Row],[EG2]]*100), "")</f>
        <v>1.8025284728541093</v>
      </c>
      <c r="U1064"/>
    </row>
    <row r="1065" spans="1:21" x14ac:dyDescent="0.25">
      <c r="A1065" s="20" t="s">
        <v>1825</v>
      </c>
      <c r="B1065" s="34">
        <v>180777.52</v>
      </c>
      <c r="C1065" s="6" t="s">
        <v>1824</v>
      </c>
      <c r="D1065" s="6" t="s">
        <v>13</v>
      </c>
      <c r="E1065" s="6" t="s">
        <v>130</v>
      </c>
      <c r="F1065" s="6" t="s">
        <v>323</v>
      </c>
      <c r="G1065">
        <v>12</v>
      </c>
      <c r="H1065">
        <v>202212</v>
      </c>
      <c r="I1065" s="8">
        <v>368.68</v>
      </c>
      <c r="J1065" s="8">
        <v>12.29</v>
      </c>
      <c r="K1065" s="8">
        <v>13.88</v>
      </c>
      <c r="L1065" s="8">
        <v>15.17</v>
      </c>
      <c r="M1065" s="35" t="str">
        <f>INDEX(YahooDetails[], MATCH(ZACKS_Screener[Ticker], YahooDetails[Ticker],0), 3)</f>
        <v>Basic Materials</v>
      </c>
      <c r="N1065" s="6" t="str">
        <f>INDEX(YahooDetails[], MATCH(ZACKS_Screener[Ticker], YahooDetails[Ticker],0), 2)</f>
        <v>Specialty Chemicals</v>
      </c>
      <c r="O106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0.12937347436940616</v>
      </c>
      <c r="P106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9.2939481268011465E-2</v>
      </c>
      <c r="Q1065" s="17">
        <f>IFERROR(ZACKS_Screener[[#This Row],[Price]]/ZACKS_Screener[[#This Row],[EPS1]], "")</f>
        <v>26.561959654178672</v>
      </c>
      <c r="R1065" s="17">
        <f>IFERROR(ZACKS_Screener[[#This Row],[Price]]/ZACKS_Screener[[#This Row],[EPS2]], "")</f>
        <v>24.303230059327621</v>
      </c>
      <c r="S1065" s="17">
        <f>IFERROR(ZACKS_Screener[[#This Row],[PE1]]/(ZACKS_Screener[[#This Row],[EG1]]*100), "")</f>
        <v>2.0531225418229906</v>
      </c>
      <c r="T1065" s="17">
        <f>IFERROR(ZACKS_Screener[[#This Row],[PE2]]/(ZACKS_Screener[[#This Row],[EG2]]*100), "")</f>
        <v>2.6149521955307566</v>
      </c>
      <c r="U1065"/>
    </row>
    <row r="1066" spans="1:21" x14ac:dyDescent="0.25">
      <c r="A1066" s="20" t="s">
        <v>1827</v>
      </c>
      <c r="B1066" s="34">
        <v>4203.8500000000004</v>
      </c>
      <c r="C1066" s="6" t="s">
        <v>1826</v>
      </c>
      <c r="D1066" s="6" t="s">
        <v>22</v>
      </c>
      <c r="E1066" s="6" t="s">
        <v>14</v>
      </c>
      <c r="F1066" s="6" t="s">
        <v>1633</v>
      </c>
      <c r="G1066">
        <v>6</v>
      </c>
      <c r="H1066">
        <v>202206</v>
      </c>
      <c r="I1066" s="8">
        <v>61.37</v>
      </c>
      <c r="J1066" s="8">
        <v>6.05</v>
      </c>
      <c r="K1066" s="8">
        <v>4.54</v>
      </c>
      <c r="L1066" s="8">
        <v>3.25</v>
      </c>
      <c r="M1066" s="35" t="str">
        <f>INDEX(YahooDetails[], MATCH(ZACKS_Screener[Ticker], YahooDetails[Ticker],0), 3)</f>
        <v>Technology</v>
      </c>
      <c r="N1066" s="6" t="str">
        <f>INDEX(YahooDetails[], MATCH(ZACKS_Screener[Ticker], YahooDetails[Ticker],0), 2)</f>
        <v>Communication Equipment</v>
      </c>
      <c r="O106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-0.24958677685950412</v>
      </c>
      <c r="P106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-0.28414096916299558</v>
      </c>
      <c r="Q1066" s="17">
        <f>IFERROR(ZACKS_Screener[[#This Row],[Price]]/ZACKS_Screener[[#This Row],[EPS1]], "")</f>
        <v>13.517621145374449</v>
      </c>
      <c r="R1066" s="17">
        <f>IFERROR(ZACKS_Screener[[#This Row],[Price]]/ZACKS_Screener[[#This Row],[EPS2]], "")</f>
        <v>18.883076923076921</v>
      </c>
      <c r="S1066" s="17">
        <f>IFERROR(ZACKS_Screener[[#This Row],[PE1]]/(ZACKS_Screener[[#This Row],[EG1]]*100), "")</f>
        <v>-0.54160005251334709</v>
      </c>
      <c r="T1066" s="17">
        <f>IFERROR(ZACKS_Screener[[#This Row],[PE2]]/(ZACKS_Screener[[#This Row],[EG2]]*100), "")</f>
        <v>-0.66456720333929631</v>
      </c>
      <c r="U1066"/>
    </row>
    <row r="1067" spans="1:21" x14ac:dyDescent="0.25">
      <c r="A1067" s="20" t="s">
        <v>3919</v>
      </c>
      <c r="B1067" s="34">
        <v>2750.24</v>
      </c>
      <c r="C1067" s="6" t="s">
        <v>3918</v>
      </c>
      <c r="D1067" s="6" t="s">
        <v>22</v>
      </c>
      <c r="E1067" s="6" t="s">
        <v>41</v>
      </c>
      <c r="F1067" s="6" t="s">
        <v>48</v>
      </c>
      <c r="G1067">
        <v>12</v>
      </c>
      <c r="H1067">
        <v>202212</v>
      </c>
      <c r="I1067" s="8">
        <v>51.15</v>
      </c>
      <c r="J1067" s="8">
        <v>2.39</v>
      </c>
      <c r="K1067" s="8">
        <v>2.6</v>
      </c>
      <c r="L1067" s="8">
        <v>3.12</v>
      </c>
      <c r="M1067" s="35" t="str">
        <f>INDEX(YahooDetails[], MATCH(ZACKS_Screener[Ticker], YahooDetails[Ticker],0), 3)</f>
        <v>Healthcare</v>
      </c>
      <c r="N1067" s="6" t="str">
        <f>INDEX(YahooDetails[], MATCH(ZACKS_Screener[Ticker], YahooDetails[Ticker],0), 2)</f>
        <v>Medical Devices</v>
      </c>
      <c r="O106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8.7866108786610858E-2</v>
      </c>
      <c r="P106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</v>
      </c>
      <c r="Q1067" s="17">
        <f>IFERROR(ZACKS_Screener[[#This Row],[Price]]/ZACKS_Screener[[#This Row],[EPS1]], "")</f>
        <v>19.673076923076923</v>
      </c>
      <c r="R1067" s="17">
        <f>IFERROR(ZACKS_Screener[[#This Row],[Price]]/ZACKS_Screener[[#This Row],[EPS2]], "")</f>
        <v>16.394230769230766</v>
      </c>
      <c r="S1067" s="17">
        <f>IFERROR(ZACKS_Screener[[#This Row],[PE1]]/(ZACKS_Screener[[#This Row],[EG1]]*100), "")</f>
        <v>2.238983516483517</v>
      </c>
      <c r="T1067" s="17">
        <f>IFERROR(ZACKS_Screener[[#This Row],[PE2]]/(ZACKS_Screener[[#This Row],[EG2]]*100), "")</f>
        <v>0.81971153846153832</v>
      </c>
      <c r="U1067"/>
    </row>
    <row r="1068" spans="1:21" x14ac:dyDescent="0.25">
      <c r="A1068" s="20" t="s">
        <v>1828</v>
      </c>
      <c r="B1068" s="34">
        <v>14489.77</v>
      </c>
      <c r="C1068" s="6" t="s">
        <v>1828</v>
      </c>
      <c r="D1068" s="6" t="s">
        <v>22</v>
      </c>
      <c r="E1068" s="6" t="s">
        <v>107</v>
      </c>
      <c r="F1068" s="6" t="s">
        <v>1403</v>
      </c>
      <c r="G1068">
        <v>12</v>
      </c>
      <c r="H1068">
        <v>202212</v>
      </c>
      <c r="I1068" s="8">
        <v>54.21</v>
      </c>
      <c r="J1068" s="8">
        <v>3.85</v>
      </c>
      <c r="K1068" s="8">
        <v>4.08</v>
      </c>
      <c r="L1068" s="8">
        <v>4.4000000000000004</v>
      </c>
      <c r="M1068" s="35" t="str">
        <f>INDEX(YahooDetails[], MATCH(ZACKS_Screener[Ticker], YahooDetails[Ticker],0), 3)</f>
        <v>Consumer Cyclical</v>
      </c>
      <c r="N1068" s="6" t="str">
        <f>INDEX(YahooDetails[], MATCH(ZACKS_Screener[Ticker], YahooDetails[Ticker],0), 2)</f>
        <v>Auto Parts</v>
      </c>
      <c r="O106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5.9740259740259732E-2</v>
      </c>
      <c r="P106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7.8431372549019676E-2</v>
      </c>
      <c r="Q1068" s="17">
        <f>IFERROR(ZACKS_Screener[[#This Row],[Price]]/ZACKS_Screener[[#This Row],[EPS1]], "")</f>
        <v>13.286764705882353</v>
      </c>
      <c r="R1068" s="17">
        <f>IFERROR(ZACKS_Screener[[#This Row],[Price]]/ZACKS_Screener[[#This Row],[EPS2]], "")</f>
        <v>12.320454545454545</v>
      </c>
      <c r="S1068" s="17">
        <f>IFERROR(ZACKS_Screener[[#This Row],[PE1]]/(ZACKS_Screener[[#This Row],[EG1]]*100), "")</f>
        <v>2.2240888746803074</v>
      </c>
      <c r="T1068" s="17">
        <f>IFERROR(ZACKS_Screener[[#This Row],[PE2]]/(ZACKS_Screener[[#This Row],[EG2]]*100), "")</f>
        <v>1.5708579545454531</v>
      </c>
      <c r="U1068"/>
    </row>
    <row r="1069" spans="1:21" x14ac:dyDescent="0.25">
      <c r="A1069" s="20" t="s">
        <v>1830</v>
      </c>
      <c r="B1069" s="34">
        <v>429023.91</v>
      </c>
      <c r="C1069" s="6" t="s">
        <v>1829</v>
      </c>
      <c r="D1069" s="6" t="s">
        <v>13</v>
      </c>
      <c r="E1069" s="6" t="s">
        <v>41</v>
      </c>
      <c r="F1069" s="6" t="s">
        <v>42</v>
      </c>
      <c r="G1069">
        <v>12</v>
      </c>
      <c r="H1069">
        <v>202212</v>
      </c>
      <c r="I1069" s="8">
        <v>451.95</v>
      </c>
      <c r="J1069" s="8">
        <v>7.94</v>
      </c>
      <c r="K1069" s="8">
        <v>8.7899999999999991</v>
      </c>
      <c r="L1069" s="8">
        <v>12.07</v>
      </c>
      <c r="M1069" s="35" t="str">
        <f>INDEX(YahooDetails[], MATCH(ZACKS_Screener[Ticker], YahooDetails[Ticker],0), 3)</f>
        <v>Healthcare</v>
      </c>
      <c r="N1069" s="6" t="str">
        <f>INDEX(YahooDetails[], MATCH(ZACKS_Screener[Ticker], YahooDetails[Ticker],0), 2)</f>
        <v>Drug Manufacturers—General</v>
      </c>
      <c r="O106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0.10705289672544065</v>
      </c>
      <c r="P106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0.37315130830489207</v>
      </c>
      <c r="Q1069" s="17">
        <f>IFERROR(ZACKS_Screener[[#This Row],[Price]]/ZACKS_Screener[[#This Row],[EPS1]], "")</f>
        <v>51.416382252559728</v>
      </c>
      <c r="R1069" s="17">
        <f>IFERROR(ZACKS_Screener[[#This Row],[Price]]/ZACKS_Screener[[#This Row],[EPS2]], "")</f>
        <v>37.444076222038106</v>
      </c>
      <c r="S1069" s="17">
        <f>IFERROR(ZACKS_Screener[[#This Row],[PE1]]/(ZACKS_Screener[[#This Row],[EG1]]*100), "")</f>
        <v>4.8028950010038214</v>
      </c>
      <c r="T1069" s="17">
        <f>IFERROR(ZACKS_Screener[[#This Row],[PE2]]/(ZACKS_Screener[[#This Row],[EG2]]*100), "")</f>
        <v>1.0034555792430329</v>
      </c>
      <c r="U1069"/>
    </row>
    <row r="1070" spans="1:21" x14ac:dyDescent="0.25">
      <c r="A1070" s="20" t="s">
        <v>1832</v>
      </c>
      <c r="B1070" s="34">
        <v>116085.91</v>
      </c>
      <c r="C1070" s="6" t="s">
        <v>1831</v>
      </c>
      <c r="D1070" s="6" t="s">
        <v>13</v>
      </c>
      <c r="E1070" s="6" t="s">
        <v>179</v>
      </c>
      <c r="F1070" s="6" t="s">
        <v>399</v>
      </c>
      <c r="G1070">
        <v>12</v>
      </c>
      <c r="H1070">
        <v>202212</v>
      </c>
      <c r="I1070" s="8">
        <v>458.38</v>
      </c>
      <c r="J1070" s="8">
        <v>27.23</v>
      </c>
      <c r="K1070" s="8">
        <v>27.09</v>
      </c>
      <c r="L1070" s="8">
        <v>28.13</v>
      </c>
      <c r="M1070" s="35" t="str">
        <f>INDEX(YahooDetails[], MATCH(ZACKS_Screener[Ticker], YahooDetails[Ticker],0), 3)</f>
        <v>Industrials</v>
      </c>
      <c r="N1070" s="6" t="str">
        <f>INDEX(YahooDetails[], MATCH(ZACKS_Screener[Ticker], YahooDetails[Ticker],0), 2)</f>
        <v>Aerospace &amp; Defense</v>
      </c>
      <c r="O107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-5.1413881748072184E-3</v>
      </c>
      <c r="P107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3.8390550018456961E-2</v>
      </c>
      <c r="Q1070" s="17">
        <f>IFERROR(ZACKS_Screener[[#This Row],[Price]]/ZACKS_Screener[[#This Row],[EPS1]], "")</f>
        <v>16.920634920634921</v>
      </c>
      <c r="R1070" s="17">
        <f>IFERROR(ZACKS_Screener[[#This Row],[Price]]/ZACKS_Screener[[#This Row],[EPS2]], "")</f>
        <v>16.29505865623889</v>
      </c>
      <c r="S1070" s="17">
        <f>IFERROR(ZACKS_Screener[[#This Row],[PE1]]/(ZACKS_Screener[[#This Row],[EG1]]*100), "")</f>
        <v>-32.910634920634784</v>
      </c>
      <c r="T1070" s="17">
        <f>IFERROR(ZACKS_Screener[[#This Row],[PE2]]/(ZACKS_Screener[[#This Row],[EG2]]*100), "")</f>
        <v>4.2445494134376149</v>
      </c>
      <c r="U1070"/>
    </row>
    <row r="1071" spans="1:21" x14ac:dyDescent="0.25">
      <c r="A1071" s="20" t="s">
        <v>1834</v>
      </c>
      <c r="B1071" s="34">
        <v>4111.8</v>
      </c>
      <c r="C1071" s="6" t="s">
        <v>1833</v>
      </c>
      <c r="D1071" s="6" t="s">
        <v>13</v>
      </c>
      <c r="E1071" s="6" t="s">
        <v>37</v>
      </c>
      <c r="F1071" s="6" t="s">
        <v>127</v>
      </c>
      <c r="G1071">
        <v>12</v>
      </c>
      <c r="H1071">
        <v>202212</v>
      </c>
      <c r="I1071" s="8">
        <v>24.25</v>
      </c>
      <c r="J1071" s="8">
        <v>-5.22</v>
      </c>
      <c r="K1071" s="8">
        <v>7.05</v>
      </c>
      <c r="L1071" s="8">
        <v>8.1199999999999992</v>
      </c>
      <c r="M1071" s="35" t="str">
        <f>INDEX(YahooDetails[], MATCH(ZACKS_Screener[Ticker], YahooDetails[Ticker],0), 3)</f>
        <v>Financial Services</v>
      </c>
      <c r="N1071" s="6" t="str">
        <f>INDEX(YahooDetails[], MATCH(ZACKS_Screener[Ticker], YahooDetails[Ticker],0), 2)</f>
        <v>Insurance—Life</v>
      </c>
      <c r="O107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07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0.15177304964538998</v>
      </c>
      <c r="Q1071" s="17">
        <f>IFERROR(ZACKS_Screener[[#This Row],[Price]]/ZACKS_Screener[[#This Row],[EPS1]], "")</f>
        <v>3.4397163120567376</v>
      </c>
      <c r="R1071" s="17">
        <f>IFERROR(ZACKS_Screener[[#This Row],[Price]]/ZACKS_Screener[[#This Row],[EPS2]], "")</f>
        <v>2.9864532019704435</v>
      </c>
      <c r="S1071" s="17">
        <f>IFERROR(ZACKS_Screener[[#This Row],[PE1]]/(ZACKS_Screener[[#This Row],[EG1]]*100), "")</f>
        <v>3.4397163120567377E-2</v>
      </c>
      <c r="T1071" s="17">
        <f>IFERROR(ZACKS_Screener[[#This Row],[PE2]]/(ZACKS_Screener[[#This Row],[EG2]]*100), "")</f>
        <v>0.19677098199898727</v>
      </c>
      <c r="U1071"/>
    </row>
    <row r="1072" spans="1:21" x14ac:dyDescent="0.25">
      <c r="A1072" s="20" t="s">
        <v>1836</v>
      </c>
      <c r="B1072" s="34">
        <v>36183.760000000002</v>
      </c>
      <c r="C1072" s="6" t="s">
        <v>1835</v>
      </c>
      <c r="D1072" s="6" t="s">
        <v>582</v>
      </c>
      <c r="E1072" s="6" t="s">
        <v>223</v>
      </c>
      <c r="F1072" s="6" t="s">
        <v>270</v>
      </c>
      <c r="G1072">
        <v>12</v>
      </c>
      <c r="H1072">
        <v>202212</v>
      </c>
      <c r="I1072" s="8">
        <v>148.93</v>
      </c>
      <c r="J1072" s="8">
        <v>5.64</v>
      </c>
      <c r="K1072" s="8">
        <v>31.13</v>
      </c>
      <c r="L1072" s="8">
        <v>10.88</v>
      </c>
      <c r="M1072" s="35" t="str">
        <f>INDEX(YahooDetails[], MATCH(ZACKS_Screener[Ticker], YahooDetails[Ticker],0), 3)</f>
        <v>Energy</v>
      </c>
      <c r="N1072" s="6" t="str">
        <f>INDEX(YahooDetails[], MATCH(ZACKS_Screener[Ticker], YahooDetails[Ticker],0), 2)</f>
        <v>Oil &amp; Gas Midstream</v>
      </c>
      <c r="O107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4.5195035460992905</v>
      </c>
      <c r="P107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-0.6504979119820109</v>
      </c>
      <c r="Q1072" s="17">
        <f>IFERROR(ZACKS_Screener[[#This Row],[Price]]/ZACKS_Screener[[#This Row],[EPS1]], "")</f>
        <v>4.7841310632830067</v>
      </c>
      <c r="R1072" s="17">
        <f>IFERROR(ZACKS_Screener[[#This Row],[Price]]/ZACKS_Screener[[#This Row],[EPS2]], "")</f>
        <v>13.688419117647058</v>
      </c>
      <c r="S1072" s="17">
        <f>IFERROR(ZACKS_Screener[[#This Row],[PE1]]/(ZACKS_Screener[[#This Row],[EG1]]*100), "")</f>
        <v>1.0585523419739569E-2</v>
      </c>
      <c r="T1072" s="17">
        <f>IFERROR(ZACKS_Screener[[#This Row],[PE2]]/(ZACKS_Screener[[#This Row],[EG2]]*100), "")</f>
        <v>-0.21042987018881626</v>
      </c>
      <c r="U1072"/>
    </row>
    <row r="1073" spans="1:21" x14ac:dyDescent="0.25">
      <c r="A1073" s="20" t="s">
        <v>1838</v>
      </c>
      <c r="B1073" s="34">
        <v>13313.5</v>
      </c>
      <c r="C1073" s="6" t="s">
        <v>1837</v>
      </c>
      <c r="D1073" s="6" t="s">
        <v>22</v>
      </c>
      <c r="E1073" s="6" t="s">
        <v>118</v>
      </c>
      <c r="F1073" s="6" t="s">
        <v>119</v>
      </c>
      <c r="G1073">
        <v>12</v>
      </c>
      <c r="H1073">
        <v>202212</v>
      </c>
      <c r="I1073" s="8">
        <v>52.96</v>
      </c>
      <c r="J1073" s="8">
        <v>2.8</v>
      </c>
      <c r="K1073" s="8">
        <v>2.88</v>
      </c>
      <c r="L1073" s="8">
        <v>3.09</v>
      </c>
      <c r="M1073" s="35" t="str">
        <f>INDEX(YahooDetails[], MATCH(ZACKS_Screener[Ticker], YahooDetails[Ticker],0), 3)</f>
        <v>Utilities</v>
      </c>
      <c r="N1073" s="6" t="str">
        <f>INDEX(YahooDetails[], MATCH(ZACKS_Screener[Ticker], YahooDetails[Ticker],0), 2)</f>
        <v>Utilities—Regulated Electric</v>
      </c>
      <c r="O107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2.8571428571428598E-2</v>
      </c>
      <c r="P107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7.2916666666666657E-2</v>
      </c>
      <c r="Q1073" s="17">
        <f>IFERROR(ZACKS_Screener[[#This Row],[Price]]/ZACKS_Screener[[#This Row],[EPS1]], "")</f>
        <v>18.388888888888889</v>
      </c>
      <c r="R1073" s="17">
        <f>IFERROR(ZACKS_Screener[[#This Row],[Price]]/ZACKS_Screener[[#This Row],[EPS2]], "")</f>
        <v>17.139158576051781</v>
      </c>
      <c r="S1073" s="17">
        <f>IFERROR(ZACKS_Screener[[#This Row],[PE1]]/(ZACKS_Screener[[#This Row],[EG1]]*100), "")</f>
        <v>6.4361111111111047</v>
      </c>
      <c r="T1073" s="17">
        <f>IFERROR(ZACKS_Screener[[#This Row],[PE2]]/(ZACKS_Screener[[#This Row],[EG2]]*100), "")</f>
        <v>2.3505131761442444</v>
      </c>
      <c r="U1073"/>
    </row>
    <row r="1074" spans="1:21" x14ac:dyDescent="0.25">
      <c r="A1074" s="20" t="s">
        <v>1840</v>
      </c>
      <c r="B1074" s="34">
        <v>6346.08</v>
      </c>
      <c r="C1074" s="6" t="s">
        <v>1839</v>
      </c>
      <c r="D1074" s="6" t="s">
        <v>22</v>
      </c>
      <c r="E1074" s="6" t="s">
        <v>41</v>
      </c>
      <c r="F1074" s="6" t="s">
        <v>61</v>
      </c>
      <c r="G1074">
        <v>12</v>
      </c>
      <c r="H1074">
        <v>202212</v>
      </c>
      <c r="I1074" s="8">
        <v>92.87</v>
      </c>
      <c r="J1074" s="8">
        <v>4.22</v>
      </c>
      <c r="K1074" s="8">
        <v>5.6</v>
      </c>
      <c r="L1074" s="8">
        <v>6.13</v>
      </c>
      <c r="M1074" s="35" t="str">
        <f>INDEX(YahooDetails[], MATCH(ZACKS_Screener[Ticker], YahooDetails[Ticker],0), 3)</f>
        <v>Healthcare</v>
      </c>
      <c r="N1074" s="6" t="str">
        <f>INDEX(YahooDetails[], MATCH(ZACKS_Screener[Ticker], YahooDetails[Ticker],0), 2)</f>
        <v>Drug Manufacturers—Specialty &amp; Generic</v>
      </c>
      <c r="O107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0.32701421800947866</v>
      </c>
      <c r="P107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9.4642857142857195E-2</v>
      </c>
      <c r="Q1074" s="17">
        <f>IFERROR(ZACKS_Screener[[#This Row],[Price]]/ZACKS_Screener[[#This Row],[EPS1]], "")</f>
        <v>16.583928571428572</v>
      </c>
      <c r="R1074" s="17">
        <f>IFERROR(ZACKS_Screener[[#This Row],[Price]]/ZACKS_Screener[[#This Row],[EPS2]], "")</f>
        <v>15.150081566068517</v>
      </c>
      <c r="S1074" s="17">
        <f>IFERROR(ZACKS_Screener[[#This Row],[PE1]]/(ZACKS_Screener[[#This Row],[EG1]]*100), "")</f>
        <v>0.50713172877846791</v>
      </c>
      <c r="T1074" s="17">
        <f>IFERROR(ZACKS_Screener[[#This Row],[PE2]]/(ZACKS_Screener[[#This Row],[EG2]]*100), "")</f>
        <v>1.6007633352827104</v>
      </c>
      <c r="U1074"/>
    </row>
    <row r="1075" spans="1:21" x14ac:dyDescent="0.25">
      <c r="A1075" s="20" t="s">
        <v>1842</v>
      </c>
      <c r="B1075" s="34">
        <v>6085.8</v>
      </c>
      <c r="C1075" s="6" t="s">
        <v>1841</v>
      </c>
      <c r="D1075" s="6" t="s">
        <v>22</v>
      </c>
      <c r="E1075" s="6" t="s">
        <v>330</v>
      </c>
      <c r="F1075" s="6" t="s">
        <v>606</v>
      </c>
      <c r="G1075">
        <v>12</v>
      </c>
      <c r="H1075">
        <v>202212</v>
      </c>
      <c r="I1075" s="8">
        <v>66.790000000000006</v>
      </c>
      <c r="J1075" s="8">
        <v>-0.54</v>
      </c>
      <c r="K1075" s="8">
        <v>1.37</v>
      </c>
      <c r="L1075" s="8">
        <v>2.6</v>
      </c>
      <c r="M1075" s="35" t="str">
        <f>INDEX(YahooDetails[], MATCH(ZACKS_Screener[Ticker], YahooDetails[Ticker],0), 3)</f>
        <v>Consumer Cyclical</v>
      </c>
      <c r="N1075" s="6" t="str">
        <f>INDEX(YahooDetails[], MATCH(ZACKS_Screener[Ticker], YahooDetails[Ticker],0), 2)</f>
        <v>Gambling</v>
      </c>
      <c r="O107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07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0.89781021897810209</v>
      </c>
      <c r="Q1075" s="17">
        <f>IFERROR(ZACKS_Screener[[#This Row],[Price]]/ZACKS_Screener[[#This Row],[EPS1]], "")</f>
        <v>48.751824817518248</v>
      </c>
      <c r="R1075" s="17">
        <f>IFERROR(ZACKS_Screener[[#This Row],[Price]]/ZACKS_Screener[[#This Row],[EPS2]], "")</f>
        <v>25.688461538461539</v>
      </c>
      <c r="S1075" s="17">
        <f>IFERROR(ZACKS_Screener[[#This Row],[PE1]]/(ZACKS_Screener[[#This Row],[EG1]]*100), "")</f>
        <v>0.48751824817518247</v>
      </c>
      <c r="T1075" s="17">
        <f>IFERROR(ZACKS_Screener[[#This Row],[PE2]]/(ZACKS_Screener[[#This Row],[EG2]]*100), "")</f>
        <v>0.28612351469668545</v>
      </c>
      <c r="U1075"/>
    </row>
    <row r="1076" spans="1:21" x14ac:dyDescent="0.25">
      <c r="A1076" s="20" t="s">
        <v>1844</v>
      </c>
      <c r="B1076" s="34">
        <v>9171.5300000000007</v>
      </c>
      <c r="C1076" s="6" t="s">
        <v>1843</v>
      </c>
      <c r="D1076" s="6" t="s">
        <v>22</v>
      </c>
      <c r="E1076" s="6" t="s">
        <v>14</v>
      </c>
      <c r="F1076" s="6" t="s">
        <v>1845</v>
      </c>
      <c r="G1076">
        <v>3</v>
      </c>
      <c r="H1076">
        <v>202303</v>
      </c>
      <c r="I1076" s="8">
        <v>56.05</v>
      </c>
      <c r="J1076" s="8">
        <v>3.22</v>
      </c>
      <c r="K1076" s="8">
        <v>3.08</v>
      </c>
      <c r="L1076" s="8">
        <v>3.79</v>
      </c>
      <c r="M1076" s="35" t="str">
        <f>INDEX(YahooDetails[], MATCH(ZACKS_Screener[Ticker], YahooDetails[Ticker],0), 3)</f>
        <v>Technology</v>
      </c>
      <c r="N1076" s="6" t="str">
        <f>INDEX(YahooDetails[], MATCH(ZACKS_Screener[Ticker], YahooDetails[Ticker],0), 2)</f>
        <v>Computer Hardware</v>
      </c>
      <c r="O107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-4.3478260869565251E-2</v>
      </c>
      <c r="P107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0.23051948051948051</v>
      </c>
      <c r="Q1076" s="17">
        <f>IFERROR(ZACKS_Screener[[#This Row],[Price]]/ZACKS_Screener[[#This Row],[EPS1]], "")</f>
        <v>18.198051948051948</v>
      </c>
      <c r="R1076" s="17">
        <f>IFERROR(ZACKS_Screener[[#This Row],[Price]]/ZACKS_Screener[[#This Row],[EPS2]], "")</f>
        <v>14.788918205804748</v>
      </c>
      <c r="S1076" s="17">
        <f>IFERROR(ZACKS_Screener[[#This Row],[PE1]]/(ZACKS_Screener[[#This Row],[EG1]]*100), "")</f>
        <v>-4.1855519480519447</v>
      </c>
      <c r="T1076" s="17">
        <f>IFERROR(ZACKS_Screener[[#This Row],[PE2]]/(ZACKS_Screener[[#This Row],[EG2]]*100), "")</f>
        <v>0.64154743766026234</v>
      </c>
      <c r="U1076"/>
    </row>
    <row r="1077" spans="1:21" x14ac:dyDescent="0.25">
      <c r="A1077" s="20" t="s">
        <v>1847</v>
      </c>
      <c r="B1077" s="34">
        <v>3122.38</v>
      </c>
      <c r="C1077" s="6" t="s">
        <v>1846</v>
      </c>
      <c r="D1077" s="6" t="s">
        <v>22</v>
      </c>
      <c r="E1077" s="6" t="s">
        <v>330</v>
      </c>
      <c r="F1077" s="6" t="s">
        <v>474</v>
      </c>
      <c r="G1077">
        <v>12</v>
      </c>
      <c r="H1077">
        <v>202212</v>
      </c>
      <c r="I1077" s="8">
        <v>101.62</v>
      </c>
      <c r="J1077" s="8">
        <v>5.96</v>
      </c>
      <c r="K1077" s="8">
        <v>6.43</v>
      </c>
      <c r="L1077" s="8">
        <v>7.24</v>
      </c>
      <c r="M1077" s="35" t="str">
        <f>INDEX(YahooDetails[], MATCH(ZACKS_Screener[Ticker], YahooDetails[Ticker],0), 3)</f>
        <v>Consumer Defensive</v>
      </c>
      <c r="N1077" s="6" t="str">
        <f>INDEX(YahooDetails[], MATCH(ZACKS_Screener[Ticker], YahooDetails[Ticker],0), 2)</f>
        <v>Education &amp; Training Services</v>
      </c>
      <c r="O107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7.8859060402684519E-2</v>
      </c>
      <c r="P107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0.1259720062208399</v>
      </c>
      <c r="Q1077" s="17">
        <f>IFERROR(ZACKS_Screener[[#This Row],[Price]]/ZACKS_Screener[[#This Row],[EPS1]], "")</f>
        <v>15.804043545878695</v>
      </c>
      <c r="R1077" s="17">
        <f>IFERROR(ZACKS_Screener[[#This Row],[Price]]/ZACKS_Screener[[#This Row],[EPS2]], "")</f>
        <v>14.035911602209945</v>
      </c>
      <c r="S1077" s="17">
        <f>IFERROR(ZACKS_Screener[[#This Row],[PE1]]/(ZACKS_Screener[[#This Row],[EG1]]*100), "")</f>
        <v>2.0040872241156826</v>
      </c>
      <c r="T1077" s="17">
        <f>IFERROR(ZACKS_Screener[[#This Row],[PE2]]/(ZACKS_Screener[[#This Row],[EG2]]*100), "")</f>
        <v>1.1142087852124676</v>
      </c>
      <c r="U1077"/>
    </row>
    <row r="1078" spans="1:21" x14ac:dyDescent="0.25">
      <c r="A1078" s="20" t="s">
        <v>1849</v>
      </c>
      <c r="B1078" s="34">
        <v>126255.42</v>
      </c>
      <c r="C1078" s="6" t="s">
        <v>1848</v>
      </c>
      <c r="D1078" s="6" t="s">
        <v>13</v>
      </c>
      <c r="E1078" s="6" t="s">
        <v>30</v>
      </c>
      <c r="F1078" s="6" t="s">
        <v>455</v>
      </c>
      <c r="G1078">
        <v>1</v>
      </c>
      <c r="H1078">
        <v>202301</v>
      </c>
      <c r="I1078" s="8">
        <v>215.46</v>
      </c>
      <c r="J1078" s="8">
        <v>13.89</v>
      </c>
      <c r="K1078" s="8">
        <v>13.42</v>
      </c>
      <c r="L1078" s="8">
        <v>14.61</v>
      </c>
      <c r="M1078" s="35" t="str">
        <f>INDEX(YahooDetails[], MATCH(ZACKS_Screener[Ticker], YahooDetails[Ticker],0), 3)</f>
        <v>Consumer Cyclical</v>
      </c>
      <c r="N1078" s="6" t="str">
        <f>INDEX(YahooDetails[], MATCH(ZACKS_Screener[Ticker], YahooDetails[Ticker],0), 2)</f>
        <v>Home Improvement Retail</v>
      </c>
      <c r="O107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-3.3837293016558717E-2</v>
      </c>
      <c r="P107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8.8673621460506669E-2</v>
      </c>
      <c r="Q1078" s="17">
        <f>IFERROR(ZACKS_Screener[[#This Row],[Price]]/ZACKS_Screener[[#This Row],[EPS1]], "")</f>
        <v>16.055141579731746</v>
      </c>
      <c r="R1078" s="17">
        <f>IFERROR(ZACKS_Screener[[#This Row],[Price]]/ZACKS_Screener[[#This Row],[EPS2]], "")</f>
        <v>14.747433264887064</v>
      </c>
      <c r="S1078" s="17">
        <f>IFERROR(ZACKS_Screener[[#This Row],[PE1]]/(ZACKS_Screener[[#This Row],[EG1]]*100), "")</f>
        <v>-4.7448067349462484</v>
      </c>
      <c r="T1078" s="17">
        <f>IFERROR(ZACKS_Screener[[#This Row],[PE2]]/(ZACKS_Screener[[#This Row],[EG2]]*100), "")</f>
        <v>1.6631139026452479</v>
      </c>
      <c r="U1078"/>
    </row>
    <row r="1079" spans="1:21" x14ac:dyDescent="0.25">
      <c r="A1079" s="20" t="s">
        <v>1851</v>
      </c>
      <c r="B1079" s="34">
        <v>4758.95</v>
      </c>
      <c r="C1079" s="6" t="s">
        <v>1850</v>
      </c>
      <c r="D1079" s="6" t="s">
        <v>13</v>
      </c>
      <c r="E1079" s="6" t="s">
        <v>14</v>
      </c>
      <c r="F1079" s="6" t="s">
        <v>1845</v>
      </c>
      <c r="G1079">
        <v>12</v>
      </c>
      <c r="H1079">
        <v>202212</v>
      </c>
      <c r="I1079" s="8">
        <v>6.65</v>
      </c>
      <c r="J1079" s="8">
        <v>-3.32</v>
      </c>
      <c r="K1079" s="8">
        <v>-2.93</v>
      </c>
      <c r="L1079" s="8">
        <v>-0.51</v>
      </c>
      <c r="M1079" s="35" t="str">
        <f>INDEX(YahooDetails[], MATCH(ZACKS_Screener[Ticker], YahooDetails[Ticker],0), 3)</f>
        <v>Technology</v>
      </c>
      <c r="N1079" s="6" t="str">
        <f>INDEX(YahooDetails[], MATCH(ZACKS_Screener[Ticker], YahooDetails[Ticker],0), 2)</f>
        <v>Consumer Electronics</v>
      </c>
      <c r="O107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0.1174698795180722</v>
      </c>
      <c r="P107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0.82593856655290099</v>
      </c>
      <c r="Q1079" s="17">
        <f>IFERROR(ZACKS_Screener[[#This Row],[Price]]/ZACKS_Screener[[#This Row],[EPS1]], "")</f>
        <v>-2.2696245733788394</v>
      </c>
      <c r="R1079" s="17">
        <f>IFERROR(ZACKS_Screener[[#This Row],[Price]]/ZACKS_Screener[[#This Row],[EPS2]], "")</f>
        <v>-13.03921568627451</v>
      </c>
      <c r="S1079" s="17">
        <f>IFERROR(ZACKS_Screener[[#This Row],[PE1]]/(ZACKS_Screener[[#This Row],[EG1]]*100), "")</f>
        <v>-0.19320906624660902</v>
      </c>
      <c r="T1079" s="17">
        <f>IFERROR(ZACKS_Screener[[#This Row],[PE2]]/(ZACKS_Screener[[#This Row],[EG2]]*100), "")</f>
        <v>-0.15787149570572032</v>
      </c>
      <c r="U1079"/>
    </row>
    <row r="1080" spans="1:21" x14ac:dyDescent="0.25">
      <c r="A1080" s="20" t="s">
        <v>1853</v>
      </c>
      <c r="B1080" s="34">
        <v>16249</v>
      </c>
      <c r="C1080" s="6" t="s">
        <v>1852</v>
      </c>
      <c r="D1080" s="6" t="s">
        <v>22</v>
      </c>
      <c r="E1080" s="6" t="s">
        <v>37</v>
      </c>
      <c r="F1080" s="6" t="s">
        <v>1169</v>
      </c>
      <c r="G1080">
        <v>12</v>
      </c>
      <c r="H1080">
        <v>202212</v>
      </c>
      <c r="I1080" s="8">
        <v>209.21</v>
      </c>
      <c r="J1080" s="8">
        <v>11.52</v>
      </c>
      <c r="K1080" s="8">
        <v>16.739999999999998</v>
      </c>
      <c r="L1080" s="8">
        <v>17.55</v>
      </c>
      <c r="M1080" s="35" t="str">
        <f>INDEX(YahooDetails[], MATCH(ZACKS_Screener[Ticker], YahooDetails[Ticker],0), 3)</f>
        <v>Financial Services</v>
      </c>
      <c r="N1080" s="6" t="str">
        <f>INDEX(YahooDetails[], MATCH(ZACKS_Screener[Ticker], YahooDetails[Ticker],0), 2)</f>
        <v>Capital Markets</v>
      </c>
      <c r="O108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0.45312499999999994</v>
      </c>
      <c r="P108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4.8387096774193686E-2</v>
      </c>
      <c r="Q1080" s="17">
        <f>IFERROR(ZACKS_Screener[[#This Row],[Price]]/ZACKS_Screener[[#This Row],[EPS1]], "")</f>
        <v>12.497610513739547</v>
      </c>
      <c r="R1080" s="17">
        <f>IFERROR(ZACKS_Screener[[#This Row],[Price]]/ZACKS_Screener[[#This Row],[EPS2]], "")</f>
        <v>11.92079772079772</v>
      </c>
      <c r="S1080" s="17">
        <f>IFERROR(ZACKS_Screener[[#This Row],[PE1]]/(ZACKS_Screener[[#This Row],[EG1]]*100), "")</f>
        <v>0.27580933547563141</v>
      </c>
      <c r="T1080" s="17">
        <f>IFERROR(ZACKS_Screener[[#This Row],[PE2]]/(ZACKS_Screener[[#This Row],[EG2]]*100), "")</f>
        <v>2.4636315289648554</v>
      </c>
      <c r="U1080"/>
    </row>
    <row r="1081" spans="1:21" x14ac:dyDescent="0.25">
      <c r="A1081" s="20" t="s">
        <v>1855</v>
      </c>
      <c r="B1081" s="34">
        <v>4712.3599999999997</v>
      </c>
      <c r="C1081" s="6" t="s">
        <v>1854</v>
      </c>
      <c r="D1081" s="6" t="s">
        <v>13</v>
      </c>
      <c r="E1081" s="6" t="s">
        <v>26</v>
      </c>
      <c r="F1081" s="6" t="s">
        <v>438</v>
      </c>
      <c r="G1081">
        <v>12</v>
      </c>
      <c r="H1081">
        <v>202212</v>
      </c>
      <c r="I1081" s="8">
        <v>65.41</v>
      </c>
      <c r="J1081" s="8">
        <v>11.77</v>
      </c>
      <c r="K1081" s="8">
        <v>2.52</v>
      </c>
      <c r="L1081" s="8">
        <v>3.67</v>
      </c>
      <c r="M1081" s="35" t="str">
        <f>INDEX(YahooDetails[], MATCH(ZACKS_Screener[Ticker], YahooDetails[Ticker],0), 3)</f>
        <v>Industrials</v>
      </c>
      <c r="N1081" s="6" t="str">
        <f>INDEX(YahooDetails[], MATCH(ZACKS_Screener[Ticker], YahooDetails[Ticker],0), 2)</f>
        <v>Building Products &amp; Equipment</v>
      </c>
      <c r="O108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-0.7858963466440102</v>
      </c>
      <c r="P108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0.45634920634920634</v>
      </c>
      <c r="Q1081" s="17">
        <f>IFERROR(ZACKS_Screener[[#This Row],[Price]]/ZACKS_Screener[[#This Row],[EPS1]], "")</f>
        <v>25.956349206349206</v>
      </c>
      <c r="R1081" s="17">
        <f>IFERROR(ZACKS_Screener[[#This Row],[Price]]/ZACKS_Screener[[#This Row],[EPS2]], "")</f>
        <v>17.822888283378745</v>
      </c>
      <c r="S1081" s="17">
        <f>IFERROR(ZACKS_Screener[[#This Row],[PE1]]/(ZACKS_Screener[[#This Row],[EG1]]*100), "")</f>
        <v>-0.33027700557700557</v>
      </c>
      <c r="T1081" s="17">
        <f>IFERROR(ZACKS_Screener[[#This Row],[PE2]]/(ZACKS_Screener[[#This Row],[EG2]]*100), "")</f>
        <v>0.39055372586186471</v>
      </c>
      <c r="U1081"/>
    </row>
    <row r="1082" spans="1:21" x14ac:dyDescent="0.25">
      <c r="A1082" s="20" t="s">
        <v>1856</v>
      </c>
      <c r="B1082" s="34">
        <v>36185.18</v>
      </c>
      <c r="C1082" s="6" t="s">
        <v>90</v>
      </c>
      <c r="D1082" s="6" t="s">
        <v>13</v>
      </c>
      <c r="E1082" s="6" t="s">
        <v>37</v>
      </c>
      <c r="F1082" s="6" t="s">
        <v>92</v>
      </c>
      <c r="G1082">
        <v>12</v>
      </c>
      <c r="H1082">
        <v>202212</v>
      </c>
      <c r="I1082" s="8">
        <v>108.08</v>
      </c>
      <c r="J1082" s="8"/>
      <c r="M1082" s="35" t="str">
        <f>INDEX(YahooDetails[], MATCH(ZACKS_Screener[Ticker], YahooDetails[Ticker],0), 3)</f>
        <v/>
      </c>
      <c r="N1082" s="6" t="str">
        <f>INDEX(YahooDetails[], MATCH(ZACKS_Screener[Ticker], YahooDetails[Ticker],0), 2)</f>
        <v/>
      </c>
      <c r="O1082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082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082" s="17" t="str">
        <f>IFERROR(ZACKS_Screener[[#This Row],[Price]]/ZACKS_Screener[[#This Row],[EPS1]], "")</f>
        <v/>
      </c>
      <c r="R1082" s="17" t="str">
        <f>IFERROR(ZACKS_Screener[[#This Row],[Price]]/ZACKS_Screener[[#This Row],[EPS2]], "")</f>
        <v/>
      </c>
      <c r="S1082" s="17" t="str">
        <f>IFERROR(ZACKS_Screener[[#This Row],[PE1]]/(ZACKS_Screener[[#This Row],[EG1]]*100), "")</f>
        <v/>
      </c>
      <c r="T1082" s="17" t="str">
        <f>IFERROR(ZACKS_Screener[[#This Row],[PE2]]/(ZACKS_Screener[[#This Row],[EG2]]*100), "")</f>
        <v/>
      </c>
      <c r="U1082"/>
    </row>
    <row r="1083" spans="1:21" x14ac:dyDescent="0.25">
      <c r="A1083" s="20" t="s">
        <v>1858</v>
      </c>
      <c r="B1083" s="34">
        <v>82522.679999999993</v>
      </c>
      <c r="C1083" s="6" t="s">
        <v>1857</v>
      </c>
      <c r="D1083" s="6" t="s">
        <v>22</v>
      </c>
      <c r="E1083" s="6" t="s">
        <v>14</v>
      </c>
      <c r="F1083" s="6" t="s">
        <v>124</v>
      </c>
      <c r="G1083">
        <v>6</v>
      </c>
      <c r="H1083">
        <v>202206</v>
      </c>
      <c r="I1083" s="8">
        <v>614.28</v>
      </c>
      <c r="J1083" s="8">
        <v>33.119999999999997</v>
      </c>
      <c r="K1083" s="8">
        <v>33.19</v>
      </c>
      <c r="L1083" s="8">
        <v>24.57</v>
      </c>
      <c r="M1083" s="35" t="str">
        <f>INDEX(YahooDetails[], MATCH(ZACKS_Screener[Ticker], YahooDetails[Ticker],0), 3)</f>
        <v>Technology</v>
      </c>
      <c r="N1083" s="6" t="str">
        <f>INDEX(YahooDetails[], MATCH(ZACKS_Screener[Ticker], YahooDetails[Ticker],0), 2)</f>
        <v>Semiconductor Equipment &amp; Materials</v>
      </c>
      <c r="O108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2.1135265700483181E-3</v>
      </c>
      <c r="P108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-0.25971678216330213</v>
      </c>
      <c r="Q1083" s="17">
        <f>IFERROR(ZACKS_Screener[[#This Row],[Price]]/ZACKS_Screener[[#This Row],[EPS1]], "")</f>
        <v>18.507984332630311</v>
      </c>
      <c r="R1083" s="17">
        <f>IFERROR(ZACKS_Screener[[#This Row],[Price]]/ZACKS_Screener[[#This Row],[EPS2]], "")</f>
        <v>25.001221001221001</v>
      </c>
      <c r="S1083" s="17">
        <f>IFERROR(ZACKS_Screener[[#This Row],[PE1]]/(ZACKS_Screener[[#This Row],[EG1]]*100), "")</f>
        <v>87.569205870959053</v>
      </c>
      <c r="T1083" s="17">
        <f>IFERROR(ZACKS_Screener[[#This Row],[PE2]]/(ZACKS_Screener[[#This Row],[EG2]]*100), "")</f>
        <v>-0.96263401975698992</v>
      </c>
      <c r="U1083"/>
    </row>
    <row r="1084" spans="1:21" x14ac:dyDescent="0.25">
      <c r="A1084" s="20" t="s">
        <v>1860</v>
      </c>
      <c r="B1084" s="34">
        <v>11990.9</v>
      </c>
      <c r="C1084" s="6" t="s">
        <v>1859</v>
      </c>
      <c r="D1084" s="6" t="s">
        <v>22</v>
      </c>
      <c r="E1084" s="6" t="s">
        <v>14</v>
      </c>
      <c r="F1084" s="6" t="s">
        <v>196</v>
      </c>
      <c r="G1084">
        <v>12</v>
      </c>
      <c r="H1084">
        <v>202212</v>
      </c>
      <c r="I1084" s="8">
        <v>87.27</v>
      </c>
      <c r="J1084" s="8">
        <v>1.75</v>
      </c>
      <c r="K1084" s="8">
        <v>2.1</v>
      </c>
      <c r="L1084" s="8">
        <v>2.5099999999999998</v>
      </c>
      <c r="M1084" s="35" t="str">
        <f>INDEX(YahooDetails[], MATCH(ZACKS_Screener[Ticker], YahooDetails[Ticker],0), 3)</f>
        <v>Technology</v>
      </c>
      <c r="N1084" s="6" t="str">
        <f>INDEX(YahooDetails[], MATCH(ZACKS_Screener[Ticker], YahooDetails[Ticker],0), 2)</f>
        <v>Semiconductors</v>
      </c>
      <c r="O108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0.20000000000000004</v>
      </c>
      <c r="P108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0.1952380952380951</v>
      </c>
      <c r="Q1084" s="17">
        <f>IFERROR(ZACKS_Screener[[#This Row],[Price]]/ZACKS_Screener[[#This Row],[EPS1]], "")</f>
        <v>41.557142857142857</v>
      </c>
      <c r="R1084" s="17">
        <f>IFERROR(ZACKS_Screener[[#This Row],[Price]]/ZACKS_Screener[[#This Row],[EPS2]], "")</f>
        <v>34.768924302788847</v>
      </c>
      <c r="S1084" s="17">
        <f>IFERROR(ZACKS_Screener[[#This Row],[PE1]]/(ZACKS_Screener[[#This Row],[EG1]]*100), "")</f>
        <v>2.0778571428571424</v>
      </c>
      <c r="T1084" s="17">
        <f>IFERROR(ZACKS_Screener[[#This Row],[PE2]]/(ZACKS_Screener[[#This Row],[EG2]]*100), "")</f>
        <v>1.7808473423379665</v>
      </c>
      <c r="U1084"/>
    </row>
    <row r="1085" spans="1:21" x14ac:dyDescent="0.25">
      <c r="A1085" s="20" t="s">
        <v>1862</v>
      </c>
      <c r="B1085" s="34">
        <v>10915.31</v>
      </c>
      <c r="C1085" s="6" t="s">
        <v>1861</v>
      </c>
      <c r="D1085" s="6" t="s">
        <v>13</v>
      </c>
      <c r="E1085" s="6" t="s">
        <v>37</v>
      </c>
      <c r="F1085" s="6" t="s">
        <v>250</v>
      </c>
      <c r="G1085">
        <v>12</v>
      </c>
      <c r="H1085">
        <v>202212</v>
      </c>
      <c r="I1085" s="8">
        <v>128.28</v>
      </c>
      <c r="J1085" s="8">
        <v>6.51</v>
      </c>
      <c r="K1085" s="8">
        <v>6.89</v>
      </c>
      <c r="L1085" s="8">
        <v>7.39</v>
      </c>
      <c r="M1085" s="35" t="str">
        <f>INDEX(YahooDetails[], MATCH(ZACKS_Screener[Ticker], YahooDetails[Ticker],0), 3)</f>
        <v>Real Estate</v>
      </c>
      <c r="N1085" s="6" t="str">
        <f>INDEX(YahooDetails[], MATCH(ZACKS_Screener[Ticker], YahooDetails[Ticker],0), 2)</f>
        <v>REIT—Industrial</v>
      </c>
      <c r="O108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5.8371735791090618E-2</v>
      </c>
      <c r="P108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7.2568940493468792E-2</v>
      </c>
      <c r="Q1085" s="17">
        <f>IFERROR(ZACKS_Screener[[#This Row],[Price]]/ZACKS_Screener[[#This Row],[EPS1]], "")</f>
        <v>18.618287373004357</v>
      </c>
      <c r="R1085" s="17">
        <f>IFERROR(ZACKS_Screener[[#This Row],[Price]]/ZACKS_Screener[[#This Row],[EPS2]], "")</f>
        <v>17.358592692828147</v>
      </c>
      <c r="S1085" s="17">
        <f>IFERROR(ZACKS_Screener[[#This Row],[PE1]]/(ZACKS_Screener[[#This Row],[EG1]]*100), "")</f>
        <v>3.1896065999541681</v>
      </c>
      <c r="T1085" s="17">
        <f>IFERROR(ZACKS_Screener[[#This Row],[PE2]]/(ZACKS_Screener[[#This Row],[EG2]]*100), "")</f>
        <v>2.3920140730717185</v>
      </c>
      <c r="U1085"/>
    </row>
    <row r="1086" spans="1:21" x14ac:dyDescent="0.25">
      <c r="A1086" s="20" t="s">
        <v>3925</v>
      </c>
      <c r="B1086" s="34">
        <v>2386.44</v>
      </c>
      <c r="C1086" s="6" t="s">
        <v>3924</v>
      </c>
      <c r="D1086" s="6" t="s">
        <v>13</v>
      </c>
      <c r="E1086" s="6" t="s">
        <v>85</v>
      </c>
      <c r="F1086" s="6" t="s">
        <v>286</v>
      </c>
      <c r="G1086">
        <v>3</v>
      </c>
      <c r="H1086">
        <v>202303</v>
      </c>
      <c r="I1086" s="8">
        <v>15.87</v>
      </c>
      <c r="J1086" s="8">
        <v>-0.17</v>
      </c>
      <c r="K1086" s="8">
        <v>-0.01</v>
      </c>
      <c r="L1086" s="8">
        <v>0.19</v>
      </c>
      <c r="M1086" s="35" t="str">
        <f>INDEX(YahooDetails[], MATCH(ZACKS_Screener[Ticker], YahooDetails[Ticker],0), 3)</f>
        <v>Technology</v>
      </c>
      <c r="N1086" s="6" t="str">
        <f>INDEX(YahooDetails[], MATCH(ZACKS_Screener[Ticker], YahooDetails[Ticker],0), 2)</f>
        <v>Software—Application</v>
      </c>
      <c r="O108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0.94117647058823528</v>
      </c>
      <c r="P108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1086" s="17">
        <f>IFERROR(ZACKS_Screener[[#This Row],[Price]]/ZACKS_Screener[[#This Row],[EPS1]], "")</f>
        <v>-1587</v>
      </c>
      <c r="R1086" s="17">
        <f>IFERROR(ZACKS_Screener[[#This Row],[Price]]/ZACKS_Screener[[#This Row],[EPS2]], "")</f>
        <v>83.526315789473685</v>
      </c>
      <c r="S1086" s="17">
        <f>IFERROR(ZACKS_Screener[[#This Row],[PE1]]/(ZACKS_Screener[[#This Row],[EG1]]*100), "")</f>
        <v>-16.861875000000001</v>
      </c>
      <c r="T1086" s="17">
        <f>IFERROR(ZACKS_Screener[[#This Row],[PE2]]/(ZACKS_Screener[[#This Row],[EG2]]*100), "")</f>
        <v>0.83526315789473682</v>
      </c>
      <c r="U1086"/>
    </row>
    <row r="1087" spans="1:21" x14ac:dyDescent="0.25">
      <c r="A1087" s="20" t="s">
        <v>1864</v>
      </c>
      <c r="B1087" s="34">
        <v>6635.41</v>
      </c>
      <c r="C1087" s="6" t="s">
        <v>1863</v>
      </c>
      <c r="D1087" s="6" t="s">
        <v>22</v>
      </c>
      <c r="E1087" s="6" t="s">
        <v>23</v>
      </c>
      <c r="F1087" s="6" t="s">
        <v>1685</v>
      </c>
      <c r="G1087">
        <v>12</v>
      </c>
      <c r="H1087">
        <v>202212</v>
      </c>
      <c r="I1087" s="8">
        <v>184.66</v>
      </c>
      <c r="J1087" s="8">
        <v>11.76</v>
      </c>
      <c r="K1087" s="8">
        <v>8.33</v>
      </c>
      <c r="L1087" s="8">
        <v>9.11</v>
      </c>
      <c r="M1087" s="35" t="str">
        <f>INDEX(YahooDetails[], MATCH(ZACKS_Screener[Ticker], YahooDetails[Ticker],0), 3)</f>
        <v>Industrials</v>
      </c>
      <c r="N1087" s="6" t="str">
        <f>INDEX(YahooDetails[], MATCH(ZACKS_Screener[Ticker], YahooDetails[Ticker],0), 2)</f>
        <v>Integrated Freight &amp; Logistics</v>
      </c>
      <c r="O108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-0.29166666666666663</v>
      </c>
      <c r="P108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9.3637454981992718E-2</v>
      </c>
      <c r="Q1087" s="17">
        <f>IFERROR(ZACKS_Screener[[#This Row],[Price]]/ZACKS_Screener[[#This Row],[EPS1]], "")</f>
        <v>22.168067226890756</v>
      </c>
      <c r="R1087" s="17">
        <f>IFERROR(ZACKS_Screener[[#This Row],[Price]]/ZACKS_Screener[[#This Row],[EPS2]], "")</f>
        <v>20.270032930845225</v>
      </c>
      <c r="S1087" s="17">
        <f>IFERROR(ZACKS_Screener[[#This Row],[PE1]]/(ZACKS_Screener[[#This Row],[EG1]]*100), "")</f>
        <v>-0.76004801920768317</v>
      </c>
      <c r="T1087" s="17">
        <f>IFERROR(ZACKS_Screener[[#This Row],[PE2]]/(ZACKS_Screener[[#This Row],[EG2]]*100), "")</f>
        <v>2.1647355681274472</v>
      </c>
      <c r="U1087"/>
    </row>
    <row r="1088" spans="1:21" x14ac:dyDescent="0.25">
      <c r="A1088" s="20" t="s">
        <v>1865</v>
      </c>
      <c r="B1088" s="34">
        <v>9921.3700000000008</v>
      </c>
      <c r="C1088" s="6" t="s">
        <v>1323</v>
      </c>
      <c r="D1088" s="6" t="s">
        <v>22</v>
      </c>
      <c r="E1088" s="6" t="s">
        <v>14</v>
      </c>
      <c r="F1088" s="6" t="s">
        <v>1643</v>
      </c>
      <c r="G1088">
        <v>12</v>
      </c>
      <c r="H1088">
        <v>202212</v>
      </c>
      <c r="I1088" s="8">
        <v>30.38</v>
      </c>
      <c r="J1088" s="8">
        <v>3.66</v>
      </c>
      <c r="K1088" s="8">
        <v>3.32</v>
      </c>
      <c r="L1088" s="8">
        <v>3.28</v>
      </c>
      <c r="M1088" s="35" t="str">
        <f>INDEX(YahooDetails[], MATCH(ZACKS_Screener[Ticker], YahooDetails[Ticker],0), 3)</f>
        <v>Communication Services</v>
      </c>
      <c r="N1088" s="6" t="str">
        <f>INDEX(YahooDetails[], MATCH(ZACKS_Screener[Ticker], YahooDetails[Ticker],0), 2)</f>
        <v>Broadcasting</v>
      </c>
      <c r="O108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-9.2896174863388054E-2</v>
      </c>
      <c r="P108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-1.2048192771084348E-2</v>
      </c>
      <c r="Q1088" s="17">
        <f>IFERROR(ZACKS_Screener[[#This Row],[Price]]/ZACKS_Screener[[#This Row],[EPS1]], "")</f>
        <v>9.1506024096385552</v>
      </c>
      <c r="R1088" s="17">
        <f>IFERROR(ZACKS_Screener[[#This Row],[Price]]/ZACKS_Screener[[#This Row],[EPS2]], "")</f>
        <v>9.2621951219512191</v>
      </c>
      <c r="S1088" s="17">
        <f>IFERROR(ZACKS_Screener[[#This Row],[PE1]]/(ZACKS_Screener[[#This Row],[EG1]]*100), "")</f>
        <v>-0.98503543586109077</v>
      </c>
      <c r="T1088" s="17">
        <f>IFERROR(ZACKS_Screener[[#This Row],[PE2]]/(ZACKS_Screener[[#This Row],[EG2]]*100), "")</f>
        <v>-7.6876219512195041</v>
      </c>
      <c r="U1088"/>
    </row>
    <row r="1089" spans="1:21" x14ac:dyDescent="0.25">
      <c r="A1089" s="20" t="s">
        <v>1866</v>
      </c>
      <c r="B1089" s="34">
        <v>9140.85</v>
      </c>
      <c r="C1089" s="6" t="s">
        <v>1323</v>
      </c>
      <c r="D1089" s="6" t="s">
        <v>22</v>
      </c>
      <c r="E1089" s="6" t="s">
        <v>14</v>
      </c>
      <c r="F1089" s="6" t="s">
        <v>1643</v>
      </c>
      <c r="G1089">
        <v>12</v>
      </c>
      <c r="H1089">
        <v>202212</v>
      </c>
      <c r="I1089" s="8">
        <v>27.99</v>
      </c>
      <c r="J1089" s="8">
        <v>3.66</v>
      </c>
      <c r="M1089" s="35" t="str">
        <f>INDEX(YahooDetails[], MATCH(ZACKS_Screener[Ticker], YahooDetails[Ticker],0), 3)</f>
        <v>Communication Services</v>
      </c>
      <c r="N1089" s="6" t="str">
        <f>INDEX(YahooDetails[], MATCH(ZACKS_Screener[Ticker], YahooDetails[Ticker],0), 2)</f>
        <v>Broadcasting</v>
      </c>
      <c r="O108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089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089" s="17" t="str">
        <f>IFERROR(ZACKS_Screener[[#This Row],[Price]]/ZACKS_Screener[[#This Row],[EPS1]], "")</f>
        <v/>
      </c>
      <c r="R1089" s="17" t="str">
        <f>IFERROR(ZACKS_Screener[[#This Row],[Price]]/ZACKS_Screener[[#This Row],[EPS2]], "")</f>
        <v/>
      </c>
      <c r="S1089" s="17" t="str">
        <f>IFERROR(ZACKS_Screener[[#This Row],[PE1]]/(ZACKS_Screener[[#This Row],[EG1]]*100), "")</f>
        <v/>
      </c>
      <c r="T1089" s="17" t="str">
        <f>IFERROR(ZACKS_Screener[[#This Row],[PE2]]/(ZACKS_Screener[[#This Row],[EG2]]*100), "")</f>
        <v/>
      </c>
      <c r="U1089"/>
    </row>
    <row r="1090" spans="1:21" x14ac:dyDescent="0.25">
      <c r="A1090" s="20" t="s">
        <v>1867</v>
      </c>
      <c r="B1090" s="34">
        <v>9888.7099999999991</v>
      </c>
      <c r="C1090" s="6" t="s">
        <v>1323</v>
      </c>
      <c r="D1090" s="6" t="s">
        <v>22</v>
      </c>
      <c r="E1090" s="6" t="s">
        <v>14</v>
      </c>
      <c r="F1090" s="6" t="s">
        <v>1643</v>
      </c>
      <c r="G1090">
        <v>12</v>
      </c>
      <c r="H1090">
        <v>202212</v>
      </c>
      <c r="I1090" s="8">
        <v>30.28</v>
      </c>
      <c r="J1090" s="8">
        <v>3.66</v>
      </c>
      <c r="K1090" s="8">
        <v>3.17</v>
      </c>
      <c r="L1090" s="8">
        <v>3.16</v>
      </c>
      <c r="M1090" s="35" t="str">
        <f>INDEX(YahooDetails[], MATCH(ZACKS_Screener[Ticker], YahooDetails[Ticker],0), 3)</f>
        <v>Communication Services</v>
      </c>
      <c r="N1090" s="6" t="str">
        <f>INDEX(YahooDetails[], MATCH(ZACKS_Screener[Ticker], YahooDetails[Ticker],0), 2)</f>
        <v>Broadcasting</v>
      </c>
      <c r="O109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-0.13387978142076509</v>
      </c>
      <c r="P109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-3.1545741324920462E-3</v>
      </c>
      <c r="Q1090" s="17">
        <f>IFERROR(ZACKS_Screener[[#This Row],[Price]]/ZACKS_Screener[[#This Row],[EPS1]], "")</f>
        <v>9.5520504731861209</v>
      </c>
      <c r="R1090" s="17">
        <f>IFERROR(ZACKS_Screener[[#This Row],[Price]]/ZACKS_Screener[[#This Row],[EPS2]], "")</f>
        <v>9.5822784810126578</v>
      </c>
      <c r="S1090" s="17">
        <f>IFERROR(ZACKS_Screener[[#This Row],[PE1]]/(ZACKS_Screener[[#This Row],[EG1]]*100), "")</f>
        <v>-0.71347968840533027</v>
      </c>
      <c r="T1090" s="17">
        <f>IFERROR(ZACKS_Screener[[#This Row],[PE2]]/(ZACKS_Screener[[#This Row],[EG2]]*100), "")</f>
        <v>-30.375822784810772</v>
      </c>
      <c r="U1090"/>
    </row>
    <row r="1091" spans="1:21" x14ac:dyDescent="0.25">
      <c r="A1091" s="20" t="s">
        <v>1869</v>
      </c>
      <c r="B1091" s="34">
        <v>3742.78</v>
      </c>
      <c r="C1091" s="6" t="s">
        <v>1868</v>
      </c>
      <c r="D1091" s="6" t="s">
        <v>13</v>
      </c>
      <c r="E1091" s="6" t="s">
        <v>41</v>
      </c>
      <c r="F1091" s="6" t="s">
        <v>153</v>
      </c>
      <c r="G1091">
        <v>12</v>
      </c>
      <c r="H1091">
        <v>202212</v>
      </c>
      <c r="I1091" s="8">
        <v>19.190000000000001</v>
      </c>
      <c r="J1091" s="8">
        <v>-0.18</v>
      </c>
      <c r="K1091" s="8">
        <v>0.41</v>
      </c>
      <c r="L1091" s="8">
        <v>0.61</v>
      </c>
      <c r="M1091" s="35" t="str">
        <f>INDEX(YahooDetails[], MATCH(ZACKS_Screener[Ticker], YahooDetails[Ticker],0), 3)</f>
        <v>Consumer Cyclical</v>
      </c>
      <c r="N1091" s="6" t="str">
        <f>INDEX(YahooDetails[], MATCH(ZACKS_Screener[Ticker], YahooDetails[Ticker],0), 2)</f>
        <v>Leisure</v>
      </c>
      <c r="O109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09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0.48780487804878053</v>
      </c>
      <c r="Q1091" s="17">
        <f>IFERROR(ZACKS_Screener[[#This Row],[Price]]/ZACKS_Screener[[#This Row],[EPS1]], "")</f>
        <v>46.804878048780495</v>
      </c>
      <c r="R1091" s="17">
        <f>IFERROR(ZACKS_Screener[[#This Row],[Price]]/ZACKS_Screener[[#This Row],[EPS2]], "")</f>
        <v>31.459016393442624</v>
      </c>
      <c r="S1091" s="17">
        <f>IFERROR(ZACKS_Screener[[#This Row],[PE1]]/(ZACKS_Screener[[#This Row],[EG1]]*100), "")</f>
        <v>0.46804878048780496</v>
      </c>
      <c r="T1091" s="17">
        <f>IFERROR(ZACKS_Screener[[#This Row],[PE2]]/(ZACKS_Screener[[#This Row],[EG2]]*100), "")</f>
        <v>0.64490983606557373</v>
      </c>
      <c r="U1091"/>
    </row>
    <row r="1092" spans="1:21" x14ac:dyDescent="0.25">
      <c r="A1092" s="20" t="s">
        <v>1871</v>
      </c>
      <c r="B1092" s="34">
        <v>4840.5</v>
      </c>
      <c r="C1092" s="6" t="s">
        <v>1870</v>
      </c>
      <c r="D1092" s="6" t="s">
        <v>13</v>
      </c>
      <c r="E1092" s="6" t="s">
        <v>130</v>
      </c>
      <c r="F1092" s="6" t="s">
        <v>323</v>
      </c>
      <c r="G1092">
        <v>12</v>
      </c>
      <c r="H1092">
        <v>202212</v>
      </c>
      <c r="I1092" s="8">
        <v>26.95</v>
      </c>
      <c r="J1092" s="8">
        <v>1.4</v>
      </c>
      <c r="K1092" s="8">
        <v>2.0499999999999998</v>
      </c>
      <c r="L1092" s="8">
        <v>2.5499999999999998</v>
      </c>
      <c r="M1092" s="35" t="str">
        <f>INDEX(YahooDetails[], MATCH(ZACKS_Screener[Ticker], YahooDetails[Ticker],0), 3)</f>
        <v>Basic Materials</v>
      </c>
      <c r="N1092" s="6" t="str">
        <f>INDEX(YahooDetails[], MATCH(ZACKS_Screener[Ticker], YahooDetails[Ticker],0), 2)</f>
        <v>Specialty Chemicals</v>
      </c>
      <c r="O109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0.46428571428571425</v>
      </c>
      <c r="P109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0.24390243902439027</v>
      </c>
      <c r="Q1092" s="17">
        <f>IFERROR(ZACKS_Screener[[#This Row],[Price]]/ZACKS_Screener[[#This Row],[EPS1]], "")</f>
        <v>13.146341463414634</v>
      </c>
      <c r="R1092" s="17">
        <f>IFERROR(ZACKS_Screener[[#This Row],[Price]]/ZACKS_Screener[[#This Row],[EPS2]], "")</f>
        <v>10.568627450980392</v>
      </c>
      <c r="S1092" s="17">
        <f>IFERROR(ZACKS_Screener[[#This Row],[PE1]]/(ZACKS_Screener[[#This Row],[EG1]]*100), "")</f>
        <v>0.28315196998123832</v>
      </c>
      <c r="T1092" s="17">
        <f>IFERROR(ZACKS_Screener[[#This Row],[PE2]]/(ZACKS_Screener[[#This Row],[EG2]]*100), "")</f>
        <v>0.43331372549019598</v>
      </c>
      <c r="U1092"/>
    </row>
    <row r="1093" spans="1:21" x14ac:dyDescent="0.25">
      <c r="A1093" s="20" t="s">
        <v>6900</v>
      </c>
      <c r="B1093" s="34">
        <v>2508.38</v>
      </c>
      <c r="C1093" s="6" t="s">
        <v>6899</v>
      </c>
      <c r="D1093" s="6" t="s">
        <v>22</v>
      </c>
      <c r="E1093" s="6" t="s">
        <v>14</v>
      </c>
      <c r="F1093" s="6" t="s">
        <v>183</v>
      </c>
      <c r="G1093">
        <v>12</v>
      </c>
      <c r="H1093">
        <v>202212</v>
      </c>
      <c r="I1093" s="8">
        <v>33</v>
      </c>
      <c r="J1093" s="8">
        <v>0.39</v>
      </c>
      <c r="M1093" s="35" t="str">
        <f>INDEX(YahooDetails[], MATCH(ZACKS_Screener[Ticker], YahooDetails[Ticker],0), 3)</f>
        <v>Communication Services</v>
      </c>
      <c r="N1093" s="6" t="str">
        <f>INDEX(YahooDetails[], MATCH(ZACKS_Screener[Ticker], YahooDetails[Ticker],0), 2)</f>
        <v>Internet Content &amp; Information</v>
      </c>
      <c r="O109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093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093" s="17" t="str">
        <f>IFERROR(ZACKS_Screener[[#This Row],[Price]]/ZACKS_Screener[[#This Row],[EPS1]], "")</f>
        <v/>
      </c>
      <c r="R1093" s="17" t="str">
        <f>IFERROR(ZACKS_Screener[[#This Row],[Price]]/ZACKS_Screener[[#This Row],[EPS2]], "")</f>
        <v/>
      </c>
      <c r="S1093" s="17" t="str">
        <f>IFERROR(ZACKS_Screener[[#This Row],[PE1]]/(ZACKS_Screener[[#This Row],[EG1]]*100), "")</f>
        <v/>
      </c>
      <c r="T1093" s="17" t="str">
        <f>IFERROR(ZACKS_Screener[[#This Row],[PE2]]/(ZACKS_Screener[[#This Row],[EG2]]*100), "")</f>
        <v/>
      </c>
      <c r="U1093"/>
    </row>
    <row r="1094" spans="1:21" x14ac:dyDescent="0.25">
      <c r="A1094" s="20" t="s">
        <v>3928</v>
      </c>
      <c r="B1094" s="34">
        <v>3323.72</v>
      </c>
      <c r="C1094" s="6" t="s">
        <v>3927</v>
      </c>
      <c r="D1094" s="6" t="s">
        <v>13</v>
      </c>
      <c r="E1094" s="6" t="s">
        <v>37</v>
      </c>
      <c r="F1094" s="6" t="s">
        <v>379</v>
      </c>
      <c r="G1094">
        <v>12</v>
      </c>
      <c r="H1094">
        <v>202212</v>
      </c>
      <c r="I1094" s="8">
        <v>1.45</v>
      </c>
      <c r="J1094" s="8">
        <v>0.55000000000000004</v>
      </c>
      <c r="K1094" s="8">
        <v>0.26</v>
      </c>
      <c r="L1094" s="8">
        <v>0.44</v>
      </c>
      <c r="M1094" s="35" t="str">
        <f>INDEX(YahooDetails[], MATCH(ZACKS_Screener[Ticker], YahooDetails[Ticker],0), 3)</f>
        <v>Financial Services</v>
      </c>
      <c r="N1094" s="6" t="str">
        <f>INDEX(YahooDetails[], MATCH(ZACKS_Screener[Ticker], YahooDetails[Ticker],0), 2)</f>
        <v>Credit Services</v>
      </c>
      <c r="O109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-0.52727272727272734</v>
      </c>
      <c r="P109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0.69230769230769229</v>
      </c>
      <c r="Q1094" s="17">
        <f>IFERROR(ZACKS_Screener[[#This Row],[Price]]/ZACKS_Screener[[#This Row],[EPS1]], "")</f>
        <v>5.5769230769230766</v>
      </c>
      <c r="R1094" s="17">
        <f>IFERROR(ZACKS_Screener[[#This Row],[Price]]/ZACKS_Screener[[#This Row],[EPS2]], "")</f>
        <v>3.2954545454545454</v>
      </c>
      <c r="S1094" s="17">
        <f>IFERROR(ZACKS_Screener[[#This Row],[PE1]]/(ZACKS_Screener[[#This Row],[EG1]]*100), "")</f>
        <v>-0.10576923076923075</v>
      </c>
      <c r="T1094" s="17">
        <f>IFERROR(ZACKS_Screener[[#This Row],[PE2]]/(ZACKS_Screener[[#This Row],[EG2]]*100), "")</f>
        <v>4.7601010101010102E-2</v>
      </c>
      <c r="U1094"/>
    </row>
    <row r="1095" spans="1:21" x14ac:dyDescent="0.25">
      <c r="A1095" s="20" t="s">
        <v>1873</v>
      </c>
      <c r="B1095" s="34">
        <v>48728.32</v>
      </c>
      <c r="C1095" s="6" t="s">
        <v>1872</v>
      </c>
      <c r="D1095" s="6" t="s">
        <v>22</v>
      </c>
      <c r="E1095" s="6" t="s">
        <v>330</v>
      </c>
      <c r="F1095" s="6" t="s">
        <v>806</v>
      </c>
      <c r="G1095">
        <v>1</v>
      </c>
      <c r="H1095">
        <v>202301</v>
      </c>
      <c r="I1095" s="8">
        <v>383.49</v>
      </c>
      <c r="J1095" s="8">
        <v>10.07</v>
      </c>
      <c r="K1095" s="8">
        <v>11.91</v>
      </c>
      <c r="L1095" s="8">
        <v>13.76</v>
      </c>
      <c r="M1095" s="35" t="str">
        <f>INDEX(YahooDetails[], MATCH(ZACKS_Screener[Ticker], YahooDetails[Ticker],0), 3)</f>
        <v>Consumer Cyclical</v>
      </c>
      <c r="N1095" s="6" t="str">
        <f>INDEX(YahooDetails[], MATCH(ZACKS_Screener[Ticker], YahooDetails[Ticker],0), 2)</f>
        <v>Apparel Retail</v>
      </c>
      <c r="O109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0.18272095332671298</v>
      </c>
      <c r="P109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0.1553316540722082</v>
      </c>
      <c r="Q1095" s="17">
        <f>IFERROR(ZACKS_Screener[[#This Row],[Price]]/ZACKS_Screener[[#This Row],[EPS1]], "")</f>
        <v>32.19899244332494</v>
      </c>
      <c r="R1095" s="17">
        <f>IFERROR(ZACKS_Screener[[#This Row],[Price]]/ZACKS_Screener[[#This Row],[EPS2]], "")</f>
        <v>27.869912790697676</v>
      </c>
      <c r="S1095" s="17">
        <f>IFERROR(ZACKS_Screener[[#This Row],[PE1]]/(ZACKS_Screener[[#This Row],[EG1]]*100), "")</f>
        <v>1.7621948581754467</v>
      </c>
      <c r="T1095" s="17">
        <f>IFERROR(ZACKS_Screener[[#This Row],[PE2]]/(ZACKS_Screener[[#This Row],[EG2]]*100), "")</f>
        <v>1.7942197910119426</v>
      </c>
      <c r="U1095"/>
    </row>
    <row r="1096" spans="1:21" x14ac:dyDescent="0.25">
      <c r="A1096" s="20" t="s">
        <v>6902</v>
      </c>
      <c r="B1096" s="34">
        <v>2119.13</v>
      </c>
      <c r="C1096" s="6" t="s">
        <v>6901</v>
      </c>
      <c r="D1096" s="6" t="s">
        <v>13</v>
      </c>
      <c r="E1096" s="6" t="s">
        <v>85</v>
      </c>
      <c r="F1096" s="6" t="s">
        <v>286</v>
      </c>
      <c r="G1096">
        <v>12</v>
      </c>
      <c r="H1096">
        <v>202212</v>
      </c>
      <c r="I1096" s="8">
        <v>2.11</v>
      </c>
      <c r="J1096" s="8">
        <v>1.55</v>
      </c>
      <c r="K1096" s="8">
        <v>0.35</v>
      </c>
      <c r="L1096" s="8">
        <v>0.12</v>
      </c>
      <c r="M1096" s="35" t="str">
        <f>INDEX(YahooDetails[], MATCH(ZACKS_Screener[Ticker], YahooDetails[Ticker],0), 3)</f>
        <v>Communication Services</v>
      </c>
      <c r="N1096" s="6" t="str">
        <f>INDEX(YahooDetails[], MATCH(ZACKS_Screener[Ticker], YahooDetails[Ticker],0), 2)</f>
        <v>Telecom Services</v>
      </c>
      <c r="O109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-0.77419354838709686</v>
      </c>
      <c r="P109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-0.65714285714285714</v>
      </c>
      <c r="Q1096" s="17">
        <f>IFERROR(ZACKS_Screener[[#This Row],[Price]]/ZACKS_Screener[[#This Row],[EPS1]], "")</f>
        <v>6.0285714285714285</v>
      </c>
      <c r="R1096" s="17">
        <f>IFERROR(ZACKS_Screener[[#This Row],[Price]]/ZACKS_Screener[[#This Row],[EPS2]], "")</f>
        <v>17.583333333333332</v>
      </c>
      <c r="S1096" s="17">
        <f>IFERROR(ZACKS_Screener[[#This Row],[PE1]]/(ZACKS_Screener[[#This Row],[EG1]]*100), "")</f>
        <v>-7.7869047619047616E-2</v>
      </c>
      <c r="T1096" s="17">
        <f>IFERROR(ZACKS_Screener[[#This Row],[PE2]]/(ZACKS_Screener[[#This Row],[EG2]]*100), "")</f>
        <v>-0.26757246376811594</v>
      </c>
      <c r="U1096"/>
    </row>
    <row r="1097" spans="1:21" x14ac:dyDescent="0.25">
      <c r="A1097" s="20" t="s">
        <v>1875</v>
      </c>
      <c r="B1097" s="34">
        <v>20512.169999999998</v>
      </c>
      <c r="C1097" s="6" t="s">
        <v>1874</v>
      </c>
      <c r="D1097" s="6" t="s">
        <v>13</v>
      </c>
      <c r="E1097" s="6" t="s">
        <v>23</v>
      </c>
      <c r="F1097" s="6" t="s">
        <v>24</v>
      </c>
      <c r="G1097">
        <v>12</v>
      </c>
      <c r="H1097">
        <v>202212</v>
      </c>
      <c r="I1097" s="8">
        <v>34.47</v>
      </c>
      <c r="J1097" s="8">
        <v>1.1599999999999999</v>
      </c>
      <c r="K1097" s="8">
        <v>2.62</v>
      </c>
      <c r="L1097" s="8">
        <v>3.81</v>
      </c>
      <c r="M1097" s="35" t="str">
        <f>INDEX(YahooDetails[], MATCH(ZACKS_Screener[Ticker], YahooDetails[Ticker],0), 3)</f>
        <v>Industrials</v>
      </c>
      <c r="N1097" s="6" t="str">
        <f>INDEX(YahooDetails[], MATCH(ZACKS_Screener[Ticker], YahooDetails[Ticker],0), 2)</f>
        <v>Airlines</v>
      </c>
      <c r="O109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1.2586206896551726</v>
      </c>
      <c r="P109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0.45419847328244273</v>
      </c>
      <c r="Q1097" s="17">
        <f>IFERROR(ZACKS_Screener[[#This Row],[Price]]/ZACKS_Screener[[#This Row],[EPS1]], "")</f>
        <v>13.15648854961832</v>
      </c>
      <c r="R1097" s="17">
        <f>IFERROR(ZACKS_Screener[[#This Row],[Price]]/ZACKS_Screener[[#This Row],[EPS2]], "")</f>
        <v>9.0472440944881889</v>
      </c>
      <c r="S1097" s="17">
        <f>IFERROR(ZACKS_Screener[[#This Row],[PE1]]/(ZACKS_Screener[[#This Row],[EG1]]*100), "")</f>
        <v>0.10453100491477567</v>
      </c>
      <c r="T1097" s="17">
        <f>IFERROR(ZACKS_Screener[[#This Row],[PE2]]/(ZACKS_Screener[[#This Row],[EG2]]*100), "")</f>
        <v>0.1991914246013366</v>
      </c>
      <c r="U1097"/>
    </row>
    <row r="1098" spans="1:21" x14ac:dyDescent="0.25">
      <c r="A1098" s="20" t="s">
        <v>1877</v>
      </c>
      <c r="B1098" s="34">
        <v>44855.09</v>
      </c>
      <c r="C1098" s="6" t="s">
        <v>1876</v>
      </c>
      <c r="D1098" s="6" t="s">
        <v>13</v>
      </c>
      <c r="E1098" s="6" t="s">
        <v>330</v>
      </c>
      <c r="F1098" s="6" t="s">
        <v>606</v>
      </c>
      <c r="G1098">
        <v>12</v>
      </c>
      <c r="H1098">
        <v>202212</v>
      </c>
      <c r="I1098" s="8">
        <v>58.69</v>
      </c>
      <c r="J1098" s="8">
        <v>-1.2</v>
      </c>
      <c r="K1098" s="8">
        <v>1.68</v>
      </c>
      <c r="L1098" s="8">
        <v>3.02</v>
      </c>
      <c r="M1098" s="35" t="str">
        <f>INDEX(YahooDetails[], MATCH(ZACKS_Screener[Ticker], YahooDetails[Ticker],0), 3)</f>
        <v>Consumer Cyclical</v>
      </c>
      <c r="N1098" s="6" t="str">
        <f>INDEX(YahooDetails[], MATCH(ZACKS_Screener[Ticker], YahooDetails[Ticker],0), 2)</f>
        <v>Resorts &amp; Casinos</v>
      </c>
      <c r="O109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09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0.79761904761904767</v>
      </c>
      <c r="Q1098" s="17">
        <f>IFERROR(ZACKS_Screener[[#This Row],[Price]]/ZACKS_Screener[[#This Row],[EPS1]], "")</f>
        <v>34.93452380952381</v>
      </c>
      <c r="R1098" s="17">
        <f>IFERROR(ZACKS_Screener[[#This Row],[Price]]/ZACKS_Screener[[#This Row],[EPS2]], "")</f>
        <v>19.433774834437084</v>
      </c>
      <c r="S1098" s="17">
        <f>IFERROR(ZACKS_Screener[[#This Row],[PE1]]/(ZACKS_Screener[[#This Row],[EG1]]*100), "")</f>
        <v>0.3493452380952381</v>
      </c>
      <c r="T1098" s="17">
        <f>IFERROR(ZACKS_Screener[[#This Row],[PE2]]/(ZACKS_Screener[[#This Row],[EG2]]*100), "")</f>
        <v>0.24364732628249475</v>
      </c>
      <c r="U1098"/>
    </row>
    <row r="1099" spans="1:21" x14ac:dyDescent="0.25">
      <c r="A1099" s="20" t="s">
        <v>6904</v>
      </c>
      <c r="B1099" s="34">
        <v>2145.4699999999998</v>
      </c>
      <c r="C1099" s="6" t="s">
        <v>6903</v>
      </c>
      <c r="D1099" s="6" t="s">
        <v>13</v>
      </c>
      <c r="E1099" s="6" t="s">
        <v>107</v>
      </c>
      <c r="F1099" s="6" t="s">
        <v>1200</v>
      </c>
      <c r="G1099">
        <v>12</v>
      </c>
      <c r="H1099">
        <v>202212</v>
      </c>
      <c r="I1099" s="8">
        <v>10.6</v>
      </c>
      <c r="J1099" s="8">
        <v>-0.46</v>
      </c>
      <c r="M1099" s="35" t="str">
        <f>INDEX(YahooDetails[], MATCH(ZACKS_Screener[Ticker], YahooDetails[Ticker],0), 3)</f>
        <v>Consumer Cyclical</v>
      </c>
      <c r="N1099" s="6" t="str">
        <f>INDEX(YahooDetails[], MATCH(ZACKS_Screener[Ticker], YahooDetails[Ticker],0), 2)</f>
        <v>Auto Manufacturers</v>
      </c>
      <c r="O109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099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099" s="17" t="str">
        <f>IFERROR(ZACKS_Screener[[#This Row],[Price]]/ZACKS_Screener[[#This Row],[EPS1]], "")</f>
        <v/>
      </c>
      <c r="R1099" s="17" t="str">
        <f>IFERROR(ZACKS_Screener[[#This Row],[Price]]/ZACKS_Screener[[#This Row],[EPS2]], "")</f>
        <v/>
      </c>
      <c r="S1099" s="17" t="str">
        <f>IFERROR(ZACKS_Screener[[#This Row],[PE1]]/(ZACKS_Screener[[#This Row],[EG1]]*100), "")</f>
        <v/>
      </c>
      <c r="T1099" s="17" t="str">
        <f>IFERROR(ZACKS_Screener[[#This Row],[PE2]]/(ZACKS_Screener[[#This Row],[EG2]]*100), "")</f>
        <v/>
      </c>
      <c r="U1099"/>
    </row>
    <row r="1100" spans="1:21" x14ac:dyDescent="0.25">
      <c r="A1100" s="20" t="s">
        <v>1879</v>
      </c>
      <c r="B1100" s="34">
        <v>16508.28</v>
      </c>
      <c r="C1100" s="6" t="s">
        <v>1878</v>
      </c>
      <c r="D1100" s="6" t="s">
        <v>13</v>
      </c>
      <c r="E1100" s="6" t="s">
        <v>51</v>
      </c>
      <c r="F1100" s="6" t="s">
        <v>308</v>
      </c>
      <c r="G1100">
        <v>5</v>
      </c>
      <c r="H1100">
        <v>202305</v>
      </c>
      <c r="I1100" s="8">
        <v>113.3</v>
      </c>
      <c r="J1100" s="8">
        <v>2.08</v>
      </c>
      <c r="K1100" s="8">
        <v>4.96</v>
      </c>
      <c r="L1100" s="8">
        <v>5.56</v>
      </c>
      <c r="M1100" s="35" t="str">
        <f>INDEX(YahooDetails[], MATCH(ZACKS_Screener[Ticker], YahooDetails[Ticker],0), 3)</f>
        <v>Consumer Defensive</v>
      </c>
      <c r="N1100" s="6" t="str">
        <f>INDEX(YahooDetails[], MATCH(ZACKS_Screener[Ticker], YahooDetails[Ticker],0), 2)</f>
        <v>Packaged Foods</v>
      </c>
      <c r="O110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1.3846153846153846</v>
      </c>
      <c r="P110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0.12096774193548381</v>
      </c>
      <c r="Q1100" s="17">
        <f>IFERROR(ZACKS_Screener[[#This Row],[Price]]/ZACKS_Screener[[#This Row],[EPS1]], "")</f>
        <v>22.842741935483872</v>
      </c>
      <c r="R1100" s="17">
        <f>IFERROR(ZACKS_Screener[[#This Row],[Price]]/ZACKS_Screener[[#This Row],[EPS2]], "")</f>
        <v>20.377697841726619</v>
      </c>
      <c r="S1100" s="17">
        <f>IFERROR(ZACKS_Screener[[#This Row],[PE1]]/(ZACKS_Screener[[#This Row],[EG1]]*100), "")</f>
        <v>0.16497535842293909</v>
      </c>
      <c r="T1100" s="17">
        <f>IFERROR(ZACKS_Screener[[#This Row],[PE2]]/(ZACKS_Screener[[#This Row],[EG2]]*100), "")</f>
        <v>1.684556354916068</v>
      </c>
      <c r="U1100"/>
    </row>
    <row r="1101" spans="1:21" x14ac:dyDescent="0.25">
      <c r="A1101" s="20" t="s">
        <v>3932</v>
      </c>
      <c r="B1101" s="34">
        <v>2955.06</v>
      </c>
      <c r="C1101" s="6" t="s">
        <v>3931</v>
      </c>
      <c r="D1101" s="6" t="s">
        <v>13</v>
      </c>
      <c r="E1101" s="6" t="s">
        <v>37</v>
      </c>
      <c r="F1101" s="6" t="s">
        <v>168</v>
      </c>
      <c r="G1101">
        <v>12</v>
      </c>
      <c r="H1101">
        <v>202212</v>
      </c>
      <c r="I1101" s="8">
        <v>10.1</v>
      </c>
      <c r="J1101" s="8">
        <v>0.67</v>
      </c>
      <c r="K1101" s="8">
        <v>0.69</v>
      </c>
      <c r="L1101" s="8">
        <v>0.71</v>
      </c>
      <c r="M1101" s="35" t="str">
        <f>INDEX(YahooDetails[], MATCH(ZACKS_Screener[Ticker], YahooDetails[Ticker],0), 3)</f>
        <v>Real Estate</v>
      </c>
      <c r="N1101" s="6" t="str">
        <f>INDEX(YahooDetails[], MATCH(ZACKS_Screener[Ticker], YahooDetails[Ticker],0), 2)</f>
        <v>REIT—Industrial</v>
      </c>
      <c r="O110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2.9850746268656577E-2</v>
      </c>
      <c r="P110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2.898550724637684E-2</v>
      </c>
      <c r="Q1101" s="17">
        <f>IFERROR(ZACKS_Screener[[#This Row],[Price]]/ZACKS_Screener[[#This Row],[EPS1]], "")</f>
        <v>14.637681159420291</v>
      </c>
      <c r="R1101" s="17">
        <f>IFERROR(ZACKS_Screener[[#This Row],[Price]]/ZACKS_Screener[[#This Row],[EPS2]], "")</f>
        <v>14.225352112676056</v>
      </c>
      <c r="S1101" s="17">
        <f>IFERROR(ZACKS_Screener[[#This Row],[PE1]]/(ZACKS_Screener[[#This Row],[EG1]]*100), "")</f>
        <v>4.9036231884058203</v>
      </c>
      <c r="T1101" s="17">
        <f>IFERROR(ZACKS_Screener[[#This Row],[PE2]]/(ZACKS_Screener[[#This Row],[EG2]]*100), "")</f>
        <v>4.9077464788732348</v>
      </c>
      <c r="U1101"/>
    </row>
    <row r="1102" spans="1:21" x14ac:dyDescent="0.25">
      <c r="A1102" s="20" t="s">
        <v>1881</v>
      </c>
      <c r="B1102" s="34">
        <v>29095.77</v>
      </c>
      <c r="C1102" s="6" t="s">
        <v>1880</v>
      </c>
      <c r="D1102" s="6" t="s">
        <v>13</v>
      </c>
      <c r="E1102" s="6" t="s">
        <v>130</v>
      </c>
      <c r="F1102" s="6" t="s">
        <v>189</v>
      </c>
      <c r="G1102">
        <v>12</v>
      </c>
      <c r="H1102">
        <v>202212</v>
      </c>
      <c r="I1102" s="8">
        <v>89.45</v>
      </c>
      <c r="J1102" s="8">
        <v>12.46</v>
      </c>
      <c r="K1102" s="8">
        <v>9.4700000000000006</v>
      </c>
      <c r="L1102" s="8">
        <v>10.3</v>
      </c>
      <c r="M1102" s="35" t="str">
        <f>INDEX(YahooDetails[], MATCH(ZACKS_Screener[Ticker], YahooDetails[Ticker],0), 3)</f>
        <v>Basic Materials</v>
      </c>
      <c r="N1102" s="6" t="str">
        <f>INDEX(YahooDetails[], MATCH(ZACKS_Screener[Ticker], YahooDetails[Ticker],0), 2)</f>
        <v>Specialty Chemicals</v>
      </c>
      <c r="O110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-0.23996789727126805</v>
      </c>
      <c r="P110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8.7645195353748678E-2</v>
      </c>
      <c r="Q1102" s="17">
        <f>IFERROR(ZACKS_Screener[[#This Row],[Price]]/ZACKS_Screener[[#This Row],[EPS1]], "")</f>
        <v>9.4456177402323114</v>
      </c>
      <c r="R1102" s="17">
        <f>IFERROR(ZACKS_Screener[[#This Row],[Price]]/ZACKS_Screener[[#This Row],[EPS2]], "")</f>
        <v>8.6844660194174761</v>
      </c>
      <c r="S1102" s="17">
        <f>IFERROR(ZACKS_Screener[[#This Row],[PE1]]/(ZACKS_Screener[[#This Row],[EG1]]*100), "")</f>
        <v>-0.39362005700098529</v>
      </c>
      <c r="T1102" s="17">
        <f>IFERROR(ZACKS_Screener[[#This Row],[PE2]]/(ZACKS_Screener[[#This Row],[EG2]]*100), "")</f>
        <v>0.99086618317931929</v>
      </c>
      <c r="U1102"/>
    </row>
    <row r="1103" spans="1:21" x14ac:dyDescent="0.25">
      <c r="A1103" s="20" t="s">
        <v>1883</v>
      </c>
      <c r="B1103" s="34">
        <v>3686.32</v>
      </c>
      <c r="C1103" s="6" t="s">
        <v>1882</v>
      </c>
      <c r="D1103" s="6" t="s">
        <v>22</v>
      </c>
      <c r="E1103" s="6" t="s">
        <v>14</v>
      </c>
      <c r="F1103" s="6" t="s">
        <v>183</v>
      </c>
      <c r="G1103">
        <v>12</v>
      </c>
      <c r="H1103">
        <v>202212</v>
      </c>
      <c r="I1103" s="8">
        <v>9.75</v>
      </c>
      <c r="J1103" s="8">
        <v>-1.5</v>
      </c>
      <c r="K1103" s="8">
        <v>0.18</v>
      </c>
      <c r="L1103" s="8">
        <v>0.53</v>
      </c>
      <c r="M1103" s="35" t="str">
        <f>INDEX(YahooDetails[], MATCH(ZACKS_Screener[Ticker], YahooDetails[Ticker],0), 3)</f>
        <v>Technology</v>
      </c>
      <c r="N1103" s="6" t="str">
        <f>INDEX(YahooDetails[], MATCH(ZACKS_Screener[Ticker], YahooDetails[Ticker],0), 2)</f>
        <v>Software—Application</v>
      </c>
      <c r="O110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10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1.9444444444444446</v>
      </c>
      <c r="Q1103" s="17">
        <f>IFERROR(ZACKS_Screener[[#This Row],[Price]]/ZACKS_Screener[[#This Row],[EPS1]], "")</f>
        <v>54.166666666666671</v>
      </c>
      <c r="R1103" s="17">
        <f>IFERROR(ZACKS_Screener[[#This Row],[Price]]/ZACKS_Screener[[#This Row],[EPS2]], "")</f>
        <v>18.39622641509434</v>
      </c>
      <c r="S1103" s="17">
        <f>IFERROR(ZACKS_Screener[[#This Row],[PE1]]/(ZACKS_Screener[[#This Row],[EG1]]*100), "")</f>
        <v>0.54166666666666674</v>
      </c>
      <c r="T1103" s="17">
        <f>IFERROR(ZACKS_Screener[[#This Row],[PE2]]/(ZACKS_Screener[[#This Row],[EG2]]*100), "")</f>
        <v>9.460916442048517E-2</v>
      </c>
      <c r="U1103"/>
    </row>
    <row r="1104" spans="1:21" x14ac:dyDescent="0.25">
      <c r="A1104" s="20" t="s">
        <v>1885</v>
      </c>
      <c r="B1104" s="34">
        <v>36601.01</v>
      </c>
      <c r="C1104" s="6" t="s">
        <v>1884</v>
      </c>
      <c r="D1104" s="6" t="s">
        <v>13</v>
      </c>
      <c r="E1104" s="6" t="s">
        <v>37</v>
      </c>
      <c r="F1104" s="6" t="s">
        <v>418</v>
      </c>
      <c r="G1104">
        <v>12</v>
      </c>
      <c r="H1104">
        <v>202212</v>
      </c>
      <c r="I1104" s="8">
        <v>2.23</v>
      </c>
      <c r="J1104" s="8">
        <v>0.36</v>
      </c>
      <c r="K1104" s="8">
        <v>0.41</v>
      </c>
      <c r="L1104" s="8">
        <v>0.44</v>
      </c>
      <c r="M1104" s="35" t="str">
        <f>INDEX(YahooDetails[], MATCH(ZACKS_Screener[Ticker], YahooDetails[Ticker],0), 3)</f>
        <v>Financial Services</v>
      </c>
      <c r="N1104" s="6" t="str">
        <f>INDEX(YahooDetails[], MATCH(ZACKS_Screener[Ticker], YahooDetails[Ticker],0), 2)</f>
        <v>Banks—Regional</v>
      </c>
      <c r="O110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0.13888888888888887</v>
      </c>
      <c r="P110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7.3170731707317138E-2</v>
      </c>
      <c r="Q1104" s="17">
        <f>IFERROR(ZACKS_Screener[[#This Row],[Price]]/ZACKS_Screener[[#This Row],[EPS1]], "")</f>
        <v>5.4390243902439028</v>
      </c>
      <c r="R1104" s="17">
        <f>IFERROR(ZACKS_Screener[[#This Row],[Price]]/ZACKS_Screener[[#This Row],[EPS2]], "")</f>
        <v>5.0681818181818183</v>
      </c>
      <c r="S1104" s="17">
        <f>IFERROR(ZACKS_Screener[[#This Row],[PE1]]/(ZACKS_Screener[[#This Row],[EG1]]*100), "")</f>
        <v>0.39160975609756105</v>
      </c>
      <c r="T1104" s="17">
        <f>IFERROR(ZACKS_Screener[[#This Row],[PE2]]/(ZACKS_Screener[[#This Row],[EG2]]*100), "")</f>
        <v>0.69265151515151457</v>
      </c>
      <c r="U1104"/>
    </row>
    <row r="1105" spans="1:21" x14ac:dyDescent="0.25">
      <c r="A1105" s="20" t="s">
        <v>1887</v>
      </c>
      <c r="B1105" s="34">
        <v>20642.509999999998</v>
      </c>
      <c r="C1105" s="6" t="s">
        <v>1886</v>
      </c>
      <c r="D1105" s="6" t="s">
        <v>13</v>
      </c>
      <c r="E1105" s="6" t="s">
        <v>330</v>
      </c>
      <c r="F1105" s="6" t="s">
        <v>664</v>
      </c>
      <c r="G1105">
        <v>12</v>
      </c>
      <c r="H1105">
        <v>202212</v>
      </c>
      <c r="I1105" s="8">
        <v>89.13</v>
      </c>
      <c r="J1105" s="8">
        <v>0.64</v>
      </c>
      <c r="K1105" s="8">
        <v>0.4</v>
      </c>
      <c r="L1105" s="8">
        <v>1.1299999999999999</v>
      </c>
      <c r="M1105" s="35" t="str">
        <f>INDEX(YahooDetails[], MATCH(ZACKS_Screener[Ticker], YahooDetails[Ticker],0), 3)</f>
        <v>Communication Services</v>
      </c>
      <c r="N1105" s="6" t="str">
        <f>INDEX(YahooDetails[], MATCH(ZACKS_Screener[Ticker], YahooDetails[Ticker],0), 2)</f>
        <v>Entertainment</v>
      </c>
      <c r="O110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-0.375</v>
      </c>
      <c r="P110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1.8249999999999995</v>
      </c>
      <c r="Q1105" s="17">
        <f>IFERROR(ZACKS_Screener[[#This Row],[Price]]/ZACKS_Screener[[#This Row],[EPS1]], "")</f>
        <v>222.82499999999999</v>
      </c>
      <c r="R1105" s="17">
        <f>IFERROR(ZACKS_Screener[[#This Row],[Price]]/ZACKS_Screener[[#This Row],[EPS2]], "")</f>
        <v>78.876106194690266</v>
      </c>
      <c r="S1105" s="17">
        <f>IFERROR(ZACKS_Screener[[#This Row],[PE1]]/(ZACKS_Screener[[#This Row],[EG1]]*100), "")</f>
        <v>-5.9419999999999993</v>
      </c>
      <c r="T1105" s="17">
        <f>IFERROR(ZACKS_Screener[[#This Row],[PE2]]/(ZACKS_Screener[[#This Row],[EG2]]*100), "")</f>
        <v>0.43219784216268653</v>
      </c>
      <c r="U1105"/>
    </row>
    <row r="1106" spans="1:21" x14ac:dyDescent="0.25">
      <c r="A1106" s="20" t="s">
        <v>3935</v>
      </c>
      <c r="B1106" s="34">
        <v>2259.0100000000002</v>
      </c>
      <c r="C1106" s="6" t="s">
        <v>3934</v>
      </c>
      <c r="D1106" s="6" t="s">
        <v>22</v>
      </c>
      <c r="E1106" s="6" t="s">
        <v>18</v>
      </c>
      <c r="F1106" s="6" t="s">
        <v>1437</v>
      </c>
      <c r="G1106">
        <v>12</v>
      </c>
      <c r="H1106">
        <v>202212</v>
      </c>
      <c r="I1106" s="8">
        <v>11.82</v>
      </c>
      <c r="J1106" s="8">
        <v>0.16</v>
      </c>
      <c r="K1106" s="8">
        <v>0.38</v>
      </c>
      <c r="L1106" s="8">
        <v>0.5</v>
      </c>
      <c r="M1106" s="35" t="str">
        <f>INDEX(YahooDetails[], MATCH(ZACKS_Screener[Ticker], YahooDetails[Ticker],0), 3)</f>
        <v>Industrials</v>
      </c>
      <c r="N1106" s="6" t="str">
        <f>INDEX(YahooDetails[], MATCH(ZACKS_Screener[Ticker], YahooDetails[Ticker],0), 2)</f>
        <v>Specialty Business Services</v>
      </c>
      <c r="O110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1.375</v>
      </c>
      <c r="P110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0.31578947368421051</v>
      </c>
      <c r="Q1106" s="17">
        <f>IFERROR(ZACKS_Screener[[#This Row],[Price]]/ZACKS_Screener[[#This Row],[EPS1]], "")</f>
        <v>31.105263157894736</v>
      </c>
      <c r="R1106" s="17">
        <f>IFERROR(ZACKS_Screener[[#This Row],[Price]]/ZACKS_Screener[[#This Row],[EPS2]], "")</f>
        <v>23.64</v>
      </c>
      <c r="S1106" s="17">
        <f>IFERROR(ZACKS_Screener[[#This Row],[PE1]]/(ZACKS_Screener[[#This Row],[EG1]]*100), "")</f>
        <v>0.2262200956937799</v>
      </c>
      <c r="T1106" s="17">
        <f>IFERROR(ZACKS_Screener[[#This Row],[PE2]]/(ZACKS_Screener[[#This Row],[EG2]]*100), "")</f>
        <v>0.74860000000000004</v>
      </c>
      <c r="U1106"/>
    </row>
    <row r="1107" spans="1:21" x14ac:dyDescent="0.25">
      <c r="A1107" s="20" t="s">
        <v>1889</v>
      </c>
      <c r="B1107" s="34">
        <v>4295.07</v>
      </c>
      <c r="C1107" s="6" t="s">
        <v>1888</v>
      </c>
      <c r="D1107" s="6" t="s">
        <v>13</v>
      </c>
      <c r="E1107" s="6" t="s">
        <v>30</v>
      </c>
      <c r="F1107" s="6" t="s">
        <v>939</v>
      </c>
      <c r="G1107">
        <v>1</v>
      </c>
      <c r="H1107">
        <v>202301</v>
      </c>
      <c r="I1107" s="8">
        <v>15.76</v>
      </c>
      <c r="J1107" s="8">
        <v>4.4800000000000004</v>
      </c>
      <c r="K1107" s="8">
        <v>3.05</v>
      </c>
      <c r="L1107" s="8">
        <v>3.21</v>
      </c>
      <c r="M1107" s="35" t="str">
        <f>INDEX(YahooDetails[], MATCH(ZACKS_Screener[Ticker], YahooDetails[Ticker],0), 3)</f>
        <v>Consumer Cyclical</v>
      </c>
      <c r="N1107" s="6" t="str">
        <f>INDEX(YahooDetails[], MATCH(ZACKS_Screener[Ticker], YahooDetails[Ticker],0), 2)</f>
        <v>Department Stores</v>
      </c>
      <c r="O110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-0.31919642857142866</v>
      </c>
      <c r="P110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5.2459016393442671E-2</v>
      </c>
      <c r="Q1107" s="17">
        <f>IFERROR(ZACKS_Screener[[#This Row],[Price]]/ZACKS_Screener[[#This Row],[EPS1]], "")</f>
        <v>5.1672131147540989</v>
      </c>
      <c r="R1107" s="17">
        <f>IFERROR(ZACKS_Screener[[#This Row],[Price]]/ZACKS_Screener[[#This Row],[EPS2]], "")</f>
        <v>4.9096573208722738</v>
      </c>
      <c r="S1107" s="17">
        <f>IFERROR(ZACKS_Screener[[#This Row],[PE1]]/(ZACKS_Screener[[#This Row],[EG1]]*100), "")</f>
        <v>-0.16188192135733118</v>
      </c>
      <c r="T1107" s="17">
        <f>IFERROR(ZACKS_Screener[[#This Row],[PE2]]/(ZACKS_Screener[[#This Row],[EG2]]*100), "")</f>
        <v>0.93590342679127636</v>
      </c>
      <c r="U1107"/>
    </row>
    <row r="1108" spans="1:21" x14ac:dyDescent="0.25">
      <c r="A1108" s="20" t="s">
        <v>1891</v>
      </c>
      <c r="B1108" s="34">
        <v>355084.53</v>
      </c>
      <c r="C1108" s="6" t="s">
        <v>1890</v>
      </c>
      <c r="D1108" s="6" t="s">
        <v>13</v>
      </c>
      <c r="E1108" s="6" t="s">
        <v>85</v>
      </c>
      <c r="F1108" s="6" t="s">
        <v>981</v>
      </c>
      <c r="G1108">
        <v>12</v>
      </c>
      <c r="H1108">
        <v>202212</v>
      </c>
      <c r="I1108" s="8">
        <v>374.62</v>
      </c>
      <c r="J1108" s="8">
        <v>10.65</v>
      </c>
      <c r="K1108" s="8">
        <v>12.25</v>
      </c>
      <c r="L1108" s="8">
        <v>14.31</v>
      </c>
      <c r="M1108" s="35" t="str">
        <f>INDEX(YahooDetails[], MATCH(ZACKS_Screener[Ticker], YahooDetails[Ticker],0), 3)</f>
        <v>Financial Services</v>
      </c>
      <c r="N1108" s="6" t="str">
        <f>INDEX(YahooDetails[], MATCH(ZACKS_Screener[Ticker], YahooDetails[Ticker],0), 2)</f>
        <v>Credit Services</v>
      </c>
      <c r="O110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0.15023474178403751</v>
      </c>
      <c r="P110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0.16816326530612249</v>
      </c>
      <c r="Q1108" s="17">
        <f>IFERROR(ZACKS_Screener[[#This Row],[Price]]/ZACKS_Screener[[#This Row],[EPS1]], "")</f>
        <v>30.581224489795918</v>
      </c>
      <c r="R1108" s="17">
        <f>IFERROR(ZACKS_Screener[[#This Row],[Price]]/ZACKS_Screener[[#This Row],[EPS2]], "")</f>
        <v>26.178895877009083</v>
      </c>
      <c r="S1108" s="17">
        <f>IFERROR(ZACKS_Screener[[#This Row],[PE1]]/(ZACKS_Screener[[#This Row],[EG1]]*100), "")</f>
        <v>2.0355627551020414</v>
      </c>
      <c r="T1108" s="17">
        <f>IFERROR(ZACKS_Screener[[#This Row],[PE2]]/(ZACKS_Screener[[#This Row],[EG2]]*100), "")</f>
        <v>1.5567547305502969</v>
      </c>
      <c r="U1108"/>
    </row>
    <row r="1109" spans="1:21" x14ac:dyDescent="0.25">
      <c r="A1109" s="20" t="s">
        <v>1893</v>
      </c>
      <c r="B1109" s="34">
        <v>17920.099999999999</v>
      </c>
      <c r="C1109" s="6" t="s">
        <v>1892</v>
      </c>
      <c r="D1109" s="6" t="s">
        <v>13</v>
      </c>
      <c r="E1109" s="6" t="s">
        <v>37</v>
      </c>
      <c r="F1109" s="6" t="s">
        <v>168</v>
      </c>
      <c r="G1109">
        <v>12</v>
      </c>
      <c r="H1109">
        <v>202212</v>
      </c>
      <c r="I1109" s="8">
        <v>153.61000000000001</v>
      </c>
      <c r="J1109" s="8">
        <v>8.5</v>
      </c>
      <c r="K1109" s="8">
        <v>9.15</v>
      </c>
      <c r="L1109" s="8">
        <v>9.34</v>
      </c>
      <c r="M1109" s="35" t="str">
        <f>INDEX(YahooDetails[], MATCH(ZACKS_Screener[Ticker], YahooDetails[Ticker],0), 3)</f>
        <v>Real Estate</v>
      </c>
      <c r="N1109" s="6" t="str">
        <f>INDEX(YahooDetails[], MATCH(ZACKS_Screener[Ticker], YahooDetails[Ticker],0), 2)</f>
        <v>REIT—Residential</v>
      </c>
      <c r="O110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7.6470588235294165E-2</v>
      </c>
      <c r="P110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2.0765027322404317E-2</v>
      </c>
      <c r="Q1109" s="17">
        <f>IFERROR(ZACKS_Screener[[#This Row],[Price]]/ZACKS_Screener[[#This Row],[EPS1]], "")</f>
        <v>16.787978142076504</v>
      </c>
      <c r="R1109" s="17">
        <f>IFERROR(ZACKS_Screener[[#This Row],[Price]]/ZACKS_Screener[[#This Row],[EPS2]], "")</f>
        <v>16.446466809421842</v>
      </c>
      <c r="S1109" s="17">
        <f>IFERROR(ZACKS_Screener[[#This Row],[PE1]]/(ZACKS_Screener[[#This Row],[EG1]]*100), "")</f>
        <v>2.195350987810003</v>
      </c>
      <c r="T1109" s="17">
        <f>IFERROR(ZACKS_Screener[[#This Row],[PE2]]/(ZACKS_Screener[[#This Row],[EG2]]*100), "")</f>
        <v>7.9202721740110666</v>
      </c>
      <c r="U1109"/>
    </row>
    <row r="1110" spans="1:21" x14ac:dyDescent="0.25">
      <c r="A1110" s="20" t="s">
        <v>3938</v>
      </c>
      <c r="B1110" s="34">
        <v>2344.54</v>
      </c>
      <c r="C1110" s="6" t="s">
        <v>3937</v>
      </c>
      <c r="D1110" s="6" t="s">
        <v>13</v>
      </c>
      <c r="E1110" s="6" t="s">
        <v>37</v>
      </c>
      <c r="F1110" s="6" t="s">
        <v>98</v>
      </c>
      <c r="G1110">
        <v>12</v>
      </c>
      <c r="H1110">
        <v>202212</v>
      </c>
      <c r="I1110" s="8">
        <v>10.9</v>
      </c>
      <c r="J1110" s="8">
        <v>1.96</v>
      </c>
      <c r="K1110" s="8">
        <v>1.8</v>
      </c>
      <c r="L1110" s="8">
        <v>1.83</v>
      </c>
      <c r="M1110" s="35" t="str">
        <f>INDEX(YahooDetails[], MATCH(ZACKS_Screener[Ticker], YahooDetails[Ticker],0), 3)</f>
        <v>Real Estate</v>
      </c>
      <c r="N1110" s="6" t="str">
        <f>INDEX(YahooDetails[], MATCH(ZACKS_Screener[Ticker], YahooDetails[Ticker],0), 2)</f>
        <v>REIT—Retail</v>
      </c>
      <c r="O111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-8.1632653061224456E-2</v>
      </c>
      <c r="P111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1.666666666666668E-2</v>
      </c>
      <c r="Q1110" s="17">
        <f>IFERROR(ZACKS_Screener[[#This Row],[Price]]/ZACKS_Screener[[#This Row],[EPS1]], "")</f>
        <v>6.0555555555555554</v>
      </c>
      <c r="R1110" s="17">
        <f>IFERROR(ZACKS_Screener[[#This Row],[Price]]/ZACKS_Screener[[#This Row],[EPS2]], "")</f>
        <v>5.9562841530054644</v>
      </c>
      <c r="S1110" s="17">
        <f>IFERROR(ZACKS_Screener[[#This Row],[PE1]]/(ZACKS_Screener[[#This Row],[EG1]]*100), "")</f>
        <v>-0.74180555555555583</v>
      </c>
      <c r="T1110" s="17">
        <f>IFERROR(ZACKS_Screener[[#This Row],[PE2]]/(ZACKS_Screener[[#This Row],[EG2]]*100), "")</f>
        <v>3.5737704918032756</v>
      </c>
      <c r="U1110"/>
    </row>
    <row r="1111" spans="1:21" x14ac:dyDescent="0.25">
      <c r="A1111" s="20" t="s">
        <v>1895</v>
      </c>
      <c r="B1111" s="34">
        <v>3117.28</v>
      </c>
      <c r="C1111" s="6" t="s">
        <v>1894</v>
      </c>
      <c r="D1111" s="6" t="s">
        <v>13</v>
      </c>
      <c r="E1111" s="6" t="s">
        <v>37</v>
      </c>
      <c r="F1111" s="6" t="s">
        <v>299</v>
      </c>
      <c r="G1111">
        <v>12</v>
      </c>
      <c r="H1111">
        <v>202212</v>
      </c>
      <c r="I1111" s="8">
        <v>38.74</v>
      </c>
      <c r="J1111" s="8">
        <v>3.29</v>
      </c>
      <c r="K1111" s="8">
        <v>3.96</v>
      </c>
      <c r="L1111" s="8">
        <v>3.81</v>
      </c>
      <c r="M1111" s="35" t="str">
        <f>INDEX(YahooDetails[], MATCH(ZACKS_Screener[Ticker], YahooDetails[Ticker],0), 3)</f>
        <v>Financial Services</v>
      </c>
      <c r="N1111" s="6" t="str">
        <f>INDEX(YahooDetails[], MATCH(ZACKS_Screener[Ticker], YahooDetails[Ticker],0), 2)</f>
        <v>Asset Management</v>
      </c>
      <c r="O111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0.20364741641337383</v>
      </c>
      <c r="P111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-3.7878787878787859E-2</v>
      </c>
      <c r="Q1111" s="17">
        <f>IFERROR(ZACKS_Screener[[#This Row],[Price]]/ZACKS_Screener[[#This Row],[EPS1]], "")</f>
        <v>9.7828282828282838</v>
      </c>
      <c r="R1111" s="17">
        <f>IFERROR(ZACKS_Screener[[#This Row],[Price]]/ZACKS_Screener[[#This Row],[EPS2]], "")</f>
        <v>10.167979002624673</v>
      </c>
      <c r="S1111" s="17">
        <f>IFERROR(ZACKS_Screener[[#This Row],[PE1]]/(ZACKS_Screener[[#This Row],[EG1]]*100), "")</f>
        <v>0.4803806723955979</v>
      </c>
      <c r="T1111" s="17">
        <f>IFERROR(ZACKS_Screener[[#This Row],[PE2]]/(ZACKS_Screener[[#This Row],[EG2]]*100), "")</f>
        <v>-2.6843464566929152</v>
      </c>
      <c r="U1111"/>
    </row>
    <row r="1112" spans="1:21" x14ac:dyDescent="0.25">
      <c r="A1112" s="20" t="s">
        <v>1897</v>
      </c>
      <c r="B1112" s="34">
        <v>3878.77</v>
      </c>
      <c r="C1112" s="6" t="s">
        <v>1896</v>
      </c>
      <c r="D1112" s="6" t="s">
        <v>13</v>
      </c>
      <c r="E1112" s="6" t="s">
        <v>85</v>
      </c>
      <c r="F1112" s="6" t="s">
        <v>1898</v>
      </c>
      <c r="G1112">
        <v>12</v>
      </c>
      <c r="H1112">
        <v>202212</v>
      </c>
      <c r="I1112" s="8">
        <v>76.92</v>
      </c>
      <c r="J1112" s="8">
        <v>8.52</v>
      </c>
      <c r="K1112" s="8">
        <v>6.22</v>
      </c>
      <c r="L1112" s="8">
        <v>7.17</v>
      </c>
      <c r="M1112" s="35" t="str">
        <f>INDEX(YahooDetails[], MATCH(ZACKS_Screener[Ticker], YahooDetails[Ticker],0), 3)</f>
        <v>Industrials</v>
      </c>
      <c r="N1112" s="6" t="str">
        <f>INDEX(YahooDetails[], MATCH(ZACKS_Screener[Ticker], YahooDetails[Ticker],0), 2)</f>
        <v>Staffing &amp; Employment Services</v>
      </c>
      <c r="O111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-0.2699530516431925</v>
      </c>
      <c r="P111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0.15273311897106112</v>
      </c>
      <c r="Q1112" s="17">
        <f>IFERROR(ZACKS_Screener[[#This Row],[Price]]/ZACKS_Screener[[#This Row],[EPS1]], "")</f>
        <v>12.366559485530548</v>
      </c>
      <c r="R1112" s="17">
        <f>IFERROR(ZACKS_Screener[[#This Row],[Price]]/ZACKS_Screener[[#This Row],[EPS2]], "")</f>
        <v>10.728033472803348</v>
      </c>
      <c r="S1112" s="17">
        <f>IFERROR(ZACKS_Screener[[#This Row],[PE1]]/(ZACKS_Screener[[#This Row],[EG1]]*100), "")</f>
        <v>-0.45810037746400117</v>
      </c>
      <c r="T1112" s="17">
        <f>IFERROR(ZACKS_Screener[[#This Row],[PE2]]/(ZACKS_Screener[[#This Row],[EG2]]*100), "")</f>
        <v>0.70240387579828223</v>
      </c>
      <c r="U1112"/>
    </row>
    <row r="1113" spans="1:21" x14ac:dyDescent="0.25">
      <c r="A1113" s="20" t="s">
        <v>1900</v>
      </c>
      <c r="B1113" s="34">
        <v>11857.78</v>
      </c>
      <c r="C1113" s="6" t="s">
        <v>1899</v>
      </c>
      <c r="D1113" s="6" t="s">
        <v>22</v>
      </c>
      <c r="E1113" s="6" t="s">
        <v>14</v>
      </c>
      <c r="F1113" s="6" t="s">
        <v>95</v>
      </c>
      <c r="G1113">
        <v>12</v>
      </c>
      <c r="H1113">
        <v>202212</v>
      </c>
      <c r="I1113" s="8">
        <v>191.17</v>
      </c>
      <c r="J1113" s="8">
        <v>2.76</v>
      </c>
      <c r="K1113" s="8">
        <v>2.87</v>
      </c>
      <c r="L1113" s="8">
        <v>3.28</v>
      </c>
      <c r="M1113" s="35" t="str">
        <f>INDEX(YahooDetails[], MATCH(ZACKS_Screener[Ticker], YahooDetails[Ticker],0), 3)</f>
        <v>Technology</v>
      </c>
      <c r="N1113" s="6" t="str">
        <f>INDEX(YahooDetails[], MATCH(ZACKS_Screener[Ticker], YahooDetails[Ticker],0), 2)</f>
        <v>Software—Application</v>
      </c>
      <c r="O111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3.9855072463768237E-2</v>
      </c>
      <c r="P111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0.14285714285714274</v>
      </c>
      <c r="Q1113" s="17">
        <f>IFERROR(ZACKS_Screener[[#This Row],[Price]]/ZACKS_Screener[[#This Row],[EPS1]], "")</f>
        <v>66.609756097560975</v>
      </c>
      <c r="R1113" s="17">
        <f>IFERROR(ZACKS_Screener[[#This Row],[Price]]/ZACKS_Screener[[#This Row],[EPS2]], "")</f>
        <v>58.283536585365852</v>
      </c>
      <c r="S1113" s="17">
        <f>IFERROR(ZACKS_Screener[[#This Row],[PE1]]/(ZACKS_Screener[[#This Row],[EG1]]*100), "")</f>
        <v>16.712993348115248</v>
      </c>
      <c r="T1113" s="17">
        <f>IFERROR(ZACKS_Screener[[#This Row],[PE2]]/(ZACKS_Screener[[#This Row],[EG2]]*100), "")</f>
        <v>4.0798475609756126</v>
      </c>
      <c r="U1113"/>
    </row>
    <row r="1114" spans="1:21" x14ac:dyDescent="0.25">
      <c r="A1114" s="20" t="s">
        <v>1902</v>
      </c>
      <c r="B1114" s="34">
        <v>3706.76</v>
      </c>
      <c r="C1114" s="6" t="s">
        <v>1901</v>
      </c>
      <c r="D1114" s="6" t="s">
        <v>13</v>
      </c>
      <c r="E1114" s="6" t="s">
        <v>330</v>
      </c>
      <c r="F1114" s="6" t="s">
        <v>664</v>
      </c>
      <c r="G1114">
        <v>6</v>
      </c>
      <c r="H1114">
        <v>202206</v>
      </c>
      <c r="I1114" s="8">
        <v>22.5</v>
      </c>
      <c r="J1114" s="8">
        <v>-0.28000000000000003</v>
      </c>
      <c r="K1114" s="8">
        <v>-0.26</v>
      </c>
      <c r="L1114" s="8">
        <v>-0.13</v>
      </c>
      <c r="M1114" s="35" t="str">
        <f>INDEX(YahooDetails[], MATCH(ZACKS_Screener[Ticker], YahooDetails[Ticker],0), 3)</f>
        <v>Communication Services</v>
      </c>
      <c r="N1114" s="6" t="str">
        <f>INDEX(YahooDetails[], MATCH(ZACKS_Screener[Ticker], YahooDetails[Ticker],0), 2)</f>
        <v>Entertainment</v>
      </c>
      <c r="O111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7.142857142857148E-2</v>
      </c>
      <c r="P111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</v>
      </c>
      <c r="Q1114" s="17">
        <f>IFERROR(ZACKS_Screener[[#This Row],[Price]]/ZACKS_Screener[[#This Row],[EPS1]], "")</f>
        <v>-86.538461538461533</v>
      </c>
      <c r="R1114" s="17">
        <f>IFERROR(ZACKS_Screener[[#This Row],[Price]]/ZACKS_Screener[[#This Row],[EPS2]], "")</f>
        <v>-173.07692307692307</v>
      </c>
      <c r="S1114" s="17">
        <f>IFERROR(ZACKS_Screener[[#This Row],[PE1]]/(ZACKS_Screener[[#This Row],[EG1]]*100), "")</f>
        <v>-12.115384615384606</v>
      </c>
      <c r="T1114" s="17">
        <f>IFERROR(ZACKS_Screener[[#This Row],[PE2]]/(ZACKS_Screener[[#This Row],[EG2]]*100), "")</f>
        <v>-3.4615384615384612</v>
      </c>
      <c r="U1114"/>
    </row>
    <row r="1115" spans="1:21" x14ac:dyDescent="0.25">
      <c r="A1115" s="20" t="s">
        <v>1904</v>
      </c>
      <c r="B1115" s="34">
        <v>52719.92</v>
      </c>
      <c r="C1115" s="6" t="s">
        <v>1903</v>
      </c>
      <c r="D1115" s="6" t="s">
        <v>22</v>
      </c>
      <c r="E1115" s="6" t="s">
        <v>330</v>
      </c>
      <c r="F1115" s="6" t="s">
        <v>707</v>
      </c>
      <c r="G1115">
        <v>12</v>
      </c>
      <c r="H1115">
        <v>202212</v>
      </c>
      <c r="I1115" s="8">
        <v>173.79</v>
      </c>
      <c r="J1115" s="8">
        <v>6.69</v>
      </c>
      <c r="K1115" s="8">
        <v>8.39</v>
      </c>
      <c r="L1115" s="8">
        <v>9.08</v>
      </c>
      <c r="M1115" s="35" t="str">
        <f>INDEX(YahooDetails[], MATCH(ZACKS_Screener[Ticker], YahooDetails[Ticker],0), 3)</f>
        <v>Consumer Cyclical</v>
      </c>
      <c r="N1115" s="6" t="str">
        <f>INDEX(YahooDetails[], MATCH(ZACKS_Screener[Ticker], YahooDetails[Ticker],0), 2)</f>
        <v>Lodging</v>
      </c>
      <c r="O111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0.25411061285500747</v>
      </c>
      <c r="P111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8.2240762812872403E-2</v>
      </c>
      <c r="Q1115" s="17">
        <f>IFERROR(ZACKS_Screener[[#This Row],[Price]]/ZACKS_Screener[[#This Row],[EPS1]], "")</f>
        <v>20.71394517282479</v>
      </c>
      <c r="R1115" s="17">
        <f>IFERROR(ZACKS_Screener[[#This Row],[Price]]/ZACKS_Screener[[#This Row],[EPS2]], "")</f>
        <v>19.139867841409689</v>
      </c>
      <c r="S1115" s="17">
        <f>IFERROR(ZACKS_Screener[[#This Row],[PE1]]/(ZACKS_Screener[[#This Row],[EG1]]*100), "")</f>
        <v>0.81515466591881092</v>
      </c>
      <c r="T1115" s="17">
        <f>IFERROR(ZACKS_Screener[[#This Row],[PE2]]/(ZACKS_Screener[[#This Row],[EG2]]*100), "")</f>
        <v>2.3272969737598177</v>
      </c>
      <c r="U1115"/>
    </row>
    <row r="1116" spans="1:21" x14ac:dyDescent="0.25">
      <c r="A1116" s="20" t="s">
        <v>1906</v>
      </c>
      <c r="B1116" s="34">
        <v>12607.21</v>
      </c>
      <c r="C1116" s="6" t="s">
        <v>1905</v>
      </c>
      <c r="D1116" s="6" t="s">
        <v>13</v>
      </c>
      <c r="E1116" s="6" t="s">
        <v>26</v>
      </c>
      <c r="F1116" s="6" t="s">
        <v>64</v>
      </c>
      <c r="G1116">
        <v>12</v>
      </c>
      <c r="H1116">
        <v>202212</v>
      </c>
      <c r="I1116" s="8">
        <v>56.01</v>
      </c>
      <c r="J1116" s="8">
        <v>3.77</v>
      </c>
      <c r="K1116" s="8">
        <v>3.35</v>
      </c>
      <c r="L1116" s="8">
        <v>3.75</v>
      </c>
      <c r="M1116" s="35" t="str">
        <f>INDEX(YahooDetails[], MATCH(ZACKS_Screener[Ticker], YahooDetails[Ticker],0), 3)</f>
        <v>Industrials</v>
      </c>
      <c r="N1116" s="6" t="str">
        <f>INDEX(YahooDetails[], MATCH(ZACKS_Screener[Ticker], YahooDetails[Ticker],0), 2)</f>
        <v>Building Products &amp; Equipment</v>
      </c>
      <c r="O111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-0.11140583554376655</v>
      </c>
      <c r="P111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0.11940298507462684</v>
      </c>
      <c r="Q1116" s="17">
        <f>IFERROR(ZACKS_Screener[[#This Row],[Price]]/ZACKS_Screener[[#This Row],[EPS1]], "")</f>
        <v>16.719402985074627</v>
      </c>
      <c r="R1116" s="17">
        <f>IFERROR(ZACKS_Screener[[#This Row],[Price]]/ZACKS_Screener[[#This Row],[EPS2]], "")</f>
        <v>14.936</v>
      </c>
      <c r="S1116" s="17">
        <f>IFERROR(ZACKS_Screener[[#This Row],[PE1]]/(ZACKS_Screener[[#This Row],[EG1]]*100), "")</f>
        <v>-1.500765458422175</v>
      </c>
      <c r="T1116" s="17">
        <f>IFERROR(ZACKS_Screener[[#This Row],[PE2]]/(ZACKS_Screener[[#This Row],[EG2]]*100), "")</f>
        <v>1.2508900000000003</v>
      </c>
      <c r="U1116"/>
    </row>
    <row r="1117" spans="1:21" x14ac:dyDescent="0.25">
      <c r="A1117" s="20" t="s">
        <v>1908</v>
      </c>
      <c r="B1117" s="34">
        <v>8675.92</v>
      </c>
      <c r="C1117" s="6" t="s">
        <v>1907</v>
      </c>
      <c r="D1117" s="6" t="s">
        <v>22</v>
      </c>
      <c r="E1117" s="6" t="s">
        <v>41</v>
      </c>
      <c r="F1117" s="6" t="s">
        <v>48</v>
      </c>
      <c r="G1117">
        <v>12</v>
      </c>
      <c r="H1117">
        <v>202212</v>
      </c>
      <c r="I1117" s="8">
        <v>164.34</v>
      </c>
      <c r="J1117" s="8">
        <v>4.59</v>
      </c>
      <c r="K1117" s="8">
        <v>4.76</v>
      </c>
      <c r="L1117" s="8">
        <v>5.33</v>
      </c>
      <c r="M1117" s="35" t="str">
        <f>INDEX(YahooDetails[], MATCH(ZACKS_Screener[Ticker], YahooDetails[Ticker],0), 3)</f>
        <v>Healthcare</v>
      </c>
      <c r="N1117" s="6" t="str">
        <f>INDEX(YahooDetails[], MATCH(ZACKS_Screener[Ticker], YahooDetails[Ticker],0), 2)</f>
        <v>Medical Devices</v>
      </c>
      <c r="O111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3.7037037037037021E-2</v>
      </c>
      <c r="P111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0.11974789915966393</v>
      </c>
      <c r="Q1117" s="17">
        <f>IFERROR(ZACKS_Screener[[#This Row],[Price]]/ZACKS_Screener[[#This Row],[EPS1]], "")</f>
        <v>34.525210084033617</v>
      </c>
      <c r="R1117" s="17">
        <f>IFERROR(ZACKS_Screener[[#This Row],[Price]]/ZACKS_Screener[[#This Row],[EPS2]], "")</f>
        <v>30.833020637898688</v>
      </c>
      <c r="S1117" s="17">
        <f>IFERROR(ZACKS_Screener[[#This Row],[PE1]]/(ZACKS_Screener[[#This Row],[EG1]]*100), "")</f>
        <v>9.3218067226890806</v>
      </c>
      <c r="T1117" s="17">
        <f>IFERROR(ZACKS_Screener[[#This Row],[PE2]]/(ZACKS_Screener[[#This Row],[EG2]]*100), "")</f>
        <v>2.5748276883578542</v>
      </c>
      <c r="U1117"/>
    </row>
    <row r="1118" spans="1:21" x14ac:dyDescent="0.25">
      <c r="A1118" s="20" t="s">
        <v>1910</v>
      </c>
      <c r="B1118" s="34">
        <v>6417.24</v>
      </c>
      <c r="C1118" s="6" t="s">
        <v>1909</v>
      </c>
      <c r="D1118" s="6" t="s">
        <v>22</v>
      </c>
      <c r="E1118" s="6" t="s">
        <v>330</v>
      </c>
      <c r="F1118" s="6" t="s">
        <v>352</v>
      </c>
      <c r="G1118">
        <v>12</v>
      </c>
      <c r="H1118">
        <v>202212</v>
      </c>
      <c r="I1118" s="8">
        <v>18.13</v>
      </c>
      <c r="J1118" s="8">
        <v>1.25</v>
      </c>
      <c r="K1118" s="8">
        <v>1.1499999999999999</v>
      </c>
      <c r="L1118" s="8">
        <v>1.44</v>
      </c>
      <c r="M1118" s="35" t="str">
        <f>INDEX(YahooDetails[], MATCH(ZACKS_Screener[Ticker], YahooDetails[Ticker],0), 3)</f>
        <v>Consumer Cyclical</v>
      </c>
      <c r="N1118" s="6" t="str">
        <f>INDEX(YahooDetails[], MATCH(ZACKS_Screener[Ticker], YahooDetails[Ticker],0), 2)</f>
        <v>Leisure</v>
      </c>
      <c r="O111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-8.0000000000000071E-2</v>
      </c>
      <c r="P111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0.2521739130434783</v>
      </c>
      <c r="Q1118" s="17">
        <f>IFERROR(ZACKS_Screener[[#This Row],[Price]]/ZACKS_Screener[[#This Row],[EPS1]], "")</f>
        <v>15.765217391304349</v>
      </c>
      <c r="R1118" s="17">
        <f>IFERROR(ZACKS_Screener[[#This Row],[Price]]/ZACKS_Screener[[#This Row],[EPS2]], "")</f>
        <v>12.590277777777777</v>
      </c>
      <c r="S1118" s="17">
        <f>IFERROR(ZACKS_Screener[[#This Row],[PE1]]/(ZACKS_Screener[[#This Row],[EG1]]*100), "")</f>
        <v>-1.9706521739130418</v>
      </c>
      <c r="T1118" s="17">
        <f>IFERROR(ZACKS_Screener[[#This Row],[PE2]]/(ZACKS_Screener[[#This Row],[EG2]]*100), "")</f>
        <v>0.49926963601532554</v>
      </c>
      <c r="U1118"/>
    </row>
    <row r="1119" spans="1:21" x14ac:dyDescent="0.25">
      <c r="A1119" s="20" t="s">
        <v>3942</v>
      </c>
      <c r="B1119" s="34">
        <v>2650.52</v>
      </c>
      <c r="C1119" s="6" t="s">
        <v>3941</v>
      </c>
      <c r="D1119" s="6" t="s">
        <v>13</v>
      </c>
      <c r="E1119" s="6" t="s">
        <v>23</v>
      </c>
      <c r="F1119" s="6" t="s">
        <v>334</v>
      </c>
      <c r="G1119">
        <v>12</v>
      </c>
      <c r="H1119">
        <v>202212</v>
      </c>
      <c r="I1119" s="8">
        <v>73.92</v>
      </c>
      <c r="J1119" s="8">
        <v>27.07</v>
      </c>
      <c r="K1119" s="8">
        <v>4.6100000000000003</v>
      </c>
      <c r="L1119" s="8">
        <v>4.92</v>
      </c>
      <c r="M1119" s="35" t="str">
        <f>INDEX(YahooDetails[], MATCH(ZACKS_Screener[Ticker], YahooDetails[Ticker],0), 3)</f>
        <v>Industrials</v>
      </c>
      <c r="N1119" s="6" t="str">
        <f>INDEX(YahooDetails[], MATCH(ZACKS_Screener[Ticker], YahooDetails[Ticker],0), 2)</f>
        <v>Marine Shipping</v>
      </c>
      <c r="O111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-0.82970077576653123</v>
      </c>
      <c r="P111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6.7245119305856749E-2</v>
      </c>
      <c r="Q1119" s="17">
        <f>IFERROR(ZACKS_Screener[[#This Row],[Price]]/ZACKS_Screener[[#This Row],[EPS1]], "")</f>
        <v>16.034707158351409</v>
      </c>
      <c r="R1119" s="17">
        <f>IFERROR(ZACKS_Screener[[#This Row],[Price]]/ZACKS_Screener[[#This Row],[EPS2]], "")</f>
        <v>15.02439024390244</v>
      </c>
      <c r="S1119" s="17">
        <f>IFERROR(ZACKS_Screener[[#This Row],[PE1]]/(ZACKS_Screener[[#This Row],[EG1]]*100), "")</f>
        <v>-0.19325891486045085</v>
      </c>
      <c r="T1119" s="17">
        <f>IFERROR(ZACKS_Screener[[#This Row],[PE2]]/(ZACKS_Screener[[#This Row],[EG2]]*100), "")</f>
        <v>2.2342722265932364</v>
      </c>
      <c r="U1119"/>
    </row>
    <row r="1120" spans="1:21" x14ac:dyDescent="0.25">
      <c r="A1120" s="20" t="s">
        <v>1911</v>
      </c>
      <c r="B1120" s="34">
        <v>27317.19</v>
      </c>
      <c r="C1120" s="6" t="s">
        <v>90</v>
      </c>
      <c r="D1120" s="6" t="s">
        <v>22</v>
      </c>
      <c r="E1120" s="6" t="s">
        <v>37</v>
      </c>
      <c r="F1120" s="6" t="s">
        <v>92</v>
      </c>
      <c r="G1120">
        <v>12</v>
      </c>
      <c r="H1120">
        <v>202212</v>
      </c>
      <c r="I1120" s="8">
        <v>93.52</v>
      </c>
      <c r="J1120" s="8"/>
      <c r="M1120" s="35" t="str">
        <f>INDEX(YahooDetails[], MATCH(ZACKS_Screener[Ticker], YahooDetails[Ticker],0), 3)</f>
        <v/>
      </c>
      <c r="N1120" s="6" t="str">
        <f>INDEX(YahooDetails[], MATCH(ZACKS_Screener[Ticker], YahooDetails[Ticker],0), 2)</f>
        <v/>
      </c>
      <c r="O1120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120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120" s="17" t="str">
        <f>IFERROR(ZACKS_Screener[[#This Row],[Price]]/ZACKS_Screener[[#This Row],[EPS1]], "")</f>
        <v/>
      </c>
      <c r="R1120" s="17" t="str">
        <f>IFERROR(ZACKS_Screener[[#This Row],[Price]]/ZACKS_Screener[[#This Row],[EPS2]], "")</f>
        <v/>
      </c>
      <c r="S1120" s="17" t="str">
        <f>IFERROR(ZACKS_Screener[[#This Row],[PE1]]/(ZACKS_Screener[[#This Row],[EG1]]*100), "")</f>
        <v/>
      </c>
      <c r="T1120" s="17" t="str">
        <f>IFERROR(ZACKS_Screener[[#This Row],[PE2]]/(ZACKS_Screener[[#This Row],[EG2]]*100), "")</f>
        <v/>
      </c>
      <c r="U1120"/>
    </row>
    <row r="1121" spans="1:21" x14ac:dyDescent="0.25">
      <c r="A1121" s="20" t="s">
        <v>1913</v>
      </c>
      <c r="B1121" s="34">
        <v>29855.19</v>
      </c>
      <c r="C1121" s="6" t="s">
        <v>1912</v>
      </c>
      <c r="D1121" s="6" t="s">
        <v>22</v>
      </c>
      <c r="E1121" s="6" t="s">
        <v>107</v>
      </c>
      <c r="F1121" s="6" t="s">
        <v>108</v>
      </c>
      <c r="G1121">
        <v>12</v>
      </c>
      <c r="H1121">
        <v>202212</v>
      </c>
      <c r="I1121" s="8">
        <v>37.229999999999997</v>
      </c>
      <c r="J1121" s="8">
        <v>0.79</v>
      </c>
      <c r="K1121" s="8">
        <v>0.63</v>
      </c>
      <c r="L1121" s="8">
        <v>0.8</v>
      </c>
      <c r="M1121" s="35" t="str">
        <f>INDEX(YahooDetails[], MATCH(ZACKS_Screener[Ticker], YahooDetails[Ticker],0), 3)</f>
        <v>Consumer Cyclical</v>
      </c>
      <c r="N1121" s="6" t="str">
        <f>INDEX(YahooDetails[], MATCH(ZACKS_Screener[Ticker], YahooDetails[Ticker],0), 2)</f>
        <v>Auto Parts</v>
      </c>
      <c r="O112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-0.20253164556962028</v>
      </c>
      <c r="P112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0.26984126984126988</v>
      </c>
      <c r="Q1121" s="17">
        <f>IFERROR(ZACKS_Screener[[#This Row],[Price]]/ZACKS_Screener[[#This Row],[EPS1]], "")</f>
        <v>59.095238095238088</v>
      </c>
      <c r="R1121" s="17">
        <f>IFERROR(ZACKS_Screener[[#This Row],[Price]]/ZACKS_Screener[[#This Row],[EPS2]], "")</f>
        <v>46.537499999999994</v>
      </c>
      <c r="S1121" s="17">
        <f>IFERROR(ZACKS_Screener[[#This Row],[PE1]]/(ZACKS_Screener[[#This Row],[EG1]]*100), "")</f>
        <v>-2.9178273809523803</v>
      </c>
      <c r="T1121" s="17">
        <f>IFERROR(ZACKS_Screener[[#This Row],[PE2]]/(ZACKS_Screener[[#This Row],[EG2]]*100), "")</f>
        <v>1.7246249999999996</v>
      </c>
      <c r="U1121"/>
    </row>
    <row r="1122" spans="1:21" x14ac:dyDescent="0.25">
      <c r="A1122" s="20" t="s">
        <v>3947</v>
      </c>
      <c r="B1122" s="34">
        <v>3125.74</v>
      </c>
      <c r="C1122" s="6" t="s">
        <v>3946</v>
      </c>
      <c r="D1122" s="6" t="s">
        <v>13</v>
      </c>
      <c r="E1122" s="6" t="s">
        <v>37</v>
      </c>
      <c r="F1122" s="6" t="s">
        <v>1169</v>
      </c>
      <c r="G1122">
        <v>12</v>
      </c>
      <c r="H1122">
        <v>202212</v>
      </c>
      <c r="I1122" s="8">
        <v>43.99</v>
      </c>
      <c r="J1122" s="8">
        <v>2.2200000000000002</v>
      </c>
      <c r="K1122" s="8">
        <v>0.54</v>
      </c>
      <c r="L1122" s="8">
        <v>2.2200000000000002</v>
      </c>
      <c r="M1122" s="35" t="str">
        <f>INDEX(YahooDetails[], MATCH(ZACKS_Screener[Ticker], YahooDetails[Ticker],0), 3)</f>
        <v>Financial Services</v>
      </c>
      <c r="N1122" s="6" t="str">
        <f>INDEX(YahooDetails[], MATCH(ZACKS_Screener[Ticker], YahooDetails[Ticker],0), 2)</f>
        <v>Capital Markets</v>
      </c>
      <c r="O112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-0.7567567567567568</v>
      </c>
      <c r="P112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3.1111111111111112</v>
      </c>
      <c r="Q1122" s="17">
        <f>IFERROR(ZACKS_Screener[[#This Row],[Price]]/ZACKS_Screener[[#This Row],[EPS1]], "")</f>
        <v>81.462962962962962</v>
      </c>
      <c r="R1122" s="17">
        <f>IFERROR(ZACKS_Screener[[#This Row],[Price]]/ZACKS_Screener[[#This Row],[EPS2]], "")</f>
        <v>19.815315315315313</v>
      </c>
      <c r="S1122" s="17">
        <f>IFERROR(ZACKS_Screener[[#This Row],[PE1]]/(ZACKS_Screener[[#This Row],[EG1]]*100), "")</f>
        <v>-1.0764748677248677</v>
      </c>
      <c r="T1122" s="17">
        <f>IFERROR(ZACKS_Screener[[#This Row],[PE2]]/(ZACKS_Screener[[#This Row],[EG2]]*100), "")</f>
        <v>6.3692084942084934E-2</v>
      </c>
      <c r="U1122"/>
    </row>
    <row r="1123" spans="1:21" x14ac:dyDescent="0.25">
      <c r="A1123" s="20" t="s">
        <v>1915</v>
      </c>
      <c r="B1123" s="34">
        <v>213946.72</v>
      </c>
      <c r="C1123" s="6" t="s">
        <v>1914</v>
      </c>
      <c r="D1123" s="6" t="s">
        <v>13</v>
      </c>
      <c r="E1123" s="6" t="s">
        <v>30</v>
      </c>
      <c r="F1123" s="6" t="s">
        <v>763</v>
      </c>
      <c r="G1123">
        <v>12</v>
      </c>
      <c r="H1123">
        <v>202212</v>
      </c>
      <c r="I1123" s="8">
        <v>293.04000000000002</v>
      </c>
      <c r="J1123" s="8">
        <v>10.1</v>
      </c>
      <c r="K1123" s="8">
        <v>11.05</v>
      </c>
      <c r="L1123" s="8">
        <v>12.1</v>
      </c>
      <c r="M1123" s="35" t="str">
        <f>INDEX(YahooDetails[], MATCH(ZACKS_Screener[Ticker], YahooDetails[Ticker],0), 3)</f>
        <v>Consumer Cyclical</v>
      </c>
      <c r="N1123" s="6" t="str">
        <f>INDEX(YahooDetails[], MATCH(ZACKS_Screener[Ticker], YahooDetails[Ticker],0), 2)</f>
        <v>Restaurants</v>
      </c>
      <c r="O112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9.4059405940594171E-2</v>
      </c>
      <c r="P112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9.5022624434389039E-2</v>
      </c>
      <c r="Q1123" s="17">
        <f>IFERROR(ZACKS_Screener[[#This Row],[Price]]/ZACKS_Screener[[#This Row],[EPS1]], "")</f>
        <v>26.519457013574662</v>
      </c>
      <c r="R1123" s="17">
        <f>IFERROR(ZACKS_Screener[[#This Row],[Price]]/ZACKS_Screener[[#This Row],[EPS2]], "")</f>
        <v>24.218181818181822</v>
      </c>
      <c r="S1123" s="17">
        <f>IFERROR(ZACKS_Screener[[#This Row],[PE1]]/(ZACKS_Screener[[#This Row],[EG1]]*100), "")</f>
        <v>2.8194370088116183</v>
      </c>
      <c r="T1123" s="17">
        <f>IFERROR(ZACKS_Screener[[#This Row],[PE2]]/(ZACKS_Screener[[#This Row],[EG2]]*100), "")</f>
        <v>2.5486753246753278</v>
      </c>
      <c r="U1123"/>
    </row>
    <row r="1124" spans="1:21" x14ac:dyDescent="0.25">
      <c r="A1124" s="20" t="s">
        <v>1917</v>
      </c>
      <c r="B1124" s="34">
        <v>46024.959999999999</v>
      </c>
      <c r="C1124" s="6" t="s">
        <v>1916</v>
      </c>
      <c r="D1124" s="6" t="s">
        <v>22</v>
      </c>
      <c r="E1124" s="6" t="s">
        <v>14</v>
      </c>
      <c r="F1124" s="6" t="s">
        <v>101</v>
      </c>
      <c r="G1124">
        <v>3</v>
      </c>
      <c r="H1124">
        <v>202303</v>
      </c>
      <c r="I1124" s="8">
        <v>84.39</v>
      </c>
      <c r="J1124" s="8">
        <v>6.02</v>
      </c>
      <c r="K1124" s="8">
        <v>6.23</v>
      </c>
      <c r="L1124" s="8">
        <v>6.43</v>
      </c>
      <c r="M1124" s="35" t="str">
        <f>INDEX(YahooDetails[], MATCH(ZACKS_Screener[Ticker], YahooDetails[Ticker],0), 3)</f>
        <v>Technology</v>
      </c>
      <c r="N1124" s="6" t="str">
        <f>INDEX(YahooDetails[], MATCH(ZACKS_Screener[Ticker], YahooDetails[Ticker],0), 2)</f>
        <v>Semiconductors</v>
      </c>
      <c r="O112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3.4883720930232703E-2</v>
      </c>
      <c r="P112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3.2102728731942101E-2</v>
      </c>
      <c r="Q1124" s="17">
        <f>IFERROR(ZACKS_Screener[[#This Row],[Price]]/ZACKS_Screener[[#This Row],[EPS1]], "")</f>
        <v>13.545746388443018</v>
      </c>
      <c r="R1124" s="17">
        <f>IFERROR(ZACKS_Screener[[#This Row],[Price]]/ZACKS_Screener[[#This Row],[EPS2]], "")</f>
        <v>13.124416796267496</v>
      </c>
      <c r="S1124" s="17">
        <f>IFERROR(ZACKS_Screener[[#This Row],[PE1]]/(ZACKS_Screener[[#This Row],[EG1]]*100), "")</f>
        <v>3.8831139646869821</v>
      </c>
      <c r="T1124" s="17">
        <f>IFERROR(ZACKS_Screener[[#This Row],[PE2]]/(ZACKS_Screener[[#This Row],[EG2]]*100), "")</f>
        <v>4.0882558320373397</v>
      </c>
      <c r="U1124"/>
    </row>
    <row r="1125" spans="1:21" x14ac:dyDescent="0.25">
      <c r="A1125" s="20" t="s">
        <v>1919</v>
      </c>
      <c r="B1125" s="34">
        <v>55605.04</v>
      </c>
      <c r="C1125" s="6" t="s">
        <v>1918</v>
      </c>
      <c r="D1125" s="6" t="s">
        <v>13</v>
      </c>
      <c r="E1125" s="6" t="s">
        <v>41</v>
      </c>
      <c r="F1125" s="6" t="s">
        <v>45</v>
      </c>
      <c r="G1125">
        <v>3</v>
      </c>
      <c r="H1125">
        <v>202303</v>
      </c>
      <c r="I1125" s="8">
        <v>410.33</v>
      </c>
      <c r="J1125" s="8">
        <v>25.94</v>
      </c>
      <c r="K1125" s="8">
        <v>26.56</v>
      </c>
      <c r="L1125" s="8">
        <v>30.4</v>
      </c>
      <c r="M1125" s="35" t="str">
        <f>INDEX(YahooDetails[], MATCH(ZACKS_Screener[Ticker], YahooDetails[Ticker],0), 3)</f>
        <v>Healthcare</v>
      </c>
      <c r="N1125" s="6" t="str">
        <f>INDEX(YahooDetails[], MATCH(ZACKS_Screener[Ticker], YahooDetails[Ticker],0), 2)</f>
        <v>Medical Distribution</v>
      </c>
      <c r="O112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2.3901310717039222E-2</v>
      </c>
      <c r="P112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0.14457831325301204</v>
      </c>
      <c r="Q1125" s="17">
        <f>IFERROR(ZACKS_Screener[[#This Row],[Price]]/ZACKS_Screener[[#This Row],[EPS1]], "")</f>
        <v>15.449171686746988</v>
      </c>
      <c r="R1125" s="17">
        <f>IFERROR(ZACKS_Screener[[#This Row],[Price]]/ZACKS_Screener[[#This Row],[EPS2]], "")</f>
        <v>13.497697368421052</v>
      </c>
      <c r="S1125" s="17">
        <f>IFERROR(ZACKS_Screener[[#This Row],[PE1]]/(ZACKS_Screener[[#This Row],[EG1]]*100), "")</f>
        <v>6.46373408958417</v>
      </c>
      <c r="T1125" s="17">
        <f>IFERROR(ZACKS_Screener[[#This Row],[PE2]]/(ZACKS_Screener[[#This Row],[EG2]]*100), "")</f>
        <v>0.9335907346491229</v>
      </c>
      <c r="U1125"/>
    </row>
    <row r="1126" spans="1:21" x14ac:dyDescent="0.25">
      <c r="A1126" s="20" t="s">
        <v>1921</v>
      </c>
      <c r="B1126" s="34">
        <v>62424.87</v>
      </c>
      <c r="C1126" s="6" t="s">
        <v>1920</v>
      </c>
      <c r="D1126" s="6" t="s">
        <v>13</v>
      </c>
      <c r="E1126" s="6" t="s">
        <v>37</v>
      </c>
      <c r="F1126" s="6" t="s">
        <v>379</v>
      </c>
      <c r="G1126">
        <v>12</v>
      </c>
      <c r="H1126">
        <v>202212</v>
      </c>
      <c r="I1126" s="8">
        <v>340.19</v>
      </c>
      <c r="J1126" s="8">
        <v>8.57</v>
      </c>
      <c r="K1126" s="8">
        <v>9.8000000000000007</v>
      </c>
      <c r="L1126" s="8">
        <v>11.11</v>
      </c>
      <c r="M1126" s="35" t="str">
        <f>INDEX(YahooDetails[], MATCH(ZACKS_Screener[Ticker], YahooDetails[Ticker],0), 3)</f>
        <v>Financial Services</v>
      </c>
      <c r="N1126" s="6" t="str">
        <f>INDEX(YahooDetails[], MATCH(ZACKS_Screener[Ticker], YahooDetails[Ticker],0), 2)</f>
        <v>Financial Data &amp; Stock Exchanges</v>
      </c>
      <c r="O112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0.14352392065344227</v>
      </c>
      <c r="P112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0.13367346938775496</v>
      </c>
      <c r="Q1126" s="17">
        <f>IFERROR(ZACKS_Screener[[#This Row],[Price]]/ZACKS_Screener[[#This Row],[EPS1]], "")</f>
        <v>34.713265306122445</v>
      </c>
      <c r="R1126" s="17">
        <f>IFERROR(ZACKS_Screener[[#This Row],[Price]]/ZACKS_Screener[[#This Row],[EPS2]], "")</f>
        <v>30.620162016201622</v>
      </c>
      <c r="S1126" s="17">
        <f>IFERROR(ZACKS_Screener[[#This Row],[PE1]]/(ZACKS_Screener[[#This Row],[EG1]]*100), "")</f>
        <v>2.4186397046623518</v>
      </c>
      <c r="T1126" s="17">
        <f>IFERROR(ZACKS_Screener[[#This Row],[PE2]]/(ZACKS_Screener[[#This Row],[EG2]]*100), "")</f>
        <v>2.2906686088456198</v>
      </c>
      <c r="U1126"/>
    </row>
    <row r="1127" spans="1:21" x14ac:dyDescent="0.25">
      <c r="A1127" s="20" t="s">
        <v>3949</v>
      </c>
      <c r="B1127" s="34">
        <v>2585.39</v>
      </c>
      <c r="C1127" s="6" t="s">
        <v>3948</v>
      </c>
      <c r="D1127" s="6" t="s">
        <v>13</v>
      </c>
      <c r="E1127" s="6" t="s">
        <v>330</v>
      </c>
      <c r="F1127" s="6" t="s">
        <v>500</v>
      </c>
      <c r="G1127">
        <v>12</v>
      </c>
      <c r="H1127">
        <v>202212</v>
      </c>
      <c r="I1127" s="8">
        <v>8.3800000000000008</v>
      </c>
      <c r="J1127" s="8">
        <v>0.4</v>
      </c>
      <c r="K1127" s="8">
        <v>0.32</v>
      </c>
      <c r="L1127" s="8">
        <v>0.38</v>
      </c>
      <c r="M1127" s="35" t="str">
        <f>INDEX(YahooDetails[], MATCH(ZACKS_Screener[Ticker], YahooDetails[Ticker],0), 3)</f>
        <v>Consumer Cyclical</v>
      </c>
      <c r="N1127" s="6" t="str">
        <f>INDEX(YahooDetails[], MATCH(ZACKS_Screener[Ticker], YahooDetails[Ticker],0), 2)</f>
        <v>Personal Services</v>
      </c>
      <c r="O112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-0.20000000000000004</v>
      </c>
      <c r="P112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0.1875</v>
      </c>
      <c r="Q1127" s="17">
        <f>IFERROR(ZACKS_Screener[[#This Row],[Price]]/ZACKS_Screener[[#This Row],[EPS1]], "")</f>
        <v>26.187500000000004</v>
      </c>
      <c r="R1127" s="17">
        <f>IFERROR(ZACKS_Screener[[#This Row],[Price]]/ZACKS_Screener[[#This Row],[EPS2]], "")</f>
        <v>22.05263157894737</v>
      </c>
      <c r="S1127" s="17">
        <f>IFERROR(ZACKS_Screener[[#This Row],[PE1]]/(ZACKS_Screener[[#This Row],[EG1]]*100), "")</f>
        <v>-1.309375</v>
      </c>
      <c r="T1127" s="17">
        <f>IFERROR(ZACKS_Screener[[#This Row],[PE2]]/(ZACKS_Screener[[#This Row],[EG2]]*100), "")</f>
        <v>1.176140350877193</v>
      </c>
      <c r="U1127"/>
    </row>
    <row r="1128" spans="1:21" x14ac:dyDescent="0.25">
      <c r="A1128" s="20" t="s">
        <v>1923</v>
      </c>
      <c r="B1128" s="34">
        <v>26598.720000000001</v>
      </c>
      <c r="C1128" s="6" t="s">
        <v>1922</v>
      </c>
      <c r="D1128" s="6" t="s">
        <v>22</v>
      </c>
      <c r="E1128" s="6" t="s">
        <v>14</v>
      </c>
      <c r="F1128" s="6" t="s">
        <v>201</v>
      </c>
      <c r="G1128">
        <v>1</v>
      </c>
      <c r="H1128">
        <v>202301</v>
      </c>
      <c r="I1128" s="8">
        <v>379.78</v>
      </c>
      <c r="J1128" s="8">
        <v>0.81</v>
      </c>
      <c r="K1128" s="8">
        <v>1.45</v>
      </c>
      <c r="L1128" s="8">
        <v>1.97</v>
      </c>
      <c r="M1128" s="35" t="str">
        <f>INDEX(YahooDetails[], MATCH(ZACKS_Screener[Ticker], YahooDetails[Ticker],0), 3)</f>
        <v>Technology</v>
      </c>
      <c r="N1128" s="6" t="str">
        <f>INDEX(YahooDetails[], MATCH(ZACKS_Screener[Ticker], YahooDetails[Ticker],0), 2)</f>
        <v>Software—Infrastructure</v>
      </c>
      <c r="O112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0.7901234567901233</v>
      </c>
      <c r="P112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0.35862068965517246</v>
      </c>
      <c r="Q1128" s="17">
        <f>IFERROR(ZACKS_Screener[[#This Row],[Price]]/ZACKS_Screener[[#This Row],[EPS1]], "")</f>
        <v>261.91724137931033</v>
      </c>
      <c r="R1128" s="17">
        <f>IFERROR(ZACKS_Screener[[#This Row],[Price]]/ZACKS_Screener[[#This Row],[EPS2]], "")</f>
        <v>192.78172588832487</v>
      </c>
      <c r="S1128" s="17">
        <f>IFERROR(ZACKS_Screener[[#This Row],[PE1]]/(ZACKS_Screener[[#This Row],[EG1]]*100), "")</f>
        <v>3.3148900862068973</v>
      </c>
      <c r="T1128" s="17">
        <f>IFERROR(ZACKS_Screener[[#This Row],[PE2]]/(ZACKS_Screener[[#This Row],[EG2]]*100), "")</f>
        <v>5.3756442795782888</v>
      </c>
      <c r="U1128"/>
    </row>
    <row r="1129" spans="1:21" x14ac:dyDescent="0.25">
      <c r="A1129" s="6" t="s">
        <v>3951</v>
      </c>
      <c r="B1129" s="34">
        <v>3205.48</v>
      </c>
      <c r="C1129" s="6" t="s">
        <v>3950</v>
      </c>
      <c r="D1129" s="6" t="s">
        <v>13</v>
      </c>
      <c r="E1129" s="6" t="s">
        <v>26</v>
      </c>
      <c r="F1129" s="6" t="s">
        <v>959</v>
      </c>
      <c r="G1129">
        <v>12</v>
      </c>
      <c r="H1129">
        <v>202212</v>
      </c>
      <c r="I1129" s="8">
        <v>43.84</v>
      </c>
      <c r="J1129" s="8">
        <v>7.67</v>
      </c>
      <c r="K1129" s="8">
        <v>3.55</v>
      </c>
      <c r="L1129" s="8">
        <v>4.0599999999999996</v>
      </c>
      <c r="M1129" s="35" t="str">
        <f>INDEX(YahooDetails[], MATCH(ZACKS_Screener[Ticker], YahooDetails[Ticker],0), 3)</f>
        <v>Consumer Cyclical</v>
      </c>
      <c r="N1129" s="6" t="str">
        <f>INDEX(YahooDetails[], MATCH(ZACKS_Screener[Ticker], YahooDetails[Ticker],0), 2)</f>
        <v>Residential Construction</v>
      </c>
      <c r="O112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-0.53715775749674055</v>
      </c>
      <c r="P112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0.14366197183098586</v>
      </c>
      <c r="Q1129" s="17">
        <f>IFERROR(ZACKS_Screener[[#This Row],[Price]]/ZACKS_Screener[[#This Row],[EPS1]], "")</f>
        <v>12.349295774647889</v>
      </c>
      <c r="R1129" s="17">
        <f>IFERROR(ZACKS_Screener[[#This Row],[Price]]/ZACKS_Screener[[#This Row],[EPS2]], "")</f>
        <v>10.798029556650247</v>
      </c>
      <c r="S1129" s="17">
        <f>IFERROR(ZACKS_Screener[[#This Row],[PE1]]/(ZACKS_Screener[[#This Row],[EG1]]*100), "")</f>
        <v>-0.22990072473677017</v>
      </c>
      <c r="T1129" s="17">
        <f>IFERROR(ZACKS_Screener[[#This Row],[PE2]]/(ZACKS_Screener[[#This Row],[EG2]]*100), "")</f>
        <v>0.75162754757075279</v>
      </c>
      <c r="U1129"/>
    </row>
    <row r="1130" spans="1:21" x14ac:dyDescent="0.25">
      <c r="A1130" s="20" t="s">
        <v>1925</v>
      </c>
      <c r="B1130" s="34">
        <v>4489.4399999999996</v>
      </c>
      <c r="C1130" s="6" t="s">
        <v>1924</v>
      </c>
      <c r="D1130" s="6" t="s">
        <v>22</v>
      </c>
      <c r="E1130" s="6" t="s">
        <v>41</v>
      </c>
      <c r="F1130" s="6" t="s">
        <v>317</v>
      </c>
      <c r="G1130">
        <v>12</v>
      </c>
      <c r="H1130">
        <v>202212</v>
      </c>
      <c r="I1130" s="8">
        <v>245.47</v>
      </c>
      <c r="J1130" s="8">
        <v>-17.23</v>
      </c>
      <c r="K1130" s="8">
        <v>-18.649999999999999</v>
      </c>
      <c r="L1130" s="8">
        <v>-8.31</v>
      </c>
      <c r="M1130" s="35" t="str">
        <f>INDEX(YahooDetails[], MATCH(ZACKS_Screener[Ticker], YahooDetails[Ticker],0), 3)</f>
        <v>Healthcare</v>
      </c>
      <c r="N1130" s="6" t="str">
        <f>INDEX(YahooDetails[], MATCH(ZACKS_Screener[Ticker], YahooDetails[Ticker],0), 2)</f>
        <v>Biotechnology</v>
      </c>
      <c r="O113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-8.2414393499709693E-2</v>
      </c>
      <c r="P113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0.55442359249329753</v>
      </c>
      <c r="Q1130" s="17">
        <f>IFERROR(ZACKS_Screener[[#This Row],[Price]]/ZACKS_Screener[[#This Row],[EPS1]], "")</f>
        <v>-13.161930294906167</v>
      </c>
      <c r="R1130" s="17">
        <f>IFERROR(ZACKS_Screener[[#This Row],[Price]]/ZACKS_Screener[[#This Row],[EPS2]], "")</f>
        <v>-29.53910950661853</v>
      </c>
      <c r="S1130" s="17">
        <f>IFERROR(ZACKS_Screener[[#This Row],[PE1]]/(ZACKS_Screener[[#This Row],[EG1]]*100), "")</f>
        <v>1.5970426688819266</v>
      </c>
      <c r="T1130" s="17">
        <f>IFERROR(ZACKS_Screener[[#This Row],[PE2]]/(ZACKS_Screener[[#This Row],[EG2]]*100), "")</f>
        <v>-0.53278954767740394</v>
      </c>
      <c r="U1130"/>
    </row>
    <row r="1131" spans="1:21" x14ac:dyDescent="0.25">
      <c r="A1131" s="20" t="s">
        <v>1927</v>
      </c>
      <c r="B1131" s="34">
        <v>99769.38</v>
      </c>
      <c r="C1131" s="6" t="s">
        <v>1926</v>
      </c>
      <c r="D1131" s="6" t="s">
        <v>22</v>
      </c>
      <c r="E1131" s="6" t="s">
        <v>51</v>
      </c>
      <c r="F1131" s="6" t="s">
        <v>308</v>
      </c>
      <c r="G1131">
        <v>12</v>
      </c>
      <c r="H1131">
        <v>202212</v>
      </c>
      <c r="I1131" s="8">
        <v>73.260000000000005</v>
      </c>
      <c r="J1131" s="8">
        <v>2.95</v>
      </c>
      <c r="K1131" s="8">
        <v>3.2</v>
      </c>
      <c r="L1131" s="8">
        <v>3.47</v>
      </c>
      <c r="M1131" s="35" t="str">
        <f>INDEX(YahooDetails[], MATCH(ZACKS_Screener[Ticker], YahooDetails[Ticker],0), 3)</f>
        <v>Consumer Defensive</v>
      </c>
      <c r="N1131" s="6" t="str">
        <f>INDEX(YahooDetails[], MATCH(ZACKS_Screener[Ticker], YahooDetails[Ticker],0), 2)</f>
        <v>Confectioners</v>
      </c>
      <c r="O113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8.4745762711864403E-2</v>
      </c>
      <c r="P113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8.4375000000000006E-2</v>
      </c>
      <c r="Q1131" s="17">
        <f>IFERROR(ZACKS_Screener[[#This Row],[Price]]/ZACKS_Screener[[#This Row],[EPS1]], "")</f>
        <v>22.893750000000001</v>
      </c>
      <c r="R1131" s="17">
        <f>IFERROR(ZACKS_Screener[[#This Row],[Price]]/ZACKS_Screener[[#This Row],[EPS2]], "")</f>
        <v>21.112391930835734</v>
      </c>
      <c r="S1131" s="17">
        <f>IFERROR(ZACKS_Screener[[#This Row],[PE1]]/(ZACKS_Screener[[#This Row],[EG1]]*100), "")</f>
        <v>2.7014625000000003</v>
      </c>
      <c r="T1131" s="17">
        <f>IFERROR(ZACKS_Screener[[#This Row],[PE2]]/(ZACKS_Screener[[#This Row],[EG2]]*100), "")</f>
        <v>2.5022094140249758</v>
      </c>
      <c r="U1131"/>
    </row>
    <row r="1132" spans="1:21" x14ac:dyDescent="0.25">
      <c r="A1132" s="20" t="s">
        <v>1929</v>
      </c>
      <c r="B1132" s="34">
        <v>118327.89</v>
      </c>
      <c r="C1132" s="6" t="s">
        <v>1928</v>
      </c>
      <c r="D1132" s="6" t="s">
        <v>13</v>
      </c>
      <c r="E1132" s="6" t="s">
        <v>41</v>
      </c>
      <c r="F1132" s="6" t="s">
        <v>61</v>
      </c>
      <c r="G1132">
        <v>4</v>
      </c>
      <c r="H1132">
        <v>202304</v>
      </c>
      <c r="I1132" s="8">
        <v>88.94</v>
      </c>
      <c r="J1132" s="8">
        <v>5.29</v>
      </c>
      <c r="K1132" s="8">
        <v>5.05</v>
      </c>
      <c r="L1132" s="8">
        <v>5.44</v>
      </c>
      <c r="M1132" s="35" t="str">
        <f>INDEX(YahooDetails[], MATCH(ZACKS_Screener[Ticker], YahooDetails[Ticker],0), 3)</f>
        <v>Healthcare</v>
      </c>
      <c r="N1132" s="6" t="str">
        <f>INDEX(YahooDetails[], MATCH(ZACKS_Screener[Ticker], YahooDetails[Ticker],0), 2)</f>
        <v>Medical Devices</v>
      </c>
      <c r="O113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-4.5368620037807221E-2</v>
      </c>
      <c r="P113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7.7227722772277338E-2</v>
      </c>
      <c r="Q1132" s="17">
        <f>IFERROR(ZACKS_Screener[[#This Row],[Price]]/ZACKS_Screener[[#This Row],[EPS1]], "")</f>
        <v>17.611881188118812</v>
      </c>
      <c r="R1132" s="17">
        <f>IFERROR(ZACKS_Screener[[#This Row],[Price]]/ZACKS_Screener[[#This Row],[EPS2]], "")</f>
        <v>16.349264705882351</v>
      </c>
      <c r="S1132" s="17">
        <f>IFERROR(ZACKS_Screener[[#This Row],[PE1]]/(ZACKS_Screener[[#This Row],[EG1]]*100), "")</f>
        <v>-3.8819521452145187</v>
      </c>
      <c r="T1132" s="17">
        <f>IFERROR(ZACKS_Screener[[#This Row],[PE2]]/(ZACKS_Screener[[#This Row],[EG2]]*100), "")</f>
        <v>2.1170201734539935</v>
      </c>
      <c r="U1132"/>
    </row>
    <row r="1133" spans="1:21" x14ac:dyDescent="0.25">
      <c r="A1133" s="20" t="s">
        <v>1931</v>
      </c>
      <c r="B1133" s="34">
        <v>4129.79</v>
      </c>
      <c r="C1133" s="6" t="s">
        <v>1930</v>
      </c>
      <c r="D1133" s="6" t="s">
        <v>13</v>
      </c>
      <c r="E1133" s="6" t="s">
        <v>118</v>
      </c>
      <c r="F1133" s="6" t="s">
        <v>347</v>
      </c>
      <c r="G1133">
        <v>12</v>
      </c>
      <c r="H1133">
        <v>202212</v>
      </c>
      <c r="I1133" s="8">
        <v>20.28</v>
      </c>
      <c r="J1133" s="8">
        <v>1.87</v>
      </c>
      <c r="K1133" s="8">
        <v>1.3</v>
      </c>
      <c r="L1133" s="8">
        <v>1.4</v>
      </c>
      <c r="M1133" s="35" t="str">
        <f>INDEX(YahooDetails[], MATCH(ZACKS_Screener[Ticker], YahooDetails[Ticker],0), 3)</f>
        <v>Industrials</v>
      </c>
      <c r="N1133" s="6" t="str">
        <f>INDEX(YahooDetails[], MATCH(ZACKS_Screener[Ticker], YahooDetails[Ticker],0), 2)</f>
        <v>Conglomerates</v>
      </c>
      <c r="O113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-0.30481283422459893</v>
      </c>
      <c r="P113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7.6923076923076816E-2</v>
      </c>
      <c r="Q1133" s="17">
        <f>IFERROR(ZACKS_Screener[[#This Row],[Price]]/ZACKS_Screener[[#This Row],[EPS1]], "")</f>
        <v>15.6</v>
      </c>
      <c r="R1133" s="17">
        <f>IFERROR(ZACKS_Screener[[#This Row],[Price]]/ZACKS_Screener[[#This Row],[EPS2]], "")</f>
        <v>14.485714285714288</v>
      </c>
      <c r="S1133" s="17">
        <f>IFERROR(ZACKS_Screener[[#This Row],[PE1]]/(ZACKS_Screener[[#This Row],[EG1]]*100), "")</f>
        <v>-0.51178947368421057</v>
      </c>
      <c r="T1133" s="17">
        <f>IFERROR(ZACKS_Screener[[#This Row],[PE2]]/(ZACKS_Screener[[#This Row],[EG2]]*100), "")</f>
        <v>1.8831428571428599</v>
      </c>
      <c r="U1133"/>
    </row>
    <row r="1134" spans="1:21" x14ac:dyDescent="0.25">
      <c r="A1134" s="20" t="s">
        <v>1933</v>
      </c>
      <c r="B1134" s="34">
        <v>6871.14</v>
      </c>
      <c r="C1134" s="6" t="s">
        <v>1932</v>
      </c>
      <c r="D1134" s="6" t="s">
        <v>22</v>
      </c>
      <c r="E1134" s="6" t="s">
        <v>41</v>
      </c>
      <c r="F1134" s="6" t="s">
        <v>153</v>
      </c>
      <c r="G1134">
        <v>12</v>
      </c>
      <c r="H1134">
        <v>202212</v>
      </c>
      <c r="I1134" s="8">
        <v>225.29</v>
      </c>
      <c r="J1134" s="8">
        <v>7.28</v>
      </c>
      <c r="K1134" s="8">
        <v>8.1</v>
      </c>
      <c r="L1134" s="8">
        <v>9.19</v>
      </c>
      <c r="M1134" s="35" t="str">
        <f>INDEX(YahooDetails[], MATCH(ZACKS_Screener[Ticker], YahooDetails[Ticker],0), 3)</f>
        <v>Healthcare</v>
      </c>
      <c r="N1134" s="6" t="str">
        <f>INDEX(YahooDetails[], MATCH(ZACKS_Screener[Ticker], YahooDetails[Ticker],0), 2)</f>
        <v>Diagnostics &amp; Research</v>
      </c>
      <c r="O113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0.11263736263736256</v>
      </c>
      <c r="P113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0.13456790123456788</v>
      </c>
      <c r="Q1134" s="17">
        <f>IFERROR(ZACKS_Screener[[#This Row],[Price]]/ZACKS_Screener[[#This Row],[EPS1]], "")</f>
        <v>27.813580246913581</v>
      </c>
      <c r="R1134" s="17">
        <f>IFERROR(ZACKS_Screener[[#This Row],[Price]]/ZACKS_Screener[[#This Row],[EPS2]], "")</f>
        <v>24.51468988030468</v>
      </c>
      <c r="S1134" s="17">
        <f>IFERROR(ZACKS_Screener[[#This Row],[PE1]]/(ZACKS_Screener[[#This Row],[EG1]]*100), "")</f>
        <v>2.46930322192111</v>
      </c>
      <c r="T1134" s="17">
        <f>IFERROR(ZACKS_Screener[[#This Row],[PE2]]/(ZACKS_Screener[[#This Row],[EG2]]*100), "")</f>
        <v>1.8217338351419077</v>
      </c>
      <c r="U1134"/>
    </row>
    <row r="1135" spans="1:21" x14ac:dyDescent="0.25">
      <c r="A1135" s="20" t="s">
        <v>1935</v>
      </c>
      <c r="B1135" s="34">
        <v>60135.66</v>
      </c>
      <c r="C1135" s="6" t="s">
        <v>1934</v>
      </c>
      <c r="D1135" s="6" t="s">
        <v>22</v>
      </c>
      <c r="E1135" s="6" t="s">
        <v>30</v>
      </c>
      <c r="F1135" s="6" t="s">
        <v>256</v>
      </c>
      <c r="G1135">
        <v>12</v>
      </c>
      <c r="H1135">
        <v>202212</v>
      </c>
      <c r="I1135" s="8">
        <v>1197.74</v>
      </c>
      <c r="J1135" s="8">
        <v>9.5299999999999994</v>
      </c>
      <c r="K1135" s="8">
        <v>16.68</v>
      </c>
      <c r="L1135" s="8">
        <v>25.81</v>
      </c>
      <c r="M1135" s="35" t="str">
        <f>INDEX(YahooDetails[], MATCH(ZACKS_Screener[Ticker], YahooDetails[Ticker],0), 3)</f>
        <v>Consumer Cyclical</v>
      </c>
      <c r="N1135" s="6" t="str">
        <f>INDEX(YahooDetails[], MATCH(ZACKS_Screener[Ticker], YahooDetails[Ticker],0), 2)</f>
        <v>Internet Retail</v>
      </c>
      <c r="O113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0.75026232948583427</v>
      </c>
      <c r="P113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0.54736211031175053</v>
      </c>
      <c r="Q1135" s="17">
        <f>IFERROR(ZACKS_Screener[[#This Row],[Price]]/ZACKS_Screener[[#This Row],[EPS1]], "")</f>
        <v>71.806954436450837</v>
      </c>
      <c r="R1135" s="17">
        <f>IFERROR(ZACKS_Screener[[#This Row],[Price]]/ZACKS_Screener[[#This Row],[EPS2]], "")</f>
        <v>46.406044168926776</v>
      </c>
      <c r="S1135" s="17">
        <f>IFERROR(ZACKS_Screener[[#This Row],[PE1]]/(ZACKS_Screener[[#This Row],[EG1]]*100), "")</f>
        <v>0.9570912947963307</v>
      </c>
      <c r="T1135" s="17">
        <f>IFERROR(ZACKS_Screener[[#This Row],[PE2]]/(ZACKS_Screener[[#This Row],[EG2]]*100), "")</f>
        <v>0.84781250464151015</v>
      </c>
      <c r="U1135"/>
    </row>
    <row r="1136" spans="1:21" x14ac:dyDescent="0.25">
      <c r="A1136" s="20" t="s">
        <v>3953</v>
      </c>
      <c r="B1136" s="34">
        <v>2771.08</v>
      </c>
      <c r="C1136" s="6" t="s">
        <v>3952</v>
      </c>
      <c r="D1136" s="6" t="s">
        <v>22</v>
      </c>
      <c r="E1136" s="6" t="s">
        <v>130</v>
      </c>
      <c r="F1136" s="6" t="s">
        <v>189</v>
      </c>
      <c r="G1136">
        <v>12</v>
      </c>
      <c r="H1136">
        <v>202212</v>
      </c>
      <c r="I1136" s="8">
        <v>40.97</v>
      </c>
      <c r="J1136" s="8">
        <v>4.79</v>
      </c>
      <c r="K1136" s="8">
        <v>2.84</v>
      </c>
      <c r="L1136" s="8">
        <v>3.26</v>
      </c>
      <c r="M1136" s="35" t="str">
        <f>INDEX(YahooDetails[], MATCH(ZACKS_Screener[Ticker], YahooDetails[Ticker],0), 3)</f>
        <v>Basic Materials</v>
      </c>
      <c r="N1136" s="6" t="str">
        <f>INDEX(YahooDetails[], MATCH(ZACKS_Screener[Ticker], YahooDetails[Ticker],0), 2)</f>
        <v>Chemicals</v>
      </c>
      <c r="O113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-0.40709812108559501</v>
      </c>
      <c r="P113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0.14788732394366194</v>
      </c>
      <c r="Q1136" s="17">
        <f>IFERROR(ZACKS_Screener[[#This Row],[Price]]/ZACKS_Screener[[#This Row],[EPS1]], "")</f>
        <v>14.42605633802817</v>
      </c>
      <c r="R1136" s="17">
        <f>IFERROR(ZACKS_Screener[[#This Row],[Price]]/ZACKS_Screener[[#This Row],[EPS2]], "")</f>
        <v>12.567484662576687</v>
      </c>
      <c r="S1136" s="17">
        <f>IFERROR(ZACKS_Screener[[#This Row],[PE1]]/(ZACKS_Screener[[#This Row],[EG1]]*100), "")</f>
        <v>-0.35436312748284576</v>
      </c>
      <c r="T1136" s="17">
        <f>IFERROR(ZACKS_Screener[[#This Row],[PE2]]/(ZACKS_Screener[[#This Row],[EG2]]*100), "")</f>
        <v>0.84980134385042372</v>
      </c>
      <c r="U1136"/>
    </row>
    <row r="1137" spans="1:21" x14ac:dyDescent="0.25">
      <c r="A1137" s="20" t="s">
        <v>1937</v>
      </c>
      <c r="B1137" s="34">
        <v>41752.550000000003</v>
      </c>
      <c r="C1137" s="6" t="s">
        <v>1936</v>
      </c>
      <c r="D1137" s="6" t="s">
        <v>13</v>
      </c>
      <c r="E1137" s="6" t="s">
        <v>37</v>
      </c>
      <c r="F1137" s="6" t="s">
        <v>89</v>
      </c>
      <c r="G1137">
        <v>12</v>
      </c>
      <c r="H1137">
        <v>202212</v>
      </c>
      <c r="I1137" s="8">
        <v>54.52</v>
      </c>
      <c r="J1137" s="8">
        <v>6.85</v>
      </c>
      <c r="K1137" s="8">
        <v>7.74</v>
      </c>
      <c r="L1137" s="8">
        <v>9.11</v>
      </c>
      <c r="M1137" s="35" t="str">
        <f>INDEX(YahooDetails[], MATCH(ZACKS_Screener[Ticker], YahooDetails[Ticker],0), 3)</f>
        <v>Financial Services</v>
      </c>
      <c r="N1137" s="6" t="str">
        <f>INDEX(YahooDetails[], MATCH(ZACKS_Screener[Ticker], YahooDetails[Ticker],0), 2)</f>
        <v>Insurance—Life</v>
      </c>
      <c r="O113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0.12992700729927018</v>
      </c>
      <c r="P113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0.17700258397932805</v>
      </c>
      <c r="Q1137" s="17">
        <f>IFERROR(ZACKS_Screener[[#This Row],[Price]]/ZACKS_Screener[[#This Row],[EPS1]], "")</f>
        <v>7.0439276485788112</v>
      </c>
      <c r="R1137" s="17">
        <f>IFERROR(ZACKS_Screener[[#This Row],[Price]]/ZACKS_Screener[[#This Row],[EPS2]], "")</f>
        <v>5.9846322722283212</v>
      </c>
      <c r="S1137" s="17">
        <f>IFERROR(ZACKS_Screener[[#This Row],[PE1]]/(ZACKS_Screener[[#This Row],[EG1]]*100), "")</f>
        <v>0.54214499317713283</v>
      </c>
      <c r="T1137" s="17">
        <f>IFERROR(ZACKS_Screener[[#This Row],[PE2]]/(ZACKS_Screener[[#This Row],[EG2]]*100), "")</f>
        <v>0.33810988165727907</v>
      </c>
      <c r="U1137"/>
    </row>
    <row r="1138" spans="1:21" x14ac:dyDescent="0.25">
      <c r="A1138" s="20" t="s">
        <v>1939</v>
      </c>
      <c r="B1138" s="34">
        <v>728661.56</v>
      </c>
      <c r="C1138" s="6" t="s">
        <v>1938</v>
      </c>
      <c r="D1138" s="6" t="s">
        <v>22</v>
      </c>
      <c r="E1138" s="6" t="s">
        <v>14</v>
      </c>
      <c r="F1138" s="6" t="s">
        <v>201</v>
      </c>
      <c r="G1138">
        <v>12</v>
      </c>
      <c r="H1138">
        <v>202212</v>
      </c>
      <c r="I1138" s="8">
        <v>284.33</v>
      </c>
      <c r="J1138" s="8">
        <v>9.83</v>
      </c>
      <c r="K1138" s="8">
        <v>11.94</v>
      </c>
      <c r="L1138" s="8">
        <v>14.81</v>
      </c>
      <c r="M1138" s="35" t="str">
        <f>INDEX(YahooDetails[], MATCH(ZACKS_Screener[Ticker], YahooDetails[Ticker],0), 3)</f>
        <v>Communication Services</v>
      </c>
      <c r="N1138" s="6" t="str">
        <f>INDEX(YahooDetails[], MATCH(ZACKS_Screener[Ticker], YahooDetails[Ticker],0), 2)</f>
        <v>Internet Content &amp; Information</v>
      </c>
      <c r="O113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0.21464903357070186</v>
      </c>
      <c r="P113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0.24036850921273042</v>
      </c>
      <c r="Q1138" s="17">
        <f>IFERROR(ZACKS_Screener[[#This Row],[Price]]/ZACKS_Screener[[#This Row],[EPS1]], "")</f>
        <v>23.81323283082077</v>
      </c>
      <c r="R1138" s="17">
        <f>IFERROR(ZACKS_Screener[[#This Row],[Price]]/ZACKS_Screener[[#This Row],[EPS2]], "")</f>
        <v>19.198514517218094</v>
      </c>
      <c r="S1138" s="17">
        <f>IFERROR(ZACKS_Screener[[#This Row],[PE1]]/(ZACKS_Screener[[#This Row],[EG1]]*100), "")</f>
        <v>1.1094032167154895</v>
      </c>
      <c r="T1138" s="17">
        <f>IFERROR(ZACKS_Screener[[#This Row],[PE2]]/(ZACKS_Screener[[#This Row],[EG2]]*100), "")</f>
        <v>0.79871171893931681</v>
      </c>
      <c r="U1138"/>
    </row>
    <row r="1139" spans="1:21" x14ac:dyDescent="0.25">
      <c r="A1139" s="20" t="s">
        <v>1941</v>
      </c>
      <c r="B1139" s="34">
        <v>34437.35</v>
      </c>
      <c r="C1139" s="6" t="s">
        <v>1940</v>
      </c>
      <c r="D1139" s="6" t="s">
        <v>13</v>
      </c>
      <c r="E1139" s="6" t="s">
        <v>37</v>
      </c>
      <c r="F1139" s="6" t="s">
        <v>127</v>
      </c>
      <c r="G1139">
        <v>12</v>
      </c>
      <c r="H1139">
        <v>202212</v>
      </c>
      <c r="I1139" s="8">
        <v>18.72</v>
      </c>
      <c r="J1139" s="8">
        <v>2.38</v>
      </c>
      <c r="K1139" s="8">
        <v>2.44</v>
      </c>
      <c r="L1139" s="8">
        <v>2.61</v>
      </c>
      <c r="M1139" s="35" t="str">
        <f>INDEX(YahooDetails[], MATCH(ZACKS_Screener[Ticker], YahooDetails[Ticker],0), 3)</f>
        <v>Financial Services</v>
      </c>
      <c r="N1139" s="6" t="str">
        <f>INDEX(YahooDetails[], MATCH(ZACKS_Screener[Ticker], YahooDetails[Ticker],0), 2)</f>
        <v>Insurance—Life</v>
      </c>
      <c r="O113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2.521008403361347E-2</v>
      </c>
      <c r="P113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6.967213114754095E-2</v>
      </c>
      <c r="Q1139" s="17">
        <f>IFERROR(ZACKS_Screener[[#This Row],[Price]]/ZACKS_Screener[[#This Row],[EPS1]], "")</f>
        <v>7.6721311475409832</v>
      </c>
      <c r="R1139" s="17">
        <f>IFERROR(ZACKS_Screener[[#This Row],[Price]]/ZACKS_Screener[[#This Row],[EPS2]], "")</f>
        <v>7.1724137931034484</v>
      </c>
      <c r="S1139" s="17">
        <f>IFERROR(ZACKS_Screener[[#This Row],[PE1]]/(ZACKS_Screener[[#This Row],[EG1]]*100), "")</f>
        <v>3.0432786885245871</v>
      </c>
      <c r="T1139" s="17">
        <f>IFERROR(ZACKS_Screener[[#This Row],[PE2]]/(ZACKS_Screener[[#This Row],[EG2]]*100), "")</f>
        <v>1.0294523326572014</v>
      </c>
      <c r="U1139"/>
    </row>
    <row r="1140" spans="1:21" x14ac:dyDescent="0.25">
      <c r="A1140" s="20" t="s">
        <v>1943</v>
      </c>
      <c r="B1140" s="34">
        <v>37189.980000000003</v>
      </c>
      <c r="C1140" s="6" t="s">
        <v>1942</v>
      </c>
      <c r="D1140" s="6" t="s">
        <v>13</v>
      </c>
      <c r="E1140" s="6" t="s">
        <v>37</v>
      </c>
      <c r="F1140" s="6" t="s">
        <v>418</v>
      </c>
      <c r="G1140">
        <v>3</v>
      </c>
      <c r="H1140">
        <v>202303</v>
      </c>
      <c r="I1140" s="8">
        <v>2.93</v>
      </c>
      <c r="J1140" s="8">
        <v>0.33</v>
      </c>
      <c r="K1140" s="8">
        <v>0.35</v>
      </c>
      <c r="L1140" s="8">
        <v>0.35</v>
      </c>
      <c r="M1140" s="35" t="str">
        <f>INDEX(YahooDetails[], MATCH(ZACKS_Screener[Ticker], YahooDetails[Ticker],0), 3)</f>
        <v>Financial Services</v>
      </c>
      <c r="N1140" s="6" t="str">
        <f>INDEX(YahooDetails[], MATCH(ZACKS_Screener[Ticker], YahooDetails[Ticker],0), 2)</f>
        <v>Banks—Regional</v>
      </c>
      <c r="O114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6.060606060606049E-2</v>
      </c>
      <c r="P114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</v>
      </c>
      <c r="Q1140" s="17">
        <f>IFERROR(ZACKS_Screener[[#This Row],[Price]]/ZACKS_Screener[[#This Row],[EPS1]], "")</f>
        <v>8.3714285714285719</v>
      </c>
      <c r="R1140" s="17">
        <f>IFERROR(ZACKS_Screener[[#This Row],[Price]]/ZACKS_Screener[[#This Row],[EPS2]], "")</f>
        <v>8.3714285714285719</v>
      </c>
      <c r="S1140" s="17">
        <f>IFERROR(ZACKS_Screener[[#This Row],[PE1]]/(ZACKS_Screener[[#This Row],[EG1]]*100), "")</f>
        <v>1.3812857142857171</v>
      </c>
      <c r="T1140" s="17" t="str">
        <f>IFERROR(ZACKS_Screener[[#This Row],[PE2]]/(ZACKS_Screener[[#This Row],[EG2]]*100), "")</f>
        <v/>
      </c>
      <c r="U1140"/>
    </row>
    <row r="1141" spans="1:21" x14ac:dyDescent="0.25">
      <c r="A1141" s="20" t="s">
        <v>1945</v>
      </c>
      <c r="B1141" s="34">
        <v>15911.24</v>
      </c>
      <c r="C1141" s="6" t="s">
        <v>1944</v>
      </c>
      <c r="D1141" s="6" t="s">
        <v>13</v>
      </c>
      <c r="E1141" s="6" t="s">
        <v>107</v>
      </c>
      <c r="F1141" s="6" t="s">
        <v>108</v>
      </c>
      <c r="G1141">
        <v>12</v>
      </c>
      <c r="H1141">
        <v>202212</v>
      </c>
      <c r="I1141" s="8">
        <v>55.61</v>
      </c>
      <c r="J1141" s="8">
        <v>4.0999999999999996</v>
      </c>
      <c r="K1141" s="8">
        <v>4.8899999999999997</v>
      </c>
      <c r="L1141" s="8">
        <v>6.56</v>
      </c>
      <c r="M1141" s="35" t="str">
        <f>INDEX(YahooDetails[], MATCH(ZACKS_Screener[Ticker], YahooDetails[Ticker],0), 3)</f>
        <v>Consumer Cyclical</v>
      </c>
      <c r="N1141" s="6" t="str">
        <f>INDEX(YahooDetails[], MATCH(ZACKS_Screener[Ticker], YahooDetails[Ticker],0), 2)</f>
        <v>Auto Parts</v>
      </c>
      <c r="O114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0.19268292682926833</v>
      </c>
      <c r="P114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0.34151329243353784</v>
      </c>
      <c r="Q1141" s="17">
        <f>IFERROR(ZACKS_Screener[[#This Row],[Price]]/ZACKS_Screener[[#This Row],[EPS1]], "")</f>
        <v>11.372188139059306</v>
      </c>
      <c r="R1141" s="17">
        <f>IFERROR(ZACKS_Screener[[#This Row],[Price]]/ZACKS_Screener[[#This Row],[EPS2]], "")</f>
        <v>8.4771341463414647</v>
      </c>
      <c r="S1141" s="17">
        <f>IFERROR(ZACKS_Screener[[#This Row],[PE1]]/(ZACKS_Screener[[#This Row],[EG1]]*100), "")</f>
        <v>0.59020216924231828</v>
      </c>
      <c r="T1141" s="17">
        <f>IFERROR(ZACKS_Screener[[#This Row],[PE2]]/(ZACKS_Screener[[#This Row],[EG2]]*100), "")</f>
        <v>0.2482226705126333</v>
      </c>
      <c r="U1141"/>
    </row>
    <row r="1142" spans="1:21" x14ac:dyDescent="0.25">
      <c r="A1142" s="20" t="s">
        <v>3955</v>
      </c>
      <c r="B1142" s="34">
        <v>2816.4</v>
      </c>
      <c r="C1142" s="6" t="s">
        <v>3954</v>
      </c>
      <c r="D1142" s="6" t="s">
        <v>22</v>
      </c>
      <c r="E1142" s="6" t="s">
        <v>118</v>
      </c>
      <c r="F1142" s="6" t="s">
        <v>119</v>
      </c>
      <c r="G1142">
        <v>12</v>
      </c>
      <c r="H1142">
        <v>202212</v>
      </c>
      <c r="I1142" s="8">
        <v>77.88</v>
      </c>
      <c r="J1142" s="8">
        <v>3.07</v>
      </c>
      <c r="K1142" s="8">
        <v>3.37</v>
      </c>
      <c r="L1142" s="8">
        <v>3.6</v>
      </c>
      <c r="M1142" s="35" t="str">
        <f>INDEX(YahooDetails[], MATCH(ZACKS_Screener[Ticker], YahooDetails[Ticker],0), 3)</f>
        <v>Utilities</v>
      </c>
      <c r="N1142" s="6" t="str">
        <f>INDEX(YahooDetails[], MATCH(ZACKS_Screener[Ticker], YahooDetails[Ticker],0), 2)</f>
        <v>Utilities—Regulated Electric</v>
      </c>
      <c r="O114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9.7719869706840476E-2</v>
      </c>
      <c r="P114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6.8249258160237386E-2</v>
      </c>
      <c r="Q1142" s="17">
        <f>IFERROR(ZACKS_Screener[[#This Row],[Price]]/ZACKS_Screener[[#This Row],[EPS1]], "")</f>
        <v>23.109792284866465</v>
      </c>
      <c r="R1142" s="17">
        <f>IFERROR(ZACKS_Screener[[#This Row],[Price]]/ZACKS_Screener[[#This Row],[EPS2]], "")</f>
        <v>21.633333333333333</v>
      </c>
      <c r="S1142" s="17">
        <f>IFERROR(ZACKS_Screener[[#This Row],[PE1]]/(ZACKS_Screener[[#This Row],[EG1]]*100), "")</f>
        <v>2.3649020771513332</v>
      </c>
      <c r="T1142" s="17">
        <f>IFERROR(ZACKS_Screener[[#This Row],[PE2]]/(ZACKS_Screener[[#This Row],[EG2]]*100), "")</f>
        <v>3.1697536231884058</v>
      </c>
      <c r="U1142"/>
    </row>
    <row r="1143" spans="1:21" x14ac:dyDescent="0.25">
      <c r="A1143" s="20" t="s">
        <v>1947</v>
      </c>
      <c r="B1143" s="34">
        <v>15665.22</v>
      </c>
      <c r="C1143" s="6" t="s">
        <v>1946</v>
      </c>
      <c r="D1143" s="6" t="s">
        <v>13</v>
      </c>
      <c r="E1143" s="6" t="s">
        <v>330</v>
      </c>
      <c r="F1143" s="6" t="s">
        <v>606</v>
      </c>
      <c r="G1143">
        <v>12</v>
      </c>
      <c r="H1143">
        <v>202212</v>
      </c>
      <c r="I1143" s="8">
        <v>43.06</v>
      </c>
      <c r="J1143" s="8">
        <v>3.49</v>
      </c>
      <c r="K1143" s="8">
        <v>1.89</v>
      </c>
      <c r="L1143" s="8">
        <v>2.2999999999999998</v>
      </c>
      <c r="M1143" s="35" t="str">
        <f>INDEX(YahooDetails[], MATCH(ZACKS_Screener[Ticker], YahooDetails[Ticker],0), 3)</f>
        <v>Consumer Cyclical</v>
      </c>
      <c r="N1143" s="6" t="str">
        <f>INDEX(YahooDetails[], MATCH(ZACKS_Screener[Ticker], YahooDetails[Ticker],0), 2)</f>
        <v>Resorts &amp; Casinos</v>
      </c>
      <c r="O114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-0.45845272206303733</v>
      </c>
      <c r="P114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0.21693121693121689</v>
      </c>
      <c r="Q1143" s="17">
        <f>IFERROR(ZACKS_Screener[[#This Row],[Price]]/ZACKS_Screener[[#This Row],[EPS1]], "")</f>
        <v>22.783068783068785</v>
      </c>
      <c r="R1143" s="17">
        <f>IFERROR(ZACKS_Screener[[#This Row],[Price]]/ZACKS_Screener[[#This Row],[EPS2]], "")</f>
        <v>18.721739130434784</v>
      </c>
      <c r="S1143" s="17">
        <f>IFERROR(ZACKS_Screener[[#This Row],[PE1]]/(ZACKS_Screener[[#This Row],[EG1]]*100), "")</f>
        <v>-0.49695568783068778</v>
      </c>
      <c r="T1143" s="17">
        <f>IFERROR(ZACKS_Screener[[#This Row],[PE2]]/(ZACKS_Screener[[#This Row],[EG2]]*100), "")</f>
        <v>0.86302651113467677</v>
      </c>
      <c r="U1143"/>
    </row>
    <row r="1144" spans="1:21" x14ac:dyDescent="0.25">
      <c r="A1144" s="20" t="s">
        <v>3957</v>
      </c>
      <c r="B1144" s="34">
        <v>2235.92</v>
      </c>
      <c r="C1144" s="6" t="s">
        <v>3956</v>
      </c>
      <c r="D1144" s="6" t="s">
        <v>22</v>
      </c>
      <c r="E1144" s="6" t="s">
        <v>51</v>
      </c>
      <c r="F1144" s="6" t="s">
        <v>308</v>
      </c>
      <c r="G1144">
        <v>12</v>
      </c>
      <c r="H1144">
        <v>202212</v>
      </c>
      <c r="I1144" s="8">
        <v>101.86</v>
      </c>
      <c r="J1144" s="8">
        <v>4.92</v>
      </c>
      <c r="K1144" s="8">
        <v>5.2</v>
      </c>
      <c r="L1144" s="8">
        <v>5.55</v>
      </c>
      <c r="M1144" s="35" t="str">
        <f>INDEX(YahooDetails[], MATCH(ZACKS_Screener[Ticker], YahooDetails[Ticker],0), 3)</f>
        <v>Consumer Defensive</v>
      </c>
      <c r="N1144" s="6" t="str">
        <f>INDEX(YahooDetails[], MATCH(ZACKS_Screener[Ticker], YahooDetails[Ticker],0), 2)</f>
        <v>Beverages—Wineries &amp; Distilleries</v>
      </c>
      <c r="O114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5.691056910569111E-2</v>
      </c>
      <c r="P114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6.7307692307692235E-2</v>
      </c>
      <c r="Q1144" s="17">
        <f>IFERROR(ZACKS_Screener[[#This Row],[Price]]/ZACKS_Screener[[#This Row],[EPS1]], "")</f>
        <v>19.588461538461537</v>
      </c>
      <c r="R1144" s="17">
        <f>IFERROR(ZACKS_Screener[[#This Row],[Price]]/ZACKS_Screener[[#This Row],[EPS2]], "")</f>
        <v>18.353153153153155</v>
      </c>
      <c r="S1144" s="17">
        <f>IFERROR(ZACKS_Screener[[#This Row],[PE1]]/(ZACKS_Screener[[#This Row],[EG1]]*100), "")</f>
        <v>3.4419725274725237</v>
      </c>
      <c r="T1144" s="17">
        <f>IFERROR(ZACKS_Screener[[#This Row],[PE2]]/(ZACKS_Screener[[#This Row],[EG2]]*100), "")</f>
        <v>2.7267541827541857</v>
      </c>
      <c r="U1144"/>
    </row>
    <row r="1145" spans="1:21" x14ac:dyDescent="0.25">
      <c r="A1145" s="20" t="s">
        <v>3959</v>
      </c>
      <c r="B1145" s="34">
        <v>2299.34</v>
      </c>
      <c r="C1145" s="6" t="s">
        <v>3958</v>
      </c>
      <c r="D1145" s="6" t="s">
        <v>22</v>
      </c>
      <c r="E1145" s="6" t="s">
        <v>37</v>
      </c>
      <c r="F1145" s="6" t="s">
        <v>136</v>
      </c>
      <c r="G1145">
        <v>12</v>
      </c>
      <c r="H1145">
        <v>202212</v>
      </c>
      <c r="I1145" s="8">
        <v>93.94</v>
      </c>
      <c r="J1145" s="8">
        <v>4.7</v>
      </c>
      <c r="K1145" s="8">
        <v>4.72</v>
      </c>
      <c r="L1145" s="8">
        <v>5.12</v>
      </c>
      <c r="M1145" s="35" t="str">
        <f>INDEX(YahooDetails[], MATCH(ZACKS_Screener[Ticker], YahooDetails[Ticker],0), 3)</f>
        <v>Industrials</v>
      </c>
      <c r="N1145" s="6" t="str">
        <f>INDEX(YahooDetails[], MATCH(ZACKS_Screener[Ticker], YahooDetails[Ticker],0), 2)</f>
        <v>Rental &amp; Leasing Services</v>
      </c>
      <c r="O114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4.2553191489360792E-3</v>
      </c>
      <c r="P114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8.4745762711864486E-2</v>
      </c>
      <c r="Q1145" s="17">
        <f>IFERROR(ZACKS_Screener[[#This Row],[Price]]/ZACKS_Screener[[#This Row],[EPS1]], "")</f>
        <v>19.902542372881356</v>
      </c>
      <c r="R1145" s="17">
        <f>IFERROR(ZACKS_Screener[[#This Row],[Price]]/ZACKS_Screener[[#This Row],[EPS2]], "")</f>
        <v>18.34765625</v>
      </c>
      <c r="S1145" s="17">
        <f>IFERROR(ZACKS_Screener[[#This Row],[PE1]]/(ZACKS_Screener[[#This Row],[EG1]]*100), "")</f>
        <v>46.770974576272188</v>
      </c>
      <c r="T1145" s="17">
        <f>IFERROR(ZACKS_Screener[[#This Row],[PE2]]/(ZACKS_Screener[[#This Row],[EG2]]*100), "")</f>
        <v>2.1650234374999981</v>
      </c>
      <c r="U1145"/>
    </row>
    <row r="1146" spans="1:21" x14ac:dyDescent="0.25">
      <c r="A1146" s="20" t="s">
        <v>1949</v>
      </c>
      <c r="B1146" s="34">
        <v>4247.9399999999996</v>
      </c>
      <c r="C1146" s="6" t="s">
        <v>1948</v>
      </c>
      <c r="D1146" s="6" t="s">
        <v>13</v>
      </c>
      <c r="E1146" s="6" t="s">
        <v>223</v>
      </c>
      <c r="F1146" s="6" t="s">
        <v>270</v>
      </c>
      <c r="G1146">
        <v>12</v>
      </c>
      <c r="H1146">
        <v>202212</v>
      </c>
      <c r="I1146" s="8">
        <v>20.04</v>
      </c>
      <c r="J1146" s="8">
        <v>4.33</v>
      </c>
      <c r="K1146" s="8">
        <v>2.35</v>
      </c>
      <c r="L1146" s="8">
        <v>2.74</v>
      </c>
      <c r="M1146" s="35" t="str">
        <f>INDEX(YahooDetails[], MATCH(ZACKS_Screener[Ticker], YahooDetails[Ticker],0), 3)</f>
        <v>Energy</v>
      </c>
      <c r="N1146" s="6" t="str">
        <f>INDEX(YahooDetails[], MATCH(ZACKS_Screener[Ticker], YahooDetails[Ticker],0), 2)</f>
        <v>Oil &amp; Gas E&amp;P</v>
      </c>
      <c r="O114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-0.45727482678983833</v>
      </c>
      <c r="P114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0.16595744680851068</v>
      </c>
      <c r="Q1146" s="17">
        <f>IFERROR(ZACKS_Screener[[#This Row],[Price]]/ZACKS_Screener[[#This Row],[EPS1]], "")</f>
        <v>8.5276595744680836</v>
      </c>
      <c r="R1146" s="17">
        <f>IFERROR(ZACKS_Screener[[#This Row],[Price]]/ZACKS_Screener[[#This Row],[EPS2]], "")</f>
        <v>7.313868613138685</v>
      </c>
      <c r="S1146" s="17">
        <f>IFERROR(ZACKS_Screener[[#This Row],[PE1]]/(ZACKS_Screener[[#This Row],[EG1]]*100), "")</f>
        <v>-0.18648871695680203</v>
      </c>
      <c r="T1146" s="17">
        <f>IFERROR(ZACKS_Screener[[#This Row],[PE2]]/(ZACKS_Screener[[#This Row],[EG2]]*100), "")</f>
        <v>0.44070746771476677</v>
      </c>
      <c r="U1146"/>
    </row>
    <row r="1147" spans="1:21" x14ac:dyDescent="0.25">
      <c r="A1147" s="20" t="s">
        <v>1951</v>
      </c>
      <c r="B1147" s="34">
        <v>6425.27</v>
      </c>
      <c r="C1147" s="6" t="s">
        <v>1950</v>
      </c>
      <c r="D1147" s="6" t="s">
        <v>13</v>
      </c>
      <c r="E1147" s="6" t="s">
        <v>330</v>
      </c>
      <c r="F1147" s="6" t="s">
        <v>1952</v>
      </c>
      <c r="G1147">
        <v>12</v>
      </c>
      <c r="H1147">
        <v>202212</v>
      </c>
      <c r="I1147" s="8">
        <v>100.9</v>
      </c>
      <c r="J1147" s="8">
        <v>12.85</v>
      </c>
      <c r="K1147" s="8">
        <v>9.48</v>
      </c>
      <c r="L1147" s="8">
        <v>11.49</v>
      </c>
      <c r="M1147" s="35" t="str">
        <f>INDEX(YahooDetails[], MATCH(ZACKS_Screener[Ticker], YahooDetails[Ticker],0), 3)</f>
        <v>Consumer Cyclical</v>
      </c>
      <c r="N1147" s="6" t="str">
        <f>INDEX(YahooDetails[], MATCH(ZACKS_Screener[Ticker], YahooDetails[Ticker],0), 2)</f>
        <v>Furnishings, Fixtures &amp; Appliances</v>
      </c>
      <c r="O114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-0.26225680933852136</v>
      </c>
      <c r="P114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0.21202531645569617</v>
      </c>
      <c r="Q1147" s="17">
        <f>IFERROR(ZACKS_Screener[[#This Row],[Price]]/ZACKS_Screener[[#This Row],[EPS1]], "")</f>
        <v>10.643459915611814</v>
      </c>
      <c r="R1147" s="17">
        <f>IFERROR(ZACKS_Screener[[#This Row],[Price]]/ZACKS_Screener[[#This Row],[EPS2]], "")</f>
        <v>8.7815491731940813</v>
      </c>
      <c r="S1147" s="17">
        <f>IFERROR(ZACKS_Screener[[#This Row],[PE1]]/(ZACKS_Screener[[#This Row],[EG1]]*100), "")</f>
        <v>-0.40584112734602917</v>
      </c>
      <c r="T1147" s="17">
        <f>IFERROR(ZACKS_Screener[[#This Row],[PE2]]/(ZACKS_Screener[[#This Row],[EG2]]*100), "")</f>
        <v>0.41417455801930297</v>
      </c>
      <c r="U1147"/>
    </row>
    <row r="1148" spans="1:21" x14ac:dyDescent="0.25">
      <c r="A1148" s="6" t="s">
        <v>3961</v>
      </c>
      <c r="B1148" s="34">
        <v>2197.13</v>
      </c>
      <c r="C1148" s="6" t="s">
        <v>3960</v>
      </c>
      <c r="D1148" s="6" t="s">
        <v>13</v>
      </c>
      <c r="E1148" s="6" t="s">
        <v>26</v>
      </c>
      <c r="F1148" s="6" t="s">
        <v>959</v>
      </c>
      <c r="G1148">
        <v>12</v>
      </c>
      <c r="H1148">
        <v>202212</v>
      </c>
      <c r="I1148" s="8">
        <v>78.95</v>
      </c>
      <c r="J1148" s="8">
        <v>17.739999999999998</v>
      </c>
      <c r="K1148" s="8">
        <v>12.4</v>
      </c>
      <c r="L1148" s="8">
        <v>13.17</v>
      </c>
      <c r="M1148" s="35" t="str">
        <f>INDEX(YahooDetails[], MATCH(ZACKS_Screener[Ticker], YahooDetails[Ticker],0), 3)</f>
        <v>Consumer Cyclical</v>
      </c>
      <c r="N1148" s="6" t="str">
        <f>INDEX(YahooDetails[], MATCH(ZACKS_Screener[Ticker], YahooDetails[Ticker],0), 2)</f>
        <v>Residential Construction</v>
      </c>
      <c r="O114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-0.30101465614430656</v>
      </c>
      <c r="P114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6.2096774193548351E-2</v>
      </c>
      <c r="Q1148" s="17">
        <f>IFERROR(ZACKS_Screener[[#This Row],[Price]]/ZACKS_Screener[[#This Row],[EPS1]], "")</f>
        <v>6.366935483870968</v>
      </c>
      <c r="R1148" s="17">
        <f>IFERROR(ZACKS_Screener[[#This Row],[Price]]/ZACKS_Screener[[#This Row],[EPS2]], "")</f>
        <v>5.9946848899012908</v>
      </c>
      <c r="S1148" s="17">
        <f>IFERROR(ZACKS_Screener[[#This Row],[PE1]]/(ZACKS_Screener[[#This Row],[EG1]]*100), "")</f>
        <v>-0.2115157967862753</v>
      </c>
      <c r="T1148" s="17">
        <f>IFERROR(ZACKS_Screener[[#This Row],[PE2]]/(ZACKS_Screener[[#This Row],[EG2]]*100), "")</f>
        <v>0.96537782642566294</v>
      </c>
      <c r="U1148"/>
    </row>
    <row r="1149" spans="1:21" x14ac:dyDescent="0.25">
      <c r="A1149" s="20" t="s">
        <v>1954</v>
      </c>
      <c r="B1149" s="34">
        <v>7675.15</v>
      </c>
      <c r="C1149" s="6" t="s">
        <v>1953</v>
      </c>
      <c r="D1149" s="6" t="s">
        <v>22</v>
      </c>
      <c r="E1149" s="6" t="s">
        <v>18</v>
      </c>
      <c r="F1149" s="6" t="s">
        <v>171</v>
      </c>
      <c r="G1149">
        <v>12</v>
      </c>
      <c r="H1149">
        <v>202212</v>
      </c>
      <c r="I1149" s="8">
        <v>143.41999999999999</v>
      </c>
      <c r="J1149" s="8">
        <v>9.1</v>
      </c>
      <c r="K1149" s="8">
        <v>9.94</v>
      </c>
      <c r="L1149" s="8">
        <v>10.97</v>
      </c>
      <c r="M1149" s="35" t="str">
        <f>INDEX(YahooDetails[], MATCH(ZACKS_Screener[Ticker], YahooDetails[Ticker],0), 3)</f>
        <v>Industrials</v>
      </c>
      <c r="N1149" s="6" t="str">
        <f>INDEX(YahooDetails[], MATCH(ZACKS_Screener[Ticker], YahooDetails[Ticker],0), 2)</f>
        <v>Specialty Industrial Machinery</v>
      </c>
      <c r="O114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9.2307692307692299E-2</v>
      </c>
      <c r="P114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0.10362173038229389</v>
      </c>
      <c r="Q1149" s="17">
        <f>IFERROR(ZACKS_Screener[[#This Row],[Price]]/ZACKS_Screener[[#This Row],[EPS1]], "")</f>
        <v>14.428571428571429</v>
      </c>
      <c r="R1149" s="17">
        <f>IFERROR(ZACKS_Screener[[#This Row],[Price]]/ZACKS_Screener[[#This Row],[EPS2]], "")</f>
        <v>13.073837739288969</v>
      </c>
      <c r="S1149" s="17">
        <f>IFERROR(ZACKS_Screener[[#This Row],[PE1]]/(ZACKS_Screener[[#This Row],[EG1]]*100), "")</f>
        <v>1.5630952380952383</v>
      </c>
      <c r="T1149" s="17">
        <f>IFERROR(ZACKS_Screener[[#This Row],[PE2]]/(ZACKS_Screener[[#This Row],[EG2]]*100), "")</f>
        <v>1.2616888070731282</v>
      </c>
      <c r="U1149"/>
    </row>
    <row r="1150" spans="1:21" x14ac:dyDescent="0.25">
      <c r="A1150" s="20" t="s">
        <v>1956</v>
      </c>
      <c r="B1150" s="34">
        <v>24929.46</v>
      </c>
      <c r="C1150" s="6" t="s">
        <v>1955</v>
      </c>
      <c r="D1150" s="6" t="s">
        <v>13</v>
      </c>
      <c r="E1150" s="6" t="s">
        <v>51</v>
      </c>
      <c r="F1150" s="6" t="s">
        <v>308</v>
      </c>
      <c r="G1150">
        <v>11</v>
      </c>
      <c r="H1150">
        <v>202211</v>
      </c>
      <c r="I1150" s="8">
        <v>92.94</v>
      </c>
      <c r="J1150" s="8">
        <v>2.5299999999999998</v>
      </c>
      <c r="K1150" s="8">
        <v>2.62</v>
      </c>
      <c r="L1150" s="8">
        <v>2.93</v>
      </c>
      <c r="M1150" s="35" t="str">
        <f>INDEX(YahooDetails[], MATCH(ZACKS_Screener[Ticker], YahooDetails[Ticker],0), 3)</f>
        <v>Consumer Defensive</v>
      </c>
      <c r="N1150" s="6" t="str">
        <f>INDEX(YahooDetails[], MATCH(ZACKS_Screener[Ticker], YahooDetails[Ticker],0), 2)</f>
        <v>Packaged Foods</v>
      </c>
      <c r="O115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3.557312252964439E-2</v>
      </c>
      <c r="P115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0.11832061068702292</v>
      </c>
      <c r="Q1150" s="17">
        <f>IFERROR(ZACKS_Screener[[#This Row],[Price]]/ZACKS_Screener[[#This Row],[EPS1]], "")</f>
        <v>35.473282442748086</v>
      </c>
      <c r="R1150" s="17">
        <f>IFERROR(ZACKS_Screener[[#This Row],[Price]]/ZACKS_Screener[[#This Row],[EPS2]], "")</f>
        <v>31.72013651877133</v>
      </c>
      <c r="S1150" s="17">
        <f>IFERROR(ZACKS_Screener[[#This Row],[PE1]]/(ZACKS_Screener[[#This Row],[EG1]]*100), "")</f>
        <v>9.9719338422391512</v>
      </c>
      <c r="T1150" s="17">
        <f>IFERROR(ZACKS_Screener[[#This Row],[PE2]]/(ZACKS_Screener[[#This Row],[EG2]]*100), "")</f>
        <v>2.6808631509413186</v>
      </c>
      <c r="U1150"/>
    </row>
    <row r="1151" spans="1:21" x14ac:dyDescent="0.25">
      <c r="A1151" s="20" t="s">
        <v>1958</v>
      </c>
      <c r="B1151" s="34">
        <v>25146.73</v>
      </c>
      <c r="C1151" s="6" t="s">
        <v>1957</v>
      </c>
      <c r="D1151" s="6" t="s">
        <v>13</v>
      </c>
      <c r="E1151" s="6" t="s">
        <v>51</v>
      </c>
      <c r="F1151" s="6" t="s">
        <v>308</v>
      </c>
      <c r="G1151">
        <v>11</v>
      </c>
      <c r="H1151">
        <v>202211</v>
      </c>
      <c r="I1151" s="8">
        <v>93.75</v>
      </c>
      <c r="J1151" s="8">
        <v>2.5299999999999998</v>
      </c>
      <c r="M1151" s="35" t="str">
        <f>INDEX(YahooDetails[], MATCH(ZACKS_Screener[Ticker], YahooDetails[Ticker],0), 3)</f>
        <v>Consumer Defensive</v>
      </c>
      <c r="N1151" s="6" t="str">
        <f>INDEX(YahooDetails[], MATCH(ZACKS_Screener[Ticker], YahooDetails[Ticker],0), 2)</f>
        <v>Packaged Foods</v>
      </c>
      <c r="O115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151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151" s="17" t="str">
        <f>IFERROR(ZACKS_Screener[[#This Row],[Price]]/ZACKS_Screener[[#This Row],[EPS1]], "")</f>
        <v/>
      </c>
      <c r="R1151" s="17" t="str">
        <f>IFERROR(ZACKS_Screener[[#This Row],[Price]]/ZACKS_Screener[[#This Row],[EPS2]], "")</f>
        <v/>
      </c>
      <c r="S1151" s="17" t="str">
        <f>IFERROR(ZACKS_Screener[[#This Row],[PE1]]/(ZACKS_Screener[[#This Row],[EG1]]*100), "")</f>
        <v/>
      </c>
      <c r="T1151" s="17" t="str">
        <f>IFERROR(ZACKS_Screener[[#This Row],[PE2]]/(ZACKS_Screener[[#This Row],[EG2]]*100), "")</f>
        <v/>
      </c>
      <c r="U1151"/>
    </row>
    <row r="1152" spans="1:21" x14ac:dyDescent="0.25">
      <c r="A1152" s="20" t="s">
        <v>1960</v>
      </c>
      <c r="B1152" s="34">
        <v>17841.09</v>
      </c>
      <c r="C1152" s="6" t="s">
        <v>1959</v>
      </c>
      <c r="D1152" s="6" t="s">
        <v>13</v>
      </c>
      <c r="E1152" s="6" t="s">
        <v>865</v>
      </c>
      <c r="F1152" s="6" t="s">
        <v>866</v>
      </c>
      <c r="G1152">
        <v>12</v>
      </c>
      <c r="H1152">
        <v>202212</v>
      </c>
      <c r="I1152" s="8">
        <v>1336.74</v>
      </c>
      <c r="J1152" s="8">
        <v>66.989999999999995</v>
      </c>
      <c r="K1152" s="8">
        <v>82.38</v>
      </c>
      <c r="L1152" s="8">
        <v>87.48</v>
      </c>
      <c r="M1152" s="35" t="str">
        <f>INDEX(YahooDetails[], MATCH(ZACKS_Screener[Ticker], YahooDetails[Ticker],0), 3)</f>
        <v>Financial Services</v>
      </c>
      <c r="N1152" s="6" t="str">
        <f>INDEX(YahooDetails[], MATCH(ZACKS_Screener[Ticker], YahooDetails[Ticker],0), 2)</f>
        <v>Insurance—Property &amp; Casualty</v>
      </c>
      <c r="O115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0.22973578145991941</v>
      </c>
      <c r="P115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6.1908230152949849E-2</v>
      </c>
      <c r="Q1152" s="17">
        <f>IFERROR(ZACKS_Screener[[#This Row],[Price]]/ZACKS_Screener[[#This Row],[EPS1]], "")</f>
        <v>16.226511289147851</v>
      </c>
      <c r="R1152" s="17">
        <f>IFERROR(ZACKS_Screener[[#This Row],[Price]]/ZACKS_Screener[[#This Row],[EPS2]], "")</f>
        <v>15.280521262002743</v>
      </c>
      <c r="S1152" s="17">
        <f>IFERROR(ZACKS_Screener[[#This Row],[PE1]]/(ZACKS_Screener[[#This Row],[EG1]]*100), "")</f>
        <v>0.70631188515920373</v>
      </c>
      <c r="T1152" s="17">
        <f>IFERROR(ZACKS_Screener[[#This Row],[PE2]]/(ZACKS_Screener[[#This Row],[EG2]]*100), "")</f>
        <v>2.4682536109093802</v>
      </c>
      <c r="U1152"/>
    </row>
    <row r="1153" spans="1:21" x14ac:dyDescent="0.25">
      <c r="A1153" s="20" t="s">
        <v>1962</v>
      </c>
      <c r="B1153" s="34">
        <v>7076.01</v>
      </c>
      <c r="C1153" s="6" t="s">
        <v>1961</v>
      </c>
      <c r="D1153" s="6" t="s">
        <v>22</v>
      </c>
      <c r="E1153" s="6" t="s">
        <v>14</v>
      </c>
      <c r="F1153" s="6" t="s">
        <v>79</v>
      </c>
      <c r="G1153">
        <v>12</v>
      </c>
      <c r="H1153">
        <v>202212</v>
      </c>
      <c r="I1153" s="8">
        <v>105.98</v>
      </c>
      <c r="J1153" s="8">
        <v>9.9700000000000006</v>
      </c>
      <c r="K1153" s="8">
        <v>3.22</v>
      </c>
      <c r="L1153" s="8">
        <v>5.4</v>
      </c>
      <c r="M1153" s="35" t="str">
        <f>INDEX(YahooDetails[], MATCH(ZACKS_Screener[Ticker], YahooDetails[Ticker],0), 3)</f>
        <v>Technology</v>
      </c>
      <c r="N1153" s="6" t="str">
        <f>INDEX(YahooDetails[], MATCH(ZACKS_Screener[Ticker], YahooDetails[Ticker],0), 2)</f>
        <v>Scientific &amp; Technical Instruments</v>
      </c>
      <c r="O115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-0.67703109327983946</v>
      </c>
      <c r="P115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0.67701863354037273</v>
      </c>
      <c r="Q1153" s="17">
        <f>IFERROR(ZACKS_Screener[[#This Row],[Price]]/ZACKS_Screener[[#This Row],[EPS1]], "")</f>
        <v>32.913043478260867</v>
      </c>
      <c r="R1153" s="17">
        <f>IFERROR(ZACKS_Screener[[#This Row],[Price]]/ZACKS_Screener[[#This Row],[EPS2]], "")</f>
        <v>19.625925925925927</v>
      </c>
      <c r="S1153" s="17">
        <f>IFERROR(ZACKS_Screener[[#This Row],[PE1]]/(ZACKS_Screener[[#This Row],[EG1]]*100), "")</f>
        <v>-0.48613784219001605</v>
      </c>
      <c r="T1153" s="17">
        <f>IFERROR(ZACKS_Screener[[#This Row],[PE2]]/(ZACKS_Screener[[#This Row],[EG2]]*100), "")</f>
        <v>0.2898875297315664</v>
      </c>
      <c r="U1153"/>
    </row>
    <row r="1154" spans="1:21" x14ac:dyDescent="0.25">
      <c r="A1154" s="20" t="s">
        <v>1964</v>
      </c>
      <c r="B1154" s="34">
        <v>10339.11</v>
      </c>
      <c r="C1154" s="6" t="s">
        <v>1963</v>
      </c>
      <c r="D1154" s="6" t="s">
        <v>22</v>
      </c>
      <c r="E1154" s="6" t="s">
        <v>37</v>
      </c>
      <c r="F1154" s="6" t="s">
        <v>641</v>
      </c>
      <c r="G1154">
        <v>12</v>
      </c>
      <c r="H1154">
        <v>202212</v>
      </c>
      <c r="I1154" s="8">
        <v>274.47000000000003</v>
      </c>
      <c r="J1154" s="8">
        <v>6.67</v>
      </c>
      <c r="K1154" s="8">
        <v>7.54</v>
      </c>
      <c r="L1154" s="8">
        <v>8.57</v>
      </c>
      <c r="M1154" s="35" t="str">
        <f>INDEX(YahooDetails[], MATCH(ZACKS_Screener[Ticker], YahooDetails[Ticker],0), 3)</f>
        <v>Financial Services</v>
      </c>
      <c r="N1154" s="6" t="str">
        <f>INDEX(YahooDetails[], MATCH(ZACKS_Screener[Ticker], YahooDetails[Ticker],0), 2)</f>
        <v>Capital Markets</v>
      </c>
      <c r="O115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0.13043478260869568</v>
      </c>
      <c r="P115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0.13660477453580905</v>
      </c>
      <c r="Q1154" s="17">
        <f>IFERROR(ZACKS_Screener[[#This Row],[Price]]/ZACKS_Screener[[#This Row],[EPS1]], "")</f>
        <v>36.401856763925736</v>
      </c>
      <c r="R1154" s="17">
        <f>IFERROR(ZACKS_Screener[[#This Row],[Price]]/ZACKS_Screener[[#This Row],[EPS2]], "")</f>
        <v>32.026837806301053</v>
      </c>
      <c r="S1154" s="17">
        <f>IFERROR(ZACKS_Screener[[#This Row],[PE1]]/(ZACKS_Screener[[#This Row],[EG1]]*100), "")</f>
        <v>2.7908090185676393</v>
      </c>
      <c r="T1154" s="17">
        <f>IFERROR(ZACKS_Screener[[#This Row],[PE2]]/(ZACKS_Screener[[#This Row],[EG2]]*100), "")</f>
        <v>2.3444889034903871</v>
      </c>
      <c r="U1154"/>
    </row>
    <row r="1155" spans="1:21" x14ac:dyDescent="0.25">
      <c r="A1155" s="20" t="s">
        <v>1966</v>
      </c>
      <c r="B1155" s="34">
        <v>5741.65</v>
      </c>
      <c r="C1155" s="6" t="s">
        <v>1965</v>
      </c>
      <c r="D1155" s="6" t="s">
        <v>22</v>
      </c>
      <c r="E1155" s="6" t="s">
        <v>330</v>
      </c>
      <c r="F1155" s="6" t="s">
        <v>606</v>
      </c>
      <c r="G1155">
        <v>12</v>
      </c>
      <c r="H1155">
        <v>202212</v>
      </c>
      <c r="I1155" s="8">
        <v>12.9</v>
      </c>
      <c r="J1155" s="8">
        <v>-1.91</v>
      </c>
      <c r="K1155" s="8">
        <v>0.03</v>
      </c>
      <c r="L1155" s="8">
        <v>0.45</v>
      </c>
      <c r="M1155" s="35" t="str">
        <f>INDEX(YahooDetails[], MATCH(ZACKS_Screener[Ticker], YahooDetails[Ticker],0), 3)</f>
        <v>Consumer Cyclical</v>
      </c>
      <c r="N1155" s="6" t="str">
        <f>INDEX(YahooDetails[], MATCH(ZACKS_Screener[Ticker], YahooDetails[Ticker],0), 2)</f>
        <v>Resorts &amp; Casinos</v>
      </c>
      <c r="O115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15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14.000000000000002</v>
      </c>
      <c r="Q1155" s="17">
        <f>IFERROR(ZACKS_Screener[[#This Row],[Price]]/ZACKS_Screener[[#This Row],[EPS1]], "")</f>
        <v>430</v>
      </c>
      <c r="R1155" s="17">
        <f>IFERROR(ZACKS_Screener[[#This Row],[Price]]/ZACKS_Screener[[#This Row],[EPS2]], "")</f>
        <v>28.666666666666668</v>
      </c>
      <c r="S1155" s="17">
        <f>IFERROR(ZACKS_Screener[[#This Row],[PE1]]/(ZACKS_Screener[[#This Row],[EG1]]*100), "")</f>
        <v>4.3</v>
      </c>
      <c r="T1155" s="17">
        <f>IFERROR(ZACKS_Screener[[#This Row],[PE2]]/(ZACKS_Screener[[#This Row],[EG2]]*100), "")</f>
        <v>2.0476190476190474E-2</v>
      </c>
      <c r="U1155"/>
    </row>
    <row r="1156" spans="1:21" x14ac:dyDescent="0.25">
      <c r="A1156" s="20" t="s">
        <v>1968</v>
      </c>
      <c r="B1156" s="34">
        <v>4601.04</v>
      </c>
      <c r="C1156" s="6" t="s">
        <v>1967</v>
      </c>
      <c r="D1156" s="6" t="s">
        <v>13</v>
      </c>
      <c r="E1156" s="6" t="s">
        <v>18</v>
      </c>
      <c r="F1156" s="6" t="s">
        <v>1134</v>
      </c>
      <c r="G1156">
        <v>12</v>
      </c>
      <c r="H1156">
        <v>202212</v>
      </c>
      <c r="I1156" s="8">
        <v>80.72</v>
      </c>
      <c r="J1156" s="8">
        <v>11.64</v>
      </c>
      <c r="M1156" s="35" t="str">
        <f>INDEX(YahooDetails[], MATCH(ZACKS_Screener[Ticker], YahooDetails[Ticker],0), 3)</f>
        <v>Industrials</v>
      </c>
      <c r="N1156" s="6" t="str">
        <f>INDEX(YahooDetails[], MATCH(ZACKS_Screener[Ticker], YahooDetails[Ticker],0), 2)</f>
        <v>Metal Fabrication</v>
      </c>
      <c r="O115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156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156" s="17" t="str">
        <f>IFERROR(ZACKS_Screener[[#This Row],[Price]]/ZACKS_Screener[[#This Row],[EPS1]], "")</f>
        <v/>
      </c>
      <c r="R1156" s="17" t="str">
        <f>IFERROR(ZACKS_Screener[[#This Row],[Price]]/ZACKS_Screener[[#This Row],[EPS2]], "")</f>
        <v/>
      </c>
      <c r="S1156" s="17" t="str">
        <f>IFERROR(ZACKS_Screener[[#This Row],[PE1]]/(ZACKS_Screener[[#This Row],[EG1]]*100), "")</f>
        <v/>
      </c>
      <c r="T1156" s="17" t="str">
        <f>IFERROR(ZACKS_Screener[[#This Row],[PE2]]/(ZACKS_Screener[[#This Row],[EG2]]*100), "")</f>
        <v/>
      </c>
      <c r="U1156"/>
    </row>
    <row r="1157" spans="1:21" x14ac:dyDescent="0.25">
      <c r="A1157" s="20" t="s">
        <v>1970</v>
      </c>
      <c r="B1157" s="34">
        <v>26657.1</v>
      </c>
      <c r="C1157" s="6" t="s">
        <v>1969</v>
      </c>
      <c r="D1157" s="6" t="s">
        <v>13</v>
      </c>
      <c r="E1157" s="6" t="s">
        <v>26</v>
      </c>
      <c r="F1157" s="6" t="s">
        <v>908</v>
      </c>
      <c r="G1157">
        <v>12</v>
      </c>
      <c r="H1157">
        <v>202212</v>
      </c>
      <c r="I1157" s="8">
        <v>430.17</v>
      </c>
      <c r="J1157" s="8">
        <v>12.07</v>
      </c>
      <c r="K1157" s="8">
        <v>16.059999999999999</v>
      </c>
      <c r="L1157" s="8">
        <v>18.29</v>
      </c>
      <c r="M1157" s="35" t="str">
        <f>INDEX(YahooDetails[], MATCH(ZACKS_Screener[Ticker], YahooDetails[Ticker],0), 3)</f>
        <v>Basic Materials</v>
      </c>
      <c r="N1157" s="6" t="str">
        <f>INDEX(YahooDetails[], MATCH(ZACKS_Screener[Ticker], YahooDetails[Ticker],0), 2)</f>
        <v>Building Materials</v>
      </c>
      <c r="O115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0.33057166528583248</v>
      </c>
      <c r="P115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0.13885429638854299</v>
      </c>
      <c r="Q1157" s="17">
        <f>IFERROR(ZACKS_Screener[[#This Row],[Price]]/ZACKS_Screener[[#This Row],[EPS1]], "")</f>
        <v>26.785180572851807</v>
      </c>
      <c r="R1157" s="17">
        <f>IFERROR(ZACKS_Screener[[#This Row],[Price]]/ZACKS_Screener[[#This Row],[EPS2]], "")</f>
        <v>23.519409513395299</v>
      </c>
      <c r="S1157" s="17">
        <f>IFERROR(ZACKS_Screener[[#This Row],[PE1]]/(ZACKS_Screener[[#This Row],[EG1]]*100), "")</f>
        <v>0.81026849502336218</v>
      </c>
      <c r="T1157" s="17">
        <f>IFERROR(ZACKS_Screener[[#This Row],[PE2]]/(ZACKS_Screener[[#This Row],[EG2]]*100), "")</f>
        <v>1.6938193577808449</v>
      </c>
      <c r="U1157"/>
    </row>
    <row r="1158" spans="1:21" x14ac:dyDescent="0.25">
      <c r="A1158" s="20" t="s">
        <v>1972</v>
      </c>
      <c r="B1158" s="34">
        <v>89569.3</v>
      </c>
      <c r="C1158" s="6" t="s">
        <v>1971</v>
      </c>
      <c r="D1158" s="6" t="s">
        <v>13</v>
      </c>
      <c r="E1158" s="6" t="s">
        <v>37</v>
      </c>
      <c r="F1158" s="6" t="s">
        <v>176</v>
      </c>
      <c r="G1158">
        <v>12</v>
      </c>
      <c r="H1158">
        <v>202212</v>
      </c>
      <c r="I1158" s="8">
        <v>181.05</v>
      </c>
      <c r="J1158" s="8">
        <v>6.85</v>
      </c>
      <c r="K1158" s="8">
        <v>7.6</v>
      </c>
      <c r="L1158" s="8">
        <v>8.25</v>
      </c>
      <c r="M1158" s="35" t="str">
        <f>INDEX(YahooDetails[], MATCH(ZACKS_Screener[Ticker], YahooDetails[Ticker],0), 3)</f>
        <v>Financial Services</v>
      </c>
      <c r="N1158" s="6" t="str">
        <f>INDEX(YahooDetails[], MATCH(ZACKS_Screener[Ticker], YahooDetails[Ticker],0), 2)</f>
        <v>Insurance Brokers</v>
      </c>
      <c r="O115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0.10948905109489052</v>
      </c>
      <c r="P115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8.5526315789473728E-2</v>
      </c>
      <c r="Q1158" s="17">
        <f>IFERROR(ZACKS_Screener[[#This Row],[Price]]/ZACKS_Screener[[#This Row],[EPS1]], "")</f>
        <v>23.822368421052634</v>
      </c>
      <c r="R1158" s="17">
        <f>IFERROR(ZACKS_Screener[[#This Row],[Price]]/ZACKS_Screener[[#This Row],[EPS2]], "")</f>
        <v>21.945454545454545</v>
      </c>
      <c r="S1158" s="17">
        <f>IFERROR(ZACKS_Screener[[#This Row],[PE1]]/(ZACKS_Screener[[#This Row],[EG1]]*100), "")</f>
        <v>2.1757763157894736</v>
      </c>
      <c r="T1158" s="17">
        <f>IFERROR(ZACKS_Screener[[#This Row],[PE2]]/(ZACKS_Screener[[#This Row],[EG2]]*100), "")</f>
        <v>2.5659300699300682</v>
      </c>
      <c r="U1158"/>
    </row>
    <row r="1159" spans="1:21" x14ac:dyDescent="0.25">
      <c r="A1159" s="20" t="s">
        <v>1974</v>
      </c>
      <c r="B1159" s="34">
        <v>56436.07</v>
      </c>
      <c r="C1159" s="6" t="s">
        <v>1973</v>
      </c>
      <c r="D1159" s="6" t="s">
        <v>13</v>
      </c>
      <c r="E1159" s="6" t="s">
        <v>865</v>
      </c>
      <c r="F1159" s="6" t="s">
        <v>866</v>
      </c>
      <c r="G1159">
        <v>12</v>
      </c>
      <c r="H1159">
        <v>202212</v>
      </c>
      <c r="I1159" s="8">
        <v>102.3</v>
      </c>
      <c r="J1159" s="8">
        <v>10.1</v>
      </c>
      <c r="K1159" s="8">
        <v>8.66</v>
      </c>
      <c r="L1159" s="8">
        <v>9.51</v>
      </c>
      <c r="M1159" s="35" t="str">
        <f>INDEX(YahooDetails[], MATCH(ZACKS_Screener[Ticker], YahooDetails[Ticker],0), 3)</f>
        <v>Industrials</v>
      </c>
      <c r="N1159" s="6" t="str">
        <f>INDEX(YahooDetails[], MATCH(ZACKS_Screener[Ticker], YahooDetails[Ticker],0), 2)</f>
        <v>Conglomerates</v>
      </c>
      <c r="O115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-0.14257425742574253</v>
      </c>
      <c r="P115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9.8152424942263242E-2</v>
      </c>
      <c r="Q1159" s="17">
        <f>IFERROR(ZACKS_Screener[[#This Row],[Price]]/ZACKS_Screener[[#This Row],[EPS1]], "")</f>
        <v>11.812933025404156</v>
      </c>
      <c r="R1159" s="17">
        <f>IFERROR(ZACKS_Screener[[#This Row],[Price]]/ZACKS_Screener[[#This Row],[EPS2]], "")</f>
        <v>10.757097791798108</v>
      </c>
      <c r="S1159" s="17">
        <f>IFERROR(ZACKS_Screener[[#This Row],[PE1]]/(ZACKS_Screener[[#This Row],[EG1]]*100), "")</f>
        <v>-0.82854599692070841</v>
      </c>
      <c r="T1159" s="17">
        <f>IFERROR(ZACKS_Screener[[#This Row],[PE2]]/(ZACKS_Screener[[#This Row],[EG2]]*100), "")</f>
        <v>1.0959584338467254</v>
      </c>
      <c r="U1159"/>
    </row>
    <row r="1160" spans="1:21" x14ac:dyDescent="0.25">
      <c r="A1160" s="20" t="s">
        <v>1976</v>
      </c>
      <c r="B1160" s="34">
        <v>11953.96</v>
      </c>
      <c r="C1160" s="6" t="s">
        <v>1975</v>
      </c>
      <c r="D1160" s="6" t="s">
        <v>13</v>
      </c>
      <c r="E1160" s="6" t="s">
        <v>223</v>
      </c>
      <c r="F1160" s="6" t="s">
        <v>1113</v>
      </c>
      <c r="G1160">
        <v>12</v>
      </c>
      <c r="H1160">
        <v>202212</v>
      </c>
      <c r="I1160" s="8">
        <v>59.15</v>
      </c>
      <c r="J1160" s="8">
        <v>4.55</v>
      </c>
      <c r="K1160" s="8">
        <v>5.05</v>
      </c>
      <c r="L1160" s="8">
        <v>5.2</v>
      </c>
      <c r="M1160" s="35" t="str">
        <f>INDEX(YahooDetails[], MATCH(ZACKS_Screener[Ticker], YahooDetails[Ticker],0), 3)</f>
        <v>Energy</v>
      </c>
      <c r="N1160" s="6" t="str">
        <f>INDEX(YahooDetails[], MATCH(ZACKS_Screener[Ticker], YahooDetails[Ticker],0), 2)</f>
        <v>Oil &amp; Gas Midstream</v>
      </c>
      <c r="O116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0.10989010989010989</v>
      </c>
      <c r="P116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2.9702970297029774E-2</v>
      </c>
      <c r="Q1160" s="17">
        <f>IFERROR(ZACKS_Screener[[#This Row],[Price]]/ZACKS_Screener[[#This Row],[EPS1]], "")</f>
        <v>11.712871287128714</v>
      </c>
      <c r="R1160" s="17">
        <f>IFERROR(ZACKS_Screener[[#This Row],[Price]]/ZACKS_Screener[[#This Row],[EPS2]], "")</f>
        <v>11.375</v>
      </c>
      <c r="S1160" s="17">
        <f>IFERROR(ZACKS_Screener[[#This Row],[PE1]]/(ZACKS_Screener[[#This Row],[EG1]]*100), "")</f>
        <v>1.0658712871287128</v>
      </c>
      <c r="T1160" s="17">
        <f>IFERROR(ZACKS_Screener[[#This Row],[PE2]]/(ZACKS_Screener[[#This Row],[EG2]]*100), "")</f>
        <v>3.829583333333324</v>
      </c>
      <c r="U1160"/>
    </row>
    <row r="1161" spans="1:21" x14ac:dyDescent="0.25">
      <c r="A1161" s="20" t="s">
        <v>1978</v>
      </c>
      <c r="B1161" s="34">
        <v>5191.53</v>
      </c>
      <c r="C1161" s="6" t="s">
        <v>1977</v>
      </c>
      <c r="D1161" s="6" t="s">
        <v>13</v>
      </c>
      <c r="E1161" s="6" t="s">
        <v>85</v>
      </c>
      <c r="F1161" s="6" t="s">
        <v>407</v>
      </c>
      <c r="G1161">
        <v>9</v>
      </c>
      <c r="H1161">
        <v>202209</v>
      </c>
      <c r="I1161" s="8">
        <v>85.41</v>
      </c>
      <c r="J1161" s="8">
        <v>4.37</v>
      </c>
      <c r="K1161" s="8">
        <v>4.42</v>
      </c>
      <c r="L1161" s="8">
        <v>5.04</v>
      </c>
      <c r="M1161" s="35" t="str">
        <f>INDEX(YahooDetails[], MATCH(ZACKS_Screener[Ticker], YahooDetails[Ticker],0), 3)</f>
        <v>Industrials</v>
      </c>
      <c r="N1161" s="6" t="str">
        <f>INDEX(YahooDetails[], MATCH(ZACKS_Screener[Ticker], YahooDetails[Ticker],0), 2)</f>
        <v>Specialty Business Services</v>
      </c>
      <c r="O116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1.1441647597253964E-2</v>
      </c>
      <c r="P116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0.14027149321266971</v>
      </c>
      <c r="Q1161" s="17">
        <f>IFERROR(ZACKS_Screener[[#This Row],[Price]]/ZACKS_Screener[[#This Row],[EPS1]], "")</f>
        <v>19.323529411764707</v>
      </c>
      <c r="R1161" s="17">
        <f>IFERROR(ZACKS_Screener[[#This Row],[Price]]/ZACKS_Screener[[#This Row],[EPS2]], "")</f>
        <v>16.946428571428569</v>
      </c>
      <c r="S1161" s="17">
        <f>IFERROR(ZACKS_Screener[[#This Row],[PE1]]/(ZACKS_Screener[[#This Row],[EG1]]*100), "")</f>
        <v>16.888764705882416</v>
      </c>
      <c r="T1161" s="17">
        <f>IFERROR(ZACKS_Screener[[#This Row],[PE2]]/(ZACKS_Screener[[#This Row],[EG2]]*100), "")</f>
        <v>1.2081163594470041</v>
      </c>
      <c r="U1161"/>
    </row>
    <row r="1162" spans="1:21" x14ac:dyDescent="0.25">
      <c r="A1162" s="20" t="s">
        <v>1980</v>
      </c>
      <c r="B1162" s="34">
        <v>4766.8</v>
      </c>
      <c r="C1162" s="6" t="s">
        <v>1979</v>
      </c>
      <c r="D1162" s="6" t="s">
        <v>22</v>
      </c>
      <c r="E1162" s="6" t="s">
        <v>41</v>
      </c>
      <c r="F1162" s="6" t="s">
        <v>45</v>
      </c>
      <c r="G1162">
        <v>12</v>
      </c>
      <c r="H1162">
        <v>202212</v>
      </c>
      <c r="I1162" s="8">
        <v>82.91</v>
      </c>
      <c r="J1162" s="8">
        <v>2.7</v>
      </c>
      <c r="K1162" s="8">
        <v>2.89</v>
      </c>
      <c r="L1162" s="8">
        <v>3.2</v>
      </c>
      <c r="M1162" s="35" t="str">
        <f>INDEX(YahooDetails[], MATCH(ZACKS_Screener[Ticker], YahooDetails[Ticker],0), 3)</f>
        <v>Healthcare</v>
      </c>
      <c r="N1162" s="6" t="str">
        <f>INDEX(YahooDetails[], MATCH(ZACKS_Screener[Ticker], YahooDetails[Ticker],0), 2)</f>
        <v>Medical Instruments &amp; Supplies</v>
      </c>
      <c r="O116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7.0370370370370347E-2</v>
      </c>
      <c r="P116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0.10726643598615919</v>
      </c>
      <c r="Q1162" s="17">
        <f>IFERROR(ZACKS_Screener[[#This Row],[Price]]/ZACKS_Screener[[#This Row],[EPS1]], "")</f>
        <v>28.688581314878892</v>
      </c>
      <c r="R1162" s="17">
        <f>IFERROR(ZACKS_Screener[[#This Row],[Price]]/ZACKS_Screener[[#This Row],[EPS2]], "")</f>
        <v>25.909374999999997</v>
      </c>
      <c r="S1162" s="17">
        <f>IFERROR(ZACKS_Screener[[#This Row],[PE1]]/(ZACKS_Screener[[#This Row],[EG1]]*100), "")</f>
        <v>4.0767983973775284</v>
      </c>
      <c r="T1162" s="17">
        <f>IFERROR(ZACKS_Screener[[#This Row],[PE2]]/(ZACKS_Screener[[#This Row],[EG2]]*100), "")</f>
        <v>2.4154223790322575</v>
      </c>
      <c r="U1162"/>
    </row>
    <row r="1163" spans="1:21" x14ac:dyDescent="0.25">
      <c r="A1163" s="20" t="s">
        <v>3967</v>
      </c>
      <c r="B1163" s="34">
        <v>2827.66</v>
      </c>
      <c r="C1163" s="6" t="s">
        <v>3966</v>
      </c>
      <c r="D1163" s="6" t="s">
        <v>22</v>
      </c>
      <c r="E1163" s="6" t="s">
        <v>14</v>
      </c>
      <c r="F1163" s="6" t="s">
        <v>1341</v>
      </c>
      <c r="G1163">
        <v>3</v>
      </c>
      <c r="H1163">
        <v>202303</v>
      </c>
      <c r="I1163" s="8">
        <v>26.86</v>
      </c>
      <c r="J1163" s="8">
        <v>0.48</v>
      </c>
      <c r="K1163" s="8">
        <v>0.68</v>
      </c>
      <c r="L1163" s="8">
        <v>1.1299999999999999</v>
      </c>
      <c r="M1163" s="35" t="str">
        <f>INDEX(YahooDetails[], MATCH(ZACKS_Screener[Ticker], YahooDetails[Ticker],0), 3)</f>
        <v>Consumer Cyclical</v>
      </c>
      <c r="N1163" s="6" t="str">
        <f>INDEX(YahooDetails[], MATCH(ZACKS_Screener[Ticker], YahooDetails[Ticker],0), 2)</f>
        <v>Travel Services</v>
      </c>
      <c r="O116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0.4166666666666668</v>
      </c>
      <c r="P116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0.6617647058823527</v>
      </c>
      <c r="Q1163" s="17">
        <f>IFERROR(ZACKS_Screener[[#This Row],[Price]]/ZACKS_Screener[[#This Row],[EPS1]], "")</f>
        <v>39.499999999999993</v>
      </c>
      <c r="R1163" s="17">
        <f>IFERROR(ZACKS_Screener[[#This Row],[Price]]/ZACKS_Screener[[#This Row],[EPS2]], "")</f>
        <v>23.76991150442478</v>
      </c>
      <c r="S1163" s="17">
        <f>IFERROR(ZACKS_Screener[[#This Row],[PE1]]/(ZACKS_Screener[[#This Row],[EG1]]*100), "")</f>
        <v>0.94799999999999951</v>
      </c>
      <c r="T1163" s="17">
        <f>IFERROR(ZACKS_Screener[[#This Row],[PE2]]/(ZACKS_Screener[[#This Row],[EG2]]*100), "")</f>
        <v>0.35918977384464124</v>
      </c>
      <c r="U1163"/>
    </row>
    <row r="1164" spans="1:21" x14ac:dyDescent="0.25">
      <c r="A1164" s="20" t="s">
        <v>1982</v>
      </c>
      <c r="B1164" s="34">
        <v>7717.54</v>
      </c>
      <c r="C1164" s="6" t="s">
        <v>1981</v>
      </c>
      <c r="D1164" s="6" t="s">
        <v>22</v>
      </c>
      <c r="E1164" s="6" t="s">
        <v>14</v>
      </c>
      <c r="F1164" s="6" t="s">
        <v>201</v>
      </c>
      <c r="G1164">
        <v>12</v>
      </c>
      <c r="H1164">
        <v>202212</v>
      </c>
      <c r="I1164" s="8">
        <v>174.8</v>
      </c>
      <c r="J1164" s="8">
        <v>-0.73</v>
      </c>
      <c r="K1164" s="8">
        <v>0.57999999999999996</v>
      </c>
      <c r="L1164" s="8">
        <v>0.63</v>
      </c>
      <c r="M1164" s="35" t="str">
        <f>INDEX(YahooDetails[], MATCH(ZACKS_Screener[Ticker], YahooDetails[Ticker],0), 3)</f>
        <v>Technology</v>
      </c>
      <c r="N1164" s="6" t="str">
        <f>INDEX(YahooDetails[], MATCH(ZACKS_Screener[Ticker], YahooDetails[Ticker],0), 2)</f>
        <v>Software—Application</v>
      </c>
      <c r="O116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16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8.6206896551724227E-2</v>
      </c>
      <c r="Q1164" s="17">
        <f>IFERROR(ZACKS_Screener[[#This Row],[Price]]/ZACKS_Screener[[#This Row],[EPS1]], "")</f>
        <v>301.37931034482762</v>
      </c>
      <c r="R1164" s="17">
        <f>IFERROR(ZACKS_Screener[[#This Row],[Price]]/ZACKS_Screener[[#This Row],[EPS2]], "")</f>
        <v>277.46031746031747</v>
      </c>
      <c r="S1164" s="17">
        <f>IFERROR(ZACKS_Screener[[#This Row],[PE1]]/(ZACKS_Screener[[#This Row],[EG1]]*100), "")</f>
        <v>3.0137931034482763</v>
      </c>
      <c r="T1164" s="17">
        <f>IFERROR(ZACKS_Screener[[#This Row],[PE2]]/(ZACKS_Screener[[#This Row],[EG2]]*100), "")</f>
        <v>32.185396825396793</v>
      </c>
      <c r="U1164"/>
    </row>
    <row r="1165" spans="1:21" x14ac:dyDescent="0.25">
      <c r="A1165" s="20" t="s">
        <v>1984</v>
      </c>
      <c r="B1165" s="34">
        <v>5080.03</v>
      </c>
      <c r="C1165" s="6" t="s">
        <v>1983</v>
      </c>
      <c r="D1165" s="6" t="s">
        <v>13</v>
      </c>
      <c r="E1165" s="6" t="s">
        <v>30</v>
      </c>
      <c r="F1165" s="6" t="s">
        <v>830</v>
      </c>
      <c r="G1165">
        <v>6</v>
      </c>
      <c r="H1165">
        <v>202206</v>
      </c>
      <c r="I1165" s="8">
        <v>16.079999999999998</v>
      </c>
      <c r="J1165" s="8">
        <v>0.35</v>
      </c>
      <c r="K1165" s="8">
        <v>0.8</v>
      </c>
      <c r="L1165" s="8">
        <v>0.99</v>
      </c>
      <c r="M1165" s="35" t="str">
        <f>INDEX(YahooDetails[], MATCH(ZACKS_Screener[Ticker], YahooDetails[Ticker],0), 3)</f>
        <v>Consumer Cyclical</v>
      </c>
      <c r="N1165" s="6" t="str">
        <f>INDEX(YahooDetails[], MATCH(ZACKS_Screener[Ticker], YahooDetails[Ticker],0), 2)</f>
        <v>Specialty Retail</v>
      </c>
      <c r="O116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1.285714285714286</v>
      </c>
      <c r="P116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0.23749999999999993</v>
      </c>
      <c r="Q1165" s="17">
        <f>IFERROR(ZACKS_Screener[[#This Row],[Price]]/ZACKS_Screener[[#This Row],[EPS1]], "")</f>
        <v>20.099999999999998</v>
      </c>
      <c r="R1165" s="17">
        <f>IFERROR(ZACKS_Screener[[#This Row],[Price]]/ZACKS_Screener[[#This Row],[EPS2]], "")</f>
        <v>16.242424242424242</v>
      </c>
      <c r="S1165" s="17">
        <f>IFERROR(ZACKS_Screener[[#This Row],[PE1]]/(ZACKS_Screener[[#This Row],[EG1]]*100), "")</f>
        <v>0.15633333333333327</v>
      </c>
      <c r="T1165" s="17">
        <f>IFERROR(ZACKS_Screener[[#This Row],[PE2]]/(ZACKS_Screener[[#This Row],[EG2]]*100), "")</f>
        <v>0.68389154704944199</v>
      </c>
      <c r="U1165"/>
    </row>
    <row r="1166" spans="1:21" x14ac:dyDescent="0.25">
      <c r="A1166" s="20" t="s">
        <v>1986</v>
      </c>
      <c r="B1166" s="34">
        <v>58360</v>
      </c>
      <c r="C1166" s="6" t="s">
        <v>1985</v>
      </c>
      <c r="D1166" s="6" t="s">
        <v>22</v>
      </c>
      <c r="E1166" s="6" t="s">
        <v>51</v>
      </c>
      <c r="F1166" s="6" t="s">
        <v>655</v>
      </c>
      <c r="G1166">
        <v>12</v>
      </c>
      <c r="H1166">
        <v>202212</v>
      </c>
      <c r="I1166" s="8">
        <v>58.36</v>
      </c>
      <c r="J1166" s="8">
        <v>1.1200000000000001</v>
      </c>
      <c r="K1166" s="8">
        <v>1.54</v>
      </c>
      <c r="L1166" s="8">
        <v>1.79</v>
      </c>
      <c r="M1166" s="35" t="str">
        <f>INDEX(YahooDetails[], MATCH(ZACKS_Screener[Ticker], YahooDetails[Ticker],0), 3)</f>
        <v>Consumer Defensive</v>
      </c>
      <c r="N1166" s="6" t="str">
        <f>INDEX(YahooDetails[], MATCH(ZACKS_Screener[Ticker], YahooDetails[Ticker],0), 2)</f>
        <v>Beverages—Non-Alcoholic</v>
      </c>
      <c r="O116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0.37499999999999989</v>
      </c>
      <c r="P116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0.16233766233766234</v>
      </c>
      <c r="Q1166" s="17">
        <f>IFERROR(ZACKS_Screener[[#This Row],[Price]]/ZACKS_Screener[[#This Row],[EPS1]], "")</f>
        <v>37.896103896103895</v>
      </c>
      <c r="R1166" s="17">
        <f>IFERROR(ZACKS_Screener[[#This Row],[Price]]/ZACKS_Screener[[#This Row],[EPS2]], "")</f>
        <v>32.603351955307261</v>
      </c>
      <c r="S1166" s="17">
        <f>IFERROR(ZACKS_Screener[[#This Row],[PE1]]/(ZACKS_Screener[[#This Row],[EG1]]*100), "")</f>
        <v>1.0105627705627709</v>
      </c>
      <c r="T1166" s="17">
        <f>IFERROR(ZACKS_Screener[[#This Row],[PE2]]/(ZACKS_Screener[[#This Row],[EG2]]*100), "")</f>
        <v>2.0083664804469277</v>
      </c>
      <c r="U1166"/>
    </row>
    <row r="1167" spans="1:21" x14ac:dyDescent="0.25">
      <c r="A1167" s="20" t="s">
        <v>1988</v>
      </c>
      <c r="B1167" s="34">
        <v>77595.66</v>
      </c>
      <c r="C1167" s="6" t="s">
        <v>1987</v>
      </c>
      <c r="D1167" s="6" t="s">
        <v>13</v>
      </c>
      <c r="E1167" s="6" t="s">
        <v>51</v>
      </c>
      <c r="F1167" s="6" t="s">
        <v>585</v>
      </c>
      <c r="G1167">
        <v>12</v>
      </c>
      <c r="H1167">
        <v>202212</v>
      </c>
      <c r="I1167" s="8">
        <v>43.47</v>
      </c>
      <c r="J1167" s="8">
        <v>4.84</v>
      </c>
      <c r="K1167" s="8">
        <v>4.99</v>
      </c>
      <c r="L1167" s="8">
        <v>5.21</v>
      </c>
      <c r="M1167" s="35" t="str">
        <f>INDEX(YahooDetails[], MATCH(ZACKS_Screener[Ticker], YahooDetails[Ticker],0), 3)</f>
        <v>Consumer Defensive</v>
      </c>
      <c r="N1167" s="6" t="str">
        <f>INDEX(YahooDetails[], MATCH(ZACKS_Screener[Ticker], YahooDetails[Ticker],0), 2)</f>
        <v>Tobacco</v>
      </c>
      <c r="O116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3.0991735537190156E-2</v>
      </c>
      <c r="P116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4.4088176352705358E-2</v>
      </c>
      <c r="Q1167" s="17">
        <f>IFERROR(ZACKS_Screener[[#This Row],[Price]]/ZACKS_Screener[[#This Row],[EPS1]], "")</f>
        <v>8.7114228456913825</v>
      </c>
      <c r="R1167" s="17">
        <f>IFERROR(ZACKS_Screener[[#This Row],[Price]]/ZACKS_Screener[[#This Row],[EPS2]], "")</f>
        <v>8.343570057581573</v>
      </c>
      <c r="S1167" s="17">
        <f>IFERROR(ZACKS_Screener[[#This Row],[PE1]]/(ZACKS_Screener[[#This Row],[EG1]]*100), "")</f>
        <v>2.8108857715430795</v>
      </c>
      <c r="T1167" s="17">
        <f>IFERROR(ZACKS_Screener[[#This Row],[PE2]]/(ZACKS_Screener[[#This Row],[EG2]]*100), "")</f>
        <v>1.8924733903332773</v>
      </c>
      <c r="U1167"/>
    </row>
    <row r="1168" spans="1:21" x14ac:dyDescent="0.25">
      <c r="A1168" s="20" t="s">
        <v>1990</v>
      </c>
      <c r="B1168" s="34">
        <v>3532.02</v>
      </c>
      <c r="C1168" s="6" t="s">
        <v>1989</v>
      </c>
      <c r="D1168" s="6" t="s">
        <v>13</v>
      </c>
      <c r="E1168" s="6" t="s">
        <v>330</v>
      </c>
      <c r="F1168" s="6" t="s">
        <v>331</v>
      </c>
      <c r="G1168">
        <v>12</v>
      </c>
      <c r="H1168">
        <v>202212</v>
      </c>
      <c r="I1168" s="8">
        <v>19.03</v>
      </c>
      <c r="J1168" s="8">
        <v>0.82</v>
      </c>
      <c r="K1168" s="8">
        <v>0.65</v>
      </c>
      <c r="L1168" s="8">
        <v>0.91</v>
      </c>
      <c r="M1168" s="35" t="str">
        <f>INDEX(YahooDetails[], MATCH(ZACKS_Screener[Ticker], YahooDetails[Ticker],0), 3)</f>
        <v>Consumer Cyclical</v>
      </c>
      <c r="N1168" s="6" t="str">
        <f>INDEX(YahooDetails[], MATCH(ZACKS_Screener[Ticker], YahooDetails[Ticker],0), 2)</f>
        <v>Leisure</v>
      </c>
      <c r="O116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-0.20731707317073164</v>
      </c>
      <c r="P116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</v>
      </c>
      <c r="Q1168" s="17">
        <f>IFERROR(ZACKS_Screener[[#This Row],[Price]]/ZACKS_Screener[[#This Row],[EPS1]], "")</f>
        <v>29.276923076923076</v>
      </c>
      <c r="R1168" s="17">
        <f>IFERROR(ZACKS_Screener[[#This Row],[Price]]/ZACKS_Screener[[#This Row],[EPS2]], "")</f>
        <v>20.912087912087912</v>
      </c>
      <c r="S1168" s="17">
        <f>IFERROR(ZACKS_Screener[[#This Row],[PE1]]/(ZACKS_Screener[[#This Row],[EG1]]*100), "")</f>
        <v>-1.4121809954751137</v>
      </c>
      <c r="T1168" s="17">
        <f>IFERROR(ZACKS_Screener[[#This Row],[PE2]]/(ZACKS_Screener[[#This Row],[EG2]]*100), "")</f>
        <v>0.52280219780219783</v>
      </c>
      <c r="U1168"/>
    </row>
    <row r="1169" spans="1:21" x14ac:dyDescent="0.25">
      <c r="A1169" s="20" t="s">
        <v>1992</v>
      </c>
      <c r="B1169" s="34">
        <v>3424.68</v>
      </c>
      <c r="C1169" s="6" t="s">
        <v>1991</v>
      </c>
      <c r="D1169" s="6" t="s">
        <v>13</v>
      </c>
      <c r="E1169" s="6" t="s">
        <v>179</v>
      </c>
      <c r="F1169" s="6" t="s">
        <v>180</v>
      </c>
      <c r="G1169">
        <v>9</v>
      </c>
      <c r="H1169">
        <v>202209</v>
      </c>
      <c r="I1169" s="8">
        <v>107.52</v>
      </c>
      <c r="J1169" s="8">
        <v>5.56</v>
      </c>
      <c r="K1169" s="8">
        <v>5.68</v>
      </c>
      <c r="L1169" s="8">
        <v>6.45</v>
      </c>
      <c r="M1169" s="35" t="str">
        <f>INDEX(YahooDetails[], MATCH(ZACKS_Screener[Ticker], YahooDetails[Ticker],0), 3)</f>
        <v>Industrials</v>
      </c>
      <c r="N1169" s="6" t="str">
        <f>INDEX(YahooDetails[], MATCH(ZACKS_Screener[Ticker], YahooDetails[Ticker],0), 2)</f>
        <v>Aerospace &amp; Defense</v>
      </c>
      <c r="O116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2.1582733812949662E-2</v>
      </c>
      <c r="P116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0.13556338028169024</v>
      </c>
      <c r="Q1169" s="17">
        <f>IFERROR(ZACKS_Screener[[#This Row],[Price]]/ZACKS_Screener[[#This Row],[EPS1]], "")</f>
        <v>18.929577464788732</v>
      </c>
      <c r="R1169" s="17">
        <f>IFERROR(ZACKS_Screener[[#This Row],[Price]]/ZACKS_Screener[[#This Row],[EPS2]], "")</f>
        <v>16.669767441860465</v>
      </c>
      <c r="S1169" s="17">
        <f>IFERROR(ZACKS_Screener[[#This Row],[PE1]]/(ZACKS_Screener[[#This Row],[EG1]]*100), "")</f>
        <v>8.7707042253521035</v>
      </c>
      <c r="T1169" s="17">
        <f>IFERROR(ZACKS_Screener[[#This Row],[PE2]]/(ZACKS_Screener[[#This Row],[EG2]]*100), "")</f>
        <v>1.229665961945031</v>
      </c>
      <c r="U1169"/>
    </row>
    <row r="1170" spans="1:21" x14ac:dyDescent="0.25">
      <c r="A1170" s="20" t="s">
        <v>1993</v>
      </c>
      <c r="B1170" s="34">
        <v>3449.2</v>
      </c>
      <c r="C1170" s="6" t="s">
        <v>1991</v>
      </c>
      <c r="D1170" s="6" t="s">
        <v>13</v>
      </c>
      <c r="E1170" s="6" t="s">
        <v>179</v>
      </c>
      <c r="F1170" s="6" t="s">
        <v>180</v>
      </c>
      <c r="G1170">
        <v>9</v>
      </c>
      <c r="H1170">
        <v>202209</v>
      </c>
      <c r="I1170" s="8">
        <v>108.29</v>
      </c>
      <c r="J1170" s="8">
        <v>5.56</v>
      </c>
      <c r="M1170" s="35" t="str">
        <f>INDEX(YahooDetails[], MATCH(ZACKS_Screener[Ticker], YahooDetails[Ticker],0), 3)</f>
        <v>Industrials</v>
      </c>
      <c r="N1170" s="6" t="str">
        <f>INDEX(YahooDetails[], MATCH(ZACKS_Screener[Ticker], YahooDetails[Ticker],0), 2)</f>
        <v>Aerospace &amp; Defense</v>
      </c>
      <c r="O117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170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170" s="17" t="str">
        <f>IFERROR(ZACKS_Screener[[#This Row],[Price]]/ZACKS_Screener[[#This Row],[EPS1]], "")</f>
        <v/>
      </c>
      <c r="R1170" s="17" t="str">
        <f>IFERROR(ZACKS_Screener[[#This Row],[Price]]/ZACKS_Screener[[#This Row],[EPS2]], "")</f>
        <v/>
      </c>
      <c r="S1170" s="17" t="str">
        <f>IFERROR(ZACKS_Screener[[#This Row],[PE1]]/(ZACKS_Screener[[#This Row],[EG1]]*100), "")</f>
        <v/>
      </c>
      <c r="T1170" s="17" t="str">
        <f>IFERROR(ZACKS_Screener[[#This Row],[PE2]]/(ZACKS_Screener[[#This Row],[EG2]]*100), "")</f>
        <v/>
      </c>
      <c r="U1170"/>
    </row>
    <row r="1171" spans="1:21" x14ac:dyDescent="0.25">
      <c r="A1171" s="20" t="s">
        <v>1995</v>
      </c>
      <c r="B1171" s="34">
        <v>16254.62</v>
      </c>
      <c r="C1171" s="6" t="s">
        <v>1994</v>
      </c>
      <c r="D1171" s="6" t="s">
        <v>13</v>
      </c>
      <c r="E1171" s="6" t="s">
        <v>41</v>
      </c>
      <c r="F1171" s="6" t="s">
        <v>773</v>
      </c>
      <c r="G1171">
        <v>12</v>
      </c>
      <c r="H1171">
        <v>202212</v>
      </c>
      <c r="I1171" s="8">
        <v>278.81</v>
      </c>
      <c r="J1171" s="8">
        <v>17.920000000000002</v>
      </c>
      <c r="K1171" s="8">
        <v>20.190000000000001</v>
      </c>
      <c r="L1171" s="8">
        <v>23.22</v>
      </c>
      <c r="M1171" s="35" t="str">
        <f>INDEX(YahooDetails[], MATCH(ZACKS_Screener[Ticker], YahooDetails[Ticker],0), 3)</f>
        <v>Healthcare</v>
      </c>
      <c r="N1171" s="6" t="str">
        <f>INDEX(YahooDetails[], MATCH(ZACKS_Screener[Ticker], YahooDetails[Ticker],0), 2)</f>
        <v>Healthcare Plans</v>
      </c>
      <c r="O117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0.1266741071428571</v>
      </c>
      <c r="P117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0.15007429420505189</v>
      </c>
      <c r="Q1171" s="17">
        <f>IFERROR(ZACKS_Screener[[#This Row],[Price]]/ZACKS_Screener[[#This Row],[EPS1]], "")</f>
        <v>13.809311540366517</v>
      </c>
      <c r="R1171" s="17">
        <f>IFERROR(ZACKS_Screener[[#This Row],[Price]]/ZACKS_Screener[[#This Row],[EPS2]], "")</f>
        <v>12.007321274763136</v>
      </c>
      <c r="S1171" s="17">
        <f>IFERROR(ZACKS_Screener[[#This Row],[PE1]]/(ZACKS_Screener[[#This Row],[EG1]]*100), "")</f>
        <v>1.0901447700588902</v>
      </c>
      <c r="T1171" s="17">
        <f>IFERROR(ZACKS_Screener[[#This Row],[PE2]]/(ZACKS_Screener[[#This Row],[EG2]]*100), "")</f>
        <v>0.80009180375401956</v>
      </c>
      <c r="U1171"/>
    </row>
    <row r="1172" spans="1:21" x14ac:dyDescent="0.25">
      <c r="A1172" s="20" t="s">
        <v>3971</v>
      </c>
      <c r="B1172" s="34">
        <v>2727.27</v>
      </c>
      <c r="C1172" s="6" t="s">
        <v>3970</v>
      </c>
      <c r="D1172" s="6" t="s">
        <v>22</v>
      </c>
      <c r="E1172" s="6" t="s">
        <v>41</v>
      </c>
      <c r="F1172" s="6" t="s">
        <v>67</v>
      </c>
      <c r="G1172">
        <v>12</v>
      </c>
      <c r="H1172">
        <v>202212</v>
      </c>
      <c r="I1172" s="8">
        <v>60.64</v>
      </c>
      <c r="J1172" s="8">
        <v>-1.55</v>
      </c>
      <c r="K1172" s="8">
        <v>-3.71</v>
      </c>
      <c r="L1172" s="8">
        <v>-4.38</v>
      </c>
      <c r="M1172" s="35" t="str">
        <f>INDEX(YahooDetails[], MATCH(ZACKS_Screener[Ticker], YahooDetails[Ticker],0), 3)</f>
        <v>Healthcare</v>
      </c>
      <c r="N1172" s="6" t="str">
        <f>INDEX(YahooDetails[], MATCH(ZACKS_Screener[Ticker], YahooDetails[Ticker],0), 2)</f>
        <v>Biotechnology</v>
      </c>
      <c r="O117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-1.3935483870967742</v>
      </c>
      <c r="P117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-0.18059299191374661</v>
      </c>
      <c r="Q1172" s="17">
        <f>IFERROR(ZACKS_Screener[[#This Row],[Price]]/ZACKS_Screener[[#This Row],[EPS1]], "")</f>
        <v>-16.345013477088948</v>
      </c>
      <c r="R1172" s="17">
        <f>IFERROR(ZACKS_Screener[[#This Row],[Price]]/ZACKS_Screener[[#This Row],[EPS2]], "")</f>
        <v>-13.844748858447488</v>
      </c>
      <c r="S1172" s="17">
        <f>IFERROR(ZACKS_Screener[[#This Row],[PE1]]/(ZACKS_Screener[[#This Row],[EG1]]*100), "")</f>
        <v>0.11729060596985125</v>
      </c>
      <c r="T1172" s="17">
        <f>IFERROR(ZACKS_Screener[[#This Row],[PE2]]/(ZACKS_Screener[[#This Row],[EG2]]*100), "")</f>
        <v>0.76662713828119677</v>
      </c>
      <c r="U1172"/>
    </row>
    <row r="1173" spans="1:21" x14ac:dyDescent="0.25">
      <c r="A1173" s="20" t="s">
        <v>1997</v>
      </c>
      <c r="B1173" s="34">
        <v>8659.9699999999993</v>
      </c>
      <c r="C1173" s="6" t="s">
        <v>1996</v>
      </c>
      <c r="D1173" s="6" t="s">
        <v>22</v>
      </c>
      <c r="E1173" s="6" t="s">
        <v>85</v>
      </c>
      <c r="F1173" s="6" t="s">
        <v>507</v>
      </c>
      <c r="G1173">
        <v>12</v>
      </c>
      <c r="H1173">
        <v>202212</v>
      </c>
      <c r="I1173" s="8">
        <v>203.52</v>
      </c>
      <c r="J1173" s="8">
        <v>3.87</v>
      </c>
      <c r="M1173" s="35" t="str">
        <f>INDEX(YahooDetails[], MATCH(ZACKS_Screener[Ticker], YahooDetails[Ticker],0), 3)</f>
        <v>Financial Services</v>
      </c>
      <c r="N1173" s="6" t="str">
        <f>INDEX(YahooDetails[], MATCH(ZACKS_Screener[Ticker], YahooDetails[Ticker],0), 2)</f>
        <v>Financial Data &amp; Stock Exchanges</v>
      </c>
      <c r="O117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173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173" s="17" t="str">
        <f>IFERROR(ZACKS_Screener[[#This Row],[Price]]/ZACKS_Screener[[#This Row],[EPS1]], "")</f>
        <v/>
      </c>
      <c r="R1173" s="17" t="str">
        <f>IFERROR(ZACKS_Screener[[#This Row],[Price]]/ZACKS_Screener[[#This Row],[EPS2]], "")</f>
        <v/>
      </c>
      <c r="S1173" s="17" t="str">
        <f>IFERROR(ZACKS_Screener[[#This Row],[PE1]]/(ZACKS_Screener[[#This Row],[EG1]]*100), "")</f>
        <v/>
      </c>
      <c r="T1173" s="17" t="str">
        <f>IFERROR(ZACKS_Screener[[#This Row],[PE2]]/(ZACKS_Screener[[#This Row],[EG2]]*100), "")</f>
        <v/>
      </c>
      <c r="U1173"/>
    </row>
    <row r="1174" spans="1:21" x14ac:dyDescent="0.25">
      <c r="A1174" s="20" t="s">
        <v>1999</v>
      </c>
      <c r="B1174" s="34">
        <v>11547.44</v>
      </c>
      <c r="C1174" s="6" t="s">
        <v>1998</v>
      </c>
      <c r="D1174" s="6" t="s">
        <v>13</v>
      </c>
      <c r="E1174" s="6" t="s">
        <v>130</v>
      </c>
      <c r="F1174" s="6" t="s">
        <v>685</v>
      </c>
      <c r="G1174">
        <v>12</v>
      </c>
      <c r="H1174">
        <v>202212</v>
      </c>
      <c r="I1174" s="8">
        <v>34.770000000000003</v>
      </c>
      <c r="J1174" s="8">
        <v>11.01</v>
      </c>
      <c r="K1174" s="8">
        <v>4.49</v>
      </c>
      <c r="L1174" s="8">
        <v>3.67</v>
      </c>
      <c r="M1174" s="35" t="str">
        <f>INDEX(YahooDetails[], MATCH(ZACKS_Screener[Ticker], YahooDetails[Ticker],0), 3)</f>
        <v>Basic Materials</v>
      </c>
      <c r="N1174" s="6" t="str">
        <f>INDEX(YahooDetails[], MATCH(ZACKS_Screener[Ticker], YahooDetails[Ticker],0), 2)</f>
        <v>Agricultural Inputs</v>
      </c>
      <c r="O117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-0.59218891916439598</v>
      </c>
      <c r="P117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-0.18262806236080184</v>
      </c>
      <c r="Q1174" s="17">
        <f>IFERROR(ZACKS_Screener[[#This Row],[Price]]/ZACKS_Screener[[#This Row],[EPS1]], "")</f>
        <v>7.7438752783964366</v>
      </c>
      <c r="R1174" s="17">
        <f>IFERROR(ZACKS_Screener[[#This Row],[Price]]/ZACKS_Screener[[#This Row],[EPS2]], "")</f>
        <v>9.4741144414168943</v>
      </c>
      <c r="S1174" s="17">
        <f>IFERROR(ZACKS_Screener[[#This Row],[PE1]]/(ZACKS_Screener[[#This Row],[EG1]]*100), "")</f>
        <v>-0.13076697364286008</v>
      </c>
      <c r="T1174" s="17">
        <f>IFERROR(ZACKS_Screener[[#This Row],[PE2]]/(ZACKS_Screener[[#This Row],[EG2]]*100), "")</f>
        <v>-0.51876553465807129</v>
      </c>
      <c r="U1174"/>
    </row>
    <row r="1175" spans="1:21" x14ac:dyDescent="0.25">
      <c r="A1175" s="20" t="s">
        <v>2001</v>
      </c>
      <c r="B1175" s="34">
        <v>3952.06</v>
      </c>
      <c r="C1175" s="6" t="s">
        <v>2000</v>
      </c>
      <c r="D1175" s="6" t="s">
        <v>13</v>
      </c>
      <c r="E1175" s="6" t="s">
        <v>130</v>
      </c>
      <c r="F1175" s="6" t="s">
        <v>482</v>
      </c>
      <c r="G1175">
        <v>12</v>
      </c>
      <c r="H1175">
        <v>202212</v>
      </c>
      <c r="I1175" s="8">
        <v>22.25</v>
      </c>
      <c r="J1175" s="8">
        <v>1.68</v>
      </c>
      <c r="K1175" s="8">
        <v>0.74</v>
      </c>
      <c r="L1175" s="8">
        <v>1.53</v>
      </c>
      <c r="M1175" s="35" t="str">
        <f>INDEX(YahooDetails[], MATCH(ZACKS_Screener[Ticker], YahooDetails[Ticker],0), 3)</f>
        <v>Basic Materials</v>
      </c>
      <c r="N1175" s="6" t="str">
        <f>INDEX(YahooDetails[], MATCH(ZACKS_Screener[Ticker], YahooDetails[Ticker],0), 2)</f>
        <v>Other Industrial Metals &amp; Mining</v>
      </c>
      <c r="O117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-0.55952380952380953</v>
      </c>
      <c r="P117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1.0675675675675675</v>
      </c>
      <c r="Q1175" s="17">
        <f>IFERROR(ZACKS_Screener[[#This Row],[Price]]/ZACKS_Screener[[#This Row],[EPS1]], "")</f>
        <v>30.067567567567568</v>
      </c>
      <c r="R1175" s="17">
        <f>IFERROR(ZACKS_Screener[[#This Row],[Price]]/ZACKS_Screener[[#This Row],[EPS2]], "")</f>
        <v>14.542483660130719</v>
      </c>
      <c r="S1175" s="17">
        <f>IFERROR(ZACKS_Screener[[#This Row],[PE1]]/(ZACKS_Screener[[#This Row],[EG1]]*100), "")</f>
        <v>-0.53737780333525009</v>
      </c>
      <c r="T1175" s="17">
        <f>IFERROR(ZACKS_Screener[[#This Row],[PE2]]/(ZACKS_Screener[[#This Row],[EG2]]*100), "")</f>
        <v>0.13622073301894597</v>
      </c>
      <c r="U1175"/>
    </row>
    <row r="1176" spans="1:21" x14ac:dyDescent="0.25">
      <c r="A1176" s="20" t="s">
        <v>2003</v>
      </c>
      <c r="B1176" s="34">
        <v>47069.94</v>
      </c>
      <c r="C1176" s="6" t="s">
        <v>2002</v>
      </c>
      <c r="D1176" s="6" t="s">
        <v>13</v>
      </c>
      <c r="E1176" s="6" t="s">
        <v>223</v>
      </c>
      <c r="F1176" s="6" t="s">
        <v>1097</v>
      </c>
      <c r="G1176">
        <v>12</v>
      </c>
      <c r="H1176">
        <v>202212</v>
      </c>
      <c r="I1176" s="8">
        <v>110.94</v>
      </c>
      <c r="J1176" s="8">
        <v>26.16</v>
      </c>
      <c r="K1176" s="8">
        <v>19</v>
      </c>
      <c r="L1176" s="8">
        <v>12.61</v>
      </c>
      <c r="M1176" s="35" t="str">
        <f>INDEX(YahooDetails[], MATCH(ZACKS_Screener[Ticker], YahooDetails[Ticker],0), 3)</f>
        <v>Energy</v>
      </c>
      <c r="N1176" s="6" t="str">
        <f>INDEX(YahooDetails[], MATCH(ZACKS_Screener[Ticker], YahooDetails[Ticker],0), 2)</f>
        <v>Oil &amp; Gas Refining &amp; Marketing</v>
      </c>
      <c r="O117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-0.27370030581039756</v>
      </c>
      <c r="P117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-0.33631578947368423</v>
      </c>
      <c r="Q1176" s="17">
        <f>IFERROR(ZACKS_Screener[[#This Row],[Price]]/ZACKS_Screener[[#This Row],[EPS1]], "")</f>
        <v>5.8389473684210529</v>
      </c>
      <c r="R1176" s="17">
        <f>IFERROR(ZACKS_Screener[[#This Row],[Price]]/ZACKS_Screener[[#This Row],[EPS2]], "")</f>
        <v>8.797779540047582</v>
      </c>
      <c r="S1176" s="17">
        <f>IFERROR(ZACKS_Screener[[#This Row],[PE1]]/(ZACKS_Screener[[#This Row],[EG1]]*100), "")</f>
        <v>-0.21333360776242283</v>
      </c>
      <c r="T1176" s="17">
        <f>IFERROR(ZACKS_Screener[[#This Row],[PE2]]/(ZACKS_Screener[[#This Row],[EG2]]*100), "")</f>
        <v>-0.26159281887465419</v>
      </c>
      <c r="U1176"/>
    </row>
    <row r="1177" spans="1:21" x14ac:dyDescent="0.25">
      <c r="A1177" s="20" t="s">
        <v>2005</v>
      </c>
      <c r="B1177" s="34">
        <v>33679.32</v>
      </c>
      <c r="C1177" s="6" t="s">
        <v>2004</v>
      </c>
      <c r="D1177" s="6" t="s">
        <v>13</v>
      </c>
      <c r="E1177" s="6" t="s">
        <v>223</v>
      </c>
      <c r="F1177" s="6" t="s">
        <v>838</v>
      </c>
      <c r="G1177">
        <v>12</v>
      </c>
      <c r="H1177">
        <v>202212</v>
      </c>
      <c r="I1177" s="8">
        <v>33.64</v>
      </c>
      <c r="J1177" s="8">
        <v>3.75</v>
      </c>
      <c r="K1177" s="8">
        <v>3.56</v>
      </c>
      <c r="L1177" s="8">
        <v>3.7</v>
      </c>
      <c r="M1177" s="35" t="str">
        <f>INDEX(YahooDetails[], MATCH(ZACKS_Screener[Ticker], YahooDetails[Ticker],0), 3)</f>
        <v>Energy</v>
      </c>
      <c r="N1177" s="6" t="str">
        <f>INDEX(YahooDetails[], MATCH(ZACKS_Screener[Ticker], YahooDetails[Ticker],0), 2)</f>
        <v>Oil &amp; Gas Midstream</v>
      </c>
      <c r="O117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-5.0666666666666652E-2</v>
      </c>
      <c r="P117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3.9325842696629247E-2</v>
      </c>
      <c r="Q1177" s="17">
        <f>IFERROR(ZACKS_Screener[[#This Row],[Price]]/ZACKS_Screener[[#This Row],[EPS1]], "")</f>
        <v>9.4494382022471903</v>
      </c>
      <c r="R1177" s="17">
        <f>IFERROR(ZACKS_Screener[[#This Row],[Price]]/ZACKS_Screener[[#This Row],[EPS2]], "")</f>
        <v>9.0918918918918923</v>
      </c>
      <c r="S1177" s="17">
        <f>IFERROR(ZACKS_Screener[[#This Row],[PE1]]/(ZACKS_Screener[[#This Row],[EG1]]*100), "")</f>
        <v>-1.8650206978119459</v>
      </c>
      <c r="T1177" s="17">
        <f>IFERROR(ZACKS_Screener[[#This Row],[PE2]]/(ZACKS_Screener[[#This Row],[EG2]]*100), "")</f>
        <v>2.3119382239382222</v>
      </c>
      <c r="U1177"/>
    </row>
    <row r="1178" spans="1:21" x14ac:dyDescent="0.25">
      <c r="A1178" s="20" t="s">
        <v>2007</v>
      </c>
      <c r="B1178" s="34">
        <v>5450.51</v>
      </c>
      <c r="C1178" s="6" t="s">
        <v>2006</v>
      </c>
      <c r="D1178" s="6" t="s">
        <v>13</v>
      </c>
      <c r="E1178" s="6" t="s">
        <v>37</v>
      </c>
      <c r="F1178" s="6" t="s">
        <v>250</v>
      </c>
      <c r="G1178">
        <v>12</v>
      </c>
      <c r="H1178">
        <v>202212</v>
      </c>
      <c r="I1178" s="8">
        <v>9.11</v>
      </c>
      <c r="J1178" s="8">
        <v>1.82</v>
      </c>
      <c r="K1178" s="8">
        <v>1.57</v>
      </c>
      <c r="L1178" s="8">
        <v>1.57</v>
      </c>
      <c r="M1178" s="35" t="str">
        <f>INDEX(YahooDetails[], MATCH(ZACKS_Screener[Ticker], YahooDetails[Ticker],0), 3)</f>
        <v>Real Estate</v>
      </c>
      <c r="N1178" s="6" t="str">
        <f>INDEX(YahooDetails[], MATCH(ZACKS_Screener[Ticker], YahooDetails[Ticker],0), 2)</f>
        <v>REIT—Healthcare Facilities</v>
      </c>
      <c r="O117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-0.13736263736263735</v>
      </c>
      <c r="P117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</v>
      </c>
      <c r="Q1178" s="17">
        <f>IFERROR(ZACKS_Screener[[#This Row],[Price]]/ZACKS_Screener[[#This Row],[EPS1]], "")</f>
        <v>5.8025477707006363</v>
      </c>
      <c r="R1178" s="17">
        <f>IFERROR(ZACKS_Screener[[#This Row],[Price]]/ZACKS_Screener[[#This Row],[EPS2]], "")</f>
        <v>5.8025477707006363</v>
      </c>
      <c r="S1178" s="17">
        <f>IFERROR(ZACKS_Screener[[#This Row],[PE1]]/(ZACKS_Screener[[#This Row],[EG1]]*100), "")</f>
        <v>-0.42242547770700634</v>
      </c>
      <c r="T1178" s="17" t="str">
        <f>IFERROR(ZACKS_Screener[[#This Row],[PE2]]/(ZACKS_Screener[[#This Row],[EG2]]*100), "")</f>
        <v/>
      </c>
      <c r="U1178"/>
    </row>
    <row r="1179" spans="1:21" x14ac:dyDescent="0.25">
      <c r="A1179" s="20" t="s">
        <v>2009</v>
      </c>
      <c r="B1179" s="34">
        <v>24184.9</v>
      </c>
      <c r="C1179" s="6" t="s">
        <v>2008</v>
      </c>
      <c r="D1179" s="6" t="s">
        <v>22</v>
      </c>
      <c r="E1179" s="6" t="s">
        <v>14</v>
      </c>
      <c r="F1179" s="6" t="s">
        <v>101</v>
      </c>
      <c r="G1179">
        <v>12</v>
      </c>
      <c r="H1179">
        <v>202212</v>
      </c>
      <c r="I1179" s="8">
        <v>510.23</v>
      </c>
      <c r="J1179" s="8">
        <v>12.41</v>
      </c>
      <c r="K1179" s="8">
        <v>11.93</v>
      </c>
      <c r="L1179" s="8">
        <v>13.68</v>
      </c>
      <c r="M1179" s="35" t="str">
        <f>INDEX(YahooDetails[], MATCH(ZACKS_Screener[Ticker], YahooDetails[Ticker],0), 3)</f>
        <v>Technology</v>
      </c>
      <c r="N1179" s="6" t="str">
        <f>INDEX(YahooDetails[], MATCH(ZACKS_Screener[Ticker], YahooDetails[Ticker],0), 2)</f>
        <v>Semiconductors</v>
      </c>
      <c r="O117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-3.867848509266724E-2</v>
      </c>
      <c r="P117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0.14668901927912825</v>
      </c>
      <c r="Q1179" s="17">
        <f>IFERROR(ZACKS_Screener[[#This Row],[Price]]/ZACKS_Screener[[#This Row],[EPS1]], "")</f>
        <v>42.768650461022638</v>
      </c>
      <c r="R1179" s="17">
        <f>IFERROR(ZACKS_Screener[[#This Row],[Price]]/ZACKS_Screener[[#This Row],[EPS2]], "")</f>
        <v>37.297514619883046</v>
      </c>
      <c r="S1179" s="17">
        <f>IFERROR(ZACKS_Screener[[#This Row],[PE1]]/(ZACKS_Screener[[#This Row],[EG1]]*100), "")</f>
        <v>-11.057478171276884</v>
      </c>
      <c r="T1179" s="17">
        <f>IFERROR(ZACKS_Screener[[#This Row],[PE2]]/(ZACKS_Screener[[#This Row],[EG2]]*100), "")</f>
        <v>2.5426248538011698</v>
      </c>
      <c r="U1179"/>
    </row>
    <row r="1180" spans="1:21" x14ac:dyDescent="0.25">
      <c r="A1180" s="20" t="s">
        <v>3973</v>
      </c>
      <c r="B1180" s="34">
        <v>2854.51</v>
      </c>
      <c r="C1180" s="6" t="s">
        <v>3972</v>
      </c>
      <c r="D1180" s="6" t="s">
        <v>22</v>
      </c>
      <c r="E1180" s="6" t="s">
        <v>85</v>
      </c>
      <c r="F1180" s="6" t="s">
        <v>981</v>
      </c>
      <c r="G1180">
        <v>12</v>
      </c>
      <c r="H1180">
        <v>202212</v>
      </c>
      <c r="I1180" s="8">
        <v>5.28</v>
      </c>
      <c r="J1180" s="8">
        <v>-0.34</v>
      </c>
      <c r="K1180" s="8">
        <v>-0.35</v>
      </c>
      <c r="L1180" s="8">
        <v>-0.27</v>
      </c>
      <c r="M1180" s="35" t="str">
        <f>INDEX(YahooDetails[], MATCH(ZACKS_Screener[Ticker], YahooDetails[Ticker],0), 3)</f>
        <v>Technology</v>
      </c>
      <c r="N1180" s="6" t="str">
        <f>INDEX(YahooDetails[], MATCH(ZACKS_Screener[Ticker], YahooDetails[Ticker],0), 2)</f>
        <v>Software—Infrastructure</v>
      </c>
      <c r="O118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-2.9411764705882214E-2</v>
      </c>
      <c r="P118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0.22857142857142848</v>
      </c>
      <c r="Q1180" s="17">
        <f>IFERROR(ZACKS_Screener[[#This Row],[Price]]/ZACKS_Screener[[#This Row],[EPS1]], "")</f>
        <v>-15.085714285714287</v>
      </c>
      <c r="R1180" s="17">
        <f>IFERROR(ZACKS_Screener[[#This Row],[Price]]/ZACKS_Screener[[#This Row],[EPS2]], "")</f>
        <v>-19.555555555555554</v>
      </c>
      <c r="S1180" s="17">
        <f>IFERROR(ZACKS_Screener[[#This Row],[PE1]]/(ZACKS_Screener[[#This Row],[EG1]]*100), "")</f>
        <v>5.1291428571428819</v>
      </c>
      <c r="T1180" s="17">
        <f>IFERROR(ZACKS_Screener[[#This Row],[PE2]]/(ZACKS_Screener[[#This Row],[EG2]]*100), "")</f>
        <v>-0.85555555555555585</v>
      </c>
      <c r="U1180"/>
    </row>
    <row r="1181" spans="1:21" x14ac:dyDescent="0.25">
      <c r="A1181" s="20" t="s">
        <v>3976</v>
      </c>
      <c r="B1181" s="34">
        <v>2199</v>
      </c>
      <c r="C1181" s="6" t="s">
        <v>3975</v>
      </c>
      <c r="D1181" s="6" t="s">
        <v>22</v>
      </c>
      <c r="E1181" s="6" t="s">
        <v>14</v>
      </c>
      <c r="F1181" s="6" t="s">
        <v>1845</v>
      </c>
      <c r="G1181">
        <v>6</v>
      </c>
      <c r="H1181">
        <v>202206</v>
      </c>
      <c r="I1181" s="8">
        <v>37.79</v>
      </c>
      <c r="J1181" s="8">
        <v>2.19</v>
      </c>
      <c r="K1181" s="8">
        <v>1.55</v>
      </c>
      <c r="L1181" s="8">
        <v>1.87</v>
      </c>
      <c r="M1181" s="35" t="str">
        <f>INDEX(YahooDetails[], MATCH(ZACKS_Screener[Ticker], YahooDetails[Ticker],0), 3)</f>
        <v>Industrials</v>
      </c>
      <c r="N1181" s="6" t="str">
        <f>INDEX(YahooDetails[], MATCH(ZACKS_Screener[Ticker], YahooDetails[Ticker],0), 2)</f>
        <v>Aerospace &amp; Defense</v>
      </c>
      <c r="O118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-0.29223744292237441</v>
      </c>
      <c r="P118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0.20645161290322583</v>
      </c>
      <c r="Q1181" s="17">
        <f>IFERROR(ZACKS_Screener[[#This Row],[Price]]/ZACKS_Screener[[#This Row],[EPS1]], "")</f>
        <v>24.380645161290321</v>
      </c>
      <c r="R1181" s="17">
        <f>IFERROR(ZACKS_Screener[[#This Row],[Price]]/ZACKS_Screener[[#This Row],[EPS2]], "")</f>
        <v>20.208556149732619</v>
      </c>
      <c r="S1181" s="17">
        <f>IFERROR(ZACKS_Screener[[#This Row],[PE1]]/(ZACKS_Screener[[#This Row],[EG1]]*100), "")</f>
        <v>-0.83427520161290325</v>
      </c>
      <c r="T1181" s="17">
        <f>IFERROR(ZACKS_Screener[[#This Row],[PE2]]/(ZACKS_Screener[[#This Row],[EG2]]*100), "")</f>
        <v>0.9788519385026736</v>
      </c>
      <c r="U1181"/>
    </row>
    <row r="1182" spans="1:21" x14ac:dyDescent="0.25">
      <c r="A1182" s="20" t="s">
        <v>2011</v>
      </c>
      <c r="B1182" s="34">
        <v>279701.56</v>
      </c>
      <c r="C1182" s="6" t="s">
        <v>2010</v>
      </c>
      <c r="D1182" s="6" t="s">
        <v>13</v>
      </c>
      <c r="E1182" s="6" t="s">
        <v>41</v>
      </c>
      <c r="F1182" s="6" t="s">
        <v>42</v>
      </c>
      <c r="G1182">
        <v>12</v>
      </c>
      <c r="H1182">
        <v>202212</v>
      </c>
      <c r="I1182" s="8">
        <v>110.23</v>
      </c>
      <c r="J1182" s="8">
        <v>7.48</v>
      </c>
      <c r="K1182" s="8">
        <v>6.95</v>
      </c>
      <c r="L1182" s="8">
        <v>8.4600000000000009</v>
      </c>
      <c r="M1182" s="35" t="str">
        <f>INDEX(YahooDetails[], MATCH(ZACKS_Screener[Ticker], YahooDetails[Ticker],0), 3)</f>
        <v>Healthcare</v>
      </c>
      <c r="N1182" s="6" t="str">
        <f>INDEX(YahooDetails[], MATCH(ZACKS_Screener[Ticker], YahooDetails[Ticker],0), 2)</f>
        <v>Drug Manufacturers—General</v>
      </c>
      <c r="O118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-7.0855614973262065E-2</v>
      </c>
      <c r="P118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0.2172661870503598</v>
      </c>
      <c r="Q1182" s="17">
        <f>IFERROR(ZACKS_Screener[[#This Row],[Price]]/ZACKS_Screener[[#This Row],[EPS1]], "")</f>
        <v>15.86043165467626</v>
      </c>
      <c r="R1182" s="17">
        <f>IFERROR(ZACKS_Screener[[#This Row],[Price]]/ZACKS_Screener[[#This Row],[EPS2]], "")</f>
        <v>13.029550827423167</v>
      </c>
      <c r="S1182" s="17">
        <f>IFERROR(ZACKS_Screener[[#This Row],[PE1]]/(ZACKS_Screener[[#This Row],[EG1]]*100), "")</f>
        <v>-2.238415637301479</v>
      </c>
      <c r="T1182" s="17">
        <f>IFERROR(ZACKS_Screener[[#This Row],[PE2]]/(ZACKS_Screener[[#This Row],[EG2]]*100), "")</f>
        <v>0.59970449172576812</v>
      </c>
      <c r="U1182"/>
    </row>
    <row r="1183" spans="1:21" x14ac:dyDescent="0.25">
      <c r="A1183" s="20" t="s">
        <v>2013</v>
      </c>
      <c r="B1183" s="34">
        <v>47357.59</v>
      </c>
      <c r="C1183" s="6" t="s">
        <v>2012</v>
      </c>
      <c r="D1183" s="6" t="s">
        <v>22</v>
      </c>
      <c r="E1183" s="6" t="s">
        <v>41</v>
      </c>
      <c r="F1183" s="6" t="s">
        <v>67</v>
      </c>
      <c r="G1183">
        <v>12</v>
      </c>
      <c r="H1183">
        <v>202212</v>
      </c>
      <c r="I1183" s="8">
        <v>124.23</v>
      </c>
      <c r="J1183" s="8">
        <v>20.12</v>
      </c>
      <c r="K1183" s="8">
        <v>-3.16</v>
      </c>
      <c r="L1183" s="8">
        <v>-4</v>
      </c>
      <c r="M1183" s="35" t="str">
        <f>INDEX(YahooDetails[], MATCH(ZACKS_Screener[Ticker], YahooDetails[Ticker],0), 3)</f>
        <v>Healthcare</v>
      </c>
      <c r="N1183" s="6" t="str">
        <f>INDEX(YahooDetails[], MATCH(ZACKS_Screener[Ticker], YahooDetails[Ticker],0), 2)</f>
        <v>Biotechnology</v>
      </c>
      <c r="O118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18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-0.2658227848101265</v>
      </c>
      <c r="Q1183" s="17">
        <f>IFERROR(ZACKS_Screener[[#This Row],[Price]]/ZACKS_Screener[[#This Row],[EPS1]], "")</f>
        <v>-39.313291139240505</v>
      </c>
      <c r="R1183" s="17">
        <f>IFERROR(ZACKS_Screener[[#This Row],[Price]]/ZACKS_Screener[[#This Row],[EPS2]], "")</f>
        <v>-31.057500000000001</v>
      </c>
      <c r="S1183" s="17">
        <f>IFERROR(ZACKS_Screener[[#This Row],[PE1]]/(ZACKS_Screener[[#This Row],[EG1]]*100), "")</f>
        <v>0.39313291139240503</v>
      </c>
      <c r="T1183" s="17">
        <f>IFERROR(ZACKS_Screener[[#This Row],[PE2]]/(ZACKS_Screener[[#This Row],[EG2]]*100), "")</f>
        <v>1.1683535714285718</v>
      </c>
      <c r="U1183"/>
    </row>
    <row r="1184" spans="1:21" x14ac:dyDescent="0.25">
      <c r="A1184" s="20" t="s">
        <v>2015</v>
      </c>
      <c r="B1184" s="34">
        <v>14093.73</v>
      </c>
      <c r="C1184" s="6" t="s">
        <v>2014</v>
      </c>
      <c r="D1184" s="6" t="s">
        <v>13</v>
      </c>
      <c r="E1184" s="6" t="s">
        <v>223</v>
      </c>
      <c r="F1184" s="6" t="s">
        <v>224</v>
      </c>
      <c r="G1184">
        <v>12</v>
      </c>
      <c r="H1184">
        <v>202212</v>
      </c>
      <c r="I1184" s="8">
        <v>22.82</v>
      </c>
      <c r="J1184" s="8">
        <v>4.4800000000000004</v>
      </c>
      <c r="K1184" s="8">
        <v>2.57</v>
      </c>
      <c r="L1184" s="8">
        <v>3.37</v>
      </c>
      <c r="M1184" s="35" t="str">
        <f>INDEX(YahooDetails[], MATCH(ZACKS_Screener[Ticker], YahooDetails[Ticker],0), 3)</f>
        <v>Energy</v>
      </c>
      <c r="N1184" s="6" t="str">
        <f>INDEX(YahooDetails[], MATCH(ZACKS_Screener[Ticker], YahooDetails[Ticker],0), 2)</f>
        <v>Oil &amp; Gas E&amp;P</v>
      </c>
      <c r="O118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-0.42633928571428581</v>
      </c>
      <c r="P118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0.31128404669260712</v>
      </c>
      <c r="Q1184" s="17">
        <f>IFERROR(ZACKS_Screener[[#This Row],[Price]]/ZACKS_Screener[[#This Row],[EPS1]], "")</f>
        <v>8.8793774319066152</v>
      </c>
      <c r="R1184" s="17">
        <f>IFERROR(ZACKS_Screener[[#This Row],[Price]]/ZACKS_Screener[[#This Row],[EPS2]], "")</f>
        <v>6.7715133531157266</v>
      </c>
      <c r="S1184" s="17">
        <f>IFERROR(ZACKS_Screener[[#This Row],[PE1]]/(ZACKS_Screener[[#This Row],[EG1]]*100), "")</f>
        <v>-0.20827021410964203</v>
      </c>
      <c r="T1184" s="17">
        <f>IFERROR(ZACKS_Screener[[#This Row],[PE2]]/(ZACKS_Screener[[#This Row],[EG2]]*100), "")</f>
        <v>0.21753486646884265</v>
      </c>
      <c r="U1184"/>
    </row>
    <row r="1185" spans="1:21" x14ac:dyDescent="0.25">
      <c r="A1185" s="20" t="s">
        <v>3978</v>
      </c>
      <c r="B1185" s="34">
        <v>2113.35</v>
      </c>
      <c r="C1185" s="6" t="s">
        <v>3977</v>
      </c>
      <c r="D1185" s="6" t="s">
        <v>22</v>
      </c>
      <c r="E1185" s="6" t="s">
        <v>41</v>
      </c>
      <c r="F1185" s="6" t="s">
        <v>67</v>
      </c>
      <c r="G1185">
        <v>12</v>
      </c>
      <c r="H1185">
        <v>202212</v>
      </c>
      <c r="I1185" s="8">
        <v>36.32</v>
      </c>
      <c r="J1185" s="8">
        <v>-13.18</v>
      </c>
      <c r="K1185" s="8">
        <v>-12.32</v>
      </c>
      <c r="L1185" s="8">
        <v>-10.59</v>
      </c>
      <c r="M1185" s="35" t="str">
        <f>INDEX(YahooDetails[], MATCH(ZACKS_Screener[Ticker], YahooDetails[Ticker],0), 3)</f>
        <v>Healthcare</v>
      </c>
      <c r="N1185" s="6" t="str">
        <f>INDEX(YahooDetails[], MATCH(ZACKS_Screener[Ticker], YahooDetails[Ticker],0), 2)</f>
        <v>Biotechnology</v>
      </c>
      <c r="O118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6.5250379362670669E-2</v>
      </c>
      <c r="P118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0.14042207792207795</v>
      </c>
      <c r="Q1185" s="17">
        <f>IFERROR(ZACKS_Screener[[#This Row],[Price]]/ZACKS_Screener[[#This Row],[EPS1]], "")</f>
        <v>-2.948051948051948</v>
      </c>
      <c r="R1185" s="17">
        <f>IFERROR(ZACKS_Screener[[#This Row],[Price]]/ZACKS_Screener[[#This Row],[EPS2]], "")</f>
        <v>-3.4296506137865914</v>
      </c>
      <c r="S1185" s="17">
        <f>IFERROR(ZACKS_Screener[[#This Row],[PE1]]/(ZACKS_Screener[[#This Row],[EG1]]*100), "")</f>
        <v>-0.45180610087586864</v>
      </c>
      <c r="T1185" s="17">
        <f>IFERROR(ZACKS_Screener[[#This Row],[PE2]]/(ZACKS_Screener[[#This Row],[EG2]]*100), "")</f>
        <v>-0.2442387026696578</v>
      </c>
      <c r="U1185"/>
    </row>
    <row r="1186" spans="1:21" x14ac:dyDescent="0.25">
      <c r="A1186" s="20" t="s">
        <v>2017</v>
      </c>
      <c r="B1186" s="34">
        <v>3280.34</v>
      </c>
      <c r="C1186" s="6" t="s">
        <v>2016</v>
      </c>
      <c r="D1186" s="6" t="s">
        <v>22</v>
      </c>
      <c r="E1186" s="6" t="s">
        <v>41</v>
      </c>
      <c r="F1186" s="6" t="s">
        <v>61</v>
      </c>
      <c r="G1186">
        <v>12</v>
      </c>
      <c r="H1186">
        <v>202212</v>
      </c>
      <c r="I1186" s="8">
        <v>13.07</v>
      </c>
      <c r="J1186" s="8">
        <v>1.8</v>
      </c>
      <c r="K1186" s="8">
        <v>0.3</v>
      </c>
      <c r="L1186" s="8">
        <v>0.4</v>
      </c>
      <c r="M1186" s="35" t="str">
        <f>INDEX(YahooDetails[], MATCH(ZACKS_Screener[Ticker], YahooDetails[Ticker],0), 3)</f>
        <v>Healthcare</v>
      </c>
      <c r="N1186" s="6" t="str">
        <f>INDEX(YahooDetails[], MATCH(ZACKS_Screener[Ticker], YahooDetails[Ticker],0), 2)</f>
        <v>Biotechnology</v>
      </c>
      <c r="O118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-0.83333333333333326</v>
      </c>
      <c r="P118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0.33333333333333348</v>
      </c>
      <c r="Q1186" s="17">
        <f>IFERROR(ZACKS_Screener[[#This Row],[Price]]/ZACKS_Screener[[#This Row],[EPS1]], "")</f>
        <v>43.56666666666667</v>
      </c>
      <c r="R1186" s="17">
        <f>IFERROR(ZACKS_Screener[[#This Row],[Price]]/ZACKS_Screener[[#This Row],[EPS2]], "")</f>
        <v>32.674999999999997</v>
      </c>
      <c r="S1186" s="17">
        <f>IFERROR(ZACKS_Screener[[#This Row],[PE1]]/(ZACKS_Screener[[#This Row],[EG1]]*100), "")</f>
        <v>-0.52280000000000004</v>
      </c>
      <c r="T1186" s="17">
        <f>IFERROR(ZACKS_Screener[[#This Row],[PE2]]/(ZACKS_Screener[[#This Row],[EG2]]*100), "")</f>
        <v>0.9802499999999994</v>
      </c>
      <c r="U1186"/>
    </row>
    <row r="1187" spans="1:21" x14ac:dyDescent="0.25">
      <c r="A1187" s="20" t="s">
        <v>2019</v>
      </c>
      <c r="B1187" s="34">
        <v>52313.8</v>
      </c>
      <c r="C1187" s="6" t="s">
        <v>2018</v>
      </c>
      <c r="D1187" s="6" t="s">
        <v>22</v>
      </c>
      <c r="E1187" s="6" t="s">
        <v>85</v>
      </c>
      <c r="F1187" s="6" t="s">
        <v>286</v>
      </c>
      <c r="G1187">
        <v>1</v>
      </c>
      <c r="H1187">
        <v>202301</v>
      </c>
      <c r="I1187" s="8">
        <v>60.83</v>
      </c>
      <c r="J1187" s="8">
        <v>2.12</v>
      </c>
      <c r="K1187" s="8">
        <v>1.5</v>
      </c>
      <c r="L1187" s="8">
        <v>2.25</v>
      </c>
      <c r="M1187" s="35" t="str">
        <f>INDEX(YahooDetails[], MATCH(ZACKS_Screener[Ticker], YahooDetails[Ticker],0), 3)</f>
        <v>Technology</v>
      </c>
      <c r="N1187" s="6" t="str">
        <f>INDEX(YahooDetails[], MATCH(ZACKS_Screener[Ticker], YahooDetails[Ticker],0), 2)</f>
        <v>Semiconductors</v>
      </c>
      <c r="O118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-0.29245283018867929</v>
      </c>
      <c r="P118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</v>
      </c>
      <c r="Q1187" s="17">
        <f>IFERROR(ZACKS_Screener[[#This Row],[Price]]/ZACKS_Screener[[#This Row],[EPS1]], "")</f>
        <v>40.553333333333335</v>
      </c>
      <c r="R1187" s="17">
        <f>IFERROR(ZACKS_Screener[[#This Row],[Price]]/ZACKS_Screener[[#This Row],[EPS2]], "")</f>
        <v>27.035555555555554</v>
      </c>
      <c r="S1187" s="17">
        <f>IFERROR(ZACKS_Screener[[#This Row],[PE1]]/(ZACKS_Screener[[#This Row],[EG1]]*100), "")</f>
        <v>-1.3866623655913977</v>
      </c>
      <c r="T1187" s="17">
        <f>IFERROR(ZACKS_Screener[[#This Row],[PE2]]/(ZACKS_Screener[[#This Row],[EG2]]*100), "")</f>
        <v>0.54071111111111103</v>
      </c>
      <c r="U1187"/>
    </row>
    <row r="1188" spans="1:21" x14ac:dyDescent="0.25">
      <c r="A1188" s="20" t="s">
        <v>2021</v>
      </c>
      <c r="B1188" s="34">
        <v>144848.97</v>
      </c>
      <c r="C1188" s="6" t="s">
        <v>2020</v>
      </c>
      <c r="D1188" s="6" t="s">
        <v>13</v>
      </c>
      <c r="E1188" s="6" t="s">
        <v>37</v>
      </c>
      <c r="F1188" s="6" t="s">
        <v>1169</v>
      </c>
      <c r="G1188">
        <v>12</v>
      </c>
      <c r="H1188">
        <v>202212</v>
      </c>
      <c r="I1188" s="8">
        <v>86.73</v>
      </c>
      <c r="J1188" s="8">
        <v>6.36</v>
      </c>
      <c r="K1188" s="8">
        <v>6.5</v>
      </c>
      <c r="L1188" s="8">
        <v>7.44</v>
      </c>
      <c r="M1188" s="35" t="str">
        <f>INDEX(YahooDetails[], MATCH(ZACKS_Screener[Ticker], YahooDetails[Ticker],0), 3)</f>
        <v>Financial Services</v>
      </c>
      <c r="N1188" s="6" t="str">
        <f>INDEX(YahooDetails[], MATCH(ZACKS_Screener[Ticker], YahooDetails[Ticker],0), 2)</f>
        <v>Capital Markets</v>
      </c>
      <c r="O118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2.2012578616352151E-2</v>
      </c>
      <c r="P118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0.14461538461538467</v>
      </c>
      <c r="Q1188" s="17">
        <f>IFERROR(ZACKS_Screener[[#This Row],[Price]]/ZACKS_Screener[[#This Row],[EPS1]], "")</f>
        <v>13.343076923076923</v>
      </c>
      <c r="R1188" s="17">
        <f>IFERROR(ZACKS_Screener[[#This Row],[Price]]/ZACKS_Screener[[#This Row],[EPS2]], "")</f>
        <v>11.657258064516128</v>
      </c>
      <c r="S1188" s="17">
        <f>IFERROR(ZACKS_Screener[[#This Row],[PE1]]/(ZACKS_Screener[[#This Row],[EG1]]*100), "")</f>
        <v>6.0615692307692441</v>
      </c>
      <c r="T1188" s="17">
        <f>IFERROR(ZACKS_Screener[[#This Row],[PE2]]/(ZACKS_Screener[[#This Row],[EG2]]*100), "")</f>
        <v>0.80608699382292348</v>
      </c>
      <c r="U1188"/>
    </row>
    <row r="1189" spans="1:21" x14ac:dyDescent="0.25">
      <c r="A1189" s="20" t="s">
        <v>2023</v>
      </c>
      <c r="B1189" s="34">
        <v>6398.96</v>
      </c>
      <c r="C1189" s="6" t="s">
        <v>2022</v>
      </c>
      <c r="D1189" s="6" t="s">
        <v>13</v>
      </c>
      <c r="E1189" s="6" t="s">
        <v>18</v>
      </c>
      <c r="F1189" s="6" t="s">
        <v>115</v>
      </c>
      <c r="G1189">
        <v>12</v>
      </c>
      <c r="H1189">
        <v>202212</v>
      </c>
      <c r="I1189" s="8">
        <v>162.96</v>
      </c>
      <c r="J1189" s="8">
        <v>5.65</v>
      </c>
      <c r="K1189" s="8">
        <v>6</v>
      </c>
      <c r="L1189" s="8">
        <v>6.7</v>
      </c>
      <c r="M1189" s="35" t="str">
        <f>INDEX(YahooDetails[], MATCH(ZACKS_Screener[Ticker], YahooDetails[Ticker],0), 3)</f>
        <v>Industrials</v>
      </c>
      <c r="N1189" s="6" t="str">
        <f>INDEX(YahooDetails[], MATCH(ZACKS_Screener[Ticker], YahooDetails[Ticker],0), 2)</f>
        <v>Security &amp; Protection Services</v>
      </c>
      <c r="O118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6.1946902654867193E-2</v>
      </c>
      <c r="P118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0.1166666666666667</v>
      </c>
      <c r="Q1189" s="17">
        <f>IFERROR(ZACKS_Screener[[#This Row],[Price]]/ZACKS_Screener[[#This Row],[EPS1]], "")</f>
        <v>27.16</v>
      </c>
      <c r="R1189" s="17">
        <f>IFERROR(ZACKS_Screener[[#This Row],[Price]]/ZACKS_Screener[[#This Row],[EPS2]], "")</f>
        <v>24.322388059701492</v>
      </c>
      <c r="S1189" s="17">
        <f>IFERROR(ZACKS_Screener[[#This Row],[PE1]]/(ZACKS_Screener[[#This Row],[EG1]]*100), "")</f>
        <v>4.3844000000000047</v>
      </c>
      <c r="T1189" s="17">
        <f>IFERROR(ZACKS_Screener[[#This Row],[PE2]]/(ZACKS_Screener[[#This Row],[EG2]]*100), "")</f>
        <v>2.0847761194029846</v>
      </c>
      <c r="U1189"/>
    </row>
    <row r="1190" spans="1:21" x14ac:dyDescent="0.25">
      <c r="A1190" s="20" t="s">
        <v>2024</v>
      </c>
      <c r="B1190" s="34">
        <v>37949.78</v>
      </c>
      <c r="C1190" s="6" t="s">
        <v>2024</v>
      </c>
      <c r="D1190" s="6" t="s">
        <v>13</v>
      </c>
      <c r="E1190" s="6" t="s">
        <v>14</v>
      </c>
      <c r="F1190" s="6" t="s">
        <v>877</v>
      </c>
      <c r="G1190">
        <v>12</v>
      </c>
      <c r="H1190">
        <v>202212</v>
      </c>
      <c r="I1190" s="8">
        <v>473.78</v>
      </c>
      <c r="J1190" s="8">
        <v>11.45</v>
      </c>
      <c r="K1190" s="8">
        <v>12.9</v>
      </c>
      <c r="L1190" s="8">
        <v>14.73</v>
      </c>
      <c r="M1190" s="35" t="str">
        <f>INDEX(YahooDetails[], MATCH(ZACKS_Screener[Ticker], YahooDetails[Ticker],0), 3)</f>
        <v>Financial Services</v>
      </c>
      <c r="N1190" s="6" t="str">
        <f>INDEX(YahooDetails[], MATCH(ZACKS_Screener[Ticker], YahooDetails[Ticker],0), 2)</f>
        <v>Financial Data &amp; Stock Exchanges</v>
      </c>
      <c r="O119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0.12663755458515294</v>
      </c>
      <c r="P119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0.14186046511627906</v>
      </c>
      <c r="Q1190" s="17">
        <f>IFERROR(ZACKS_Screener[[#This Row],[Price]]/ZACKS_Screener[[#This Row],[EPS1]], "")</f>
        <v>36.727131782945733</v>
      </c>
      <c r="R1190" s="17">
        <f>IFERROR(ZACKS_Screener[[#This Row],[Price]]/ZACKS_Screener[[#This Row],[EPS2]], "")</f>
        <v>32.164290563475895</v>
      </c>
      <c r="S1190" s="17">
        <f>IFERROR(ZACKS_Screener[[#This Row],[PE1]]/(ZACKS_Screener[[#This Row],[EG1]]*100), "")</f>
        <v>2.9001769580326093</v>
      </c>
      <c r="T1190" s="17">
        <f>IFERROR(ZACKS_Screener[[#This Row],[PE2]]/(ZACKS_Screener[[#This Row],[EG2]]*100), "")</f>
        <v>2.2673188429991207</v>
      </c>
      <c r="U1190"/>
    </row>
    <row r="1191" spans="1:21" x14ac:dyDescent="0.25">
      <c r="A1191" s="20" t="s">
        <v>2026</v>
      </c>
      <c r="B1191" s="34">
        <v>2513566.5</v>
      </c>
      <c r="C1191" s="6" t="s">
        <v>2025</v>
      </c>
      <c r="D1191" s="6" t="s">
        <v>22</v>
      </c>
      <c r="E1191" s="6" t="s">
        <v>14</v>
      </c>
      <c r="F1191" s="6" t="s">
        <v>95</v>
      </c>
      <c r="G1191">
        <v>6</v>
      </c>
      <c r="H1191">
        <v>202206</v>
      </c>
      <c r="I1191" s="8">
        <v>338.05</v>
      </c>
      <c r="J1191" s="8">
        <v>9.2100000000000009</v>
      </c>
      <c r="K1191" s="8">
        <v>9.65</v>
      </c>
      <c r="L1191" s="8">
        <v>10.78</v>
      </c>
      <c r="M1191" s="35" t="str">
        <f>INDEX(YahooDetails[], MATCH(ZACKS_Screener[Ticker], YahooDetails[Ticker],0), 3)</f>
        <v>Technology</v>
      </c>
      <c r="N1191" s="6" t="str">
        <f>INDEX(YahooDetails[], MATCH(ZACKS_Screener[Ticker], YahooDetails[Ticker],0), 2)</f>
        <v>Software—Infrastructure</v>
      </c>
      <c r="O119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4.7774158523344136E-2</v>
      </c>
      <c r="P119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0.11709844559585482</v>
      </c>
      <c r="Q1191" s="17">
        <f>IFERROR(ZACKS_Screener[[#This Row],[Price]]/ZACKS_Screener[[#This Row],[EPS1]], "")</f>
        <v>35.031088082901555</v>
      </c>
      <c r="R1191" s="17">
        <f>IFERROR(ZACKS_Screener[[#This Row],[Price]]/ZACKS_Screener[[#This Row],[EPS2]], "")</f>
        <v>31.358998144712434</v>
      </c>
      <c r="S1191" s="17">
        <f>IFERROR(ZACKS_Screener[[#This Row],[PE1]]/(ZACKS_Screener[[#This Row],[EG1]]*100), "")</f>
        <v>7.3326436646255386</v>
      </c>
      <c r="T1191" s="17">
        <f>IFERROR(ZACKS_Screener[[#This Row],[PE2]]/(ZACKS_Screener[[#This Row],[EG2]]*100), "")</f>
        <v>2.6780029389068605</v>
      </c>
      <c r="U1191"/>
    </row>
    <row r="1192" spans="1:21" x14ac:dyDescent="0.25">
      <c r="A1192" s="20" t="s">
        <v>6906</v>
      </c>
      <c r="B1192" s="34">
        <v>2052.0700000000002</v>
      </c>
      <c r="C1192" s="6" t="s">
        <v>6905</v>
      </c>
      <c r="D1192" s="6" t="s">
        <v>13</v>
      </c>
      <c r="E1192" s="6" t="s">
        <v>330</v>
      </c>
      <c r="F1192" s="6" t="s">
        <v>969</v>
      </c>
      <c r="G1192">
        <v>6</v>
      </c>
      <c r="H1192">
        <v>202206</v>
      </c>
      <c r="I1192" s="8">
        <v>39.64</v>
      </c>
      <c r="J1192" s="8"/>
      <c r="K1192" s="8">
        <v>0.88</v>
      </c>
      <c r="L1192" s="8">
        <v>1.03</v>
      </c>
      <c r="M1192" s="35" t="str">
        <f>INDEX(YahooDetails[], MATCH(ZACKS_Screener[Ticker], YahooDetails[Ticker],0), 3)</f>
        <v>Consumer Cyclical</v>
      </c>
      <c r="N1192" s="6" t="str">
        <f>INDEX(YahooDetails[], MATCH(ZACKS_Screener[Ticker], YahooDetails[Ticker],0), 2)</f>
        <v>Leisure</v>
      </c>
      <c r="O1192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19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0.17045454545454547</v>
      </c>
      <c r="Q1192" s="17">
        <f>IFERROR(ZACKS_Screener[[#This Row],[Price]]/ZACKS_Screener[[#This Row],[EPS1]], "")</f>
        <v>45.045454545454547</v>
      </c>
      <c r="R1192" s="17">
        <f>IFERROR(ZACKS_Screener[[#This Row],[Price]]/ZACKS_Screener[[#This Row],[EPS2]], "")</f>
        <v>38.485436893203882</v>
      </c>
      <c r="S1192" s="17" t="str">
        <f>IFERROR(ZACKS_Screener[[#This Row],[PE1]]/(ZACKS_Screener[[#This Row],[EG1]]*100), "")</f>
        <v/>
      </c>
      <c r="T1192" s="17">
        <f>IFERROR(ZACKS_Screener[[#This Row],[PE2]]/(ZACKS_Screener[[#This Row],[EG2]]*100), "")</f>
        <v>2.2578122977346275</v>
      </c>
      <c r="U1192"/>
    </row>
    <row r="1193" spans="1:21" x14ac:dyDescent="0.25">
      <c r="A1193" s="20" t="s">
        <v>2028</v>
      </c>
      <c r="B1193" s="34">
        <v>4193.29</v>
      </c>
      <c r="C1193" s="6" t="s">
        <v>2027</v>
      </c>
      <c r="D1193" s="6" t="s">
        <v>13</v>
      </c>
      <c r="E1193" s="6" t="s">
        <v>330</v>
      </c>
      <c r="F1193" s="6" t="s">
        <v>664</v>
      </c>
      <c r="G1193">
        <v>6</v>
      </c>
      <c r="H1193">
        <v>202206</v>
      </c>
      <c r="I1193" s="8">
        <v>175.5</v>
      </c>
      <c r="J1193" s="8">
        <v>2.1</v>
      </c>
      <c r="K1193" s="8">
        <v>2.14</v>
      </c>
      <c r="L1193" s="8">
        <v>2.2200000000000002</v>
      </c>
      <c r="M1193" s="35" t="str">
        <f>INDEX(YahooDetails[], MATCH(ZACKS_Screener[Ticker], YahooDetails[Ticker],0), 3)</f>
        <v>Communication Services</v>
      </c>
      <c r="N1193" s="6" t="str">
        <f>INDEX(YahooDetails[], MATCH(ZACKS_Screener[Ticker], YahooDetails[Ticker],0), 2)</f>
        <v>Entertainment</v>
      </c>
      <c r="O119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1.9047619047619063E-2</v>
      </c>
      <c r="P119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3.738317757009349E-2</v>
      </c>
      <c r="Q1193" s="17">
        <f>IFERROR(ZACKS_Screener[[#This Row],[Price]]/ZACKS_Screener[[#This Row],[EPS1]], "")</f>
        <v>82.009345794392516</v>
      </c>
      <c r="R1193" s="17">
        <f>IFERROR(ZACKS_Screener[[#This Row],[Price]]/ZACKS_Screener[[#This Row],[EPS2]], "")</f>
        <v>79.054054054054049</v>
      </c>
      <c r="S1193" s="17">
        <f>IFERROR(ZACKS_Screener[[#This Row],[PE1]]/(ZACKS_Screener[[#This Row],[EG1]]*100), "")</f>
        <v>43.054906542056031</v>
      </c>
      <c r="T1193" s="17">
        <f>IFERROR(ZACKS_Screener[[#This Row],[PE2]]/(ZACKS_Screener[[#This Row],[EG2]]*100), "")</f>
        <v>21.146959459459442</v>
      </c>
      <c r="U1193"/>
    </row>
    <row r="1194" spans="1:21" x14ac:dyDescent="0.25">
      <c r="A1194" s="20" t="s">
        <v>2030</v>
      </c>
      <c r="B1194" s="34">
        <v>46806.74</v>
      </c>
      <c r="C1194" s="6" t="s">
        <v>2029</v>
      </c>
      <c r="D1194" s="6" t="s">
        <v>13</v>
      </c>
      <c r="E1194" s="6" t="s">
        <v>14</v>
      </c>
      <c r="F1194" s="6" t="s">
        <v>1129</v>
      </c>
      <c r="G1194">
        <v>12</v>
      </c>
      <c r="H1194">
        <v>202212</v>
      </c>
      <c r="I1194" s="8">
        <v>279.11</v>
      </c>
      <c r="J1194" s="8">
        <v>10.36</v>
      </c>
      <c r="K1194" s="8">
        <v>11.24</v>
      </c>
      <c r="L1194" s="8">
        <v>12.19</v>
      </c>
      <c r="M1194" s="35" t="str">
        <f>INDEX(YahooDetails[], MATCH(ZACKS_Screener[Ticker], YahooDetails[Ticker],0), 3)</f>
        <v>Technology</v>
      </c>
      <c r="N1194" s="6" t="str">
        <f>INDEX(YahooDetails[], MATCH(ZACKS_Screener[Ticker], YahooDetails[Ticker],0), 2)</f>
        <v>Communication Equipment</v>
      </c>
      <c r="O119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8.4942084942085022E-2</v>
      </c>
      <c r="P119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8.4519572953736591E-2</v>
      </c>
      <c r="Q1194" s="17">
        <f>IFERROR(ZACKS_Screener[[#This Row],[Price]]/ZACKS_Screener[[#This Row],[EPS1]], "")</f>
        <v>24.831850533807831</v>
      </c>
      <c r="R1194" s="17">
        <f>IFERROR(ZACKS_Screener[[#This Row],[Price]]/ZACKS_Screener[[#This Row],[EPS2]], "")</f>
        <v>22.896636587366697</v>
      </c>
      <c r="S1194" s="17">
        <f>IFERROR(ZACKS_Screener[[#This Row],[PE1]]/(ZACKS_Screener[[#This Row],[EG1]]*100), "")</f>
        <v>2.9233860401164646</v>
      </c>
      <c r="T1194" s="17">
        <f>IFERROR(ZACKS_Screener[[#This Row],[PE2]]/(ZACKS_Screener[[#This Row],[EG2]]*100), "")</f>
        <v>2.7090336341263352</v>
      </c>
      <c r="U1194"/>
    </row>
    <row r="1195" spans="1:21" x14ac:dyDescent="0.25">
      <c r="A1195" s="20" t="s">
        <v>2032</v>
      </c>
      <c r="B1195" s="34">
        <v>5375.35</v>
      </c>
      <c r="C1195" s="6" t="s">
        <v>2031</v>
      </c>
      <c r="D1195" s="6" t="s">
        <v>13</v>
      </c>
      <c r="E1195" s="6" t="s">
        <v>18</v>
      </c>
      <c r="F1195" s="6" t="s">
        <v>1437</v>
      </c>
      <c r="G1195">
        <v>8</v>
      </c>
      <c r="H1195">
        <v>202208</v>
      </c>
      <c r="I1195" s="8">
        <v>96.14</v>
      </c>
      <c r="J1195" s="8">
        <v>6.15</v>
      </c>
      <c r="K1195" s="8">
        <v>6.3</v>
      </c>
      <c r="L1195" s="8">
        <v>6.32</v>
      </c>
      <c r="M1195" s="35" t="str">
        <f>INDEX(YahooDetails[], MATCH(ZACKS_Screener[Ticker], YahooDetails[Ticker],0), 3)</f>
        <v>Industrials</v>
      </c>
      <c r="N1195" s="6" t="str">
        <f>INDEX(YahooDetails[], MATCH(ZACKS_Screener[Ticker], YahooDetails[Ticker],0), 2)</f>
        <v>Industrial Distribution</v>
      </c>
      <c r="O119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2.4390243902438935E-2</v>
      </c>
      <c r="P119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3.1746031746032479E-3</v>
      </c>
      <c r="Q1195" s="17">
        <f>IFERROR(ZACKS_Screener[[#This Row],[Price]]/ZACKS_Screener[[#This Row],[EPS1]], "")</f>
        <v>15.260317460317461</v>
      </c>
      <c r="R1195" s="17">
        <f>IFERROR(ZACKS_Screener[[#This Row],[Price]]/ZACKS_Screener[[#This Row],[EPS2]], "")</f>
        <v>15.212025316455696</v>
      </c>
      <c r="S1195" s="17">
        <f>IFERROR(ZACKS_Screener[[#This Row],[PE1]]/(ZACKS_Screener[[#This Row],[EG1]]*100), "")</f>
        <v>6.256730158730182</v>
      </c>
      <c r="T1195" s="17">
        <f>IFERROR(ZACKS_Screener[[#This Row],[PE2]]/(ZACKS_Screener[[#This Row],[EG2]]*100), "")</f>
        <v>47.917879746834338</v>
      </c>
      <c r="U1195"/>
    </row>
    <row r="1196" spans="1:21" x14ac:dyDescent="0.25">
      <c r="A1196" s="20" t="s">
        <v>2034</v>
      </c>
      <c r="B1196" s="34">
        <v>4061.24</v>
      </c>
      <c r="C1196" s="6" t="s">
        <v>2033</v>
      </c>
      <c r="D1196" s="6" t="s">
        <v>22</v>
      </c>
      <c r="E1196" s="6" t="s">
        <v>14</v>
      </c>
      <c r="F1196" s="6" t="s">
        <v>95</v>
      </c>
      <c r="G1196">
        <v>12</v>
      </c>
      <c r="H1196">
        <v>202212</v>
      </c>
      <c r="I1196" s="8">
        <v>313.39999999999998</v>
      </c>
      <c r="J1196" s="8">
        <v>-124.61</v>
      </c>
      <c r="K1196" s="8">
        <v>31.09</v>
      </c>
      <c r="L1196" s="8">
        <v>2.63</v>
      </c>
      <c r="M1196" s="35" t="str">
        <f>INDEX(YahooDetails[], MATCH(ZACKS_Screener[Ticker], YahooDetails[Ticker],0), 3)</f>
        <v>Technology</v>
      </c>
      <c r="N1196" s="6" t="str">
        <f>INDEX(YahooDetails[], MATCH(ZACKS_Screener[Ticker], YahooDetails[Ticker],0), 2)</f>
        <v>Software—Application</v>
      </c>
      <c r="O119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19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-0.9154068832422001</v>
      </c>
      <c r="Q1196" s="17">
        <f>IFERROR(ZACKS_Screener[[#This Row],[Price]]/ZACKS_Screener[[#This Row],[EPS1]], "")</f>
        <v>10.080411707944677</v>
      </c>
      <c r="R1196" s="17">
        <f>IFERROR(ZACKS_Screener[[#This Row],[Price]]/ZACKS_Screener[[#This Row],[EPS2]], "")</f>
        <v>119.16349809885931</v>
      </c>
      <c r="S1196" s="17">
        <f>IFERROR(ZACKS_Screener[[#This Row],[PE1]]/(ZACKS_Screener[[#This Row],[EG1]]*100), "")</f>
        <v>0.10080411707944677</v>
      </c>
      <c r="T1196" s="17">
        <f>IFERROR(ZACKS_Screener[[#This Row],[PE2]]/(ZACKS_Screener[[#This Row],[EG2]]*100), "")</f>
        <v>-1.3017544469056697</v>
      </c>
      <c r="U1196"/>
    </row>
    <row r="1197" spans="1:21" x14ac:dyDescent="0.25">
      <c r="A1197" s="20" t="s">
        <v>2036</v>
      </c>
      <c r="B1197" s="34">
        <v>21913.24</v>
      </c>
      <c r="C1197" s="6" t="s">
        <v>2035</v>
      </c>
      <c r="D1197" s="6" t="s">
        <v>13</v>
      </c>
      <c r="E1197" s="6" t="s">
        <v>130</v>
      </c>
      <c r="F1197" s="6" t="s">
        <v>756</v>
      </c>
      <c r="G1197">
        <v>12</v>
      </c>
      <c r="H1197">
        <v>202212</v>
      </c>
      <c r="I1197" s="8">
        <v>27.21</v>
      </c>
      <c r="J1197" s="8">
        <v>11.62</v>
      </c>
      <c r="K1197" s="8">
        <v>4.49</v>
      </c>
      <c r="L1197" s="8">
        <v>5.48</v>
      </c>
      <c r="M1197" s="35" t="str">
        <f>INDEX(YahooDetails[], MATCH(ZACKS_Screener[Ticker], YahooDetails[Ticker],0), 3)</f>
        <v>Basic Materials</v>
      </c>
      <c r="N1197" s="6" t="str">
        <f>INDEX(YahooDetails[], MATCH(ZACKS_Screener[Ticker], YahooDetails[Ticker],0), 2)</f>
        <v>Steel</v>
      </c>
      <c r="O119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-0.61359724612736655</v>
      </c>
      <c r="P119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0.2204899777282851</v>
      </c>
      <c r="Q1197" s="17">
        <f>IFERROR(ZACKS_Screener[[#This Row],[Price]]/ZACKS_Screener[[#This Row],[EPS1]], "")</f>
        <v>6.0601336302895321</v>
      </c>
      <c r="R1197" s="17">
        <f>IFERROR(ZACKS_Screener[[#This Row],[Price]]/ZACKS_Screener[[#This Row],[EPS2]], "")</f>
        <v>4.9653284671532845</v>
      </c>
      <c r="S1197" s="17">
        <f>IFERROR(ZACKS_Screener[[#This Row],[PE1]]/(ZACKS_Screener[[#This Row],[EG1]]*100), "")</f>
        <v>-9.8764029150020152E-2</v>
      </c>
      <c r="T1197" s="17">
        <f>IFERROR(ZACKS_Screener[[#This Row],[PE2]]/(ZACKS_Screener[[#This Row],[EG2]]*100), "")</f>
        <v>0.22519520017695197</v>
      </c>
      <c r="U1197"/>
    </row>
    <row r="1198" spans="1:21" x14ac:dyDescent="0.25">
      <c r="A1198" s="20" t="s">
        <v>2038</v>
      </c>
      <c r="B1198" s="34">
        <v>20269.29</v>
      </c>
      <c r="C1198" s="6" t="s">
        <v>2037</v>
      </c>
      <c r="D1198" s="6" t="s">
        <v>13</v>
      </c>
      <c r="E1198" s="6" t="s">
        <v>37</v>
      </c>
      <c r="F1198" s="6" t="s">
        <v>404</v>
      </c>
      <c r="G1198">
        <v>12</v>
      </c>
      <c r="H1198">
        <v>202212</v>
      </c>
      <c r="I1198" s="8">
        <v>122.2</v>
      </c>
      <c r="J1198" s="8">
        <v>14.42</v>
      </c>
      <c r="K1198" s="8">
        <v>16.579999999999998</v>
      </c>
      <c r="L1198" s="8">
        <v>16.100000000000001</v>
      </c>
      <c r="M1198" s="35" t="str">
        <f>INDEX(YahooDetails[], MATCH(ZACKS_Screener[Ticker], YahooDetails[Ticker],0), 3)</f>
        <v>Financial Services</v>
      </c>
      <c r="N1198" s="6" t="str">
        <f>INDEX(YahooDetails[], MATCH(ZACKS_Screener[Ticker], YahooDetails[Ticker],0), 2)</f>
        <v>Banks—Regional</v>
      </c>
      <c r="O119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0.14979195561719821</v>
      </c>
      <c r="P119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-2.8950542822677741E-2</v>
      </c>
      <c r="Q1198" s="17">
        <f>IFERROR(ZACKS_Screener[[#This Row],[Price]]/ZACKS_Screener[[#This Row],[EPS1]], "")</f>
        <v>7.3703256936067563</v>
      </c>
      <c r="R1198" s="17">
        <f>IFERROR(ZACKS_Screener[[#This Row],[Price]]/ZACKS_Screener[[#This Row],[EPS2]], "")</f>
        <v>7.5900621118012417</v>
      </c>
      <c r="S1198" s="17">
        <f>IFERROR(ZACKS_Screener[[#This Row],[PE1]]/(ZACKS_Screener[[#This Row],[EG1]]*100), "")</f>
        <v>0.49203748380467366</v>
      </c>
      <c r="T1198" s="17">
        <f>IFERROR(ZACKS_Screener[[#This Row],[PE2]]/(ZACKS_Screener[[#This Row],[EG2]]*100), "")</f>
        <v>-2.6217339544513623</v>
      </c>
      <c r="U1198"/>
    </row>
    <row r="1199" spans="1:21" x14ac:dyDescent="0.25">
      <c r="A1199" s="20" t="s">
        <v>2040</v>
      </c>
      <c r="B1199" s="34">
        <v>11812.3</v>
      </c>
      <c r="C1199" s="6" t="s">
        <v>2039</v>
      </c>
      <c r="D1199" s="6" t="s">
        <v>22</v>
      </c>
      <c r="E1199" s="6" t="s">
        <v>30</v>
      </c>
      <c r="F1199" s="6" t="s">
        <v>256</v>
      </c>
      <c r="G1199">
        <v>12</v>
      </c>
      <c r="H1199">
        <v>202212</v>
      </c>
      <c r="I1199" s="8">
        <v>42.42</v>
      </c>
      <c r="J1199" s="8">
        <v>1.25</v>
      </c>
      <c r="K1199" s="8">
        <v>2.02</v>
      </c>
      <c r="L1199" s="8">
        <v>2.4</v>
      </c>
      <c r="M1199" s="35" t="str">
        <f>INDEX(YahooDetails[], MATCH(ZACKS_Screener[Ticker], YahooDetails[Ticker],0), 3)</f>
        <v>Communication Services</v>
      </c>
      <c r="N1199" s="6" t="str">
        <f>INDEX(YahooDetails[], MATCH(ZACKS_Screener[Ticker], YahooDetails[Ticker],0), 2)</f>
        <v>Internet Content &amp; Information</v>
      </c>
      <c r="O119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0.61599999999999999</v>
      </c>
      <c r="P119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0.18811881188118806</v>
      </c>
      <c r="Q1199" s="17">
        <f>IFERROR(ZACKS_Screener[[#This Row],[Price]]/ZACKS_Screener[[#This Row],[EPS1]], "")</f>
        <v>21</v>
      </c>
      <c r="R1199" s="17">
        <f>IFERROR(ZACKS_Screener[[#This Row],[Price]]/ZACKS_Screener[[#This Row],[EPS2]], "")</f>
        <v>17.675000000000001</v>
      </c>
      <c r="S1199" s="17">
        <f>IFERROR(ZACKS_Screener[[#This Row],[PE1]]/(ZACKS_Screener[[#This Row],[EG1]]*100), "")</f>
        <v>0.34090909090909088</v>
      </c>
      <c r="T1199" s="17">
        <f>IFERROR(ZACKS_Screener[[#This Row],[PE2]]/(ZACKS_Screener[[#This Row],[EG2]]*100), "")</f>
        <v>0.93956578947368452</v>
      </c>
      <c r="U1199"/>
    </row>
    <row r="1200" spans="1:21" x14ac:dyDescent="0.25">
      <c r="A1200" s="20" t="s">
        <v>2042</v>
      </c>
      <c r="B1200" s="34">
        <v>28269.57</v>
      </c>
      <c r="C1200" s="6" t="s">
        <v>2041</v>
      </c>
      <c r="D1200" s="6" t="s">
        <v>13</v>
      </c>
      <c r="E1200" s="6" t="s">
        <v>14</v>
      </c>
      <c r="F1200" s="6" t="s">
        <v>560</v>
      </c>
      <c r="G1200">
        <v>12</v>
      </c>
      <c r="H1200">
        <v>202212</v>
      </c>
      <c r="I1200" s="8">
        <v>1283.8</v>
      </c>
      <c r="J1200" s="8">
        <v>39.65</v>
      </c>
      <c r="K1200" s="8">
        <v>43.88</v>
      </c>
      <c r="L1200" s="8">
        <v>49.08</v>
      </c>
      <c r="M1200" s="35" t="str">
        <f>INDEX(YahooDetails[], MATCH(ZACKS_Screener[Ticker], YahooDetails[Ticker],0), 3)</f>
        <v>Healthcare</v>
      </c>
      <c r="N1200" s="6" t="str">
        <f>INDEX(YahooDetails[], MATCH(ZACKS_Screener[Ticker], YahooDetails[Ticker],0), 2)</f>
        <v>Diagnostics &amp; Research</v>
      </c>
      <c r="O120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0.10668348045397236</v>
      </c>
      <c r="P120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0.11850501367365532</v>
      </c>
      <c r="Q1200" s="17">
        <f>IFERROR(ZACKS_Screener[[#This Row],[Price]]/ZACKS_Screener[[#This Row],[EPS1]], "")</f>
        <v>29.257064721969005</v>
      </c>
      <c r="R1200" s="17">
        <f>IFERROR(ZACKS_Screener[[#This Row],[Price]]/ZACKS_Screener[[#This Row],[EPS2]], "")</f>
        <v>26.157294213528932</v>
      </c>
      <c r="S1200" s="17">
        <f>IFERROR(ZACKS_Screener[[#This Row],[PE1]]/(ZACKS_Screener[[#This Row],[EG1]]*100), "")</f>
        <v>2.7424175324493381</v>
      </c>
      <c r="T1200" s="17">
        <f>IFERROR(ZACKS_Screener[[#This Row],[PE2]]/(ZACKS_Screener[[#This Row],[EG2]]*100), "")</f>
        <v>2.2072732117108664</v>
      </c>
      <c r="U1200"/>
    </row>
    <row r="1201" spans="1:21" x14ac:dyDescent="0.25">
      <c r="A1201" s="20" t="s">
        <v>2044</v>
      </c>
      <c r="B1201" s="34">
        <v>5809.05</v>
      </c>
      <c r="C1201" s="6" t="s">
        <v>2043</v>
      </c>
      <c r="D1201" s="6" t="s">
        <v>13</v>
      </c>
      <c r="E1201" s="6" t="s">
        <v>223</v>
      </c>
      <c r="F1201" s="6" t="s">
        <v>270</v>
      </c>
      <c r="G1201">
        <v>12</v>
      </c>
      <c r="H1201">
        <v>202212</v>
      </c>
      <c r="I1201" s="8">
        <v>48.74</v>
      </c>
      <c r="J1201" s="8">
        <v>10.53</v>
      </c>
      <c r="K1201" s="8">
        <v>6.75</v>
      </c>
      <c r="L1201" s="8">
        <v>8.5</v>
      </c>
      <c r="M1201" s="35" t="str">
        <f>INDEX(YahooDetails[], MATCH(ZACKS_Screener[Ticker], YahooDetails[Ticker],0), 3)</f>
        <v>Energy</v>
      </c>
      <c r="N1201" s="6" t="str">
        <f>INDEX(YahooDetails[], MATCH(ZACKS_Screener[Ticker], YahooDetails[Ticker],0), 2)</f>
        <v>Oil &amp; Gas E&amp;P</v>
      </c>
      <c r="O120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-0.35897435897435892</v>
      </c>
      <c r="P120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0.25925925925925924</v>
      </c>
      <c r="Q1201" s="17">
        <f>IFERROR(ZACKS_Screener[[#This Row],[Price]]/ZACKS_Screener[[#This Row],[EPS1]], "")</f>
        <v>7.2207407407407409</v>
      </c>
      <c r="R1201" s="17">
        <f>IFERROR(ZACKS_Screener[[#This Row],[Price]]/ZACKS_Screener[[#This Row],[EPS2]], "")</f>
        <v>5.7341176470588238</v>
      </c>
      <c r="S1201" s="17">
        <f>IFERROR(ZACKS_Screener[[#This Row],[PE1]]/(ZACKS_Screener[[#This Row],[EG1]]*100), "")</f>
        <v>-0.20114920634920638</v>
      </c>
      <c r="T1201" s="17">
        <f>IFERROR(ZACKS_Screener[[#This Row],[PE2]]/(ZACKS_Screener[[#This Row],[EG2]]*100), "")</f>
        <v>0.22117310924369751</v>
      </c>
      <c r="U1201"/>
    </row>
    <row r="1202" spans="1:21" x14ac:dyDescent="0.25">
      <c r="A1202" s="20" t="s">
        <v>2046</v>
      </c>
      <c r="B1202" s="34">
        <v>4428.25</v>
      </c>
      <c r="C1202" s="6" t="s">
        <v>2045</v>
      </c>
      <c r="D1202" s="6" t="s">
        <v>13</v>
      </c>
      <c r="E1202" s="6" t="s">
        <v>37</v>
      </c>
      <c r="F1202" s="6" t="s">
        <v>89</v>
      </c>
      <c r="G1202">
        <v>12</v>
      </c>
      <c r="H1202">
        <v>202212</v>
      </c>
      <c r="I1202" s="8">
        <v>15.45</v>
      </c>
      <c r="J1202" s="8">
        <v>2.91</v>
      </c>
      <c r="K1202" s="8">
        <v>2.19</v>
      </c>
      <c r="L1202" s="8">
        <v>2.33</v>
      </c>
      <c r="M1202" s="35" t="str">
        <f>INDEX(YahooDetails[], MATCH(ZACKS_Screener[Ticker], YahooDetails[Ticker],0), 3)</f>
        <v>Financial Services</v>
      </c>
      <c r="N1202" s="6" t="str">
        <f>INDEX(YahooDetails[], MATCH(ZACKS_Screener[Ticker], YahooDetails[Ticker],0), 2)</f>
        <v>Insurance—Specialty</v>
      </c>
      <c r="O120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-0.2474226804123712</v>
      </c>
      <c r="P120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6.3926940639269458E-2</v>
      </c>
      <c r="Q1202" s="17">
        <f>IFERROR(ZACKS_Screener[[#This Row],[Price]]/ZACKS_Screener[[#This Row],[EPS1]], "")</f>
        <v>7.0547945205479454</v>
      </c>
      <c r="R1202" s="17">
        <f>IFERROR(ZACKS_Screener[[#This Row],[Price]]/ZACKS_Screener[[#This Row],[EPS2]], "")</f>
        <v>6.6309012875536473</v>
      </c>
      <c r="S1202" s="17">
        <f>IFERROR(ZACKS_Screener[[#This Row],[PE1]]/(ZACKS_Screener[[#This Row],[EG1]]*100), "")</f>
        <v>-0.2851312785388127</v>
      </c>
      <c r="T1202" s="17">
        <f>IFERROR(ZACKS_Screener[[#This Row],[PE2]]/(ZACKS_Screener[[#This Row],[EG2]]*100), "")</f>
        <v>1.0372624156958912</v>
      </c>
      <c r="U1202"/>
    </row>
    <row r="1203" spans="1:21" x14ac:dyDescent="0.25">
      <c r="A1203" s="20" t="s">
        <v>2048</v>
      </c>
      <c r="B1203" s="34">
        <v>4859.97</v>
      </c>
      <c r="C1203" s="6" t="s">
        <v>2047</v>
      </c>
      <c r="D1203" s="6" t="s">
        <v>13</v>
      </c>
      <c r="E1203" s="6" t="s">
        <v>26</v>
      </c>
      <c r="F1203" s="6" t="s">
        <v>959</v>
      </c>
      <c r="G1203">
        <v>12</v>
      </c>
      <c r="H1203">
        <v>202212</v>
      </c>
      <c r="I1203" s="8">
        <v>132.88999999999999</v>
      </c>
      <c r="J1203" s="8">
        <v>26.74</v>
      </c>
      <c r="K1203" s="8">
        <v>15.26</v>
      </c>
      <c r="L1203" s="8">
        <v>16.63</v>
      </c>
      <c r="M1203" s="35" t="str">
        <f>INDEX(YahooDetails[], MATCH(ZACKS_Screener[Ticker], YahooDetails[Ticker],0), 3)</f>
        <v>Consumer Cyclical</v>
      </c>
      <c r="N1203" s="6" t="str">
        <f>INDEX(YahooDetails[], MATCH(ZACKS_Screener[Ticker], YahooDetails[Ticker],0), 2)</f>
        <v>Residential Construction</v>
      </c>
      <c r="O120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-0.42931937172774864</v>
      </c>
      <c r="P120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8.9777195281782393E-2</v>
      </c>
      <c r="Q1203" s="17">
        <f>IFERROR(ZACKS_Screener[[#This Row],[Price]]/ZACKS_Screener[[#This Row],[EPS1]], "")</f>
        <v>8.7083879423328963</v>
      </c>
      <c r="R1203" s="17">
        <f>IFERROR(ZACKS_Screener[[#This Row],[Price]]/ZACKS_Screener[[#This Row],[EPS2]], "")</f>
        <v>7.990980156343956</v>
      </c>
      <c r="S1203" s="17">
        <f>IFERROR(ZACKS_Screener[[#This Row],[PE1]]/(ZACKS_Screener[[#This Row],[EG1]]*100), "")</f>
        <v>-0.20284171914458332</v>
      </c>
      <c r="T1203" s="17">
        <f>IFERROR(ZACKS_Screener[[#This Row],[PE2]]/(ZACKS_Screener[[#This Row],[EG2]]*100), "")</f>
        <v>0.89009019843656079</v>
      </c>
      <c r="U1203"/>
    </row>
    <row r="1204" spans="1:21" x14ac:dyDescent="0.25">
      <c r="A1204" s="20" t="s">
        <v>2050</v>
      </c>
      <c r="B1204" s="34">
        <v>9490.3700000000008</v>
      </c>
      <c r="C1204" s="6" t="s">
        <v>2049</v>
      </c>
      <c r="D1204" s="6" t="s">
        <v>13</v>
      </c>
      <c r="E1204" s="6" t="s">
        <v>330</v>
      </c>
      <c r="F1204" s="6" t="s">
        <v>664</v>
      </c>
      <c r="G1204">
        <v>7</v>
      </c>
      <c r="H1204">
        <v>202207</v>
      </c>
      <c r="I1204" s="8">
        <v>246.16</v>
      </c>
      <c r="J1204" s="8">
        <v>8.5500000000000007</v>
      </c>
      <c r="K1204" s="8">
        <v>7.11</v>
      </c>
      <c r="L1204" s="8">
        <v>9.0399999999999991</v>
      </c>
      <c r="M1204" s="35" t="str">
        <f>INDEX(YahooDetails[], MATCH(ZACKS_Screener[Ticker], YahooDetails[Ticker],0), 3)</f>
        <v>Consumer Cyclical</v>
      </c>
      <c r="N1204" s="6" t="str">
        <f>INDEX(YahooDetails[], MATCH(ZACKS_Screener[Ticker], YahooDetails[Ticker],0), 2)</f>
        <v>Resorts &amp; Casinos</v>
      </c>
      <c r="O120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-0.16842105263157897</v>
      </c>
      <c r="P120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0.27144866385372696</v>
      </c>
      <c r="Q1204" s="17">
        <f>IFERROR(ZACKS_Screener[[#This Row],[Price]]/ZACKS_Screener[[#This Row],[EPS1]], "")</f>
        <v>34.621659634317858</v>
      </c>
      <c r="R1204" s="17">
        <f>IFERROR(ZACKS_Screener[[#This Row],[Price]]/ZACKS_Screener[[#This Row],[EPS2]], "")</f>
        <v>27.230088495575224</v>
      </c>
      <c r="S1204" s="17">
        <f>IFERROR(ZACKS_Screener[[#This Row],[PE1]]/(ZACKS_Screener[[#This Row],[EG1]]*100), "")</f>
        <v>-2.0556610407876224</v>
      </c>
      <c r="T1204" s="17">
        <f>IFERROR(ZACKS_Screener[[#This Row],[PE2]]/(ZACKS_Screener[[#This Row],[EG2]]*100), "")</f>
        <v>1.0031395295520207</v>
      </c>
      <c r="U1204"/>
    </row>
    <row r="1205" spans="1:21" x14ac:dyDescent="0.25">
      <c r="A1205" s="20" t="s">
        <v>3984</v>
      </c>
      <c r="B1205" s="34">
        <v>2255.42</v>
      </c>
      <c r="C1205" s="6" t="s">
        <v>3983</v>
      </c>
      <c r="D1205" s="6" t="s">
        <v>13</v>
      </c>
      <c r="E1205" s="6" t="s">
        <v>130</v>
      </c>
      <c r="F1205" s="6" t="s">
        <v>482</v>
      </c>
      <c r="G1205">
        <v>12</v>
      </c>
      <c r="H1205">
        <v>202212</v>
      </c>
      <c r="I1205" s="8">
        <v>109.44</v>
      </c>
      <c r="J1205" s="8">
        <v>5.27</v>
      </c>
      <c r="K1205" s="8">
        <v>5.78</v>
      </c>
      <c r="L1205" s="8">
        <v>6.53</v>
      </c>
      <c r="M1205" s="35" t="str">
        <f>INDEX(YahooDetails[], MATCH(ZACKS_Screener[Ticker], YahooDetails[Ticker],0), 3)</f>
        <v>Basic Materials</v>
      </c>
      <c r="N1205" s="6" t="str">
        <f>INDEX(YahooDetails[], MATCH(ZACKS_Screener[Ticker], YahooDetails[Ticker],0), 2)</f>
        <v>Other Industrial Metals &amp; Mining</v>
      </c>
      <c r="O120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9.6774193548387233E-2</v>
      </c>
      <c r="P120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0.12975778546712802</v>
      </c>
      <c r="Q1205" s="17">
        <f>IFERROR(ZACKS_Screener[[#This Row],[Price]]/ZACKS_Screener[[#This Row],[EPS1]], "")</f>
        <v>18.934256055363321</v>
      </c>
      <c r="R1205" s="17">
        <f>IFERROR(ZACKS_Screener[[#This Row],[Price]]/ZACKS_Screener[[#This Row],[EPS2]], "")</f>
        <v>16.759571209800917</v>
      </c>
      <c r="S1205" s="17">
        <f>IFERROR(ZACKS_Screener[[#This Row],[PE1]]/(ZACKS_Screener[[#This Row],[EG1]]*100), "")</f>
        <v>1.9565397923875405</v>
      </c>
      <c r="T1205" s="17">
        <f>IFERROR(ZACKS_Screener[[#This Row],[PE2]]/(ZACKS_Screener[[#This Row],[EG2]]*100), "")</f>
        <v>1.2916042879019909</v>
      </c>
      <c r="U1205"/>
    </row>
    <row r="1206" spans="1:21" x14ac:dyDescent="0.25">
      <c r="A1206" s="20" t="s">
        <v>2052</v>
      </c>
      <c r="B1206" s="34">
        <v>4391.9799999999996</v>
      </c>
      <c r="C1206" s="6" t="s">
        <v>2051</v>
      </c>
      <c r="D1206" s="6" t="s">
        <v>22</v>
      </c>
      <c r="E1206" s="6" t="s">
        <v>14</v>
      </c>
      <c r="F1206" s="6" t="s">
        <v>101</v>
      </c>
      <c r="G1206">
        <v>9</v>
      </c>
      <c r="H1206">
        <v>202209</v>
      </c>
      <c r="I1206" s="8">
        <v>61.96</v>
      </c>
      <c r="J1206" s="8">
        <v>2.82</v>
      </c>
      <c r="K1206" s="8">
        <v>2.67</v>
      </c>
      <c r="L1206" s="8">
        <v>2.66</v>
      </c>
      <c r="M1206" s="35" t="str">
        <f>INDEX(YahooDetails[], MATCH(ZACKS_Screener[Ticker], YahooDetails[Ticker],0), 3)</f>
        <v>Technology</v>
      </c>
      <c r="N1206" s="6" t="str">
        <f>INDEX(YahooDetails[], MATCH(ZACKS_Screener[Ticker], YahooDetails[Ticker],0), 2)</f>
        <v>Semiconductors</v>
      </c>
      <c r="O120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-5.31914893617021E-2</v>
      </c>
      <c r="P120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-3.7453183520598453E-3</v>
      </c>
      <c r="Q1206" s="17">
        <f>IFERROR(ZACKS_Screener[[#This Row],[Price]]/ZACKS_Screener[[#This Row],[EPS1]], "")</f>
        <v>23.205992509363298</v>
      </c>
      <c r="R1206" s="17">
        <f>IFERROR(ZACKS_Screener[[#This Row],[Price]]/ZACKS_Screener[[#This Row],[EPS2]], "")</f>
        <v>23.293233082706767</v>
      </c>
      <c r="S1206" s="17">
        <f>IFERROR(ZACKS_Screener[[#This Row],[PE1]]/(ZACKS_Screener[[#This Row],[EG1]]*100), "")</f>
        <v>-4.3627265917603024</v>
      </c>
      <c r="T1206" s="17">
        <f>IFERROR(ZACKS_Screener[[#This Row],[PE2]]/(ZACKS_Screener[[#This Row],[EG2]]*100), "")</f>
        <v>-62.192932330828391</v>
      </c>
      <c r="U1206"/>
    </row>
    <row r="1207" spans="1:21" x14ac:dyDescent="0.25">
      <c r="A1207" s="20" t="s">
        <v>2054</v>
      </c>
      <c r="B1207" s="34">
        <v>8657.9500000000007</v>
      </c>
      <c r="C1207" s="6" t="s">
        <v>2053</v>
      </c>
      <c r="D1207" s="6" t="s">
        <v>13</v>
      </c>
      <c r="E1207" s="6" t="s">
        <v>26</v>
      </c>
      <c r="F1207" s="6" t="s">
        <v>1042</v>
      </c>
      <c r="G1207">
        <v>12</v>
      </c>
      <c r="H1207">
        <v>202212</v>
      </c>
      <c r="I1207" s="8">
        <v>109.79</v>
      </c>
      <c r="J1207" s="8">
        <v>3.05</v>
      </c>
      <c r="K1207" s="8">
        <v>4.53</v>
      </c>
      <c r="L1207" s="8">
        <v>6.31</v>
      </c>
      <c r="M1207" s="35" t="str">
        <f>INDEX(YahooDetails[], MATCH(ZACKS_Screener[Ticker], YahooDetails[Ticker],0), 3)</f>
        <v>Industrials</v>
      </c>
      <c r="N1207" s="6" t="str">
        <f>INDEX(YahooDetails[], MATCH(ZACKS_Screener[Ticker], YahooDetails[Ticker],0), 2)</f>
        <v>Engineering &amp; Construction</v>
      </c>
      <c r="O120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0.48524590163934445</v>
      </c>
      <c r="P120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0.39293598233995569</v>
      </c>
      <c r="Q1207" s="17">
        <f>IFERROR(ZACKS_Screener[[#This Row],[Price]]/ZACKS_Screener[[#This Row],[EPS1]], "")</f>
        <v>24.236203090507725</v>
      </c>
      <c r="R1207" s="17">
        <f>IFERROR(ZACKS_Screener[[#This Row],[Price]]/ZACKS_Screener[[#This Row],[EPS2]], "")</f>
        <v>17.39936608557845</v>
      </c>
      <c r="S1207" s="17">
        <f>IFERROR(ZACKS_Screener[[#This Row],[PE1]]/(ZACKS_Screener[[#This Row],[EG1]]*100), "")</f>
        <v>0.49946229341924681</v>
      </c>
      <c r="T1207" s="17">
        <f>IFERROR(ZACKS_Screener[[#This Row],[PE2]]/(ZACKS_Screener[[#This Row],[EG2]]*100), "")</f>
        <v>0.44280409195320458</v>
      </c>
      <c r="U1207"/>
    </row>
    <row r="1208" spans="1:21" x14ac:dyDescent="0.25">
      <c r="A1208" s="20" t="s">
        <v>2056</v>
      </c>
      <c r="B1208" s="34">
        <v>72987.91</v>
      </c>
      <c r="C1208" s="6" t="s">
        <v>2055</v>
      </c>
      <c r="D1208" s="6" t="s">
        <v>22</v>
      </c>
      <c r="E1208" s="6" t="s">
        <v>14</v>
      </c>
      <c r="F1208" s="6" t="s">
        <v>2057</v>
      </c>
      <c r="G1208">
        <v>8</v>
      </c>
      <c r="H1208">
        <v>202208</v>
      </c>
      <c r="I1208" s="8">
        <v>66.900000000000006</v>
      </c>
      <c r="J1208" s="8">
        <v>8.35</v>
      </c>
      <c r="K1208" s="8">
        <v>-4.72</v>
      </c>
      <c r="L1208" s="8">
        <v>0.1</v>
      </c>
      <c r="M1208" s="35" t="str">
        <f>INDEX(YahooDetails[], MATCH(ZACKS_Screener[Ticker], YahooDetails[Ticker],0), 3)</f>
        <v>Technology</v>
      </c>
      <c r="N1208" s="6" t="str">
        <f>INDEX(YahooDetails[], MATCH(ZACKS_Screener[Ticker], YahooDetails[Ticker],0), 2)</f>
        <v>Semiconductors</v>
      </c>
      <c r="O120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20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1208" s="17">
        <f>IFERROR(ZACKS_Screener[[#This Row],[Price]]/ZACKS_Screener[[#This Row],[EPS1]], "")</f>
        <v>-14.173728813559324</v>
      </c>
      <c r="R1208" s="17">
        <f>IFERROR(ZACKS_Screener[[#This Row],[Price]]/ZACKS_Screener[[#This Row],[EPS2]], "")</f>
        <v>669</v>
      </c>
      <c r="S1208" s="17">
        <f>IFERROR(ZACKS_Screener[[#This Row],[PE1]]/(ZACKS_Screener[[#This Row],[EG1]]*100), "")</f>
        <v>0.14173728813559325</v>
      </c>
      <c r="T1208" s="17">
        <f>IFERROR(ZACKS_Screener[[#This Row],[PE2]]/(ZACKS_Screener[[#This Row],[EG2]]*100), "")</f>
        <v>6.69</v>
      </c>
      <c r="U1208"/>
    </row>
    <row r="1209" spans="1:21" x14ac:dyDescent="0.25">
      <c r="A1209" s="20" t="s">
        <v>2058</v>
      </c>
      <c r="B1209" s="34">
        <v>32499.17</v>
      </c>
      <c r="C1209" s="6" t="s">
        <v>90</v>
      </c>
      <c r="D1209" s="6" t="s">
        <v>13</v>
      </c>
      <c r="E1209" s="6" t="s">
        <v>37</v>
      </c>
      <c r="F1209" s="6" t="s">
        <v>92</v>
      </c>
      <c r="G1209">
        <v>12</v>
      </c>
      <c r="H1209">
        <v>202212</v>
      </c>
      <c r="I1209" s="8">
        <v>106.87</v>
      </c>
      <c r="J1209" s="8"/>
      <c r="M1209" s="35" t="str">
        <f>INDEX(YahooDetails[], MATCH(ZACKS_Screener[Ticker], YahooDetails[Ticker],0), 3)</f>
        <v/>
      </c>
      <c r="N1209" s="6" t="str">
        <f>INDEX(YahooDetails[], MATCH(ZACKS_Screener[Ticker], YahooDetails[Ticker],0), 2)</f>
        <v/>
      </c>
      <c r="O1209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209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209" s="17" t="str">
        <f>IFERROR(ZACKS_Screener[[#This Row],[Price]]/ZACKS_Screener[[#This Row],[EPS1]], "")</f>
        <v/>
      </c>
      <c r="R1209" s="17" t="str">
        <f>IFERROR(ZACKS_Screener[[#This Row],[Price]]/ZACKS_Screener[[#This Row],[EPS2]], "")</f>
        <v/>
      </c>
      <c r="S1209" s="17" t="str">
        <f>IFERROR(ZACKS_Screener[[#This Row],[PE1]]/(ZACKS_Screener[[#This Row],[EG1]]*100), "")</f>
        <v/>
      </c>
      <c r="T1209" s="17" t="str">
        <f>IFERROR(ZACKS_Screener[[#This Row],[PE2]]/(ZACKS_Screener[[#This Row],[EG2]]*100), "")</f>
        <v/>
      </c>
      <c r="U1209"/>
    </row>
    <row r="1210" spans="1:21" x14ac:dyDescent="0.25">
      <c r="A1210" s="20" t="s">
        <v>2060</v>
      </c>
      <c r="B1210" s="34">
        <v>84643.39</v>
      </c>
      <c r="C1210" s="6" t="s">
        <v>2059</v>
      </c>
      <c r="D1210" s="6" t="s">
        <v>13</v>
      </c>
      <c r="E1210" s="6" t="s">
        <v>37</v>
      </c>
      <c r="F1210" s="6" t="s">
        <v>418</v>
      </c>
      <c r="G1210">
        <v>3</v>
      </c>
      <c r="H1210">
        <v>202303</v>
      </c>
      <c r="I1210" s="8">
        <v>6.87</v>
      </c>
      <c r="J1210" s="8">
        <v>0.34</v>
      </c>
      <c r="K1210" s="8">
        <v>0.78</v>
      </c>
      <c r="L1210" s="8">
        <v>0.84</v>
      </c>
      <c r="M1210" s="35" t="str">
        <f>INDEX(YahooDetails[], MATCH(ZACKS_Screener[Ticker], YahooDetails[Ticker],0), 3)</f>
        <v>Financial Services</v>
      </c>
      <c r="N1210" s="6" t="str">
        <f>INDEX(YahooDetails[], MATCH(ZACKS_Screener[Ticker], YahooDetails[Ticker],0), 2)</f>
        <v>Banks—Diversified</v>
      </c>
      <c r="O121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1.2941176470588234</v>
      </c>
      <c r="P121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7.6923076923076844E-2</v>
      </c>
      <c r="Q1210" s="17">
        <f>IFERROR(ZACKS_Screener[[#This Row],[Price]]/ZACKS_Screener[[#This Row],[EPS1]], "")</f>
        <v>8.8076923076923084</v>
      </c>
      <c r="R1210" s="17">
        <f>IFERROR(ZACKS_Screener[[#This Row],[Price]]/ZACKS_Screener[[#This Row],[EPS2]], "")</f>
        <v>8.1785714285714288</v>
      </c>
      <c r="S1210" s="17">
        <f>IFERROR(ZACKS_Screener[[#This Row],[PE1]]/(ZACKS_Screener[[#This Row],[EG1]]*100), "")</f>
        <v>6.8059440559440562E-2</v>
      </c>
      <c r="T1210" s="17">
        <f>IFERROR(ZACKS_Screener[[#This Row],[PE2]]/(ZACKS_Screener[[#This Row],[EG2]]*100), "")</f>
        <v>1.0632142857142868</v>
      </c>
      <c r="U1210"/>
    </row>
    <row r="1211" spans="1:21" x14ac:dyDescent="0.25">
      <c r="A1211" s="20" t="s">
        <v>2062</v>
      </c>
      <c r="B1211" s="34">
        <v>5952.03</v>
      </c>
      <c r="C1211" s="6" t="s">
        <v>2061</v>
      </c>
      <c r="D1211" s="6" t="s">
        <v>13</v>
      </c>
      <c r="E1211" s="6" t="s">
        <v>223</v>
      </c>
      <c r="F1211" s="6" t="s">
        <v>270</v>
      </c>
      <c r="G1211">
        <v>12</v>
      </c>
      <c r="H1211">
        <v>202212</v>
      </c>
      <c r="I1211" s="8">
        <v>38.130000000000003</v>
      </c>
      <c r="J1211" s="8">
        <v>5.59</v>
      </c>
      <c r="K1211" s="8">
        <v>5.09</v>
      </c>
      <c r="L1211" s="8">
        <v>6.33</v>
      </c>
      <c r="M1211" s="35" t="str">
        <f>INDEX(YahooDetails[], MATCH(ZACKS_Screener[Ticker], YahooDetails[Ticker],0), 3)</f>
        <v>Energy</v>
      </c>
      <c r="N1211" s="6" t="str">
        <f>INDEX(YahooDetails[], MATCH(ZACKS_Screener[Ticker], YahooDetails[Ticker],0), 2)</f>
        <v>Oil &amp; Gas E&amp;P</v>
      </c>
      <c r="O121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-8.9445438282647588E-2</v>
      </c>
      <c r="P121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0.24361493123772107</v>
      </c>
      <c r="Q1211" s="17">
        <f>IFERROR(ZACKS_Screener[[#This Row],[Price]]/ZACKS_Screener[[#This Row],[EPS1]], "")</f>
        <v>7.4911591355599221</v>
      </c>
      <c r="R1211" s="17">
        <f>IFERROR(ZACKS_Screener[[#This Row],[Price]]/ZACKS_Screener[[#This Row],[EPS2]], "")</f>
        <v>6.0236966824644549</v>
      </c>
      <c r="S1211" s="17">
        <f>IFERROR(ZACKS_Screener[[#This Row],[PE1]]/(ZACKS_Screener[[#This Row],[EG1]]*100), "")</f>
        <v>-0.83751159135559916</v>
      </c>
      <c r="T1211" s="17">
        <f>IFERROR(ZACKS_Screener[[#This Row],[PE2]]/(ZACKS_Screener[[#This Row],[EG2]]*100), "")</f>
        <v>0.24726303317535539</v>
      </c>
      <c r="U1211"/>
    </row>
    <row r="1212" spans="1:21" x14ac:dyDescent="0.25">
      <c r="A1212" s="20" t="s">
        <v>2064</v>
      </c>
      <c r="B1212" s="34">
        <v>6286.64</v>
      </c>
      <c r="C1212" s="6" t="s">
        <v>2063</v>
      </c>
      <c r="D1212" s="6" t="s">
        <v>13</v>
      </c>
      <c r="E1212" s="6" t="s">
        <v>223</v>
      </c>
      <c r="F1212" s="6" t="s">
        <v>1097</v>
      </c>
      <c r="G1212">
        <v>12</v>
      </c>
      <c r="H1212">
        <v>202212</v>
      </c>
      <c r="I1212" s="8">
        <v>288.60000000000002</v>
      </c>
      <c r="J1212" s="8">
        <v>28.1</v>
      </c>
      <c r="K1212" s="8">
        <v>20.36</v>
      </c>
      <c r="L1212" s="8">
        <v>19.309999999999999</v>
      </c>
      <c r="M1212" s="35" t="str">
        <f>INDEX(YahooDetails[], MATCH(ZACKS_Screener[Ticker], YahooDetails[Ticker],0), 3)</f>
        <v>Consumer Cyclical</v>
      </c>
      <c r="N1212" s="6" t="str">
        <f>INDEX(YahooDetails[], MATCH(ZACKS_Screener[Ticker], YahooDetails[Ticker],0), 2)</f>
        <v>Specialty Retail</v>
      </c>
      <c r="O121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-0.27544483985765128</v>
      </c>
      <c r="P121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-5.1571709233791785E-2</v>
      </c>
      <c r="Q1212" s="17">
        <f>IFERROR(ZACKS_Screener[[#This Row],[Price]]/ZACKS_Screener[[#This Row],[EPS1]], "")</f>
        <v>14.174852652259334</v>
      </c>
      <c r="R1212" s="17">
        <f>IFERROR(ZACKS_Screener[[#This Row],[Price]]/ZACKS_Screener[[#This Row],[EPS2]], "")</f>
        <v>14.94562402900052</v>
      </c>
      <c r="S1212" s="17">
        <f>IFERROR(ZACKS_Screener[[#This Row],[PE1]]/(ZACKS_Screener[[#This Row],[EG1]]*100), "")</f>
        <v>-0.51461674357685683</v>
      </c>
      <c r="T1212" s="17">
        <f>IFERROR(ZACKS_Screener[[#This Row],[PE2]]/(ZACKS_Screener[[#This Row],[EG2]]*100), "")</f>
        <v>-2.8980276688614324</v>
      </c>
      <c r="U1212"/>
    </row>
    <row r="1213" spans="1:21" x14ac:dyDescent="0.25">
      <c r="A1213" s="20" t="s">
        <v>3988</v>
      </c>
      <c r="B1213" s="34">
        <v>2440.1799999999998</v>
      </c>
      <c r="C1213" s="6" t="s">
        <v>3987</v>
      </c>
      <c r="D1213" s="6" t="s">
        <v>13</v>
      </c>
      <c r="E1213" s="6" t="s">
        <v>18</v>
      </c>
      <c r="F1213" s="6" t="s">
        <v>2927</v>
      </c>
      <c r="G1213">
        <v>9</v>
      </c>
      <c r="H1213">
        <v>202209</v>
      </c>
      <c r="I1213" s="8">
        <v>15.6</v>
      </c>
      <c r="J1213" s="8">
        <v>0.57999999999999996</v>
      </c>
      <c r="K1213" s="8">
        <v>0.67</v>
      </c>
      <c r="L1213" s="8">
        <v>0.78</v>
      </c>
      <c r="M1213" s="35" t="str">
        <f>INDEX(YahooDetails[], MATCH(ZACKS_Screener[Ticker], YahooDetails[Ticker],0), 3)</f>
        <v>Industrials</v>
      </c>
      <c r="N1213" s="6" t="str">
        <f>INDEX(YahooDetails[], MATCH(ZACKS_Screener[Ticker], YahooDetails[Ticker],0), 2)</f>
        <v>Specialty Industrial Machinery</v>
      </c>
      <c r="O121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0.15517241379310359</v>
      </c>
      <c r="P121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0.16417910447761191</v>
      </c>
      <c r="Q1213" s="17">
        <f>IFERROR(ZACKS_Screener[[#This Row],[Price]]/ZACKS_Screener[[#This Row],[EPS1]], "")</f>
        <v>23.283582089552237</v>
      </c>
      <c r="R1213" s="17">
        <f>IFERROR(ZACKS_Screener[[#This Row],[Price]]/ZACKS_Screener[[#This Row],[EPS2]], "")</f>
        <v>20</v>
      </c>
      <c r="S1213" s="17">
        <f>IFERROR(ZACKS_Screener[[#This Row],[PE1]]/(ZACKS_Screener[[#This Row],[EG1]]*100), "")</f>
        <v>1.5004975124378095</v>
      </c>
      <c r="T1213" s="17">
        <f>IFERROR(ZACKS_Screener[[#This Row],[PE2]]/(ZACKS_Screener[[#This Row],[EG2]]*100), "")</f>
        <v>1.2181818181818185</v>
      </c>
      <c r="U1213"/>
    </row>
    <row r="1214" spans="1:21" x14ac:dyDescent="0.25">
      <c r="A1214" s="20" t="s">
        <v>3991</v>
      </c>
      <c r="B1214" s="34">
        <v>2513.0100000000002</v>
      </c>
      <c r="C1214" s="6" t="s">
        <v>3990</v>
      </c>
      <c r="D1214" s="6" t="s">
        <v>22</v>
      </c>
      <c r="E1214" s="6" t="s">
        <v>14</v>
      </c>
      <c r="F1214" s="6" t="s">
        <v>101</v>
      </c>
      <c r="G1214">
        <v>12</v>
      </c>
      <c r="H1214">
        <v>202212</v>
      </c>
      <c r="I1214" s="8">
        <v>31.42</v>
      </c>
      <c r="J1214" s="8">
        <v>4.2300000000000004</v>
      </c>
      <c r="K1214" s="8">
        <v>1.84</v>
      </c>
      <c r="L1214" s="8">
        <v>2.44</v>
      </c>
      <c r="M1214" s="35" t="str">
        <f>INDEX(YahooDetails[], MATCH(ZACKS_Screener[Ticker], YahooDetails[Ticker],0), 3)</f>
        <v>Technology</v>
      </c>
      <c r="N1214" s="6" t="str">
        <f>INDEX(YahooDetails[], MATCH(ZACKS_Screener[Ticker], YahooDetails[Ticker],0), 2)</f>
        <v>Semiconductors</v>
      </c>
      <c r="O121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-0.56501182033096931</v>
      </c>
      <c r="P121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0.32608695652173902</v>
      </c>
      <c r="Q1214" s="17">
        <f>IFERROR(ZACKS_Screener[[#This Row],[Price]]/ZACKS_Screener[[#This Row],[EPS1]], "")</f>
        <v>17.076086956521738</v>
      </c>
      <c r="R1214" s="17">
        <f>IFERROR(ZACKS_Screener[[#This Row],[Price]]/ZACKS_Screener[[#This Row],[EPS2]], "")</f>
        <v>12.877049180327869</v>
      </c>
      <c r="S1214" s="17">
        <f>IFERROR(ZACKS_Screener[[#This Row],[PE1]]/(ZACKS_Screener[[#This Row],[EG1]]*100), "")</f>
        <v>-0.30222530471166087</v>
      </c>
      <c r="T1214" s="17">
        <f>IFERROR(ZACKS_Screener[[#This Row],[PE2]]/(ZACKS_Screener[[#This Row],[EG2]]*100), "")</f>
        <v>0.39489617486338818</v>
      </c>
      <c r="U1214"/>
    </row>
    <row r="1215" spans="1:21" x14ac:dyDescent="0.25">
      <c r="A1215" s="20" t="s">
        <v>3993</v>
      </c>
      <c r="B1215" s="34">
        <v>2203.4699999999998</v>
      </c>
      <c r="C1215" s="6" t="s">
        <v>3992</v>
      </c>
      <c r="D1215" s="6" t="s">
        <v>22</v>
      </c>
      <c r="E1215" s="6" t="s">
        <v>118</v>
      </c>
      <c r="F1215" s="6" t="s">
        <v>3994</v>
      </c>
      <c r="G1215">
        <v>12</v>
      </c>
      <c r="H1215">
        <v>202212</v>
      </c>
      <c r="I1215" s="8">
        <v>131.88</v>
      </c>
      <c r="J1215" s="8">
        <v>4.91</v>
      </c>
      <c r="K1215" s="8">
        <v>5.81</v>
      </c>
      <c r="L1215" s="8">
        <v>6.95</v>
      </c>
      <c r="M1215" s="35" t="str">
        <f>INDEX(YahooDetails[], MATCH(ZACKS_Screener[Ticker], YahooDetails[Ticker],0), 3)</f>
        <v>Industrials</v>
      </c>
      <c r="N1215" s="6" t="str">
        <f>INDEX(YahooDetails[], MATCH(ZACKS_Screener[Ticker], YahooDetails[Ticker],0), 2)</f>
        <v>Engineering &amp; Construction</v>
      </c>
      <c r="O121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0.18329938900203654</v>
      </c>
      <c r="P121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0.1962134251290879</v>
      </c>
      <c r="Q1215" s="17">
        <f>IFERROR(ZACKS_Screener[[#This Row],[Price]]/ZACKS_Screener[[#This Row],[EPS1]], "")</f>
        <v>22.698795180722893</v>
      </c>
      <c r="R1215" s="17">
        <f>IFERROR(ZACKS_Screener[[#This Row],[Price]]/ZACKS_Screener[[#This Row],[EPS2]], "")</f>
        <v>18.975539568345322</v>
      </c>
      <c r="S1215" s="17">
        <f>IFERROR(ZACKS_Screener[[#This Row],[PE1]]/(ZACKS_Screener[[#This Row],[EG1]]*100), "")</f>
        <v>1.2383453815261054</v>
      </c>
      <c r="T1215" s="17">
        <f>IFERROR(ZACKS_Screener[[#This Row],[PE2]]/(ZACKS_Screener[[#This Row],[EG2]]*100), "")</f>
        <v>0.967086709579704</v>
      </c>
      <c r="U1215"/>
    </row>
    <row r="1216" spans="1:21" x14ac:dyDescent="0.25">
      <c r="A1216" s="20" t="s">
        <v>3997</v>
      </c>
      <c r="B1216" s="34">
        <v>2624.98</v>
      </c>
      <c r="C1216" s="6" t="s">
        <v>3996</v>
      </c>
      <c r="D1216" s="6" t="s">
        <v>13</v>
      </c>
      <c r="E1216" s="6" t="s">
        <v>85</v>
      </c>
      <c r="F1216" s="6" t="s">
        <v>286</v>
      </c>
      <c r="G1216">
        <v>12</v>
      </c>
      <c r="H1216">
        <v>202212</v>
      </c>
      <c r="I1216" s="8">
        <v>14.42</v>
      </c>
      <c r="J1216" s="8">
        <v>0.34</v>
      </c>
      <c r="K1216" s="8">
        <v>0.32</v>
      </c>
      <c r="L1216" s="8">
        <v>0.38</v>
      </c>
      <c r="M1216" s="35" t="str">
        <f>INDEX(YahooDetails[], MATCH(ZACKS_Screener[Ticker], YahooDetails[Ticker],0), 3)</f>
        <v>Technology</v>
      </c>
      <c r="N1216" s="6" t="str">
        <f>INDEX(YahooDetails[], MATCH(ZACKS_Screener[Ticker], YahooDetails[Ticker],0), 2)</f>
        <v>Information Technology Services</v>
      </c>
      <c r="O121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-5.8823529411764754E-2</v>
      </c>
      <c r="P121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0.1875</v>
      </c>
      <c r="Q1216" s="17">
        <f>IFERROR(ZACKS_Screener[[#This Row],[Price]]/ZACKS_Screener[[#This Row],[EPS1]], "")</f>
        <v>45.0625</v>
      </c>
      <c r="R1216" s="17">
        <f>IFERROR(ZACKS_Screener[[#This Row],[Price]]/ZACKS_Screener[[#This Row],[EPS2]], "")</f>
        <v>37.94736842105263</v>
      </c>
      <c r="S1216" s="17">
        <f>IFERROR(ZACKS_Screener[[#This Row],[PE1]]/(ZACKS_Screener[[#This Row],[EG1]]*100), "")</f>
        <v>-7.6606249999999934</v>
      </c>
      <c r="T1216" s="17">
        <f>IFERROR(ZACKS_Screener[[#This Row],[PE2]]/(ZACKS_Screener[[#This Row],[EG2]]*100), "")</f>
        <v>2.0238596491228069</v>
      </c>
      <c r="U1216"/>
    </row>
    <row r="1217" spans="1:21" x14ac:dyDescent="0.25">
      <c r="A1217" s="20" t="s">
        <v>2066</v>
      </c>
      <c r="B1217" s="34">
        <v>3346.85</v>
      </c>
      <c r="C1217" s="6" t="s">
        <v>2065</v>
      </c>
      <c r="D1217" s="6" t="s">
        <v>22</v>
      </c>
      <c r="E1217" s="6" t="s">
        <v>41</v>
      </c>
      <c r="F1217" s="6" t="s">
        <v>48</v>
      </c>
      <c r="G1217">
        <v>12</v>
      </c>
      <c r="H1217">
        <v>202212</v>
      </c>
      <c r="I1217" s="8">
        <v>58.54</v>
      </c>
      <c r="J1217" s="8">
        <v>-0.55000000000000004</v>
      </c>
      <c r="K1217" s="8">
        <v>-0.27</v>
      </c>
      <c r="L1217" s="8">
        <v>0.32</v>
      </c>
      <c r="M1217" s="35" t="str">
        <f>INDEX(YahooDetails[], MATCH(ZACKS_Screener[Ticker], YahooDetails[Ticker],0), 3)</f>
        <v>Healthcare</v>
      </c>
      <c r="N1217" s="6" t="str">
        <f>INDEX(YahooDetails[], MATCH(ZACKS_Screener[Ticker], YahooDetails[Ticker],0), 2)</f>
        <v>Medical Devices</v>
      </c>
      <c r="O121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0.50909090909090915</v>
      </c>
      <c r="P121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1217" s="17">
        <f>IFERROR(ZACKS_Screener[[#This Row],[Price]]/ZACKS_Screener[[#This Row],[EPS1]], "")</f>
        <v>-216.81481481481481</v>
      </c>
      <c r="R1217" s="17">
        <f>IFERROR(ZACKS_Screener[[#This Row],[Price]]/ZACKS_Screener[[#This Row],[EPS2]], "")</f>
        <v>182.9375</v>
      </c>
      <c r="S1217" s="17">
        <f>IFERROR(ZACKS_Screener[[#This Row],[PE1]]/(ZACKS_Screener[[#This Row],[EG1]]*100), "")</f>
        <v>-4.2588624338624337</v>
      </c>
      <c r="T1217" s="17">
        <f>IFERROR(ZACKS_Screener[[#This Row],[PE2]]/(ZACKS_Screener[[#This Row],[EG2]]*100), "")</f>
        <v>1.829375</v>
      </c>
      <c r="U1217"/>
    </row>
    <row r="1218" spans="1:21" x14ac:dyDescent="0.25">
      <c r="A1218" s="20" t="s">
        <v>2068</v>
      </c>
      <c r="B1218" s="34">
        <v>7521.8</v>
      </c>
      <c r="C1218" s="6" t="s">
        <v>2067</v>
      </c>
      <c r="D1218" s="6" t="s">
        <v>22</v>
      </c>
      <c r="E1218" s="6" t="s">
        <v>14</v>
      </c>
      <c r="F1218" s="6" t="s">
        <v>15</v>
      </c>
      <c r="G1218">
        <v>12</v>
      </c>
      <c r="H1218">
        <v>202212</v>
      </c>
      <c r="I1218" s="8">
        <v>57.2</v>
      </c>
      <c r="J1218" s="8">
        <v>1.93</v>
      </c>
      <c r="K1218" s="8">
        <v>2.57</v>
      </c>
      <c r="L1218" s="8">
        <v>2.91</v>
      </c>
      <c r="M1218" s="35" t="str">
        <f>INDEX(YahooDetails[], MATCH(ZACKS_Screener[Ticker], YahooDetails[Ticker],0), 3)</f>
        <v>Technology</v>
      </c>
      <c r="N1218" s="6" t="str">
        <f>INDEX(YahooDetails[], MATCH(ZACKS_Screener[Ticker], YahooDetails[Ticker],0), 2)</f>
        <v>Software—Application</v>
      </c>
      <c r="O121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0.33160621761658027</v>
      </c>
      <c r="P121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0.13229571984435809</v>
      </c>
      <c r="Q1218" s="17">
        <f>IFERROR(ZACKS_Screener[[#This Row],[Price]]/ZACKS_Screener[[#This Row],[EPS1]], "")</f>
        <v>22.256809338521403</v>
      </c>
      <c r="R1218" s="17">
        <f>IFERROR(ZACKS_Screener[[#This Row],[Price]]/ZACKS_Screener[[#This Row],[EPS2]], "")</f>
        <v>19.656357388316152</v>
      </c>
      <c r="S1218" s="17">
        <f>IFERROR(ZACKS_Screener[[#This Row],[PE1]]/(ZACKS_Screener[[#This Row],[EG1]]*100), "")</f>
        <v>0.67118190661478616</v>
      </c>
      <c r="T1218" s="17">
        <f>IFERROR(ZACKS_Screener[[#This Row],[PE2]]/(ZACKS_Screener[[#This Row],[EG2]]*100), "")</f>
        <v>1.4857893672933078</v>
      </c>
      <c r="U1218"/>
    </row>
    <row r="1219" spans="1:21" x14ac:dyDescent="0.25">
      <c r="A1219" s="20" t="s">
        <v>4000</v>
      </c>
      <c r="B1219" s="34">
        <v>2309.25</v>
      </c>
      <c r="C1219" s="6" t="s">
        <v>3999</v>
      </c>
      <c r="D1219" s="6" t="s">
        <v>22</v>
      </c>
      <c r="E1219" s="6" t="s">
        <v>37</v>
      </c>
      <c r="F1219" s="6" t="s">
        <v>212</v>
      </c>
      <c r="G1219">
        <v>12</v>
      </c>
      <c r="H1219">
        <v>202212</v>
      </c>
      <c r="I1219" s="8">
        <v>18.260000000000002</v>
      </c>
      <c r="J1219" s="8">
        <v>3.19</v>
      </c>
      <c r="K1219" s="8">
        <v>3.26</v>
      </c>
      <c r="L1219" s="8">
        <v>3.03</v>
      </c>
      <c r="M1219" s="35" t="str">
        <f>INDEX(YahooDetails[], MATCH(ZACKS_Screener[Ticker], YahooDetails[Ticker],0), 3)</f>
        <v>Financial Services</v>
      </c>
      <c r="N1219" s="6" t="str">
        <f>INDEX(YahooDetails[], MATCH(ZACKS_Screener[Ticker], YahooDetails[Ticker],0), 2)</f>
        <v>Credit Services</v>
      </c>
      <c r="O121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2.194357366771155E-2</v>
      </c>
      <c r="P121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-7.0552147239263799E-2</v>
      </c>
      <c r="Q1219" s="17">
        <f>IFERROR(ZACKS_Screener[[#This Row],[Price]]/ZACKS_Screener[[#This Row],[EPS1]], "")</f>
        <v>5.6012269938650316</v>
      </c>
      <c r="R1219" s="17">
        <f>IFERROR(ZACKS_Screener[[#This Row],[Price]]/ZACKS_Screener[[#This Row],[EPS2]], "")</f>
        <v>6.0264026402640276</v>
      </c>
      <c r="S1219" s="17">
        <f>IFERROR(ZACKS_Screener[[#This Row],[PE1]]/(ZACKS_Screener[[#This Row],[EG1]]*100), "")</f>
        <v>2.5525591586327847</v>
      </c>
      <c r="T1219" s="17">
        <f>IFERROR(ZACKS_Screener[[#This Row],[PE2]]/(ZACKS_Screener[[#This Row],[EG2]]*100), "")</f>
        <v>-0.85417706988090136</v>
      </c>
      <c r="U1219"/>
    </row>
    <row r="1220" spans="1:21" x14ac:dyDescent="0.25">
      <c r="A1220" s="20" t="s">
        <v>2070</v>
      </c>
      <c r="B1220" s="34">
        <v>9463.7800000000007</v>
      </c>
      <c r="C1220" s="6" t="s">
        <v>2069</v>
      </c>
      <c r="D1220" s="6" t="s">
        <v>22</v>
      </c>
      <c r="E1220" s="6" t="s">
        <v>41</v>
      </c>
      <c r="F1220" s="6" t="s">
        <v>317</v>
      </c>
      <c r="G1220">
        <v>12</v>
      </c>
      <c r="H1220">
        <v>202212</v>
      </c>
      <c r="I1220" s="8">
        <v>96.99</v>
      </c>
      <c r="J1220" s="8">
        <v>1.56</v>
      </c>
      <c r="K1220" s="8">
        <v>1.82</v>
      </c>
      <c r="L1220" s="8">
        <v>4.55</v>
      </c>
      <c r="M1220" s="35" t="str">
        <f>INDEX(YahooDetails[], MATCH(ZACKS_Screener[Ticker], YahooDetails[Ticker],0), 3)</f>
        <v>Healthcare</v>
      </c>
      <c r="N1220" s="6" t="str">
        <f>INDEX(YahooDetails[], MATCH(ZACKS_Screener[Ticker], YahooDetails[Ticker],0), 2)</f>
        <v>Drug Manufacturers—Specialty &amp; Generic</v>
      </c>
      <c r="O122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0.16666666666666666</v>
      </c>
      <c r="P122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1.4999999999999998</v>
      </c>
      <c r="Q1220" s="17">
        <f>IFERROR(ZACKS_Screener[[#This Row],[Price]]/ZACKS_Screener[[#This Row],[EPS1]], "")</f>
        <v>53.291208791208788</v>
      </c>
      <c r="R1220" s="17">
        <f>IFERROR(ZACKS_Screener[[#This Row],[Price]]/ZACKS_Screener[[#This Row],[EPS2]], "")</f>
        <v>21.316483516483515</v>
      </c>
      <c r="S1220" s="17">
        <f>IFERROR(ZACKS_Screener[[#This Row],[PE1]]/(ZACKS_Screener[[#This Row],[EG1]]*100), "")</f>
        <v>3.1974725274725277</v>
      </c>
      <c r="T1220" s="17">
        <f>IFERROR(ZACKS_Screener[[#This Row],[PE2]]/(ZACKS_Screener[[#This Row],[EG2]]*100), "")</f>
        <v>0.14210989010989014</v>
      </c>
      <c r="U1220"/>
    </row>
    <row r="1221" spans="1:21" x14ac:dyDescent="0.25">
      <c r="A1221" s="20" t="s">
        <v>2072</v>
      </c>
      <c r="B1221" s="34">
        <v>8182.15</v>
      </c>
      <c r="C1221" s="6" t="s">
        <v>2071</v>
      </c>
      <c r="D1221" s="6" t="s">
        <v>13</v>
      </c>
      <c r="E1221" s="6" t="s">
        <v>330</v>
      </c>
      <c r="F1221" s="6" t="s">
        <v>664</v>
      </c>
      <c r="G1221">
        <v>12</v>
      </c>
      <c r="H1221">
        <v>202212</v>
      </c>
      <c r="I1221" s="8">
        <v>19.29</v>
      </c>
      <c r="J1221" s="8">
        <v>-4.6399999999999997</v>
      </c>
      <c r="K1221" s="8">
        <v>0.77</v>
      </c>
      <c r="L1221" s="8">
        <v>1.49</v>
      </c>
      <c r="M1221" s="35" t="str">
        <f>INDEX(YahooDetails[], MATCH(ZACKS_Screener[Ticker], YahooDetails[Ticker],0), 3)</f>
        <v>Consumer Cyclical</v>
      </c>
      <c r="N1221" s="6" t="str">
        <f>INDEX(YahooDetails[], MATCH(ZACKS_Screener[Ticker], YahooDetails[Ticker],0), 2)</f>
        <v>Travel Services</v>
      </c>
      <c r="O122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22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0.93506493506493504</v>
      </c>
      <c r="Q1221" s="17">
        <f>IFERROR(ZACKS_Screener[[#This Row],[Price]]/ZACKS_Screener[[#This Row],[EPS1]], "")</f>
        <v>25.051948051948049</v>
      </c>
      <c r="R1221" s="17">
        <f>IFERROR(ZACKS_Screener[[#This Row],[Price]]/ZACKS_Screener[[#This Row],[EPS2]], "")</f>
        <v>12.946308724832214</v>
      </c>
      <c r="S1221" s="17">
        <f>IFERROR(ZACKS_Screener[[#This Row],[PE1]]/(ZACKS_Screener[[#This Row],[EG1]]*100), "")</f>
        <v>0.25051948051948048</v>
      </c>
      <c r="T1221" s="17">
        <f>IFERROR(ZACKS_Screener[[#This Row],[PE2]]/(ZACKS_Screener[[#This Row],[EG2]]*100), "")</f>
        <v>0.13845357941834452</v>
      </c>
      <c r="U1221"/>
    </row>
    <row r="1222" spans="1:21" x14ac:dyDescent="0.25">
      <c r="A1222" s="20" t="s">
        <v>2074</v>
      </c>
      <c r="B1222" s="34">
        <v>3365.36</v>
      </c>
      <c r="C1222" s="6" t="s">
        <v>2073</v>
      </c>
      <c r="D1222" s="6" t="s">
        <v>22</v>
      </c>
      <c r="E1222" s="6" t="s">
        <v>14</v>
      </c>
      <c r="F1222" s="6" t="s">
        <v>201</v>
      </c>
      <c r="G1222">
        <v>1</v>
      </c>
      <c r="H1222">
        <v>202301</v>
      </c>
      <c r="I1222" s="8">
        <v>29.98</v>
      </c>
      <c r="J1222" s="8">
        <v>-7.0000000000000007E-2</v>
      </c>
      <c r="K1222" s="8">
        <v>0.38</v>
      </c>
      <c r="L1222" s="8">
        <v>0.52</v>
      </c>
      <c r="M1222" s="35" t="str">
        <f>INDEX(YahooDetails[], MATCH(ZACKS_Screener[Ticker], YahooDetails[Ticker],0), 3)</f>
        <v>Technology</v>
      </c>
      <c r="N1222" s="6" t="str">
        <f>INDEX(YahooDetails[], MATCH(ZACKS_Screener[Ticker], YahooDetails[Ticker],0), 2)</f>
        <v>Software—Application</v>
      </c>
      <c r="O122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22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0.36842105263157898</v>
      </c>
      <c r="Q1222" s="17">
        <f>IFERROR(ZACKS_Screener[[#This Row],[Price]]/ZACKS_Screener[[#This Row],[EPS1]], "")</f>
        <v>78.89473684210526</v>
      </c>
      <c r="R1222" s="17">
        <f>IFERROR(ZACKS_Screener[[#This Row],[Price]]/ZACKS_Screener[[#This Row],[EPS2]], "")</f>
        <v>57.653846153846153</v>
      </c>
      <c r="S1222" s="17">
        <f>IFERROR(ZACKS_Screener[[#This Row],[PE1]]/(ZACKS_Screener[[#This Row],[EG1]]*100), "")</f>
        <v>0.78894736842105262</v>
      </c>
      <c r="T1222" s="17">
        <f>IFERROR(ZACKS_Screener[[#This Row],[PE2]]/(ZACKS_Screener[[#This Row],[EG2]]*100), "")</f>
        <v>1.5648901098901098</v>
      </c>
      <c r="U1222"/>
    </row>
    <row r="1223" spans="1:21" x14ac:dyDescent="0.25">
      <c r="A1223" s="20" t="s">
        <v>2075</v>
      </c>
      <c r="B1223" s="34">
        <v>3487.23</v>
      </c>
      <c r="C1223" s="6" t="s">
        <v>2075</v>
      </c>
      <c r="D1223" s="6" t="s">
        <v>13</v>
      </c>
      <c r="E1223" s="6" t="s">
        <v>14</v>
      </c>
      <c r="F1223" s="6" t="s">
        <v>1506</v>
      </c>
      <c r="G1223">
        <v>12</v>
      </c>
      <c r="H1223">
        <v>202212</v>
      </c>
      <c r="I1223" s="8">
        <v>24.9</v>
      </c>
      <c r="J1223" s="8">
        <v>2.62</v>
      </c>
      <c r="K1223" s="8">
        <v>3.14</v>
      </c>
      <c r="L1223" s="8">
        <v>3.38</v>
      </c>
      <c r="M1223" s="35" t="str">
        <f>INDEX(YahooDetails[], MATCH(ZACKS_Screener[Ticker], YahooDetails[Ticker],0), 3)</f>
        <v>Technology</v>
      </c>
      <c r="N1223" s="6" t="str">
        <f>INDEX(YahooDetails[], MATCH(ZACKS_Screener[Ticker], YahooDetails[Ticker],0), 2)</f>
        <v>Information Technology Services</v>
      </c>
      <c r="O122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0.19847328244274809</v>
      </c>
      <c r="P122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7.6433121019108208E-2</v>
      </c>
      <c r="Q1223" s="17">
        <f>IFERROR(ZACKS_Screener[[#This Row],[Price]]/ZACKS_Screener[[#This Row],[EPS1]], "")</f>
        <v>7.9299363057324834</v>
      </c>
      <c r="R1223" s="17">
        <f>IFERROR(ZACKS_Screener[[#This Row],[Price]]/ZACKS_Screener[[#This Row],[EPS2]], "")</f>
        <v>7.3668639053254434</v>
      </c>
      <c r="S1223" s="17">
        <f>IFERROR(ZACKS_Screener[[#This Row],[PE1]]/(ZACKS_Screener[[#This Row],[EG1]]*100), "")</f>
        <v>0.39954679078882899</v>
      </c>
      <c r="T1223" s="17">
        <f>IFERROR(ZACKS_Screener[[#This Row],[PE2]]/(ZACKS_Screener[[#This Row],[EG2]]*100), "")</f>
        <v>0.96383136094674637</v>
      </c>
      <c r="U1223"/>
    </row>
    <row r="1224" spans="1:21" x14ac:dyDescent="0.25">
      <c r="A1224" s="20" t="s">
        <v>2077</v>
      </c>
      <c r="B1224" s="34">
        <v>25333.38</v>
      </c>
      <c r="C1224" s="6" t="s">
        <v>2076</v>
      </c>
      <c r="D1224" s="6" t="s">
        <v>22</v>
      </c>
      <c r="E1224" s="6" t="s">
        <v>37</v>
      </c>
      <c r="F1224" s="6" t="s">
        <v>641</v>
      </c>
      <c r="G1224">
        <v>12</v>
      </c>
      <c r="H1224">
        <v>202212</v>
      </c>
      <c r="I1224" s="8">
        <v>51.62</v>
      </c>
      <c r="J1224" s="8">
        <v>2.66</v>
      </c>
      <c r="K1224" s="8">
        <v>2.71</v>
      </c>
      <c r="L1224" s="8">
        <v>2.83</v>
      </c>
      <c r="M1224" s="35" t="str">
        <f>INDEX(YahooDetails[], MATCH(ZACKS_Screener[Ticker], YahooDetails[Ticker],0), 3)</f>
        <v>Financial Services</v>
      </c>
      <c r="N1224" s="6" t="str">
        <f>INDEX(YahooDetails[], MATCH(ZACKS_Screener[Ticker], YahooDetails[Ticker],0), 2)</f>
        <v>Financial Data &amp; Stock Exchanges</v>
      </c>
      <c r="O122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1.8796992481202941E-2</v>
      </c>
      <c r="P122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4.4280442804428083E-2</v>
      </c>
      <c r="Q1224" s="17">
        <f>IFERROR(ZACKS_Screener[[#This Row],[Price]]/ZACKS_Screener[[#This Row],[EPS1]], "")</f>
        <v>19.047970479704798</v>
      </c>
      <c r="R1224" s="17">
        <f>IFERROR(ZACKS_Screener[[#This Row],[Price]]/ZACKS_Screener[[#This Row],[EPS2]], "")</f>
        <v>18.240282685512366</v>
      </c>
      <c r="S1224" s="17">
        <f>IFERROR(ZACKS_Screener[[#This Row],[PE1]]/(ZACKS_Screener[[#This Row],[EG1]]*100), "")</f>
        <v>10.133520295202988</v>
      </c>
      <c r="T1224" s="17">
        <f>IFERROR(ZACKS_Screener[[#This Row],[PE2]]/(ZACKS_Screener[[#This Row],[EG2]]*100), "")</f>
        <v>4.1192638398115387</v>
      </c>
      <c r="U1224"/>
    </row>
    <row r="1225" spans="1:21" x14ac:dyDescent="0.25">
      <c r="A1225" s="20" t="s">
        <v>2079</v>
      </c>
      <c r="B1225" s="34">
        <v>13419.69</v>
      </c>
      <c r="C1225" s="6" t="s">
        <v>2078</v>
      </c>
      <c r="D1225" s="6" t="s">
        <v>22</v>
      </c>
      <c r="E1225" s="6" t="s">
        <v>18</v>
      </c>
      <c r="F1225" s="6" t="s">
        <v>171</v>
      </c>
      <c r="G1225">
        <v>10</v>
      </c>
      <c r="H1225">
        <v>202210</v>
      </c>
      <c r="I1225" s="8">
        <v>235.47</v>
      </c>
      <c r="J1225" s="8">
        <v>9.43</v>
      </c>
      <c r="K1225" s="8">
        <v>9.06</v>
      </c>
      <c r="L1225" s="8">
        <v>9.82</v>
      </c>
      <c r="M1225" s="35" t="str">
        <f>INDEX(YahooDetails[], MATCH(ZACKS_Screener[Ticker], YahooDetails[Ticker],0), 3)</f>
        <v>Industrials</v>
      </c>
      <c r="N1225" s="6" t="str">
        <f>INDEX(YahooDetails[], MATCH(ZACKS_Screener[Ticker], YahooDetails[Ticker],0), 2)</f>
        <v>Specialty Industrial Machinery</v>
      </c>
      <c r="O122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-3.9236479321314868E-2</v>
      </c>
      <c r="P122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8.3885209713024253E-2</v>
      </c>
      <c r="Q1225" s="17">
        <f>IFERROR(ZACKS_Screener[[#This Row],[Price]]/ZACKS_Screener[[#This Row],[EPS1]], "")</f>
        <v>25.99006622516556</v>
      </c>
      <c r="R1225" s="17">
        <f>IFERROR(ZACKS_Screener[[#This Row],[Price]]/ZACKS_Screener[[#This Row],[EPS2]], "")</f>
        <v>23.978615071283095</v>
      </c>
      <c r="S1225" s="17">
        <f>IFERROR(ZACKS_Screener[[#This Row],[PE1]]/(ZACKS_Screener[[#This Row],[EG1]]*100), "")</f>
        <v>-6.6239547163057226</v>
      </c>
      <c r="T1225" s="17">
        <f>IFERROR(ZACKS_Screener[[#This Row],[PE2]]/(ZACKS_Screener[[#This Row],[EG2]]*100), "")</f>
        <v>2.8585033229713805</v>
      </c>
      <c r="U1225"/>
    </row>
    <row r="1226" spans="1:21" x14ac:dyDescent="0.25">
      <c r="A1226" s="20" t="s">
        <v>2081</v>
      </c>
      <c r="B1226" s="34">
        <v>5428.72</v>
      </c>
      <c r="C1226" s="6" t="s">
        <v>2080</v>
      </c>
      <c r="D1226" s="6" t="s">
        <v>13</v>
      </c>
      <c r="E1226" s="6" t="s">
        <v>223</v>
      </c>
      <c r="F1226" s="6" t="s">
        <v>1503</v>
      </c>
      <c r="G1226">
        <v>12</v>
      </c>
      <c r="H1226">
        <v>202212</v>
      </c>
      <c r="I1226" s="8">
        <v>39.159999999999997</v>
      </c>
      <c r="J1226" s="8">
        <v>1.28</v>
      </c>
      <c r="M1226" s="35" t="str">
        <f>INDEX(YahooDetails[], MATCH(ZACKS_Screener[Ticker], YahooDetails[Ticker],0), 3)</f>
        <v>Energy</v>
      </c>
      <c r="N1226" s="6" t="str">
        <f>INDEX(YahooDetails[], MATCH(ZACKS_Screener[Ticker], YahooDetails[Ticker],0), 2)</f>
        <v>Oil &amp; Gas Drilling</v>
      </c>
      <c r="O122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226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226" s="17" t="str">
        <f>IFERROR(ZACKS_Screener[[#This Row],[Price]]/ZACKS_Screener[[#This Row],[EPS1]], "")</f>
        <v/>
      </c>
      <c r="R1226" s="17" t="str">
        <f>IFERROR(ZACKS_Screener[[#This Row],[Price]]/ZACKS_Screener[[#This Row],[EPS2]], "")</f>
        <v/>
      </c>
      <c r="S1226" s="17" t="str">
        <f>IFERROR(ZACKS_Screener[[#This Row],[PE1]]/(ZACKS_Screener[[#This Row],[EG1]]*100), "")</f>
        <v/>
      </c>
      <c r="T1226" s="17" t="str">
        <f>IFERROR(ZACKS_Screener[[#This Row],[PE2]]/(ZACKS_Screener[[#This Row],[EG2]]*100), "")</f>
        <v/>
      </c>
      <c r="U1226"/>
    </row>
    <row r="1227" spans="1:21" x14ac:dyDescent="0.25">
      <c r="A1227" s="20" t="s">
        <v>2083</v>
      </c>
      <c r="B1227" s="34">
        <v>151271.03</v>
      </c>
      <c r="C1227" s="6" t="s">
        <v>2082</v>
      </c>
      <c r="D1227" s="6" t="s">
        <v>13</v>
      </c>
      <c r="E1227" s="6" t="s">
        <v>118</v>
      </c>
      <c r="F1227" s="6" t="s">
        <v>119</v>
      </c>
      <c r="G1227">
        <v>12</v>
      </c>
      <c r="H1227">
        <v>202212</v>
      </c>
      <c r="I1227" s="8">
        <v>74.760000000000005</v>
      </c>
      <c r="J1227" s="8">
        <v>2.9</v>
      </c>
      <c r="K1227" s="8">
        <v>3.11</v>
      </c>
      <c r="L1227" s="8">
        <v>3.39</v>
      </c>
      <c r="M1227" s="35" t="str">
        <f>INDEX(YahooDetails[], MATCH(ZACKS_Screener[Ticker], YahooDetails[Ticker],0), 3)</f>
        <v>Utilities</v>
      </c>
      <c r="N1227" s="6" t="str">
        <f>INDEX(YahooDetails[], MATCH(ZACKS_Screener[Ticker], YahooDetails[Ticker],0), 2)</f>
        <v>Utilities—Regulated Electric</v>
      </c>
      <c r="O122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7.2413793103448268E-2</v>
      </c>
      <c r="P122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9.0032154340836099E-2</v>
      </c>
      <c r="Q1227" s="17">
        <f>IFERROR(ZACKS_Screener[[#This Row],[Price]]/ZACKS_Screener[[#This Row],[EPS1]], "")</f>
        <v>24.038585209003219</v>
      </c>
      <c r="R1227" s="17">
        <f>IFERROR(ZACKS_Screener[[#This Row],[Price]]/ZACKS_Screener[[#This Row],[EPS2]], "")</f>
        <v>22.053097345132745</v>
      </c>
      <c r="S1227" s="17">
        <f>IFERROR(ZACKS_Screener[[#This Row],[PE1]]/(ZACKS_Screener[[#This Row],[EG1]]*100), "")</f>
        <v>3.3196141479099688</v>
      </c>
      <c r="T1227" s="17">
        <f>IFERROR(ZACKS_Screener[[#This Row],[PE2]]/(ZACKS_Screener[[#This Row],[EG2]]*100), "")</f>
        <v>2.4494690265486705</v>
      </c>
      <c r="U1227"/>
    </row>
    <row r="1228" spans="1:21" x14ac:dyDescent="0.25">
      <c r="A1228" s="20" t="s">
        <v>2085</v>
      </c>
      <c r="B1228" s="34">
        <v>34252.089999999997</v>
      </c>
      <c r="C1228" s="6" t="s">
        <v>2084</v>
      </c>
      <c r="D1228" s="6" t="s">
        <v>13</v>
      </c>
      <c r="E1228" s="6" t="s">
        <v>130</v>
      </c>
      <c r="F1228" s="6" t="s">
        <v>482</v>
      </c>
      <c r="G1228">
        <v>12</v>
      </c>
      <c r="H1228">
        <v>202212</v>
      </c>
      <c r="I1228" s="8">
        <v>43.1</v>
      </c>
      <c r="J1228" s="8">
        <v>1.85</v>
      </c>
      <c r="K1228" s="8">
        <v>2.5</v>
      </c>
      <c r="L1228" s="8">
        <v>2.87</v>
      </c>
      <c r="M1228" s="35" t="str">
        <f>INDEX(YahooDetails[], MATCH(ZACKS_Screener[Ticker], YahooDetails[Ticker],0), 3)</f>
        <v>Basic Materials</v>
      </c>
      <c r="N1228" s="6" t="str">
        <f>INDEX(YahooDetails[], MATCH(ZACKS_Screener[Ticker], YahooDetails[Ticker],0), 2)</f>
        <v>Gold</v>
      </c>
      <c r="O122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0.35135135135135126</v>
      </c>
      <c r="P122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0.14800000000000005</v>
      </c>
      <c r="Q1228" s="17">
        <f>IFERROR(ZACKS_Screener[[#This Row],[Price]]/ZACKS_Screener[[#This Row],[EPS1]], "")</f>
        <v>17.240000000000002</v>
      </c>
      <c r="R1228" s="17">
        <f>IFERROR(ZACKS_Screener[[#This Row],[Price]]/ZACKS_Screener[[#This Row],[EPS2]], "")</f>
        <v>15.017421602787456</v>
      </c>
      <c r="S1228" s="17">
        <f>IFERROR(ZACKS_Screener[[#This Row],[PE1]]/(ZACKS_Screener[[#This Row],[EG1]]*100), "")</f>
        <v>0.49067692307692329</v>
      </c>
      <c r="T1228" s="17">
        <f>IFERROR(ZACKS_Screener[[#This Row],[PE2]]/(ZACKS_Screener[[#This Row],[EG2]]*100), "")</f>
        <v>1.01469064883699</v>
      </c>
      <c r="U1228"/>
    </row>
    <row r="1229" spans="1:21" x14ac:dyDescent="0.25">
      <c r="A1229" s="20" t="s">
        <v>4005</v>
      </c>
      <c r="B1229" s="34">
        <v>2209.65</v>
      </c>
      <c r="C1229" s="6" t="s">
        <v>4004</v>
      </c>
      <c r="D1229" s="6" t="s">
        <v>22</v>
      </c>
      <c r="E1229" s="6" t="s">
        <v>41</v>
      </c>
      <c r="F1229" s="6" t="s">
        <v>67</v>
      </c>
      <c r="G1229">
        <v>12</v>
      </c>
      <c r="H1229">
        <v>202212</v>
      </c>
      <c r="I1229" s="8">
        <v>17.32</v>
      </c>
      <c r="J1229" s="8">
        <v>-0.56000000000000005</v>
      </c>
      <c r="K1229" s="8">
        <v>-0.33</v>
      </c>
      <c r="L1229" s="8">
        <v>-0.17</v>
      </c>
      <c r="M1229" s="35" t="str">
        <f>INDEX(YahooDetails[], MATCH(ZACKS_Screener[Ticker], YahooDetails[Ticker],0), 3)</f>
        <v>Healthcare</v>
      </c>
      <c r="N1229" s="6" t="str">
        <f>INDEX(YahooDetails[], MATCH(ZACKS_Screener[Ticker], YahooDetails[Ticker],0), 2)</f>
        <v>Diagnostics &amp; Research</v>
      </c>
      <c r="O122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0.41071428571428575</v>
      </c>
      <c r="P122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0.48484848484848486</v>
      </c>
      <c r="Q1229" s="17">
        <f>IFERROR(ZACKS_Screener[[#This Row],[Price]]/ZACKS_Screener[[#This Row],[EPS1]], "")</f>
        <v>-52.484848484848484</v>
      </c>
      <c r="R1229" s="17">
        <f>IFERROR(ZACKS_Screener[[#This Row],[Price]]/ZACKS_Screener[[#This Row],[EPS2]], "")</f>
        <v>-101.88235294117646</v>
      </c>
      <c r="S1229" s="17">
        <f>IFERROR(ZACKS_Screener[[#This Row],[PE1]]/(ZACKS_Screener[[#This Row],[EG1]]*100), "")</f>
        <v>-1.2778919631093542</v>
      </c>
      <c r="T1229" s="17">
        <f>IFERROR(ZACKS_Screener[[#This Row],[PE2]]/(ZACKS_Screener[[#This Row],[EG2]]*100), "")</f>
        <v>-2.1013235294117645</v>
      </c>
      <c r="U1229"/>
    </row>
    <row r="1230" spans="1:21" x14ac:dyDescent="0.25">
      <c r="A1230" s="20" t="s">
        <v>2087</v>
      </c>
      <c r="B1230" s="34">
        <v>4661.72</v>
      </c>
      <c r="C1230" s="6" t="s">
        <v>2086</v>
      </c>
      <c r="D1230" s="6" t="s">
        <v>22</v>
      </c>
      <c r="E1230" s="6" t="s">
        <v>41</v>
      </c>
      <c r="F1230" s="6" t="s">
        <v>61</v>
      </c>
      <c r="G1230">
        <v>5</v>
      </c>
      <c r="H1230">
        <v>202305</v>
      </c>
      <c r="I1230" s="8">
        <v>21.56</v>
      </c>
      <c r="J1230" s="8">
        <v>0.63</v>
      </c>
      <c r="K1230" s="8">
        <v>0.12</v>
      </c>
      <c r="L1230" s="8">
        <v>0.26</v>
      </c>
      <c r="M1230" s="35" t="str">
        <f>INDEX(YahooDetails[], MATCH(ZACKS_Screener[Ticker], YahooDetails[Ticker],0), 3)</f>
        <v>Healthcare</v>
      </c>
      <c r="N1230" s="6" t="str">
        <f>INDEX(YahooDetails[], MATCH(ZACKS_Screener[Ticker], YahooDetails[Ticker],0), 2)</f>
        <v>Diagnostics &amp; Research</v>
      </c>
      <c r="O123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-0.80952380952380953</v>
      </c>
      <c r="P123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1.1666666666666667</v>
      </c>
      <c r="Q1230" s="17">
        <f>IFERROR(ZACKS_Screener[[#This Row],[Price]]/ZACKS_Screener[[#This Row],[EPS1]], "")</f>
        <v>179.66666666666666</v>
      </c>
      <c r="R1230" s="17">
        <f>IFERROR(ZACKS_Screener[[#This Row],[Price]]/ZACKS_Screener[[#This Row],[EPS2]], "")</f>
        <v>82.92307692307692</v>
      </c>
      <c r="S1230" s="17">
        <f>IFERROR(ZACKS_Screener[[#This Row],[PE1]]/(ZACKS_Screener[[#This Row],[EG1]]*100), "")</f>
        <v>-2.2194117647058822</v>
      </c>
      <c r="T1230" s="17">
        <f>IFERROR(ZACKS_Screener[[#This Row],[PE2]]/(ZACKS_Screener[[#This Row],[EG2]]*100), "")</f>
        <v>0.71076923076923071</v>
      </c>
      <c r="U1230"/>
    </row>
    <row r="1231" spans="1:21" x14ac:dyDescent="0.25">
      <c r="A1231" s="20" t="s">
        <v>2089</v>
      </c>
      <c r="B1231" s="34">
        <v>5483.49</v>
      </c>
      <c r="C1231" s="6" t="s">
        <v>2088</v>
      </c>
      <c r="D1231" s="6" t="s">
        <v>13</v>
      </c>
      <c r="E1231" s="6" t="s">
        <v>223</v>
      </c>
      <c r="F1231" s="6" t="s">
        <v>465</v>
      </c>
      <c r="G1231">
        <v>12</v>
      </c>
      <c r="H1231">
        <v>202212</v>
      </c>
      <c r="I1231" s="8">
        <v>61.68</v>
      </c>
      <c r="J1231" s="8">
        <v>5.62</v>
      </c>
      <c r="K1231" s="8">
        <v>1.34</v>
      </c>
      <c r="L1231" s="8">
        <v>1.66</v>
      </c>
      <c r="M1231" s="35" t="str">
        <f>INDEX(YahooDetails[], MATCH(ZACKS_Screener[Ticker], YahooDetails[Ticker],0), 3)</f>
        <v>Utilities</v>
      </c>
      <c r="N1231" s="6" t="str">
        <f>INDEX(YahooDetails[], MATCH(ZACKS_Screener[Ticker], YahooDetails[Ticker],0), 2)</f>
        <v>Utilities—Renewable</v>
      </c>
      <c r="O123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-0.76156583629893237</v>
      </c>
      <c r="P123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0.23880597014925359</v>
      </c>
      <c r="Q1231" s="17">
        <f>IFERROR(ZACKS_Screener[[#This Row],[Price]]/ZACKS_Screener[[#This Row],[EPS1]], "")</f>
        <v>46.029850746268657</v>
      </c>
      <c r="R1231" s="17">
        <f>IFERROR(ZACKS_Screener[[#This Row],[Price]]/ZACKS_Screener[[#This Row],[EPS2]], "")</f>
        <v>37.156626506024097</v>
      </c>
      <c r="S1231" s="17">
        <f>IFERROR(ZACKS_Screener[[#This Row],[PE1]]/(ZACKS_Screener[[#This Row],[EG1]]*100), "")</f>
        <v>-0.60441065699539687</v>
      </c>
      <c r="T1231" s="17">
        <f>IFERROR(ZACKS_Screener[[#This Row],[PE2]]/(ZACKS_Screener[[#This Row],[EG2]]*100), "")</f>
        <v>1.5559337349397599</v>
      </c>
      <c r="U1231"/>
    </row>
    <row r="1232" spans="1:21" x14ac:dyDescent="0.25">
      <c r="A1232" s="20" t="s">
        <v>2091</v>
      </c>
      <c r="B1232" s="34">
        <v>22297.83</v>
      </c>
      <c r="C1232" s="6" t="s">
        <v>2090</v>
      </c>
      <c r="D1232" s="6" t="s">
        <v>13</v>
      </c>
      <c r="E1232" s="6" t="s">
        <v>14</v>
      </c>
      <c r="F1232" s="6" t="s">
        <v>201</v>
      </c>
      <c r="G1232">
        <v>12</v>
      </c>
      <c r="H1232">
        <v>202212</v>
      </c>
      <c r="I1232" s="8">
        <v>67.180000000000007</v>
      </c>
      <c r="J1232" s="8">
        <v>0.13</v>
      </c>
      <c r="K1232" s="8">
        <v>0.33</v>
      </c>
      <c r="L1232" s="8">
        <v>0.43</v>
      </c>
      <c r="M1232" s="35" t="str">
        <f>INDEX(YahooDetails[], MATCH(ZACKS_Screener[Ticker], YahooDetails[Ticker],0), 3)</f>
        <v>Technology</v>
      </c>
      <c r="N1232" s="6" t="str">
        <f>INDEX(YahooDetails[], MATCH(ZACKS_Screener[Ticker], YahooDetails[Ticker],0), 2)</f>
        <v>Software—Infrastructure</v>
      </c>
      <c r="O123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1.5384615384615385</v>
      </c>
      <c r="P123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0.30303030303030293</v>
      </c>
      <c r="Q1232" s="17">
        <f>IFERROR(ZACKS_Screener[[#This Row],[Price]]/ZACKS_Screener[[#This Row],[EPS1]], "")</f>
        <v>203.57575757575759</v>
      </c>
      <c r="R1232" s="17">
        <f>IFERROR(ZACKS_Screener[[#This Row],[Price]]/ZACKS_Screener[[#This Row],[EPS2]], "")</f>
        <v>156.23255813953492</v>
      </c>
      <c r="S1232" s="17">
        <f>IFERROR(ZACKS_Screener[[#This Row],[PE1]]/(ZACKS_Screener[[#This Row],[EG1]]*100), "")</f>
        <v>1.3232424242424241</v>
      </c>
      <c r="T1232" s="17">
        <f>IFERROR(ZACKS_Screener[[#This Row],[PE2]]/(ZACKS_Screener[[#This Row],[EG2]]*100), "")</f>
        <v>5.1556744186046535</v>
      </c>
      <c r="U1232"/>
    </row>
    <row r="1233" spans="1:21" x14ac:dyDescent="0.25">
      <c r="A1233" s="20" t="s">
        <v>2093</v>
      </c>
      <c r="B1233" s="34">
        <v>3866.55</v>
      </c>
      <c r="C1233" s="6" t="s">
        <v>2092</v>
      </c>
      <c r="D1233" s="6" t="s">
        <v>13</v>
      </c>
      <c r="E1233" s="6" t="s">
        <v>130</v>
      </c>
      <c r="F1233" s="6" t="s">
        <v>323</v>
      </c>
      <c r="G1233">
        <v>12</v>
      </c>
      <c r="H1233">
        <v>202212</v>
      </c>
      <c r="I1233" s="8">
        <v>401.68</v>
      </c>
      <c r="J1233" s="8">
        <v>28.35</v>
      </c>
      <c r="M1233" s="35" t="str">
        <f>INDEX(YahooDetails[], MATCH(ZACKS_Screener[Ticker], YahooDetails[Ticker],0), 3)</f>
        <v>Basic Materials</v>
      </c>
      <c r="N1233" s="6" t="str">
        <f>INDEX(YahooDetails[], MATCH(ZACKS_Screener[Ticker], YahooDetails[Ticker],0), 2)</f>
        <v>Specialty Chemicals</v>
      </c>
      <c r="O123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233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233" s="17" t="str">
        <f>IFERROR(ZACKS_Screener[[#This Row],[Price]]/ZACKS_Screener[[#This Row],[EPS1]], "")</f>
        <v/>
      </c>
      <c r="R1233" s="17" t="str">
        <f>IFERROR(ZACKS_Screener[[#This Row],[Price]]/ZACKS_Screener[[#This Row],[EPS2]], "")</f>
        <v/>
      </c>
      <c r="S1233" s="17" t="str">
        <f>IFERROR(ZACKS_Screener[[#This Row],[PE1]]/(ZACKS_Screener[[#This Row],[EG1]]*100), "")</f>
        <v/>
      </c>
      <c r="T1233" s="17" t="str">
        <f>IFERROR(ZACKS_Screener[[#This Row],[PE2]]/(ZACKS_Screener[[#This Row],[EG2]]*100), "")</f>
        <v/>
      </c>
      <c r="U1233"/>
    </row>
    <row r="1234" spans="1:21" x14ac:dyDescent="0.25">
      <c r="A1234" s="20" t="s">
        <v>2095</v>
      </c>
      <c r="B1234" s="34">
        <v>4751.6899999999996</v>
      </c>
      <c r="C1234" s="6" t="s">
        <v>2094</v>
      </c>
      <c r="D1234" s="6" t="s">
        <v>13</v>
      </c>
      <c r="E1234" s="6" t="s">
        <v>14</v>
      </c>
      <c r="F1234" s="6" t="s">
        <v>201</v>
      </c>
      <c r="G1234">
        <v>3</v>
      </c>
      <c r="H1234">
        <v>202303</v>
      </c>
      <c r="I1234" s="8">
        <v>67.680000000000007</v>
      </c>
      <c r="J1234" s="8">
        <v>0.63</v>
      </c>
      <c r="K1234" s="8">
        <v>1.64</v>
      </c>
      <c r="L1234" s="8">
        <v>1.99</v>
      </c>
      <c r="M1234" s="35" t="str">
        <f>INDEX(YahooDetails[], MATCH(ZACKS_Screener[Ticker], YahooDetails[Ticker],0), 3)</f>
        <v>Technology</v>
      </c>
      <c r="N1234" s="6" t="str">
        <f>INDEX(YahooDetails[], MATCH(ZACKS_Screener[Ticker], YahooDetails[Ticker],0), 2)</f>
        <v>Software—Infrastructure</v>
      </c>
      <c r="O123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1.6031746031746028</v>
      </c>
      <c r="P123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0.21341463414634154</v>
      </c>
      <c r="Q1234" s="17">
        <f>IFERROR(ZACKS_Screener[[#This Row],[Price]]/ZACKS_Screener[[#This Row],[EPS1]], "")</f>
        <v>41.268292682926834</v>
      </c>
      <c r="R1234" s="17">
        <f>IFERROR(ZACKS_Screener[[#This Row],[Price]]/ZACKS_Screener[[#This Row],[EPS2]], "")</f>
        <v>34.010050251256288</v>
      </c>
      <c r="S1234" s="17">
        <f>IFERROR(ZACKS_Screener[[#This Row],[PE1]]/(ZACKS_Screener[[#This Row],[EG1]]*100), "")</f>
        <v>0.25741608307172192</v>
      </c>
      <c r="T1234" s="17">
        <f>IFERROR(ZACKS_Screener[[#This Row],[PE2]]/(ZACKS_Screener[[#This Row],[EG2]]*100), "")</f>
        <v>1.5936137832017225</v>
      </c>
      <c r="U1234"/>
    </row>
    <row r="1235" spans="1:21" x14ac:dyDescent="0.25">
      <c r="A1235" s="20" t="s">
        <v>6908</v>
      </c>
      <c r="B1235" s="34">
        <v>2016.86</v>
      </c>
      <c r="C1235" s="6" t="s">
        <v>6907</v>
      </c>
      <c r="D1235" s="6" t="s">
        <v>13</v>
      </c>
      <c r="E1235" s="6" t="s">
        <v>223</v>
      </c>
      <c r="F1235" s="6" t="s">
        <v>512</v>
      </c>
      <c r="G1235">
        <v>12</v>
      </c>
      <c r="H1235">
        <v>202212</v>
      </c>
      <c r="I1235" s="8">
        <v>8.75</v>
      </c>
      <c r="J1235" s="8">
        <v>1.58</v>
      </c>
      <c r="K1235" s="8">
        <v>2.81</v>
      </c>
      <c r="L1235" s="8">
        <v>2.79</v>
      </c>
      <c r="M1235" s="35" t="str">
        <f>INDEX(YahooDetails[], MATCH(ZACKS_Screener[Ticker], YahooDetails[Ticker],0), 3)</f>
        <v>Energy</v>
      </c>
      <c r="N1235" s="6" t="str">
        <f>INDEX(YahooDetails[], MATCH(ZACKS_Screener[Ticker], YahooDetails[Ticker],0), 2)</f>
        <v>Oil &amp; Gas Equipment &amp; Services</v>
      </c>
      <c r="O123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0.77848101265822778</v>
      </c>
      <c r="P123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-7.1174377224199354E-3</v>
      </c>
      <c r="Q1235" s="17">
        <f>IFERROR(ZACKS_Screener[[#This Row],[Price]]/ZACKS_Screener[[#This Row],[EPS1]], "")</f>
        <v>3.1138790035587189</v>
      </c>
      <c r="R1235" s="17">
        <f>IFERROR(ZACKS_Screener[[#This Row],[Price]]/ZACKS_Screener[[#This Row],[EPS2]], "")</f>
        <v>3.1362007168458783</v>
      </c>
      <c r="S1235" s="17">
        <f>IFERROR(ZACKS_Screener[[#This Row],[PE1]]/(ZACKS_Screener[[#This Row],[EG1]]*100), "")</f>
        <v>3.9999421346526641E-2</v>
      </c>
      <c r="T1235" s="17">
        <f>IFERROR(ZACKS_Screener[[#This Row],[PE2]]/(ZACKS_Screener[[#This Row],[EG2]]*100), "")</f>
        <v>-4.4063620071684548</v>
      </c>
      <c r="U1235"/>
    </row>
    <row r="1236" spans="1:21" x14ac:dyDescent="0.25">
      <c r="A1236" s="20" t="s">
        <v>2097</v>
      </c>
      <c r="B1236" s="34">
        <v>5941.77</v>
      </c>
      <c r="C1236" s="6" t="s">
        <v>2096</v>
      </c>
      <c r="D1236" s="6" t="s">
        <v>22</v>
      </c>
      <c r="E1236" s="6" t="s">
        <v>223</v>
      </c>
      <c r="F1236" s="6" t="s">
        <v>410</v>
      </c>
      <c r="G1236">
        <v>12</v>
      </c>
      <c r="H1236">
        <v>202212</v>
      </c>
      <c r="I1236" s="8">
        <v>28.98</v>
      </c>
      <c r="J1236" s="8">
        <v>0.93</v>
      </c>
      <c r="K1236" s="8">
        <v>5.03</v>
      </c>
      <c r="L1236" s="8">
        <v>6.27</v>
      </c>
      <c r="M1236" s="35" t="str">
        <f>INDEX(YahooDetails[], MATCH(ZACKS_Screener[Ticker], YahooDetails[Ticker],0), 3)</f>
        <v>Utilities</v>
      </c>
      <c r="N1236" s="6" t="str">
        <f>INDEX(YahooDetails[], MATCH(ZACKS_Screener[Ticker], YahooDetails[Ticker],0), 2)</f>
        <v>Utilities—Regulated Gas</v>
      </c>
      <c r="O123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4.4086021505376349</v>
      </c>
      <c r="P123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0.2465208747514909</v>
      </c>
      <c r="Q1236" s="17">
        <f>IFERROR(ZACKS_Screener[[#This Row],[Price]]/ZACKS_Screener[[#This Row],[EPS1]], "")</f>
        <v>5.7614314115308147</v>
      </c>
      <c r="R1236" s="17">
        <f>IFERROR(ZACKS_Screener[[#This Row],[Price]]/ZACKS_Screener[[#This Row],[EPS2]], "")</f>
        <v>4.6220095693779912</v>
      </c>
      <c r="S1236" s="17">
        <f>IFERROR(ZACKS_Screener[[#This Row],[PE1]]/(ZACKS_Screener[[#This Row],[EG1]]*100), "")</f>
        <v>1.3068612713960138E-2</v>
      </c>
      <c r="T1236" s="17">
        <f>IFERROR(ZACKS_Screener[[#This Row],[PE2]]/(ZACKS_Screener[[#This Row],[EG2]]*100), "")</f>
        <v>0.18748958172557506</v>
      </c>
      <c r="U1236"/>
    </row>
    <row r="1237" spans="1:21" x14ac:dyDescent="0.25">
      <c r="A1237" s="20" t="s">
        <v>2099</v>
      </c>
      <c r="B1237" s="34">
        <v>4682</v>
      </c>
      <c r="C1237" s="6" t="s">
        <v>2098</v>
      </c>
      <c r="D1237" s="6" t="s">
        <v>13</v>
      </c>
      <c r="E1237" s="6" t="s">
        <v>118</v>
      </c>
      <c r="F1237" s="6" t="s">
        <v>347</v>
      </c>
      <c r="G1237">
        <v>9</v>
      </c>
      <c r="H1237">
        <v>202209</v>
      </c>
      <c r="I1237" s="8">
        <v>51</v>
      </c>
      <c r="J1237" s="8">
        <v>5.88</v>
      </c>
      <c r="K1237" s="8">
        <v>5.16</v>
      </c>
      <c r="L1237" s="8">
        <v>5.51</v>
      </c>
      <c r="M1237" s="35" t="str">
        <f>INDEX(YahooDetails[], MATCH(ZACKS_Screener[Ticker], YahooDetails[Ticker],0), 3)</f>
        <v>Energy</v>
      </c>
      <c r="N1237" s="6" t="str">
        <f>INDEX(YahooDetails[], MATCH(ZACKS_Screener[Ticker], YahooDetails[Ticker],0), 2)</f>
        <v>Oil &amp; Gas Integrated</v>
      </c>
      <c r="O123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-0.12244897959183669</v>
      </c>
      <c r="P123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6.7829457364341011E-2</v>
      </c>
      <c r="Q1237" s="17">
        <f>IFERROR(ZACKS_Screener[[#This Row],[Price]]/ZACKS_Screener[[#This Row],[EPS1]], "")</f>
        <v>9.8837209302325579</v>
      </c>
      <c r="R1237" s="17">
        <f>IFERROR(ZACKS_Screener[[#This Row],[Price]]/ZACKS_Screener[[#This Row],[EPS2]], "")</f>
        <v>9.2558983666061714</v>
      </c>
      <c r="S1237" s="17">
        <f>IFERROR(ZACKS_Screener[[#This Row],[PE1]]/(ZACKS_Screener[[#This Row],[EG1]]*100), "")</f>
        <v>-0.80717054263565913</v>
      </c>
      <c r="T1237" s="17">
        <f>IFERROR(ZACKS_Screener[[#This Row],[PE2]]/(ZACKS_Screener[[#This Row],[EG2]]*100), "")</f>
        <v>1.364583873476797</v>
      </c>
      <c r="U1237"/>
    </row>
    <row r="1238" spans="1:21" x14ac:dyDescent="0.25">
      <c r="A1238" s="20" t="s">
        <v>2101</v>
      </c>
      <c r="B1238" s="34">
        <v>193240.19</v>
      </c>
      <c r="C1238" s="6" t="s">
        <v>2100</v>
      </c>
      <c r="D1238" s="6" t="s">
        <v>22</v>
      </c>
      <c r="E1238" s="6" t="s">
        <v>330</v>
      </c>
      <c r="F1238" s="6" t="s">
        <v>1287</v>
      </c>
      <c r="G1238">
        <v>12</v>
      </c>
      <c r="H1238">
        <v>202212</v>
      </c>
      <c r="I1238" s="8">
        <v>434.7</v>
      </c>
      <c r="J1238" s="8">
        <v>9.9499999999999993</v>
      </c>
      <c r="K1238" s="8">
        <v>11.22</v>
      </c>
      <c r="L1238" s="8">
        <v>14.69</v>
      </c>
      <c r="M1238" s="35" t="str">
        <f>INDEX(YahooDetails[], MATCH(ZACKS_Screener[Ticker], YahooDetails[Ticker],0), 3)</f>
        <v>Communication Services</v>
      </c>
      <c r="N1238" s="6" t="str">
        <f>INDEX(YahooDetails[], MATCH(ZACKS_Screener[Ticker], YahooDetails[Ticker],0), 2)</f>
        <v>Entertainment</v>
      </c>
      <c r="O123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0.12763819095477402</v>
      </c>
      <c r="P123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0.30926916221033857</v>
      </c>
      <c r="Q1238" s="17">
        <f>IFERROR(ZACKS_Screener[[#This Row],[Price]]/ZACKS_Screener[[#This Row],[EPS1]], "")</f>
        <v>38.743315508021389</v>
      </c>
      <c r="R1238" s="17">
        <f>IFERROR(ZACKS_Screener[[#This Row],[Price]]/ZACKS_Screener[[#This Row],[EPS2]], "")</f>
        <v>29.591558883594281</v>
      </c>
      <c r="S1238" s="17">
        <f>IFERROR(ZACKS_Screener[[#This Row],[PE1]]/(ZACKS_Screener[[#This Row],[EG1]]*100), "")</f>
        <v>3.0354014905890736</v>
      </c>
      <c r="T1238" s="17">
        <f>IFERROR(ZACKS_Screener[[#This Row],[PE2]]/(ZACKS_Screener[[#This Row],[EG2]]*100), "")</f>
        <v>0.95682216332544079</v>
      </c>
      <c r="U1238"/>
    </row>
    <row r="1239" spans="1:21" x14ac:dyDescent="0.25">
      <c r="A1239" s="20" t="s">
        <v>2103</v>
      </c>
      <c r="B1239" s="34">
        <v>53319.42</v>
      </c>
      <c r="C1239" s="6" t="s">
        <v>2102</v>
      </c>
      <c r="D1239" s="6" t="s">
        <v>13</v>
      </c>
      <c r="E1239" s="6" t="s">
        <v>118</v>
      </c>
      <c r="F1239" s="6" t="s">
        <v>119</v>
      </c>
      <c r="G1239">
        <v>3</v>
      </c>
      <c r="H1239">
        <v>202303</v>
      </c>
      <c r="I1239" s="8">
        <v>67.83</v>
      </c>
      <c r="J1239" s="8">
        <v>3.86</v>
      </c>
      <c r="K1239" s="8">
        <v>4.29</v>
      </c>
      <c r="L1239" s="8">
        <v>4.2</v>
      </c>
      <c r="M1239" s="35" t="str">
        <f>INDEX(YahooDetails[], MATCH(ZACKS_Screener[Ticker], YahooDetails[Ticker],0), 3)</f>
        <v>Utilities</v>
      </c>
      <c r="N1239" s="6" t="str">
        <f>INDEX(YahooDetails[], MATCH(ZACKS_Screener[Ticker], YahooDetails[Ticker],0), 2)</f>
        <v>Utilities—Regulated Electric</v>
      </c>
      <c r="O123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0.11139896373057</v>
      </c>
      <c r="P123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-2.0979020979020945E-2</v>
      </c>
      <c r="Q1239" s="17">
        <f>IFERROR(ZACKS_Screener[[#This Row],[Price]]/ZACKS_Screener[[#This Row],[EPS1]], "")</f>
        <v>15.81118881118881</v>
      </c>
      <c r="R1239" s="17">
        <f>IFERROR(ZACKS_Screener[[#This Row],[Price]]/ZACKS_Screener[[#This Row],[EPS2]], "")</f>
        <v>16.149999999999999</v>
      </c>
      <c r="S1239" s="17">
        <f>IFERROR(ZACKS_Screener[[#This Row],[PE1]]/(ZACKS_Screener[[#This Row],[EG1]]*100), "")</f>
        <v>1.4193299723532276</v>
      </c>
      <c r="T1239" s="17">
        <f>IFERROR(ZACKS_Screener[[#This Row],[PE2]]/(ZACKS_Screener[[#This Row],[EG2]]*100), "")</f>
        <v>-7.6981666666666788</v>
      </c>
      <c r="U1239"/>
    </row>
    <row r="1240" spans="1:21" x14ac:dyDescent="0.25">
      <c r="A1240" s="20" t="s">
        <v>4008</v>
      </c>
      <c r="B1240" s="34">
        <v>2317.83</v>
      </c>
      <c r="C1240" s="6" t="s">
        <v>4007</v>
      </c>
      <c r="D1240" s="6" t="s">
        <v>13</v>
      </c>
      <c r="E1240" s="6" t="s">
        <v>37</v>
      </c>
      <c r="F1240" s="6" t="s">
        <v>250</v>
      </c>
      <c r="G1240">
        <v>12</v>
      </c>
      <c r="H1240">
        <v>202212</v>
      </c>
      <c r="I1240" s="8">
        <v>53.42</v>
      </c>
      <c r="J1240" s="8">
        <v>4.3</v>
      </c>
      <c r="K1240" s="8">
        <v>4.29</v>
      </c>
      <c r="L1240" s="8">
        <v>4.6100000000000003</v>
      </c>
      <c r="M1240" s="35" t="str">
        <f>INDEX(YahooDetails[], MATCH(ZACKS_Screener[Ticker], YahooDetails[Ticker],0), 3)</f>
        <v>Real Estate</v>
      </c>
      <c r="N1240" s="6" t="str">
        <f>INDEX(YahooDetails[], MATCH(ZACKS_Screener[Ticker], YahooDetails[Ticker],0), 2)</f>
        <v>REIT—Healthcare Facilities</v>
      </c>
      <c r="O124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-2.3255813953487877E-3</v>
      </c>
      <c r="P124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7.4592074592074661E-2</v>
      </c>
      <c r="Q1240" s="17">
        <f>IFERROR(ZACKS_Screener[[#This Row],[Price]]/ZACKS_Screener[[#This Row],[EPS1]], "")</f>
        <v>12.452214452214452</v>
      </c>
      <c r="R1240" s="17">
        <f>IFERROR(ZACKS_Screener[[#This Row],[Price]]/ZACKS_Screener[[#This Row],[EPS2]], "")</f>
        <v>11.587852494577007</v>
      </c>
      <c r="S1240" s="17">
        <f>IFERROR(ZACKS_Screener[[#This Row],[PE1]]/(ZACKS_Screener[[#This Row],[EG1]]*100), "")</f>
        <v>-53.544522144523285</v>
      </c>
      <c r="T1240" s="17">
        <f>IFERROR(ZACKS_Screener[[#This Row],[PE2]]/(ZACKS_Screener[[#This Row],[EG2]]*100), "")</f>
        <v>1.5534964750542286</v>
      </c>
      <c r="U1240"/>
    </row>
    <row r="1241" spans="1:21" x14ac:dyDescent="0.25">
      <c r="A1241" s="20" t="s">
        <v>2105</v>
      </c>
      <c r="B1241" s="34">
        <v>11243.58</v>
      </c>
      <c r="C1241" s="6" t="s">
        <v>2104</v>
      </c>
      <c r="D1241" s="6" t="s">
        <v>13</v>
      </c>
      <c r="E1241" s="6" t="s">
        <v>118</v>
      </c>
      <c r="F1241" s="6" t="s">
        <v>119</v>
      </c>
      <c r="G1241">
        <v>12</v>
      </c>
      <c r="H1241">
        <v>202212</v>
      </c>
      <c r="I1241" s="8">
        <v>27.22</v>
      </c>
      <c r="J1241" s="8">
        <v>1.47</v>
      </c>
      <c r="K1241" s="8">
        <v>1.58</v>
      </c>
      <c r="L1241" s="8">
        <v>1.71</v>
      </c>
      <c r="M1241" s="35" t="str">
        <f>INDEX(YahooDetails[], MATCH(ZACKS_Screener[Ticker], YahooDetails[Ticker],0), 3)</f>
        <v>Utilities</v>
      </c>
      <c r="N1241" s="6" t="str">
        <f>INDEX(YahooDetails[], MATCH(ZACKS_Screener[Ticker], YahooDetails[Ticker],0), 2)</f>
        <v>Utilities—Regulated Gas</v>
      </c>
      <c r="O124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7.4829931972789185E-2</v>
      </c>
      <c r="P124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8.2278481012658153E-2</v>
      </c>
      <c r="Q1241" s="17">
        <f>IFERROR(ZACKS_Screener[[#This Row],[Price]]/ZACKS_Screener[[#This Row],[EPS1]], "")</f>
        <v>17.22784810126582</v>
      </c>
      <c r="R1241" s="17">
        <f>IFERROR(ZACKS_Screener[[#This Row],[Price]]/ZACKS_Screener[[#This Row],[EPS2]], "")</f>
        <v>15.91812865497076</v>
      </c>
      <c r="S1241" s="17">
        <f>IFERROR(ZACKS_Screener[[#This Row],[PE1]]/(ZACKS_Screener[[#This Row],[EG1]]*100), "")</f>
        <v>2.3022669735327939</v>
      </c>
      <c r="T1241" s="17">
        <f>IFERROR(ZACKS_Screener[[#This Row],[PE2]]/(ZACKS_Screener[[#This Row],[EG2]]*100), "")</f>
        <v>1.9346648672964479</v>
      </c>
      <c r="U1241"/>
    </row>
    <row r="1242" spans="1:21" x14ac:dyDescent="0.25">
      <c r="A1242" s="20" t="s">
        <v>2107</v>
      </c>
      <c r="B1242" s="34">
        <v>13732.43</v>
      </c>
      <c r="C1242" s="6" t="s">
        <v>2106</v>
      </c>
      <c r="D1242" s="6" t="s">
        <v>22</v>
      </c>
      <c r="E1242" s="6" t="s">
        <v>14</v>
      </c>
      <c r="F1242" s="6" t="s">
        <v>201</v>
      </c>
      <c r="G1242">
        <v>12</v>
      </c>
      <c r="H1242">
        <v>202212</v>
      </c>
      <c r="I1242" s="8">
        <v>215.8</v>
      </c>
      <c r="J1242" s="8">
        <v>7.62</v>
      </c>
      <c r="K1242" s="8">
        <v>8.4600000000000009</v>
      </c>
      <c r="L1242" s="8">
        <v>9.6</v>
      </c>
      <c r="M1242" s="35" t="str">
        <f>INDEX(YahooDetails[], MATCH(ZACKS_Screener[Ticker], YahooDetails[Ticker],0), 3)</f>
        <v>Technology</v>
      </c>
      <c r="N1242" s="6" t="str">
        <f>INDEX(YahooDetails[], MATCH(ZACKS_Screener[Ticker], YahooDetails[Ticker],0), 2)</f>
        <v>Software—Application</v>
      </c>
      <c r="O124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0.11023622047244104</v>
      </c>
      <c r="P124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0.13475177304964522</v>
      </c>
      <c r="Q1242" s="17">
        <f>IFERROR(ZACKS_Screener[[#This Row],[Price]]/ZACKS_Screener[[#This Row],[EPS1]], "")</f>
        <v>25.508274231678485</v>
      </c>
      <c r="R1242" s="17">
        <f>IFERROR(ZACKS_Screener[[#This Row],[Price]]/ZACKS_Screener[[#This Row],[EPS2]], "")</f>
        <v>22.479166666666668</v>
      </c>
      <c r="S1242" s="17">
        <f>IFERROR(ZACKS_Screener[[#This Row],[PE1]]/(ZACKS_Screener[[#This Row],[EG1]]*100), "")</f>
        <v>2.3139648767308323</v>
      </c>
      <c r="T1242" s="17">
        <f>IFERROR(ZACKS_Screener[[#This Row],[PE2]]/(ZACKS_Screener[[#This Row],[EG2]]*100), "")</f>
        <v>1.6681907894736865</v>
      </c>
      <c r="U1242"/>
    </row>
    <row r="1243" spans="1:21" x14ac:dyDescent="0.25">
      <c r="A1243" s="20" t="s">
        <v>2108</v>
      </c>
      <c r="B1243" s="34">
        <v>15605.21</v>
      </c>
      <c r="C1243" s="6" t="s">
        <v>2108</v>
      </c>
      <c r="D1243" s="6" t="s">
        <v>13</v>
      </c>
      <c r="E1243" s="6" t="s">
        <v>107</v>
      </c>
      <c r="F1243" s="6" t="s">
        <v>776</v>
      </c>
      <c r="G1243">
        <v>12</v>
      </c>
      <c r="H1243">
        <v>202212</v>
      </c>
      <c r="I1243" s="8">
        <v>9.35</v>
      </c>
      <c r="J1243" s="8">
        <v>-1.29</v>
      </c>
      <c r="K1243" s="8">
        <v>-1.36</v>
      </c>
      <c r="L1243" s="8">
        <v>-0.54</v>
      </c>
      <c r="M1243" s="35" t="str">
        <f>INDEX(YahooDetails[], MATCH(ZACKS_Screener[Ticker], YahooDetails[Ticker],0), 3)</f>
        <v>Consumer Cyclical</v>
      </c>
      <c r="N1243" s="6" t="str">
        <f>INDEX(YahooDetails[], MATCH(ZACKS_Screener[Ticker], YahooDetails[Ticker],0), 2)</f>
        <v>Auto Manufacturers</v>
      </c>
      <c r="O124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-5.4263565891472916E-2</v>
      </c>
      <c r="P124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0.6029411764705882</v>
      </c>
      <c r="Q1243" s="17">
        <f>IFERROR(ZACKS_Screener[[#This Row],[Price]]/ZACKS_Screener[[#This Row],[EPS1]], "")</f>
        <v>-6.8749999999999991</v>
      </c>
      <c r="R1243" s="17">
        <f>IFERROR(ZACKS_Screener[[#This Row],[Price]]/ZACKS_Screener[[#This Row],[EPS2]], "")</f>
        <v>-17.314814814814813</v>
      </c>
      <c r="S1243" s="17">
        <f>IFERROR(ZACKS_Screener[[#This Row],[PE1]]/(ZACKS_Screener[[#This Row],[EG1]]*100), "")</f>
        <v>1.2669642857142844</v>
      </c>
      <c r="T1243" s="17">
        <f>IFERROR(ZACKS_Screener[[#This Row],[PE2]]/(ZACKS_Screener[[#This Row],[EG2]]*100), "")</f>
        <v>-0.28717253839205059</v>
      </c>
      <c r="U1243"/>
    </row>
    <row r="1244" spans="1:21" x14ac:dyDescent="0.25">
      <c r="A1244" s="20" t="s">
        <v>2110</v>
      </c>
      <c r="B1244" s="34">
        <v>4613.57</v>
      </c>
      <c r="C1244" s="6" t="s">
        <v>2109</v>
      </c>
      <c r="D1244" s="6" t="s">
        <v>13</v>
      </c>
      <c r="E1244" s="6" t="s">
        <v>118</v>
      </c>
      <c r="F1244" s="6" t="s">
        <v>347</v>
      </c>
      <c r="G1244">
        <v>9</v>
      </c>
      <c r="H1244">
        <v>202209</v>
      </c>
      <c r="I1244" s="8">
        <v>47.58</v>
      </c>
      <c r="J1244" s="8">
        <v>2.5</v>
      </c>
      <c r="K1244" s="8">
        <v>2.64</v>
      </c>
      <c r="L1244" s="8">
        <v>2.72</v>
      </c>
      <c r="M1244" s="35" t="str">
        <f>INDEX(YahooDetails[], MATCH(ZACKS_Screener[Ticker], YahooDetails[Ticker],0), 3)</f>
        <v>Utilities</v>
      </c>
      <c r="N1244" s="6" t="str">
        <f>INDEX(YahooDetails[], MATCH(ZACKS_Screener[Ticker], YahooDetails[Ticker],0), 2)</f>
        <v>Utilities—Regulated Gas</v>
      </c>
      <c r="O124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5.600000000000005E-2</v>
      </c>
      <c r="P124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3.0303030303030328E-2</v>
      </c>
      <c r="Q1244" s="17">
        <f>IFERROR(ZACKS_Screener[[#This Row],[Price]]/ZACKS_Screener[[#This Row],[EPS1]], "")</f>
        <v>18.02272727272727</v>
      </c>
      <c r="R1244" s="17">
        <f>IFERROR(ZACKS_Screener[[#This Row],[Price]]/ZACKS_Screener[[#This Row],[EPS2]], "")</f>
        <v>17.492647058823529</v>
      </c>
      <c r="S1244" s="17">
        <f>IFERROR(ZACKS_Screener[[#This Row],[PE1]]/(ZACKS_Screener[[#This Row],[EG1]]*100), "")</f>
        <v>3.2183441558441523</v>
      </c>
      <c r="T1244" s="17">
        <f>IFERROR(ZACKS_Screener[[#This Row],[PE2]]/(ZACKS_Screener[[#This Row],[EG2]]*100), "")</f>
        <v>5.7725735294117593</v>
      </c>
      <c r="U1244"/>
    </row>
    <row r="1245" spans="1:21" x14ac:dyDescent="0.25">
      <c r="A1245" s="20" t="s">
        <v>2112</v>
      </c>
      <c r="B1245" s="34">
        <v>168361.75</v>
      </c>
      <c r="C1245" s="6" t="s">
        <v>2111</v>
      </c>
      <c r="D1245" s="6" t="s">
        <v>13</v>
      </c>
      <c r="E1245" s="6" t="s">
        <v>330</v>
      </c>
      <c r="F1245" s="6" t="s">
        <v>944</v>
      </c>
      <c r="G1245">
        <v>5</v>
      </c>
      <c r="H1245">
        <v>202305</v>
      </c>
      <c r="I1245" s="8">
        <v>109.54</v>
      </c>
      <c r="J1245" s="8">
        <v>3.75</v>
      </c>
      <c r="K1245" s="8">
        <v>3.97</v>
      </c>
      <c r="L1245" s="8">
        <v>4.72</v>
      </c>
      <c r="M1245" s="35" t="str">
        <f>INDEX(YahooDetails[], MATCH(ZACKS_Screener[Ticker], YahooDetails[Ticker],0), 3)</f>
        <v>Consumer Cyclical</v>
      </c>
      <c r="N1245" s="6" t="str">
        <f>INDEX(YahooDetails[], MATCH(ZACKS_Screener[Ticker], YahooDetails[Ticker],0), 2)</f>
        <v>Footwear &amp; Accessories</v>
      </c>
      <c r="O124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5.8666666666666721E-2</v>
      </c>
      <c r="P124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0.1889168765743072</v>
      </c>
      <c r="Q1245" s="17">
        <f>IFERROR(ZACKS_Screener[[#This Row],[Price]]/ZACKS_Screener[[#This Row],[EPS1]], "")</f>
        <v>27.591939546599498</v>
      </c>
      <c r="R1245" s="17">
        <f>IFERROR(ZACKS_Screener[[#This Row],[Price]]/ZACKS_Screener[[#This Row],[EPS2]], "")</f>
        <v>23.207627118644069</v>
      </c>
      <c r="S1245" s="17">
        <f>IFERROR(ZACKS_Screener[[#This Row],[PE1]]/(ZACKS_Screener[[#This Row],[EG1]]*100), "")</f>
        <v>4.7031715136249099</v>
      </c>
      <c r="T1245" s="17">
        <f>IFERROR(ZACKS_Screener[[#This Row],[PE2]]/(ZACKS_Screener[[#This Row],[EG2]]*100), "")</f>
        <v>1.2284570621468935</v>
      </c>
      <c r="U1245"/>
    </row>
    <row r="1246" spans="1:21" x14ac:dyDescent="0.25">
      <c r="A1246" s="20" t="s">
        <v>2114</v>
      </c>
      <c r="B1246" s="34">
        <v>10139.379999999999</v>
      </c>
      <c r="C1246" s="6" t="s">
        <v>2113</v>
      </c>
      <c r="D1246" s="6" t="s">
        <v>13</v>
      </c>
      <c r="E1246" s="6" t="s">
        <v>37</v>
      </c>
      <c r="F1246" s="6" t="s">
        <v>156</v>
      </c>
      <c r="G1246">
        <v>12</v>
      </c>
      <c r="H1246">
        <v>202212</v>
      </c>
      <c r="I1246" s="8">
        <v>20.53</v>
      </c>
      <c r="J1246" s="8">
        <v>4.22</v>
      </c>
      <c r="K1246" s="8">
        <v>2.86</v>
      </c>
      <c r="L1246" s="8">
        <v>2.9</v>
      </c>
      <c r="M1246" s="35" t="str">
        <f>INDEX(YahooDetails[], MATCH(ZACKS_Screener[Ticker], YahooDetails[Ticker],0), 3)</f>
        <v>Real Estate</v>
      </c>
      <c r="N1246" s="6" t="str">
        <f>INDEX(YahooDetails[], MATCH(ZACKS_Screener[Ticker], YahooDetails[Ticker],0), 2)</f>
        <v>REIT—Mortgage</v>
      </c>
      <c r="O124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-0.32227488151658767</v>
      </c>
      <c r="P124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1.3986013986014E-2</v>
      </c>
      <c r="Q1246" s="17">
        <f>IFERROR(ZACKS_Screener[[#This Row],[Price]]/ZACKS_Screener[[#This Row],[EPS1]], "")</f>
        <v>7.1783216783216792</v>
      </c>
      <c r="R1246" s="17">
        <f>IFERROR(ZACKS_Screener[[#This Row],[Price]]/ZACKS_Screener[[#This Row],[EPS2]], "")</f>
        <v>7.0793103448275865</v>
      </c>
      <c r="S1246" s="17">
        <f>IFERROR(ZACKS_Screener[[#This Row],[PE1]]/(ZACKS_Screener[[#This Row],[EG1]]*100), "")</f>
        <v>-0.222739099136158</v>
      </c>
      <c r="T1246" s="17">
        <f>IFERROR(ZACKS_Screener[[#This Row],[PE2]]/(ZACKS_Screener[[#This Row],[EG2]]*100), "")</f>
        <v>5.0617068965517191</v>
      </c>
      <c r="U1246"/>
    </row>
    <row r="1247" spans="1:21" x14ac:dyDescent="0.25">
      <c r="A1247" s="20" t="s">
        <v>4014</v>
      </c>
      <c r="B1247" s="34">
        <v>2098.65</v>
      </c>
      <c r="C1247" s="6" t="s">
        <v>4013</v>
      </c>
      <c r="D1247" s="6" t="s">
        <v>22</v>
      </c>
      <c r="E1247" s="6" t="s">
        <v>37</v>
      </c>
      <c r="F1247" s="6" t="s">
        <v>70</v>
      </c>
      <c r="G1247">
        <v>12</v>
      </c>
      <c r="H1247">
        <v>202212</v>
      </c>
      <c r="I1247" s="8">
        <v>25.2</v>
      </c>
      <c r="J1247" s="8">
        <v>3.39</v>
      </c>
      <c r="K1247" s="8">
        <v>3.58</v>
      </c>
      <c r="L1247" s="8">
        <v>3.93</v>
      </c>
      <c r="M1247" s="35" t="str">
        <f>INDEX(YahooDetails[], MATCH(ZACKS_Screener[Ticker], YahooDetails[Ticker],0), 3)</f>
        <v>Financial Services</v>
      </c>
      <c r="N1247" s="6" t="str">
        <f>INDEX(YahooDetails[], MATCH(ZACKS_Screener[Ticker], YahooDetails[Ticker],0), 2)</f>
        <v>Insurance—Specialty</v>
      </c>
      <c r="O124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5.6047197640117979E-2</v>
      </c>
      <c r="P124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9.7765363128491642E-2</v>
      </c>
      <c r="Q1247" s="17">
        <f>IFERROR(ZACKS_Screener[[#This Row],[Price]]/ZACKS_Screener[[#This Row],[EPS1]], "")</f>
        <v>7.0391061452513961</v>
      </c>
      <c r="R1247" s="17">
        <f>IFERROR(ZACKS_Screener[[#This Row],[Price]]/ZACKS_Screener[[#This Row],[EPS2]], "")</f>
        <v>6.4122137404580144</v>
      </c>
      <c r="S1247" s="17">
        <f>IFERROR(ZACKS_Screener[[#This Row],[PE1]]/(ZACKS_Screener[[#This Row],[EG1]]*100), "")</f>
        <v>1.2559247280211705</v>
      </c>
      <c r="T1247" s="17">
        <f>IFERROR(ZACKS_Screener[[#This Row],[PE2]]/(ZACKS_Screener[[#This Row],[EG2]]*100), "")</f>
        <v>0.65587786259541969</v>
      </c>
      <c r="U1247"/>
    </row>
    <row r="1248" spans="1:21" x14ac:dyDescent="0.25">
      <c r="A1248" s="20" t="s">
        <v>2116</v>
      </c>
      <c r="B1248" s="34">
        <v>11594.2</v>
      </c>
      <c r="C1248" s="6" t="s">
        <v>2115</v>
      </c>
      <c r="D1248" s="6" t="s">
        <v>13</v>
      </c>
      <c r="E1248" s="6" t="s">
        <v>37</v>
      </c>
      <c r="F1248" s="6" t="s">
        <v>1169</v>
      </c>
      <c r="G1248">
        <v>3</v>
      </c>
      <c r="H1248">
        <v>202303</v>
      </c>
      <c r="I1248" s="8">
        <v>3.86</v>
      </c>
      <c r="J1248" s="8">
        <v>0.22</v>
      </c>
      <c r="K1248" s="8">
        <v>0.35</v>
      </c>
      <c r="L1248" s="8">
        <v>0.42</v>
      </c>
      <c r="M1248" s="35" t="str">
        <f>INDEX(YahooDetails[], MATCH(ZACKS_Screener[Ticker], YahooDetails[Ticker],0), 3)</f>
        <v>Financial Services</v>
      </c>
      <c r="N1248" s="6" t="str">
        <f>INDEX(YahooDetails[], MATCH(ZACKS_Screener[Ticker], YahooDetails[Ticker],0), 2)</f>
        <v>Capital Markets</v>
      </c>
      <c r="O124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0.59090909090909083</v>
      </c>
      <c r="P124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0.20000000000000004</v>
      </c>
      <c r="Q1248" s="17">
        <f>IFERROR(ZACKS_Screener[[#This Row],[Price]]/ZACKS_Screener[[#This Row],[EPS1]], "")</f>
        <v>11.028571428571428</v>
      </c>
      <c r="R1248" s="17">
        <f>IFERROR(ZACKS_Screener[[#This Row],[Price]]/ZACKS_Screener[[#This Row],[EPS2]], "")</f>
        <v>9.1904761904761898</v>
      </c>
      <c r="S1248" s="17">
        <f>IFERROR(ZACKS_Screener[[#This Row],[PE1]]/(ZACKS_Screener[[#This Row],[EG1]]*100), "")</f>
        <v>0.18663736263736266</v>
      </c>
      <c r="T1248" s="17">
        <f>IFERROR(ZACKS_Screener[[#This Row],[PE2]]/(ZACKS_Screener[[#This Row],[EG2]]*100), "")</f>
        <v>0.45952380952380939</v>
      </c>
      <c r="U1248"/>
    </row>
    <row r="1249" spans="1:21" x14ac:dyDescent="0.25">
      <c r="A1249" s="20" t="s">
        <v>2118</v>
      </c>
      <c r="B1249" s="34">
        <v>3697.96</v>
      </c>
      <c r="C1249" s="6" t="s">
        <v>2117</v>
      </c>
      <c r="D1249" s="6" t="s">
        <v>13</v>
      </c>
      <c r="E1249" s="6" t="s">
        <v>37</v>
      </c>
      <c r="F1249" s="6" t="s">
        <v>212</v>
      </c>
      <c r="G1249">
        <v>12</v>
      </c>
      <c r="H1249">
        <v>202212</v>
      </c>
      <c r="I1249" s="8">
        <v>99.17</v>
      </c>
      <c r="J1249" s="8">
        <v>6.15</v>
      </c>
      <c r="M1249" s="35" t="str">
        <f>INDEX(YahooDetails[], MATCH(ZACKS_Screener[Ticker], YahooDetails[Ticker],0), 3)</f>
        <v>Financial Services</v>
      </c>
      <c r="N1249" s="6" t="str">
        <f>INDEX(YahooDetails[], MATCH(ZACKS_Screener[Ticker], YahooDetails[Ticker],0), 2)</f>
        <v>Credit Services</v>
      </c>
      <c r="O124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249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249" s="17" t="str">
        <f>IFERROR(ZACKS_Screener[[#This Row],[Price]]/ZACKS_Screener[[#This Row],[EPS1]], "")</f>
        <v/>
      </c>
      <c r="R1249" s="17" t="str">
        <f>IFERROR(ZACKS_Screener[[#This Row],[Price]]/ZACKS_Screener[[#This Row],[EPS2]], "")</f>
        <v/>
      </c>
      <c r="S1249" s="17" t="str">
        <f>IFERROR(ZACKS_Screener[[#This Row],[PE1]]/(ZACKS_Screener[[#This Row],[EG1]]*100), "")</f>
        <v/>
      </c>
      <c r="T1249" s="17" t="str">
        <f>IFERROR(ZACKS_Screener[[#This Row],[PE2]]/(ZACKS_Screener[[#This Row],[EG2]]*100), "")</f>
        <v/>
      </c>
      <c r="U1249"/>
    </row>
    <row r="1250" spans="1:21" x14ac:dyDescent="0.25">
      <c r="A1250" s="20" t="s">
        <v>2120</v>
      </c>
      <c r="B1250" s="34">
        <v>7742.35</v>
      </c>
      <c r="C1250" s="6" t="s">
        <v>2119</v>
      </c>
      <c r="D1250" s="6" t="s">
        <v>13</v>
      </c>
      <c r="E1250" s="6" t="s">
        <v>37</v>
      </c>
      <c r="F1250" s="6" t="s">
        <v>250</v>
      </c>
      <c r="G1250">
        <v>12</v>
      </c>
      <c r="H1250">
        <v>202212</v>
      </c>
      <c r="I1250" s="8">
        <v>42.52</v>
      </c>
      <c r="J1250" s="8">
        <v>3.21</v>
      </c>
      <c r="K1250" s="8">
        <v>3.25</v>
      </c>
      <c r="L1250" s="8">
        <v>3.34</v>
      </c>
      <c r="M1250" s="35" t="str">
        <f>INDEX(YahooDetails[], MATCH(ZACKS_Screener[Ticker], YahooDetails[Ticker],0), 3)</f>
        <v>Real Estate</v>
      </c>
      <c r="N1250" s="6" t="str">
        <f>INDEX(YahooDetails[], MATCH(ZACKS_Screener[Ticker], YahooDetails[Ticker],0), 2)</f>
        <v>REIT—Retail</v>
      </c>
      <c r="O125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1.2461059190031164E-2</v>
      </c>
      <c r="P125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2.7692307692307648E-2</v>
      </c>
      <c r="Q1250" s="17">
        <f>IFERROR(ZACKS_Screener[[#This Row],[Price]]/ZACKS_Screener[[#This Row],[EPS1]], "")</f>
        <v>13.083076923076923</v>
      </c>
      <c r="R1250" s="17">
        <f>IFERROR(ZACKS_Screener[[#This Row],[Price]]/ZACKS_Screener[[#This Row],[EPS2]], "")</f>
        <v>12.73053892215569</v>
      </c>
      <c r="S1250" s="17">
        <f>IFERROR(ZACKS_Screener[[#This Row],[PE1]]/(ZACKS_Screener[[#This Row],[EG1]]*100), "")</f>
        <v>10.499169230769221</v>
      </c>
      <c r="T1250" s="17">
        <f>IFERROR(ZACKS_Screener[[#This Row],[PE2]]/(ZACKS_Screener[[#This Row],[EG2]]*100), "")</f>
        <v>4.597139055222895</v>
      </c>
      <c r="U1250"/>
    </row>
    <row r="1251" spans="1:21" x14ac:dyDescent="0.25">
      <c r="A1251" s="20" t="s">
        <v>2122</v>
      </c>
      <c r="B1251" s="34">
        <v>68995.81</v>
      </c>
      <c r="C1251" s="6" t="s">
        <v>2121</v>
      </c>
      <c r="D1251" s="6" t="s">
        <v>13</v>
      </c>
      <c r="E1251" s="6" t="s">
        <v>179</v>
      </c>
      <c r="F1251" s="6" t="s">
        <v>399</v>
      </c>
      <c r="G1251">
        <v>12</v>
      </c>
      <c r="H1251">
        <v>202212</v>
      </c>
      <c r="I1251" s="8">
        <v>454.34</v>
      </c>
      <c r="J1251" s="8">
        <v>25.54</v>
      </c>
      <c r="K1251" s="8">
        <v>22.57</v>
      </c>
      <c r="L1251" s="8">
        <v>24.62</v>
      </c>
      <c r="M1251" s="35" t="str">
        <f>INDEX(YahooDetails[], MATCH(ZACKS_Screener[Ticker], YahooDetails[Ticker],0), 3)</f>
        <v>Industrials</v>
      </c>
      <c r="N1251" s="6" t="str">
        <f>INDEX(YahooDetails[], MATCH(ZACKS_Screener[Ticker], YahooDetails[Ticker],0), 2)</f>
        <v>Aerospace &amp; Defense</v>
      </c>
      <c r="O125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-0.11628817541111977</v>
      </c>
      <c r="P125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9.0828533451484297E-2</v>
      </c>
      <c r="Q1251" s="17">
        <f>IFERROR(ZACKS_Screener[[#This Row],[Price]]/ZACKS_Screener[[#This Row],[EPS1]], "")</f>
        <v>20.130261408949931</v>
      </c>
      <c r="R1251" s="17">
        <f>IFERROR(ZACKS_Screener[[#This Row],[Price]]/ZACKS_Screener[[#This Row],[EPS2]], "")</f>
        <v>18.454102355808285</v>
      </c>
      <c r="S1251" s="17">
        <f>IFERROR(ZACKS_Screener[[#This Row],[PE1]]/(ZACKS_Screener[[#This Row],[EG1]]*100), "")</f>
        <v>-1.7310669238538097</v>
      </c>
      <c r="T1251" s="17">
        <f>IFERROR(ZACKS_Screener[[#This Row],[PE2]]/(ZACKS_Screener[[#This Row],[EG2]]*100), "")</f>
        <v>2.0317516593687457</v>
      </c>
      <c r="U1251"/>
    </row>
    <row r="1252" spans="1:21" x14ac:dyDescent="0.25">
      <c r="A1252" s="20" t="s">
        <v>4018</v>
      </c>
      <c r="B1252" s="34">
        <v>2835.78</v>
      </c>
      <c r="C1252" s="6" t="s">
        <v>4017</v>
      </c>
      <c r="D1252" s="6" t="s">
        <v>13</v>
      </c>
      <c r="E1252" s="6" t="s">
        <v>223</v>
      </c>
      <c r="F1252" s="6" t="s">
        <v>270</v>
      </c>
      <c r="G1252">
        <v>12</v>
      </c>
      <c r="H1252">
        <v>202212</v>
      </c>
      <c r="I1252" s="8">
        <v>33.22</v>
      </c>
      <c r="J1252" s="8">
        <v>6.53</v>
      </c>
      <c r="K1252" s="8">
        <v>8.27</v>
      </c>
      <c r="L1252" s="8">
        <v>8.16</v>
      </c>
      <c r="M1252" s="35" t="str">
        <f>INDEX(YahooDetails[], MATCH(ZACKS_Screener[Ticker], YahooDetails[Ticker],0), 3)</f>
        <v>Energy</v>
      </c>
      <c r="N1252" s="6" t="str">
        <f>INDEX(YahooDetails[], MATCH(ZACKS_Screener[Ticker], YahooDetails[Ticker],0), 2)</f>
        <v>Oil &amp; Gas E&amp;P</v>
      </c>
      <c r="O125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0.26646248085758029</v>
      </c>
      <c r="P125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-1.3301088270858456E-2</v>
      </c>
      <c r="Q1252" s="17">
        <f>IFERROR(ZACKS_Screener[[#This Row],[Price]]/ZACKS_Screener[[#This Row],[EPS1]], "")</f>
        <v>4.0169286577992747</v>
      </c>
      <c r="R1252" s="17">
        <f>IFERROR(ZACKS_Screener[[#This Row],[Price]]/ZACKS_Screener[[#This Row],[EPS2]], "")</f>
        <v>4.0710784313725492</v>
      </c>
      <c r="S1252" s="17">
        <f>IFERROR(ZACKS_Screener[[#This Row],[PE1]]/(ZACKS_Screener[[#This Row],[EG1]]*100), "")</f>
        <v>0.15075025365189237</v>
      </c>
      <c r="T1252" s="17">
        <f>IFERROR(ZACKS_Screener[[#This Row],[PE2]]/(ZACKS_Screener[[#This Row],[EG2]]*100), "")</f>
        <v>-3.0607107843137413</v>
      </c>
      <c r="U1252"/>
    </row>
    <row r="1253" spans="1:21" x14ac:dyDescent="0.25">
      <c r="A1253" s="20" t="s">
        <v>2124</v>
      </c>
      <c r="B1253" s="34">
        <v>23655.65</v>
      </c>
      <c r="C1253" s="6" t="s">
        <v>2123</v>
      </c>
      <c r="D1253" s="6" t="s">
        <v>13</v>
      </c>
      <c r="E1253" s="6" t="s">
        <v>14</v>
      </c>
      <c r="F1253" s="6" t="s">
        <v>1129</v>
      </c>
      <c r="G1253">
        <v>12</v>
      </c>
      <c r="H1253">
        <v>202212</v>
      </c>
      <c r="I1253" s="8">
        <v>4.2</v>
      </c>
      <c r="J1253" s="8">
        <v>0.46</v>
      </c>
      <c r="K1253" s="8">
        <v>0.44</v>
      </c>
      <c r="L1253" s="8">
        <v>0.48</v>
      </c>
      <c r="M1253" s="35" t="str">
        <f>INDEX(YahooDetails[], MATCH(ZACKS_Screener[Ticker], YahooDetails[Ticker],0), 3)</f>
        <v>Technology</v>
      </c>
      <c r="N1253" s="6" t="str">
        <f>INDEX(YahooDetails[], MATCH(ZACKS_Screener[Ticker], YahooDetails[Ticker],0), 2)</f>
        <v>Communication Equipment</v>
      </c>
      <c r="O125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-4.3478260869565251E-2</v>
      </c>
      <c r="P125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9.090909090909087E-2</v>
      </c>
      <c r="Q1253" s="17">
        <f>IFERROR(ZACKS_Screener[[#This Row],[Price]]/ZACKS_Screener[[#This Row],[EPS1]], "")</f>
        <v>9.545454545454545</v>
      </c>
      <c r="R1253" s="17">
        <f>IFERROR(ZACKS_Screener[[#This Row],[Price]]/ZACKS_Screener[[#This Row],[EPS2]], "")</f>
        <v>8.75</v>
      </c>
      <c r="S1253" s="17">
        <f>IFERROR(ZACKS_Screener[[#This Row],[PE1]]/(ZACKS_Screener[[#This Row],[EG1]]*100), "")</f>
        <v>-2.1954545454545435</v>
      </c>
      <c r="T1253" s="17">
        <f>IFERROR(ZACKS_Screener[[#This Row],[PE2]]/(ZACKS_Screener[[#This Row],[EG2]]*100), "")</f>
        <v>0.96250000000000047</v>
      </c>
      <c r="U1253"/>
    </row>
    <row r="1254" spans="1:21" x14ac:dyDescent="0.25">
      <c r="A1254" s="20" t="s">
        <v>4020</v>
      </c>
      <c r="B1254" s="34">
        <v>3063.58</v>
      </c>
      <c r="C1254" s="6" t="s">
        <v>4019</v>
      </c>
      <c r="D1254" s="6" t="s">
        <v>13</v>
      </c>
      <c r="E1254" s="6" t="s">
        <v>51</v>
      </c>
      <c r="F1254" s="6" t="s">
        <v>308</v>
      </c>
      <c r="G1254">
        <v>12</v>
      </c>
      <c r="H1254">
        <v>202212</v>
      </c>
      <c r="I1254" s="8">
        <v>17.559999999999999</v>
      </c>
      <c r="J1254" s="8">
        <v>1.77</v>
      </c>
      <c r="K1254" s="8">
        <v>1.71</v>
      </c>
      <c r="L1254" s="8">
        <v>1.88</v>
      </c>
      <c r="M1254" s="35" t="str">
        <f>INDEX(YahooDetails[], MATCH(ZACKS_Screener[Ticker], YahooDetails[Ticker],0), 3)</f>
        <v>Consumer Defensive</v>
      </c>
      <c r="N1254" s="6" t="str">
        <f>INDEX(YahooDetails[], MATCH(ZACKS_Screener[Ticker], YahooDetails[Ticker],0), 2)</f>
        <v>Packaged Foods</v>
      </c>
      <c r="O125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-3.389830508474579E-2</v>
      </c>
      <c r="P125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9.941520467836254E-2</v>
      </c>
      <c r="Q1254" s="17">
        <f>IFERROR(ZACKS_Screener[[#This Row],[Price]]/ZACKS_Screener[[#This Row],[EPS1]], "")</f>
        <v>10.269005847953215</v>
      </c>
      <c r="R1254" s="17">
        <f>IFERROR(ZACKS_Screener[[#This Row],[Price]]/ZACKS_Screener[[#This Row],[EPS2]], "")</f>
        <v>9.3404255319148941</v>
      </c>
      <c r="S1254" s="17">
        <f>IFERROR(ZACKS_Screener[[#This Row],[PE1]]/(ZACKS_Screener[[#This Row],[EG1]]*100), "")</f>
        <v>-3.0293567251461959</v>
      </c>
      <c r="T1254" s="17">
        <f>IFERROR(ZACKS_Screener[[#This Row],[PE2]]/(ZACKS_Screener[[#This Row],[EG2]]*100), "")</f>
        <v>0.93953692115143972</v>
      </c>
      <c r="U1254"/>
    </row>
    <row r="1255" spans="1:21" x14ac:dyDescent="0.25">
      <c r="A1255" s="20" t="s">
        <v>2125</v>
      </c>
      <c r="B1255" s="34">
        <v>6071.24</v>
      </c>
      <c r="C1255" s="6" t="s">
        <v>2125</v>
      </c>
      <c r="D1255" s="6" t="s">
        <v>13</v>
      </c>
      <c r="E1255" s="6" t="s">
        <v>85</v>
      </c>
      <c r="F1255" s="6" t="s">
        <v>286</v>
      </c>
      <c r="G1255">
        <v>12</v>
      </c>
      <c r="H1255">
        <v>202212</v>
      </c>
      <c r="I1255" s="8">
        <v>15.42</v>
      </c>
      <c r="J1255" s="8">
        <v>0.39</v>
      </c>
      <c r="K1255" s="8">
        <v>1.32</v>
      </c>
      <c r="L1255" s="8">
        <v>1.78</v>
      </c>
      <c r="M1255" s="35" t="str">
        <f>INDEX(YahooDetails[], MATCH(ZACKS_Screener[Ticker], YahooDetails[Ticker],0), 3)</f>
        <v>Energy</v>
      </c>
      <c r="N1255" s="6" t="str">
        <f>INDEX(YahooDetails[], MATCH(ZACKS_Screener[Ticker], YahooDetails[Ticker],0), 2)</f>
        <v>Oil &amp; Gas Equipment &amp; Services</v>
      </c>
      <c r="O125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2.3846153846153846</v>
      </c>
      <c r="P125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0.34848484848484845</v>
      </c>
      <c r="Q1255" s="17">
        <f>IFERROR(ZACKS_Screener[[#This Row],[Price]]/ZACKS_Screener[[#This Row],[EPS1]], "")</f>
        <v>11.681818181818182</v>
      </c>
      <c r="R1255" s="17">
        <f>IFERROR(ZACKS_Screener[[#This Row],[Price]]/ZACKS_Screener[[#This Row],[EPS2]], "")</f>
        <v>8.6629213483146064</v>
      </c>
      <c r="S1255" s="17">
        <f>IFERROR(ZACKS_Screener[[#This Row],[PE1]]/(ZACKS_Screener[[#This Row],[EG1]]*100), "")</f>
        <v>4.8988269794721408E-2</v>
      </c>
      <c r="T1255" s="17">
        <f>IFERROR(ZACKS_Screener[[#This Row],[PE2]]/(ZACKS_Screener[[#This Row],[EG2]]*100), "")</f>
        <v>0.24858817782120177</v>
      </c>
      <c r="U1255"/>
    </row>
    <row r="1256" spans="1:21" x14ac:dyDescent="0.25">
      <c r="A1256" s="20" t="s">
        <v>4022</v>
      </c>
      <c r="B1256" s="34">
        <v>2119.9699999999998</v>
      </c>
      <c r="C1256" s="6" t="s">
        <v>4021</v>
      </c>
      <c r="D1256" s="6" t="s">
        <v>13</v>
      </c>
      <c r="E1256" s="6" t="s">
        <v>223</v>
      </c>
      <c r="F1256" s="6" t="s">
        <v>311</v>
      </c>
      <c r="G1256">
        <v>12</v>
      </c>
      <c r="H1256">
        <v>202212</v>
      </c>
      <c r="I1256" s="8">
        <v>18.23</v>
      </c>
      <c r="J1256" s="8">
        <v>-1.67</v>
      </c>
      <c r="K1256" s="8">
        <v>-1.27</v>
      </c>
      <c r="L1256" s="8">
        <v>-1.1100000000000001</v>
      </c>
      <c r="M1256" s="35" t="str">
        <f>INDEX(YahooDetails[], MATCH(ZACKS_Screener[Ticker], YahooDetails[Ticker],0), 3)</f>
        <v>Technology</v>
      </c>
      <c r="N1256" s="6" t="str">
        <f>INDEX(YahooDetails[], MATCH(ZACKS_Screener[Ticker], YahooDetails[Ticker],0), 2)</f>
        <v>Solar</v>
      </c>
      <c r="O125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0.23952095808383228</v>
      </c>
      <c r="P125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0.12598425196850388</v>
      </c>
      <c r="Q1256" s="17">
        <f>IFERROR(ZACKS_Screener[[#This Row],[Price]]/ZACKS_Screener[[#This Row],[EPS1]], "")</f>
        <v>-14.354330708661417</v>
      </c>
      <c r="R1256" s="17">
        <f>IFERROR(ZACKS_Screener[[#This Row],[Price]]/ZACKS_Screener[[#This Row],[EPS2]], "")</f>
        <v>-16.423423423423422</v>
      </c>
      <c r="S1256" s="17">
        <f>IFERROR(ZACKS_Screener[[#This Row],[PE1]]/(ZACKS_Screener[[#This Row],[EG1]]*100), "")</f>
        <v>-0.59929330708661432</v>
      </c>
      <c r="T1256" s="17">
        <f>IFERROR(ZACKS_Screener[[#This Row],[PE2]]/(ZACKS_Screener[[#This Row],[EG2]]*100), "")</f>
        <v>-1.3036092342342347</v>
      </c>
      <c r="U1256"/>
    </row>
    <row r="1257" spans="1:21" x14ac:dyDescent="0.25">
      <c r="A1257" s="20" t="s">
        <v>2127</v>
      </c>
      <c r="B1257" s="34">
        <v>6138.51</v>
      </c>
      <c r="C1257" s="6" t="s">
        <v>2126</v>
      </c>
      <c r="D1257" s="6" t="s">
        <v>22</v>
      </c>
      <c r="E1257" s="6" t="s">
        <v>14</v>
      </c>
      <c r="F1257" s="6" t="s">
        <v>595</v>
      </c>
      <c r="G1257">
        <v>12</v>
      </c>
      <c r="H1257">
        <v>202212</v>
      </c>
      <c r="I1257" s="8">
        <v>171.44</v>
      </c>
      <c r="J1257" s="8">
        <v>3.07</v>
      </c>
      <c r="K1257" s="8">
        <v>3.1</v>
      </c>
      <c r="L1257" s="8">
        <v>3.59</v>
      </c>
      <c r="M1257" s="35" t="str">
        <f>INDEX(YahooDetails[], MATCH(ZACKS_Screener[Ticker], YahooDetails[Ticker],0), 3)</f>
        <v>Technology</v>
      </c>
      <c r="N1257" s="6" t="str">
        <f>INDEX(YahooDetails[], MATCH(ZACKS_Screener[Ticker], YahooDetails[Ticker],0), 2)</f>
        <v>Scientific &amp; Technical Instruments</v>
      </c>
      <c r="O125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9.7719869706841198E-3</v>
      </c>
      <c r="P125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0.15806451612903219</v>
      </c>
      <c r="Q1257" s="17">
        <f>IFERROR(ZACKS_Screener[[#This Row],[Price]]/ZACKS_Screener[[#This Row],[EPS1]], "")</f>
        <v>55.303225806451607</v>
      </c>
      <c r="R1257" s="17">
        <f>IFERROR(ZACKS_Screener[[#This Row],[Price]]/ZACKS_Screener[[#This Row],[EPS2]], "")</f>
        <v>47.754874651810589</v>
      </c>
      <c r="S1257" s="17">
        <f>IFERROR(ZACKS_Screener[[#This Row],[PE1]]/(ZACKS_Screener[[#This Row],[EG1]]*100), "")</f>
        <v>56.593634408601673</v>
      </c>
      <c r="T1257" s="17">
        <f>IFERROR(ZACKS_Screener[[#This Row],[PE2]]/(ZACKS_Screener[[#This Row],[EG2]]*100), "")</f>
        <v>3.0212267636859775</v>
      </c>
      <c r="U1257"/>
    </row>
    <row r="1258" spans="1:21" x14ac:dyDescent="0.25">
      <c r="A1258" s="20" t="s">
        <v>2129</v>
      </c>
      <c r="B1258" s="34">
        <v>113990.49</v>
      </c>
      <c r="C1258" s="6" t="s">
        <v>2128</v>
      </c>
      <c r="D1258" s="6" t="s">
        <v>13</v>
      </c>
      <c r="E1258" s="6" t="s">
        <v>14</v>
      </c>
      <c r="F1258" s="6" t="s">
        <v>163</v>
      </c>
      <c r="G1258">
        <v>12</v>
      </c>
      <c r="H1258">
        <v>202212</v>
      </c>
      <c r="I1258" s="8">
        <v>559.49</v>
      </c>
      <c r="J1258" s="8">
        <v>7.59</v>
      </c>
      <c r="K1258" s="8">
        <v>9.59</v>
      </c>
      <c r="L1258" s="8">
        <v>11.95</v>
      </c>
      <c r="M1258" s="35" t="str">
        <f>INDEX(YahooDetails[], MATCH(ZACKS_Screener[Ticker], YahooDetails[Ticker],0), 3)</f>
        <v>Technology</v>
      </c>
      <c r="N1258" s="6" t="str">
        <f>INDEX(YahooDetails[], MATCH(ZACKS_Screener[Ticker], YahooDetails[Ticker],0), 2)</f>
        <v>Software—Application</v>
      </c>
      <c r="O125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0.2635046113306983</v>
      </c>
      <c r="P125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0.246089676746611</v>
      </c>
      <c r="Q1258" s="17">
        <f>IFERROR(ZACKS_Screener[[#This Row],[Price]]/ZACKS_Screener[[#This Row],[EPS1]], "")</f>
        <v>58.340980187695521</v>
      </c>
      <c r="R1258" s="17">
        <f>IFERROR(ZACKS_Screener[[#This Row],[Price]]/ZACKS_Screener[[#This Row],[EPS2]], "")</f>
        <v>46.81924686192469</v>
      </c>
      <c r="S1258" s="17">
        <f>IFERROR(ZACKS_Screener[[#This Row],[PE1]]/(ZACKS_Screener[[#This Row],[EG1]]*100), "")</f>
        <v>2.2140401981230449</v>
      </c>
      <c r="T1258" s="17">
        <f>IFERROR(ZACKS_Screener[[#This Row],[PE2]]/(ZACKS_Screener[[#This Row],[EG2]]*100), "")</f>
        <v>1.9025278703638044</v>
      </c>
      <c r="U1258"/>
    </row>
    <row r="1259" spans="1:21" x14ac:dyDescent="0.25">
      <c r="A1259" s="20" t="s">
        <v>4025</v>
      </c>
      <c r="B1259" s="34">
        <v>2634.4</v>
      </c>
      <c r="C1259" s="6" t="s">
        <v>4024</v>
      </c>
      <c r="D1259" s="6" t="s">
        <v>13</v>
      </c>
      <c r="E1259" s="6" t="s">
        <v>18</v>
      </c>
      <c r="F1259" s="6" t="s">
        <v>171</v>
      </c>
      <c r="G1259">
        <v>12</v>
      </c>
      <c r="H1259">
        <v>202212</v>
      </c>
      <c r="I1259" s="8">
        <v>126.18</v>
      </c>
      <c r="J1259" s="8">
        <v>7.04</v>
      </c>
      <c r="K1259" s="8">
        <v>6.78</v>
      </c>
      <c r="L1259" s="8">
        <v>7.48</v>
      </c>
      <c r="M1259" s="35" t="str">
        <f>INDEX(YahooDetails[], MATCH(ZACKS_Screener[Ticker], YahooDetails[Ticker],0), 3)</f>
        <v>Industrials</v>
      </c>
      <c r="N1259" s="6" t="str">
        <f>INDEX(YahooDetails[], MATCH(ZACKS_Screener[Ticker], YahooDetails[Ticker],0), 2)</f>
        <v>Specialty Industrial Machinery</v>
      </c>
      <c r="O125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-3.6931818181818149E-2</v>
      </c>
      <c r="P125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0.10324483775811212</v>
      </c>
      <c r="Q1259" s="17">
        <f>IFERROR(ZACKS_Screener[[#This Row],[Price]]/ZACKS_Screener[[#This Row],[EPS1]], "")</f>
        <v>18.610619469026549</v>
      </c>
      <c r="R1259" s="17">
        <f>IFERROR(ZACKS_Screener[[#This Row],[Price]]/ZACKS_Screener[[#This Row],[EPS2]], "")</f>
        <v>16.86898395721925</v>
      </c>
      <c r="S1259" s="17">
        <f>IFERROR(ZACKS_Screener[[#This Row],[PE1]]/(ZACKS_Screener[[#This Row],[EG1]]*100), "")</f>
        <v>-5.0391831177671929</v>
      </c>
      <c r="T1259" s="17">
        <f>IFERROR(ZACKS_Screener[[#This Row],[PE2]]/(ZACKS_Screener[[#This Row],[EG2]]*100), "")</f>
        <v>1.6338815889992355</v>
      </c>
      <c r="U1259"/>
    </row>
    <row r="1260" spans="1:21" x14ac:dyDescent="0.25">
      <c r="A1260" s="20" t="s">
        <v>2131</v>
      </c>
      <c r="B1260" s="34">
        <v>7717.39</v>
      </c>
      <c r="C1260" s="6" t="s">
        <v>2130</v>
      </c>
      <c r="D1260" s="6" t="s">
        <v>13</v>
      </c>
      <c r="E1260" s="6" t="s">
        <v>118</v>
      </c>
      <c r="F1260" s="6" t="s">
        <v>119</v>
      </c>
      <c r="G1260">
        <v>12</v>
      </c>
      <c r="H1260">
        <v>202212</v>
      </c>
      <c r="I1260" s="8">
        <v>33.520000000000003</v>
      </c>
      <c r="J1260" s="8">
        <v>2.62</v>
      </c>
      <c r="K1260" s="8">
        <v>4.55</v>
      </c>
      <c r="L1260" s="8">
        <v>5.55</v>
      </c>
      <c r="M1260" s="35" t="str">
        <f>INDEX(YahooDetails[], MATCH(ZACKS_Screener[Ticker], YahooDetails[Ticker],0), 3)</f>
        <v>Utilities</v>
      </c>
      <c r="N1260" s="6" t="str">
        <f>INDEX(YahooDetails[], MATCH(ZACKS_Screener[Ticker], YahooDetails[Ticker],0), 2)</f>
        <v>Utilities—Independent Power Producers</v>
      </c>
      <c r="O126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0.73664122137404564</v>
      </c>
      <c r="P126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0.21978021978021978</v>
      </c>
      <c r="Q1260" s="17">
        <f>IFERROR(ZACKS_Screener[[#This Row],[Price]]/ZACKS_Screener[[#This Row],[EPS1]], "")</f>
        <v>7.3670329670329684</v>
      </c>
      <c r="R1260" s="17">
        <f>IFERROR(ZACKS_Screener[[#This Row],[Price]]/ZACKS_Screener[[#This Row],[EPS2]], "")</f>
        <v>6.0396396396396401</v>
      </c>
      <c r="S1260" s="17">
        <f>IFERROR(ZACKS_Screener[[#This Row],[PE1]]/(ZACKS_Screener[[#This Row],[EG1]]*100), "")</f>
        <v>0.10000842680635431</v>
      </c>
      <c r="T1260" s="17">
        <f>IFERROR(ZACKS_Screener[[#This Row],[PE2]]/(ZACKS_Screener[[#This Row],[EG2]]*100), "")</f>
        <v>0.27480360360360362</v>
      </c>
      <c r="U1260"/>
    </row>
    <row r="1261" spans="1:21" x14ac:dyDescent="0.25">
      <c r="A1261" s="20" t="s">
        <v>2133</v>
      </c>
      <c r="B1261" s="34">
        <v>3068.55</v>
      </c>
      <c r="C1261" s="6" t="s">
        <v>2132</v>
      </c>
      <c r="D1261" s="6" t="s">
        <v>13</v>
      </c>
      <c r="E1261" s="6" t="s">
        <v>37</v>
      </c>
      <c r="F1261" s="6" t="s">
        <v>250</v>
      </c>
      <c r="G1261">
        <v>12</v>
      </c>
      <c r="H1261">
        <v>202212</v>
      </c>
      <c r="I1261" s="8">
        <v>34.75</v>
      </c>
      <c r="J1261" s="8">
        <v>2.81</v>
      </c>
      <c r="K1261" s="8">
        <v>2.81</v>
      </c>
      <c r="L1261" s="8">
        <v>2.92</v>
      </c>
      <c r="M1261" s="35" t="str">
        <f>INDEX(YahooDetails[], MATCH(ZACKS_Screener[Ticker], YahooDetails[Ticker],0), 3)</f>
        <v>Real Estate</v>
      </c>
      <c r="N1261" s="6" t="str">
        <f>INDEX(YahooDetails[], MATCH(ZACKS_Screener[Ticker], YahooDetails[Ticker],0), 2)</f>
        <v>REIT—Industrial</v>
      </c>
      <c r="O126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</v>
      </c>
      <c r="P126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3.9145907473309566E-2</v>
      </c>
      <c r="Q1261" s="17">
        <f>IFERROR(ZACKS_Screener[[#This Row],[Price]]/ZACKS_Screener[[#This Row],[EPS1]], "")</f>
        <v>12.366548042704625</v>
      </c>
      <c r="R1261" s="17">
        <f>IFERROR(ZACKS_Screener[[#This Row],[Price]]/ZACKS_Screener[[#This Row],[EPS2]], "")</f>
        <v>11.90068493150685</v>
      </c>
      <c r="S1261" s="17" t="str">
        <f>IFERROR(ZACKS_Screener[[#This Row],[PE1]]/(ZACKS_Screener[[#This Row],[EG1]]*100), "")</f>
        <v/>
      </c>
      <c r="T1261" s="17">
        <f>IFERROR(ZACKS_Screener[[#This Row],[PE2]]/(ZACKS_Screener[[#This Row],[EG2]]*100), "")</f>
        <v>3.0400840597758441</v>
      </c>
      <c r="U1261"/>
    </row>
    <row r="1262" spans="1:21" x14ac:dyDescent="0.25">
      <c r="A1262" s="20" t="s">
        <v>2135</v>
      </c>
      <c r="B1262" s="34">
        <v>50171.77</v>
      </c>
      <c r="C1262" s="6" t="s">
        <v>2134</v>
      </c>
      <c r="D1262" s="6" t="s">
        <v>13</v>
      </c>
      <c r="E1262" s="6" t="s">
        <v>23</v>
      </c>
      <c r="F1262" s="6" t="s">
        <v>779</v>
      </c>
      <c r="G1262">
        <v>12</v>
      </c>
      <c r="H1262">
        <v>202212</v>
      </c>
      <c r="I1262" s="8">
        <v>220.4</v>
      </c>
      <c r="J1262" s="8">
        <v>13.88</v>
      </c>
      <c r="K1262" s="8">
        <v>13.36</v>
      </c>
      <c r="L1262" s="8">
        <v>14.39</v>
      </c>
      <c r="M1262" s="35" t="str">
        <f>INDEX(YahooDetails[], MATCH(ZACKS_Screener[Ticker], YahooDetails[Ticker],0), 3)</f>
        <v>Industrials</v>
      </c>
      <c r="N1262" s="6" t="str">
        <f>INDEX(YahooDetails[], MATCH(ZACKS_Screener[Ticker], YahooDetails[Ticker],0), 2)</f>
        <v>Railroads</v>
      </c>
      <c r="O126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-3.7463976945245052E-2</v>
      </c>
      <c r="P126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7.7095808383233627E-2</v>
      </c>
      <c r="Q1262" s="17">
        <f>IFERROR(ZACKS_Screener[[#This Row],[Price]]/ZACKS_Screener[[#This Row],[EPS1]], "")</f>
        <v>16.497005988023954</v>
      </c>
      <c r="R1262" s="17">
        <f>IFERROR(ZACKS_Screener[[#This Row],[Price]]/ZACKS_Screener[[#This Row],[EPS2]], "")</f>
        <v>15.316191799861015</v>
      </c>
      <c r="S1262" s="17">
        <f>IFERROR(ZACKS_Screener[[#This Row],[PE1]]/(ZACKS_Screener[[#This Row],[EG1]]*100), "")</f>
        <v>-4.4034315983417676</v>
      </c>
      <c r="T1262" s="17">
        <f>IFERROR(ZACKS_Screener[[#This Row],[PE2]]/(ZACKS_Screener[[#This Row],[EG2]]*100), "")</f>
        <v>1.986643907244106</v>
      </c>
      <c r="U1262"/>
    </row>
    <row r="1263" spans="1:21" x14ac:dyDescent="0.25">
      <c r="A1263" s="20" t="s">
        <v>2137</v>
      </c>
      <c r="B1263" s="34">
        <v>4755.1899999999996</v>
      </c>
      <c r="C1263" s="6" t="s">
        <v>2136</v>
      </c>
      <c r="D1263" s="6" t="s">
        <v>22</v>
      </c>
      <c r="E1263" s="6" t="s">
        <v>30</v>
      </c>
      <c r="F1263" s="6" t="s">
        <v>2138</v>
      </c>
      <c r="G1263">
        <v>12</v>
      </c>
      <c r="H1263">
        <v>202212</v>
      </c>
      <c r="I1263" s="8">
        <v>142.96</v>
      </c>
      <c r="J1263" s="8">
        <v>9.11</v>
      </c>
      <c r="K1263" s="8">
        <v>9.85</v>
      </c>
      <c r="L1263" s="8">
        <v>10.92</v>
      </c>
      <c r="M1263" s="35" t="str">
        <f>INDEX(YahooDetails[], MATCH(ZACKS_Screener[Ticker], YahooDetails[Ticker],0), 3)</f>
        <v>Technology</v>
      </c>
      <c r="N1263" s="6" t="str">
        <f>INDEX(YahooDetails[], MATCH(ZACKS_Screener[Ticker], YahooDetails[Ticker],0), 2)</f>
        <v>Electronics &amp; Computer Distribution</v>
      </c>
      <c r="O126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8.1229418221734392E-2</v>
      </c>
      <c r="P126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0.10862944162436551</v>
      </c>
      <c r="Q1263" s="17">
        <f>IFERROR(ZACKS_Screener[[#This Row],[Price]]/ZACKS_Screener[[#This Row],[EPS1]], "")</f>
        <v>14.513705583756346</v>
      </c>
      <c r="R1263" s="17">
        <f>IFERROR(ZACKS_Screener[[#This Row],[Price]]/ZACKS_Screener[[#This Row],[EPS2]], "")</f>
        <v>13.091575091575093</v>
      </c>
      <c r="S1263" s="17">
        <f>IFERROR(ZACKS_Screener[[#This Row],[PE1]]/(ZACKS_Screener[[#This Row],[EG1]]*100), "")</f>
        <v>1.7867548360543277</v>
      </c>
      <c r="T1263" s="17">
        <f>IFERROR(ZACKS_Screener[[#This Row],[PE2]]/(ZACKS_Screener[[#This Row],[EG2]]*100), "")</f>
        <v>1.205159015439389</v>
      </c>
      <c r="U1263"/>
    </row>
    <row r="1264" spans="1:21" x14ac:dyDescent="0.25">
      <c r="A1264" s="20" t="s">
        <v>2140</v>
      </c>
      <c r="B1264" s="34">
        <v>4556.76</v>
      </c>
      <c r="C1264" s="6" t="s">
        <v>2139</v>
      </c>
      <c r="D1264" s="6" t="s">
        <v>13</v>
      </c>
      <c r="E1264" s="6" t="s">
        <v>85</v>
      </c>
      <c r="F1264" s="6" t="s">
        <v>1898</v>
      </c>
      <c r="G1264">
        <v>12</v>
      </c>
      <c r="H1264">
        <v>202212</v>
      </c>
      <c r="I1264" s="8">
        <v>119.24</v>
      </c>
      <c r="J1264" s="8">
        <v>5.59</v>
      </c>
      <c r="K1264" s="8">
        <v>5.91</v>
      </c>
      <c r="L1264" s="8">
        <v>6.2</v>
      </c>
      <c r="M1264" s="35" t="str">
        <f>INDEX(YahooDetails[], MATCH(ZACKS_Screener[Ticker], YahooDetails[Ticker],0), 3)</f>
        <v>Industrials</v>
      </c>
      <c r="N1264" s="6" t="str">
        <f>INDEX(YahooDetails[], MATCH(ZACKS_Screener[Ticker], YahooDetails[Ticker],0), 2)</f>
        <v>Staffing &amp; Employment Services</v>
      </c>
      <c r="O126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5.7245080500894503E-2</v>
      </c>
      <c r="P126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4.9069373942470393E-2</v>
      </c>
      <c r="Q1264" s="17">
        <f>IFERROR(ZACKS_Screener[[#This Row],[Price]]/ZACKS_Screener[[#This Row],[EPS1]], "")</f>
        <v>20.175972927241961</v>
      </c>
      <c r="R1264" s="17">
        <f>IFERROR(ZACKS_Screener[[#This Row],[Price]]/ZACKS_Screener[[#This Row],[EPS2]], "")</f>
        <v>19.232258064516127</v>
      </c>
      <c r="S1264" s="17">
        <f>IFERROR(ZACKS_Screener[[#This Row],[PE1]]/(ZACKS_Screener[[#This Row],[EG1]]*100), "")</f>
        <v>3.5244902707275774</v>
      </c>
      <c r="T1264" s="17">
        <f>IFERROR(ZACKS_Screener[[#This Row],[PE2]]/(ZACKS_Screener[[#This Row],[EG2]]*100), "")</f>
        <v>3.9194015572858723</v>
      </c>
      <c r="U1264"/>
    </row>
    <row r="1265" spans="1:21" x14ac:dyDescent="0.25">
      <c r="A1265" s="20" t="s">
        <v>2142</v>
      </c>
      <c r="B1265" s="34">
        <v>15471.34</v>
      </c>
      <c r="C1265" s="6" t="s">
        <v>2141</v>
      </c>
      <c r="D1265" s="6" t="s">
        <v>22</v>
      </c>
      <c r="E1265" s="6" t="s">
        <v>14</v>
      </c>
      <c r="F1265" s="6" t="s">
        <v>2143</v>
      </c>
      <c r="G1265">
        <v>4</v>
      </c>
      <c r="H1265">
        <v>202304</v>
      </c>
      <c r="I1265" s="8">
        <v>72.83</v>
      </c>
      <c r="J1265" s="8">
        <v>5.59</v>
      </c>
      <c r="K1265" s="8">
        <v>5.67</v>
      </c>
      <c r="L1265" s="8">
        <v>6.14</v>
      </c>
      <c r="M1265" s="35" t="str">
        <f>INDEX(YahooDetails[], MATCH(ZACKS_Screener[Ticker], YahooDetails[Ticker],0), 3)</f>
        <v>Technology</v>
      </c>
      <c r="N1265" s="6" t="str">
        <f>INDEX(YahooDetails[], MATCH(ZACKS_Screener[Ticker], YahooDetails[Ticker],0), 2)</f>
        <v>Computer Hardware</v>
      </c>
      <c r="O126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1.4311270125223626E-2</v>
      </c>
      <c r="P126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8.2892416225749513E-2</v>
      </c>
      <c r="Q1265" s="17">
        <f>IFERROR(ZACKS_Screener[[#This Row],[Price]]/ZACKS_Screener[[#This Row],[EPS1]], "")</f>
        <v>12.844797178130511</v>
      </c>
      <c r="R1265" s="17">
        <f>IFERROR(ZACKS_Screener[[#This Row],[Price]]/ZACKS_Screener[[#This Row],[EPS2]], "")</f>
        <v>11.861563517915309</v>
      </c>
      <c r="S1265" s="17">
        <f>IFERROR(ZACKS_Screener[[#This Row],[PE1]]/(ZACKS_Screener[[#This Row],[EG1]]*100), "")</f>
        <v>8.9753020282186871</v>
      </c>
      <c r="T1265" s="17">
        <f>IFERROR(ZACKS_Screener[[#This Row],[PE2]]/(ZACKS_Screener[[#This Row],[EG2]]*100), "")</f>
        <v>1.4309588329059539</v>
      </c>
      <c r="U1265"/>
    </row>
    <row r="1266" spans="1:21" x14ac:dyDescent="0.25">
      <c r="A1266" s="20" t="s">
        <v>2145</v>
      </c>
      <c r="B1266" s="34">
        <v>4585.1499999999996</v>
      </c>
      <c r="C1266" s="6" t="s">
        <v>2144</v>
      </c>
      <c r="D1266" s="6" t="s">
        <v>13</v>
      </c>
      <c r="E1266" s="6" t="s">
        <v>51</v>
      </c>
      <c r="F1266" s="6" t="s">
        <v>817</v>
      </c>
      <c r="G1266">
        <v>12</v>
      </c>
      <c r="H1266">
        <v>202212</v>
      </c>
      <c r="I1266" s="8">
        <v>6.63</v>
      </c>
      <c r="J1266" s="8">
        <v>-0.53</v>
      </c>
      <c r="K1266" s="8">
        <v>0.47</v>
      </c>
      <c r="L1266" s="8">
        <v>0.28999999999999998</v>
      </c>
      <c r="M1266" s="35" t="str">
        <f>INDEX(YahooDetails[], MATCH(ZACKS_Screener[Ticker], YahooDetails[Ticker],0), 3)</f>
        <v>Consumer Defensive</v>
      </c>
      <c r="N1266" s="6" t="str">
        <f>INDEX(YahooDetails[], MATCH(ZACKS_Screener[Ticker], YahooDetails[Ticker],0), 2)</f>
        <v>Household &amp; Personal Products</v>
      </c>
      <c r="O126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26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-0.38297872340425532</v>
      </c>
      <c r="Q1266" s="17">
        <f>IFERROR(ZACKS_Screener[[#This Row],[Price]]/ZACKS_Screener[[#This Row],[EPS1]], "")</f>
        <v>14.106382978723405</v>
      </c>
      <c r="R1266" s="17">
        <f>IFERROR(ZACKS_Screener[[#This Row],[Price]]/ZACKS_Screener[[#This Row],[EPS2]], "")</f>
        <v>22.862068965517242</v>
      </c>
      <c r="S1266" s="17">
        <f>IFERROR(ZACKS_Screener[[#This Row],[PE1]]/(ZACKS_Screener[[#This Row],[EG1]]*100), "")</f>
        <v>0.14106382978723406</v>
      </c>
      <c r="T1266" s="17">
        <f>IFERROR(ZACKS_Screener[[#This Row],[PE2]]/(ZACKS_Screener[[#This Row],[EG2]]*100), "")</f>
        <v>-0.59695402298850575</v>
      </c>
      <c r="U1266"/>
    </row>
    <row r="1267" spans="1:21" x14ac:dyDescent="0.25">
      <c r="A1267" s="20" t="s">
        <v>4034</v>
      </c>
      <c r="B1267" s="34">
        <v>2120.46</v>
      </c>
      <c r="C1267" s="6" t="s">
        <v>4033</v>
      </c>
      <c r="D1267" s="6" t="s">
        <v>22</v>
      </c>
      <c r="E1267" s="6" t="s">
        <v>14</v>
      </c>
      <c r="F1267" s="6" t="s">
        <v>860</v>
      </c>
      <c r="G1267">
        <v>3</v>
      </c>
      <c r="H1267">
        <v>202303</v>
      </c>
      <c r="I1267" s="8">
        <v>29.76</v>
      </c>
      <c r="J1267" s="8">
        <v>2.1800000000000002</v>
      </c>
      <c r="K1267" s="8">
        <v>2.2400000000000002</v>
      </c>
      <c r="L1267" s="8">
        <v>2.3199999999999998</v>
      </c>
      <c r="M1267" s="35" t="str">
        <f>INDEX(YahooDetails[], MATCH(ZACKS_Screener[Ticker], YahooDetails[Ticker],0), 3)</f>
        <v>Technology</v>
      </c>
      <c r="N1267" s="6" t="str">
        <f>INDEX(YahooDetails[], MATCH(ZACKS_Screener[Ticker], YahooDetails[Ticker],0), 2)</f>
        <v>Software—Infrastructure</v>
      </c>
      <c r="O126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2.7522935779816536E-2</v>
      </c>
      <c r="P126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3.5714285714285546E-2</v>
      </c>
      <c r="Q1267" s="17">
        <f>IFERROR(ZACKS_Screener[[#This Row],[Price]]/ZACKS_Screener[[#This Row],[EPS1]], "")</f>
        <v>13.285714285714285</v>
      </c>
      <c r="R1267" s="17">
        <f>IFERROR(ZACKS_Screener[[#This Row],[Price]]/ZACKS_Screener[[#This Row],[EPS2]], "")</f>
        <v>12.827586206896553</v>
      </c>
      <c r="S1267" s="17">
        <f>IFERROR(ZACKS_Screener[[#This Row],[PE1]]/(ZACKS_Screener[[#This Row],[EG1]]*100), "")</f>
        <v>4.827142857142853</v>
      </c>
      <c r="T1267" s="17">
        <f>IFERROR(ZACKS_Screener[[#This Row],[PE2]]/(ZACKS_Screener[[#This Row],[EG2]]*100), "")</f>
        <v>3.5917241379310516</v>
      </c>
      <c r="U1267"/>
    </row>
    <row r="1268" spans="1:21" x14ac:dyDescent="0.25">
      <c r="A1268" s="20" t="s">
        <v>2147</v>
      </c>
      <c r="B1268" s="34">
        <v>62366.57</v>
      </c>
      <c r="C1268" s="6" t="s">
        <v>2146</v>
      </c>
      <c r="D1268" s="6" t="s">
        <v>22</v>
      </c>
      <c r="E1268" s="6" t="s">
        <v>14</v>
      </c>
      <c r="F1268" s="6" t="s">
        <v>1376</v>
      </c>
      <c r="G1268">
        <v>12</v>
      </c>
      <c r="H1268">
        <v>202212</v>
      </c>
      <c r="I1268" s="8">
        <v>95.25</v>
      </c>
      <c r="J1268" s="8">
        <v>5.0199999999999996</v>
      </c>
      <c r="K1268" s="8">
        <v>5.82</v>
      </c>
      <c r="L1268" s="8">
        <v>6.6</v>
      </c>
      <c r="M1268" s="35" t="str">
        <f>INDEX(YahooDetails[], MATCH(ZACKS_Screener[Ticker], YahooDetails[Ticker],0), 3)</f>
        <v>Communication Services</v>
      </c>
      <c r="N1268" s="6" t="str">
        <f>INDEX(YahooDetails[], MATCH(ZACKS_Screener[Ticker], YahooDetails[Ticker],0), 2)</f>
        <v>Electronic Gaming &amp; Multimedia</v>
      </c>
      <c r="O126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0.15936254980079698</v>
      </c>
      <c r="P126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0.13402061855670092</v>
      </c>
      <c r="Q1268" s="17">
        <f>IFERROR(ZACKS_Screener[[#This Row],[Price]]/ZACKS_Screener[[#This Row],[EPS1]], "")</f>
        <v>16.365979381443299</v>
      </c>
      <c r="R1268" s="17">
        <f>IFERROR(ZACKS_Screener[[#This Row],[Price]]/ZACKS_Screener[[#This Row],[EPS2]], "")</f>
        <v>14.431818181818183</v>
      </c>
      <c r="S1268" s="17">
        <f>IFERROR(ZACKS_Screener[[#This Row],[PE1]]/(ZACKS_Screener[[#This Row],[EG1]]*100), "")</f>
        <v>1.0269652061855661</v>
      </c>
      <c r="T1268" s="17">
        <f>IFERROR(ZACKS_Screener[[#This Row],[PE2]]/(ZACKS_Screener[[#This Row],[EG2]]*100), "")</f>
        <v>1.0768356643356654</v>
      </c>
      <c r="U1268"/>
    </row>
    <row r="1269" spans="1:21" x14ac:dyDescent="0.25">
      <c r="A1269" s="20" t="s">
        <v>2149</v>
      </c>
      <c r="B1269" s="34">
        <v>3844.71</v>
      </c>
      <c r="C1269" s="6" t="s">
        <v>2148</v>
      </c>
      <c r="D1269" s="6" t="s">
        <v>22</v>
      </c>
      <c r="E1269" s="6" t="s">
        <v>41</v>
      </c>
      <c r="F1269" s="6" t="s">
        <v>67</v>
      </c>
      <c r="G1269">
        <v>12</v>
      </c>
      <c r="H1269">
        <v>202212</v>
      </c>
      <c r="I1269" s="8">
        <v>43.62</v>
      </c>
      <c r="J1269" s="8">
        <v>-6.16</v>
      </c>
      <c r="K1269" s="8">
        <v>-5.33</v>
      </c>
      <c r="L1269" s="8">
        <v>-5.73</v>
      </c>
      <c r="M1269" s="35" t="str">
        <f>INDEX(YahooDetails[], MATCH(ZACKS_Screener[Ticker], YahooDetails[Ticker],0), 3)</f>
        <v>Healthcare</v>
      </c>
      <c r="N1269" s="6" t="str">
        <f>INDEX(YahooDetails[], MATCH(ZACKS_Screener[Ticker], YahooDetails[Ticker],0), 2)</f>
        <v>Biotechnology</v>
      </c>
      <c r="O126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0.13474025974025974</v>
      </c>
      <c r="P126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-7.5046904315197061E-2</v>
      </c>
      <c r="Q1269" s="17">
        <f>IFERROR(ZACKS_Screener[[#This Row],[Price]]/ZACKS_Screener[[#This Row],[EPS1]], "")</f>
        <v>-8.1838649155722312</v>
      </c>
      <c r="R1269" s="17">
        <f>IFERROR(ZACKS_Screener[[#This Row],[Price]]/ZACKS_Screener[[#This Row],[EPS2]], "")</f>
        <v>-7.6125654450261768</v>
      </c>
      <c r="S1269" s="17">
        <f>IFERROR(ZACKS_Screener[[#This Row],[PE1]]/(ZACKS_Screener[[#This Row],[EG1]]*100), "")</f>
        <v>-0.60738081783042097</v>
      </c>
      <c r="T1269" s="17">
        <f>IFERROR(ZACKS_Screener[[#This Row],[PE2]]/(ZACKS_Screener[[#This Row],[EG2]]*100), "")</f>
        <v>1.0143743455497372</v>
      </c>
      <c r="U1269"/>
    </row>
    <row r="1270" spans="1:21" x14ac:dyDescent="0.25">
      <c r="A1270" s="20" t="s">
        <v>2151</v>
      </c>
      <c r="B1270" s="34">
        <v>6893.6</v>
      </c>
      <c r="C1270" s="6" t="s">
        <v>2150</v>
      </c>
      <c r="D1270" s="6" t="s">
        <v>22</v>
      </c>
      <c r="E1270" s="6" t="s">
        <v>14</v>
      </c>
      <c r="F1270" s="6" t="s">
        <v>163</v>
      </c>
      <c r="G1270">
        <v>7</v>
      </c>
      <c r="H1270">
        <v>202207</v>
      </c>
      <c r="I1270" s="8">
        <v>29.24</v>
      </c>
      <c r="J1270" s="8">
        <v>-0.46</v>
      </c>
      <c r="K1270" s="8">
        <v>0.49</v>
      </c>
      <c r="L1270" s="8">
        <v>0.69</v>
      </c>
      <c r="M1270" s="35" t="str">
        <f>INDEX(YahooDetails[], MATCH(ZACKS_Screener[Ticker], YahooDetails[Ticker],0), 3)</f>
        <v>Technology</v>
      </c>
      <c r="N1270" s="6" t="str">
        <f>INDEX(YahooDetails[], MATCH(ZACKS_Screener[Ticker], YahooDetails[Ticker],0), 2)</f>
        <v>Software—Infrastructure</v>
      </c>
      <c r="O127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27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0.40816326530612235</v>
      </c>
      <c r="Q1270" s="17">
        <f>IFERROR(ZACKS_Screener[[#This Row],[Price]]/ZACKS_Screener[[#This Row],[EPS1]], "")</f>
        <v>59.673469387755098</v>
      </c>
      <c r="R1270" s="17">
        <f>IFERROR(ZACKS_Screener[[#This Row],[Price]]/ZACKS_Screener[[#This Row],[EPS2]], "")</f>
        <v>42.376811594202898</v>
      </c>
      <c r="S1270" s="17">
        <f>IFERROR(ZACKS_Screener[[#This Row],[PE1]]/(ZACKS_Screener[[#This Row],[EG1]]*100), "")</f>
        <v>0.59673469387755096</v>
      </c>
      <c r="T1270" s="17">
        <f>IFERROR(ZACKS_Screener[[#This Row],[PE2]]/(ZACKS_Screener[[#This Row],[EG2]]*100), "")</f>
        <v>1.0382318840579712</v>
      </c>
      <c r="U1270"/>
    </row>
    <row r="1271" spans="1:21" x14ac:dyDescent="0.25">
      <c r="A1271" s="20" t="s">
        <v>2153</v>
      </c>
      <c r="B1271" s="34">
        <v>29010.12</v>
      </c>
      <c r="C1271" s="6" t="s">
        <v>2152</v>
      </c>
      <c r="D1271" s="6" t="s">
        <v>13</v>
      </c>
      <c r="E1271" s="6" t="s">
        <v>130</v>
      </c>
      <c r="F1271" s="6" t="s">
        <v>685</v>
      </c>
      <c r="G1271">
        <v>12</v>
      </c>
      <c r="H1271">
        <v>202212</v>
      </c>
      <c r="I1271" s="8">
        <v>58.67</v>
      </c>
      <c r="J1271" s="8">
        <v>13.19</v>
      </c>
      <c r="K1271" s="8">
        <v>6.99</v>
      </c>
      <c r="L1271" s="8">
        <v>6.28</v>
      </c>
      <c r="M1271" s="35" t="str">
        <f>INDEX(YahooDetails[], MATCH(ZACKS_Screener[Ticker], YahooDetails[Ticker],0), 3)</f>
        <v>Basic Materials</v>
      </c>
      <c r="N1271" s="6" t="str">
        <f>INDEX(YahooDetails[], MATCH(ZACKS_Screener[Ticker], YahooDetails[Ticker],0), 2)</f>
        <v>Agricultural Inputs</v>
      </c>
      <c r="O127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-0.47005307050796052</v>
      </c>
      <c r="P127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-0.10157367668097281</v>
      </c>
      <c r="Q1271" s="17">
        <f>IFERROR(ZACKS_Screener[[#This Row],[Price]]/ZACKS_Screener[[#This Row],[EPS1]], "")</f>
        <v>8.3934191702432042</v>
      </c>
      <c r="R1271" s="17">
        <f>IFERROR(ZACKS_Screener[[#This Row],[Price]]/ZACKS_Screener[[#This Row],[EPS2]], "")</f>
        <v>9.3423566878980893</v>
      </c>
      <c r="S1271" s="17">
        <f>IFERROR(ZACKS_Screener[[#This Row],[PE1]]/(ZACKS_Screener[[#This Row],[EG1]]*100), "")</f>
        <v>-0.17856322396049656</v>
      </c>
      <c r="T1271" s="17">
        <f>IFERROR(ZACKS_Screener[[#This Row],[PE2]]/(ZACKS_Screener[[#This Row],[EG2]]*100), "")</f>
        <v>-0.91976159504799504</v>
      </c>
      <c r="U1271"/>
    </row>
    <row r="1272" spans="1:21" x14ac:dyDescent="0.25">
      <c r="A1272" s="20" t="s">
        <v>2155</v>
      </c>
      <c r="B1272" s="34">
        <v>5955.12</v>
      </c>
      <c r="C1272" s="6" t="s">
        <v>2154</v>
      </c>
      <c r="D1272" s="6" t="s">
        <v>22</v>
      </c>
      <c r="E1272" s="6" t="s">
        <v>41</v>
      </c>
      <c r="F1272" s="6" t="s">
        <v>153</v>
      </c>
      <c r="G1272">
        <v>12</v>
      </c>
      <c r="H1272">
        <v>202212</v>
      </c>
      <c r="I1272" s="8">
        <v>52.1</v>
      </c>
      <c r="J1272" s="8">
        <v>-5.57</v>
      </c>
      <c r="K1272" s="8">
        <v>-4.0599999999999996</v>
      </c>
      <c r="L1272" s="8">
        <v>-2.57</v>
      </c>
      <c r="M1272" s="35" t="str">
        <f>INDEX(YahooDetails[], MATCH(ZACKS_Screener[Ticker], YahooDetails[Ticker],0), 3)</f>
        <v>Healthcare</v>
      </c>
      <c r="N1272" s="6" t="str">
        <f>INDEX(YahooDetails[], MATCH(ZACKS_Screener[Ticker], YahooDetails[Ticker],0), 2)</f>
        <v>Diagnostics &amp; Research</v>
      </c>
      <c r="O127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0.27109515260323169</v>
      </c>
      <c r="P127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0.36699507389162561</v>
      </c>
      <c r="Q1272" s="17">
        <f>IFERROR(ZACKS_Screener[[#This Row],[Price]]/ZACKS_Screener[[#This Row],[EPS1]], "")</f>
        <v>-12.832512315270938</v>
      </c>
      <c r="R1272" s="17">
        <f>IFERROR(ZACKS_Screener[[#This Row],[Price]]/ZACKS_Screener[[#This Row],[EPS2]], "")</f>
        <v>-20.272373540856034</v>
      </c>
      <c r="S1272" s="17">
        <f>IFERROR(ZACKS_Screener[[#This Row],[PE1]]/(ZACKS_Screener[[#This Row],[EG1]]*100), "")</f>
        <v>-0.47335823573549068</v>
      </c>
      <c r="T1272" s="17">
        <f>IFERROR(ZACKS_Screener[[#This Row],[PE2]]/(ZACKS_Screener[[#This Row],[EG2]]*100), "")</f>
        <v>-0.55238816493876175</v>
      </c>
      <c r="U1272"/>
    </row>
    <row r="1273" spans="1:21" x14ac:dyDescent="0.25">
      <c r="A1273" s="20" t="s">
        <v>2157</v>
      </c>
      <c r="B1273" s="34">
        <v>15294.41</v>
      </c>
      <c r="C1273" s="6" t="s">
        <v>2156</v>
      </c>
      <c r="D1273" s="6" t="s">
        <v>22</v>
      </c>
      <c r="E1273" s="6" t="s">
        <v>37</v>
      </c>
      <c r="F1273" s="6" t="s">
        <v>404</v>
      </c>
      <c r="G1273">
        <v>12</v>
      </c>
      <c r="H1273">
        <v>202212</v>
      </c>
      <c r="I1273" s="8">
        <v>73.41</v>
      </c>
      <c r="J1273" s="8">
        <v>7.08</v>
      </c>
      <c r="K1273" s="8">
        <v>6.29</v>
      </c>
      <c r="L1273" s="8">
        <v>6.5</v>
      </c>
      <c r="M1273" s="35" t="str">
        <f>INDEX(YahooDetails[], MATCH(ZACKS_Screener[Ticker], YahooDetails[Ticker],0), 3)</f>
        <v>Financial Services</v>
      </c>
      <c r="N1273" s="6" t="str">
        <f>INDEX(YahooDetails[], MATCH(ZACKS_Screener[Ticker], YahooDetails[Ticker],0), 2)</f>
        <v>Asset Management</v>
      </c>
      <c r="O127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-0.1115819209039548</v>
      </c>
      <c r="P127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3.3386327503974557E-2</v>
      </c>
      <c r="Q1273" s="17">
        <f>IFERROR(ZACKS_Screener[[#This Row],[Price]]/ZACKS_Screener[[#This Row],[EPS1]], "")</f>
        <v>11.670906200317964</v>
      </c>
      <c r="R1273" s="17">
        <f>IFERROR(ZACKS_Screener[[#This Row],[Price]]/ZACKS_Screener[[#This Row],[EPS2]], "")</f>
        <v>11.293846153846154</v>
      </c>
      <c r="S1273" s="17">
        <f>IFERROR(ZACKS_Screener[[#This Row],[PE1]]/(ZACKS_Screener[[#This Row],[EG1]]*100), "")</f>
        <v>-1.0459495683322935</v>
      </c>
      <c r="T1273" s="17">
        <f>IFERROR(ZACKS_Screener[[#This Row],[PE2]]/(ZACKS_Screener[[#This Row],[EG2]]*100), "")</f>
        <v>3.3827758241758246</v>
      </c>
      <c r="U1273"/>
    </row>
    <row r="1274" spans="1:21" x14ac:dyDescent="0.25">
      <c r="A1274" s="20" t="s">
        <v>2159</v>
      </c>
      <c r="B1274" s="34">
        <v>36055.97</v>
      </c>
      <c r="C1274" s="6" t="s">
        <v>2158</v>
      </c>
      <c r="D1274" s="6" t="s">
        <v>13</v>
      </c>
      <c r="E1274" s="6" t="s">
        <v>85</v>
      </c>
      <c r="F1274" s="6" t="s">
        <v>286</v>
      </c>
      <c r="G1274">
        <v>12</v>
      </c>
      <c r="H1274">
        <v>202212</v>
      </c>
      <c r="I1274" s="8">
        <v>7.68</v>
      </c>
      <c r="J1274" s="8">
        <v>0.04</v>
      </c>
      <c r="K1274" s="8">
        <v>0.15</v>
      </c>
      <c r="L1274" s="8">
        <v>0.26</v>
      </c>
      <c r="M1274" s="35" t="str">
        <f>INDEX(YahooDetails[], MATCH(ZACKS_Screener[Ticker], YahooDetails[Ticker],0), 3)</f>
        <v>Financial Services</v>
      </c>
      <c r="N1274" s="6" t="str">
        <f>INDEX(YahooDetails[], MATCH(ZACKS_Screener[Ticker], YahooDetails[Ticker],0), 2)</f>
        <v>Banks—Diversified</v>
      </c>
      <c r="O127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2.7499999999999996</v>
      </c>
      <c r="P127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0.7333333333333335</v>
      </c>
      <c r="Q1274" s="17">
        <f>IFERROR(ZACKS_Screener[[#This Row],[Price]]/ZACKS_Screener[[#This Row],[EPS1]], "")</f>
        <v>51.2</v>
      </c>
      <c r="R1274" s="17">
        <f>IFERROR(ZACKS_Screener[[#This Row],[Price]]/ZACKS_Screener[[#This Row],[EPS2]], "")</f>
        <v>29.538461538461537</v>
      </c>
      <c r="S1274" s="17">
        <f>IFERROR(ZACKS_Screener[[#This Row],[PE1]]/(ZACKS_Screener[[#This Row],[EG1]]*100), "")</f>
        <v>0.18618181818181823</v>
      </c>
      <c r="T1274" s="17">
        <f>IFERROR(ZACKS_Screener[[#This Row],[PE2]]/(ZACKS_Screener[[#This Row],[EG2]]*100), "")</f>
        <v>0.40279720279720266</v>
      </c>
      <c r="U1274"/>
    </row>
    <row r="1275" spans="1:21" x14ac:dyDescent="0.25">
      <c r="A1275" s="20" t="s">
        <v>2161</v>
      </c>
      <c r="B1275" s="34">
        <v>37562.85</v>
      </c>
      <c r="C1275" s="6" t="s">
        <v>2160</v>
      </c>
      <c r="D1275" s="6" t="s">
        <v>13</v>
      </c>
      <c r="E1275" s="6" t="s">
        <v>130</v>
      </c>
      <c r="F1275" s="6" t="s">
        <v>756</v>
      </c>
      <c r="G1275">
        <v>12</v>
      </c>
      <c r="H1275">
        <v>202212</v>
      </c>
      <c r="I1275" s="8">
        <v>149.52000000000001</v>
      </c>
      <c r="J1275" s="8">
        <v>28.79</v>
      </c>
      <c r="K1275" s="8">
        <v>16.989999999999998</v>
      </c>
      <c r="L1275" s="8">
        <v>11.84</v>
      </c>
      <c r="M1275" s="35" t="str">
        <f>INDEX(YahooDetails[], MATCH(ZACKS_Screener[Ticker], YahooDetails[Ticker],0), 3)</f>
        <v>Basic Materials</v>
      </c>
      <c r="N1275" s="6" t="str">
        <f>INDEX(YahooDetails[], MATCH(ZACKS_Screener[Ticker], YahooDetails[Ticker],0), 2)</f>
        <v>Steel</v>
      </c>
      <c r="O127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-0.4098645362973255</v>
      </c>
      <c r="P127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-0.30311948204826361</v>
      </c>
      <c r="Q1275" s="17">
        <f>IFERROR(ZACKS_Screener[[#This Row],[Price]]/ZACKS_Screener[[#This Row],[EPS1]], "")</f>
        <v>8.8004708652148338</v>
      </c>
      <c r="R1275" s="17">
        <f>IFERROR(ZACKS_Screener[[#This Row],[Price]]/ZACKS_Screener[[#This Row],[EPS2]], "")</f>
        <v>12.628378378378379</v>
      </c>
      <c r="S1275" s="17">
        <f>IFERROR(ZACKS_Screener[[#This Row],[PE1]]/(ZACKS_Screener[[#This Row],[EG1]]*100), "")</f>
        <v>-0.214716573058928</v>
      </c>
      <c r="T1275" s="17">
        <f>IFERROR(ZACKS_Screener[[#This Row],[PE2]]/(ZACKS_Screener[[#This Row],[EG2]]*100), "")</f>
        <v>-0.41661388087116252</v>
      </c>
      <c r="U1275"/>
    </row>
    <row r="1276" spans="1:21" x14ac:dyDescent="0.25">
      <c r="A1276" s="20" t="s">
        <v>4040</v>
      </c>
      <c r="B1276" s="34">
        <v>2125.2399999999998</v>
      </c>
      <c r="C1276" s="6" t="s">
        <v>4039</v>
      </c>
      <c r="D1276" s="6" t="s">
        <v>22</v>
      </c>
      <c r="E1276" s="6" t="s">
        <v>41</v>
      </c>
      <c r="F1276" s="6" t="s">
        <v>61</v>
      </c>
      <c r="G1276">
        <v>12</v>
      </c>
      <c r="H1276">
        <v>202212</v>
      </c>
      <c r="I1276" s="8">
        <v>40.520000000000003</v>
      </c>
      <c r="J1276" s="8">
        <v>1.98</v>
      </c>
      <c r="K1276" s="8">
        <v>2.19</v>
      </c>
      <c r="L1276" s="8">
        <v>2.57</v>
      </c>
      <c r="M1276" s="35" t="str">
        <f>INDEX(YahooDetails[], MATCH(ZACKS_Screener[Ticker], YahooDetails[Ticker],0), 3)</f>
        <v>Healthcare</v>
      </c>
      <c r="N1276" s="6" t="str">
        <f>INDEX(YahooDetails[], MATCH(ZACKS_Screener[Ticker], YahooDetails[Ticker],0), 2)</f>
        <v>Medical Devices</v>
      </c>
      <c r="O127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0.10606060606060605</v>
      </c>
      <c r="P127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0.17351598173515978</v>
      </c>
      <c r="Q1276" s="17">
        <f>IFERROR(ZACKS_Screener[[#This Row],[Price]]/ZACKS_Screener[[#This Row],[EPS1]], "")</f>
        <v>18.502283105022833</v>
      </c>
      <c r="R1276" s="17">
        <f>IFERROR(ZACKS_Screener[[#This Row],[Price]]/ZACKS_Screener[[#This Row],[EPS2]], "")</f>
        <v>15.766536964980547</v>
      </c>
      <c r="S1276" s="17">
        <f>IFERROR(ZACKS_Screener[[#This Row],[PE1]]/(ZACKS_Screener[[#This Row],[EG1]]*100), "")</f>
        <v>1.7445009784735814</v>
      </c>
      <c r="T1276" s="17">
        <f>IFERROR(ZACKS_Screener[[#This Row],[PE2]]/(ZACKS_Screener[[#This Row],[EG2]]*100), "")</f>
        <v>0.90865041982387917</v>
      </c>
      <c r="U1276"/>
    </row>
    <row r="1277" spans="1:21" x14ac:dyDescent="0.25">
      <c r="A1277" s="20" t="s">
        <v>4042</v>
      </c>
      <c r="B1277" s="34">
        <v>2487.61</v>
      </c>
      <c r="C1277" s="6" t="s">
        <v>4041</v>
      </c>
      <c r="D1277" s="6" t="s">
        <v>22</v>
      </c>
      <c r="E1277" s="6" t="s">
        <v>41</v>
      </c>
      <c r="F1277" s="6" t="s">
        <v>67</v>
      </c>
      <c r="G1277">
        <v>12</v>
      </c>
      <c r="H1277">
        <v>202212</v>
      </c>
      <c r="I1277" s="8">
        <v>43.78</v>
      </c>
      <c r="J1277" s="8">
        <v>-1.65</v>
      </c>
      <c r="K1277" s="8">
        <v>-2.2200000000000002</v>
      </c>
      <c r="L1277" s="8">
        <v>-2.75</v>
      </c>
      <c r="M1277" s="35" t="str">
        <f>INDEX(YahooDetails[], MATCH(ZACKS_Screener[Ticker], YahooDetails[Ticker],0), 3)</f>
        <v>Healthcare</v>
      </c>
      <c r="N1277" s="6" t="str">
        <f>INDEX(YahooDetails[], MATCH(ZACKS_Screener[Ticker], YahooDetails[Ticker],0), 2)</f>
        <v>Biotechnology</v>
      </c>
      <c r="O127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-0.34545454545454563</v>
      </c>
      <c r="P127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-0.23873873873873863</v>
      </c>
      <c r="Q1277" s="17">
        <f>IFERROR(ZACKS_Screener[[#This Row],[Price]]/ZACKS_Screener[[#This Row],[EPS1]], "")</f>
        <v>-19.72072072072072</v>
      </c>
      <c r="R1277" s="17">
        <f>IFERROR(ZACKS_Screener[[#This Row],[Price]]/ZACKS_Screener[[#This Row],[EPS2]], "")</f>
        <v>-15.92</v>
      </c>
      <c r="S1277" s="17">
        <f>IFERROR(ZACKS_Screener[[#This Row],[PE1]]/(ZACKS_Screener[[#This Row],[EG1]]*100), "")</f>
        <v>0.57086296823138905</v>
      </c>
      <c r="T1277" s="17">
        <f>IFERROR(ZACKS_Screener[[#This Row],[PE2]]/(ZACKS_Screener[[#This Row],[EG2]]*100), "")</f>
        <v>0.66683773584905692</v>
      </c>
      <c r="U1277"/>
    </row>
    <row r="1278" spans="1:21" x14ac:dyDescent="0.25">
      <c r="A1278" s="20" t="s">
        <v>2163</v>
      </c>
      <c r="B1278" s="34">
        <v>4683.83</v>
      </c>
      <c r="C1278" s="6" t="s">
        <v>2162</v>
      </c>
      <c r="D1278" s="6" t="s">
        <v>22</v>
      </c>
      <c r="E1278" s="6" t="s">
        <v>41</v>
      </c>
      <c r="F1278" s="6" t="s">
        <v>153</v>
      </c>
      <c r="G1278">
        <v>12</v>
      </c>
      <c r="H1278">
        <v>202212</v>
      </c>
      <c r="I1278" s="8">
        <v>44.1</v>
      </c>
      <c r="J1278" s="8">
        <v>-0.88</v>
      </c>
      <c r="K1278" s="8">
        <v>-1.98</v>
      </c>
      <c r="L1278" s="8">
        <v>-2.16</v>
      </c>
      <c r="M1278" s="35" t="str">
        <f>INDEX(YahooDetails[], MATCH(ZACKS_Screener[Ticker], YahooDetails[Ticker],0), 3)</f>
        <v>Healthcare</v>
      </c>
      <c r="N1278" s="6" t="str">
        <f>INDEX(YahooDetails[], MATCH(ZACKS_Screener[Ticker], YahooDetails[Ticker],0), 2)</f>
        <v>Medical Devices</v>
      </c>
      <c r="O127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-1.25</v>
      </c>
      <c r="P127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-9.0909090909090995E-2</v>
      </c>
      <c r="Q1278" s="17">
        <f>IFERROR(ZACKS_Screener[[#This Row],[Price]]/ZACKS_Screener[[#This Row],[EPS1]], "")</f>
        <v>-22.272727272727273</v>
      </c>
      <c r="R1278" s="17">
        <f>IFERROR(ZACKS_Screener[[#This Row],[Price]]/ZACKS_Screener[[#This Row],[EPS2]], "")</f>
        <v>-20.416666666666664</v>
      </c>
      <c r="S1278" s="17">
        <f>IFERROR(ZACKS_Screener[[#This Row],[PE1]]/(ZACKS_Screener[[#This Row],[EG1]]*100), "")</f>
        <v>0.17818181818181819</v>
      </c>
      <c r="T1278" s="17">
        <f>IFERROR(ZACKS_Screener[[#This Row],[PE2]]/(ZACKS_Screener[[#This Row],[EG2]]*100), "")</f>
        <v>2.2458333333333309</v>
      </c>
      <c r="U1278"/>
    </row>
    <row r="1279" spans="1:21" x14ac:dyDescent="0.25">
      <c r="A1279" s="20" t="s">
        <v>2165</v>
      </c>
      <c r="B1279" s="34">
        <v>1082057.6299999999</v>
      </c>
      <c r="C1279" s="6" t="s">
        <v>2164</v>
      </c>
      <c r="D1279" s="6" t="s">
        <v>22</v>
      </c>
      <c r="E1279" s="6" t="s">
        <v>14</v>
      </c>
      <c r="F1279" s="6" t="s">
        <v>1614</v>
      </c>
      <c r="G1279">
        <v>1</v>
      </c>
      <c r="H1279">
        <v>202301</v>
      </c>
      <c r="I1279" s="8">
        <v>438.08</v>
      </c>
      <c r="J1279" s="8">
        <v>3.34</v>
      </c>
      <c r="K1279" s="8">
        <v>7.66</v>
      </c>
      <c r="L1279" s="8">
        <v>10.19</v>
      </c>
      <c r="M1279" s="35" t="str">
        <f>INDEX(YahooDetails[], MATCH(ZACKS_Screener[Ticker], YahooDetails[Ticker],0), 3)</f>
        <v>Technology</v>
      </c>
      <c r="N1279" s="6" t="str">
        <f>INDEX(YahooDetails[], MATCH(ZACKS_Screener[Ticker], YahooDetails[Ticker],0), 2)</f>
        <v>Semiconductors</v>
      </c>
      <c r="O127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1.2934131736526948</v>
      </c>
      <c r="P127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0.33028720626631847</v>
      </c>
      <c r="Q1279" s="17">
        <f>IFERROR(ZACKS_Screener[[#This Row],[Price]]/ZACKS_Screener[[#This Row],[EPS1]], "")</f>
        <v>57.190600522193208</v>
      </c>
      <c r="R1279" s="17">
        <f>IFERROR(ZACKS_Screener[[#This Row],[Price]]/ZACKS_Screener[[#This Row],[EPS2]], "")</f>
        <v>42.991167811579984</v>
      </c>
      <c r="S1279" s="17">
        <f>IFERROR(ZACKS_Screener[[#This Row],[PE1]]/(ZACKS_Screener[[#This Row],[EG1]]*100), "")</f>
        <v>0.44216806885214188</v>
      </c>
      <c r="T1279" s="17">
        <f>IFERROR(ZACKS_Screener[[#This Row],[PE2]]/(ZACKS_Screener[[#This Row],[EG2]]*100), "")</f>
        <v>1.3016298238604853</v>
      </c>
      <c r="U1279"/>
    </row>
    <row r="1280" spans="1:21" x14ac:dyDescent="0.25">
      <c r="A1280" s="20" t="s">
        <v>2167</v>
      </c>
      <c r="B1280" s="34">
        <v>3843.28</v>
      </c>
      <c r="C1280" s="6" t="s">
        <v>2166</v>
      </c>
      <c r="D1280" s="6" t="s">
        <v>22</v>
      </c>
      <c r="E1280" s="6" t="s">
        <v>85</v>
      </c>
      <c r="F1280" s="6" t="s">
        <v>981</v>
      </c>
      <c r="G1280">
        <v>12</v>
      </c>
      <c r="H1280">
        <v>202212</v>
      </c>
      <c r="I1280" s="8">
        <v>27.71</v>
      </c>
      <c r="J1280" s="8">
        <v>1.86</v>
      </c>
      <c r="K1280" s="8">
        <v>2.06</v>
      </c>
      <c r="L1280" s="8">
        <v>2.7</v>
      </c>
      <c r="M1280" s="35" t="str">
        <f>INDEX(YahooDetails[], MATCH(ZACKS_Screener[Ticker], YahooDetails[Ticker],0), 3)</f>
        <v>Technology</v>
      </c>
      <c r="N1280" s="6" t="str">
        <f>INDEX(YahooDetails[], MATCH(ZACKS_Screener[Ticker], YahooDetails[Ticker],0), 2)</f>
        <v>Software—Infrastructure</v>
      </c>
      <c r="O128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0.10752688172043008</v>
      </c>
      <c r="P128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0.31067961165048547</v>
      </c>
      <c r="Q1280" s="17">
        <f>IFERROR(ZACKS_Screener[[#This Row],[Price]]/ZACKS_Screener[[#This Row],[EPS1]], "")</f>
        <v>13.451456310679612</v>
      </c>
      <c r="R1280" s="17">
        <f>IFERROR(ZACKS_Screener[[#This Row],[Price]]/ZACKS_Screener[[#This Row],[EPS2]], "")</f>
        <v>10.262962962962963</v>
      </c>
      <c r="S1280" s="17">
        <f>IFERROR(ZACKS_Screener[[#This Row],[PE1]]/(ZACKS_Screener[[#This Row],[EG1]]*100), "")</f>
        <v>1.2509854368932043</v>
      </c>
      <c r="T1280" s="17">
        <f>IFERROR(ZACKS_Screener[[#This Row],[PE2]]/(ZACKS_Screener[[#This Row],[EG2]]*100), "")</f>
        <v>0.33033912037037033</v>
      </c>
      <c r="U1280"/>
    </row>
    <row r="1281" spans="1:21" x14ac:dyDescent="0.25">
      <c r="A1281" s="20" t="s">
        <v>2168</v>
      </c>
      <c r="B1281" s="34">
        <v>3246.76</v>
      </c>
      <c r="C1281" s="6" t="s">
        <v>4043</v>
      </c>
      <c r="D1281" s="6" t="s">
        <v>22</v>
      </c>
      <c r="E1281" s="6" t="s">
        <v>14</v>
      </c>
      <c r="F1281" s="6" t="s">
        <v>196</v>
      </c>
      <c r="G1281">
        <v>12</v>
      </c>
      <c r="H1281">
        <v>202212</v>
      </c>
      <c r="I1281" s="8">
        <v>113.03</v>
      </c>
      <c r="J1281" s="8">
        <v>5.07</v>
      </c>
      <c r="K1281" s="8">
        <v>4.18</v>
      </c>
      <c r="L1281" s="8">
        <v>5.07</v>
      </c>
      <c r="M1281" s="35" t="str">
        <f>INDEX(YahooDetails[], MATCH(ZACKS_Screener[Ticker], YahooDetails[Ticker],0), 3)</f>
        <v>Technology</v>
      </c>
      <c r="N1281" s="6" t="str">
        <f>INDEX(YahooDetails[], MATCH(ZACKS_Screener[Ticker], YahooDetails[Ticker],0), 2)</f>
        <v>Semiconductor Equipment &amp; Materials</v>
      </c>
      <c r="O128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-0.17554240631163717</v>
      </c>
      <c r="P128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0.21291866028708148</v>
      </c>
      <c r="Q1281" s="17">
        <f>IFERROR(ZACKS_Screener[[#This Row],[Price]]/ZACKS_Screener[[#This Row],[EPS1]], "")</f>
        <v>27.040669856459331</v>
      </c>
      <c r="R1281" s="17">
        <f>IFERROR(ZACKS_Screener[[#This Row],[Price]]/ZACKS_Screener[[#This Row],[EPS2]], "")</f>
        <v>22.293885601577909</v>
      </c>
      <c r="S1281" s="17">
        <f>IFERROR(ZACKS_Screener[[#This Row],[PE1]]/(ZACKS_Screener[[#This Row],[EG1]]*100), "")</f>
        <v>-1.5404066985645923</v>
      </c>
      <c r="T1281" s="17">
        <f>IFERROR(ZACKS_Screener[[#This Row],[PE2]]/(ZACKS_Screener[[#This Row],[EG2]]*100), "")</f>
        <v>1.0470611439842201</v>
      </c>
      <c r="U1281"/>
    </row>
    <row r="1282" spans="1:21" x14ac:dyDescent="0.25">
      <c r="A1282" s="20" t="s">
        <v>2170</v>
      </c>
      <c r="B1282" s="34">
        <v>362749.66</v>
      </c>
      <c r="C1282" s="6" t="s">
        <v>2169</v>
      </c>
      <c r="D1282" s="6" t="s">
        <v>13</v>
      </c>
      <c r="E1282" s="6" t="s">
        <v>41</v>
      </c>
      <c r="F1282" s="6" t="s">
        <v>42</v>
      </c>
      <c r="G1282">
        <v>12</v>
      </c>
      <c r="H1282">
        <v>202212</v>
      </c>
      <c r="I1282" s="8">
        <v>161.66999999999999</v>
      </c>
      <c r="J1282" s="8">
        <v>3.46</v>
      </c>
      <c r="K1282" s="8">
        <v>5.03</v>
      </c>
      <c r="L1282" s="8">
        <v>5.86</v>
      </c>
      <c r="M1282" s="35" t="str">
        <f>INDEX(YahooDetails[], MATCH(ZACKS_Screener[Ticker], YahooDetails[Ticker],0), 3)</f>
        <v>Healthcare</v>
      </c>
      <c r="N1282" s="6" t="str">
        <f>INDEX(YahooDetails[], MATCH(ZACKS_Screener[Ticker], YahooDetails[Ticker],0), 2)</f>
        <v>Biotechnology</v>
      </c>
      <c r="O128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0.45375722543352609</v>
      </c>
      <c r="P128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0.16500994035785288</v>
      </c>
      <c r="Q1282" s="17">
        <f>IFERROR(ZACKS_Screener[[#This Row],[Price]]/ZACKS_Screener[[#This Row],[EPS1]], "")</f>
        <v>32.141153081510929</v>
      </c>
      <c r="R1282" s="17">
        <f>IFERROR(ZACKS_Screener[[#This Row],[Price]]/ZACKS_Screener[[#This Row],[EPS2]], "")</f>
        <v>27.588737201365184</v>
      </c>
      <c r="S1282" s="17">
        <f>IFERROR(ZACKS_Screener[[#This Row],[PE1]]/(ZACKS_Screener[[#This Row],[EG1]]*100), "")</f>
        <v>0.70833369211482666</v>
      </c>
      <c r="T1282" s="17">
        <f>IFERROR(ZACKS_Screener[[#This Row],[PE2]]/(ZACKS_Screener[[#This Row],[EG2]]*100), "")</f>
        <v>1.6719439532875526</v>
      </c>
      <c r="U1282"/>
    </row>
    <row r="1283" spans="1:21" x14ac:dyDescent="0.25">
      <c r="A1283" s="20" t="s">
        <v>2171</v>
      </c>
      <c r="B1283" s="34">
        <v>19424.63</v>
      </c>
      <c r="C1283" s="6" t="s">
        <v>2171</v>
      </c>
      <c r="D1283" s="6" t="s">
        <v>13</v>
      </c>
      <c r="E1283" s="6" t="s">
        <v>26</v>
      </c>
      <c r="F1283" s="6" t="s">
        <v>959</v>
      </c>
      <c r="G1283">
        <v>12</v>
      </c>
      <c r="H1283">
        <v>202212</v>
      </c>
      <c r="I1283" s="8">
        <v>5982.4301999999998</v>
      </c>
      <c r="J1283" s="8">
        <v>491.82</v>
      </c>
      <c r="K1283" s="8">
        <v>408.58</v>
      </c>
      <c r="L1283" s="8">
        <v>375.64</v>
      </c>
      <c r="M1283" s="35" t="str">
        <f>INDEX(YahooDetails[], MATCH(ZACKS_Screener[Ticker], YahooDetails[Ticker],0), 3)</f>
        <v>Consumer Cyclical</v>
      </c>
      <c r="N1283" s="6" t="str">
        <f>INDEX(YahooDetails[], MATCH(ZACKS_Screener[Ticker], YahooDetails[Ticker],0), 2)</f>
        <v>Residential Construction</v>
      </c>
      <c r="O128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-0.16924891220365176</v>
      </c>
      <c r="P128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-8.0620686279308823E-2</v>
      </c>
      <c r="Q1283" s="17">
        <f>IFERROR(ZACKS_Screener[[#This Row],[Price]]/ZACKS_Screener[[#This Row],[EPS1]], "")</f>
        <v>14.642004503402026</v>
      </c>
      <c r="R1283" s="17">
        <f>IFERROR(ZACKS_Screener[[#This Row],[Price]]/ZACKS_Screener[[#This Row],[EPS2]], "")</f>
        <v>15.92596688318603</v>
      </c>
      <c r="S1283" s="17">
        <f>IFERROR(ZACKS_Screener[[#This Row],[PE1]]/(ZACKS_Screener[[#This Row],[EG1]]*100), "")</f>
        <v>-0.86511660918587019</v>
      </c>
      <c r="T1283" s="17">
        <f>IFERROR(ZACKS_Screener[[#This Row],[PE2]]/(ZACKS_Screener[[#This Row],[EG2]]*100), "")</f>
        <v>-1.975419413822753</v>
      </c>
      <c r="U1283"/>
    </row>
    <row r="1284" spans="1:21" x14ac:dyDescent="0.25">
      <c r="A1284" s="20" t="s">
        <v>2173</v>
      </c>
      <c r="B1284" s="34">
        <v>213698.08</v>
      </c>
      <c r="C1284" s="6" t="s">
        <v>2172</v>
      </c>
      <c r="D1284" s="6" t="s">
        <v>13</v>
      </c>
      <c r="E1284" s="6" t="s">
        <v>41</v>
      </c>
      <c r="F1284" s="6" t="s">
        <v>42</v>
      </c>
      <c r="G1284">
        <v>12</v>
      </c>
      <c r="H1284">
        <v>202212</v>
      </c>
      <c r="I1284" s="8">
        <v>100.82</v>
      </c>
      <c r="J1284" s="8">
        <v>6.1</v>
      </c>
      <c r="K1284" s="8">
        <v>6.74</v>
      </c>
      <c r="L1284" s="8">
        <v>7.28</v>
      </c>
      <c r="M1284" s="35" t="str">
        <f>INDEX(YahooDetails[], MATCH(ZACKS_Screener[Ticker], YahooDetails[Ticker],0), 3)</f>
        <v>Healthcare</v>
      </c>
      <c r="N1284" s="6" t="str">
        <f>INDEX(YahooDetails[], MATCH(ZACKS_Screener[Ticker], YahooDetails[Ticker],0), 2)</f>
        <v>Drug Manufacturers—General</v>
      </c>
      <c r="O128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0.10491803278688534</v>
      </c>
      <c r="P128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8.0118694362017809E-2</v>
      </c>
      <c r="Q1284" s="17">
        <f>IFERROR(ZACKS_Screener[[#This Row],[Price]]/ZACKS_Screener[[#This Row],[EPS1]], "")</f>
        <v>14.958456973293767</v>
      </c>
      <c r="R1284" s="17">
        <f>IFERROR(ZACKS_Screener[[#This Row],[Price]]/ZACKS_Screener[[#This Row],[EPS2]], "")</f>
        <v>13.848901098901097</v>
      </c>
      <c r="S1284" s="17">
        <f>IFERROR(ZACKS_Screener[[#This Row],[PE1]]/(ZACKS_Screener[[#This Row],[EG1]]*100), "")</f>
        <v>1.4257279302670609</v>
      </c>
      <c r="T1284" s="17">
        <f>IFERROR(ZACKS_Screener[[#This Row],[PE2]]/(ZACKS_Screener[[#This Row],[EG2]]*100), "")</f>
        <v>1.7285480260480255</v>
      </c>
      <c r="U1284"/>
    </row>
    <row r="1285" spans="1:21" x14ac:dyDescent="0.25">
      <c r="A1285" s="20" t="s">
        <v>2175</v>
      </c>
      <c r="B1285" s="34">
        <v>5477.47</v>
      </c>
      <c r="C1285" s="6" t="s">
        <v>2174</v>
      </c>
      <c r="D1285" s="6" t="s">
        <v>13</v>
      </c>
      <c r="E1285" s="6" t="s">
        <v>41</v>
      </c>
      <c r="F1285" s="6" t="s">
        <v>61</v>
      </c>
      <c r="G1285">
        <v>12</v>
      </c>
      <c r="H1285">
        <v>202212</v>
      </c>
      <c r="I1285" s="8">
        <v>33.46</v>
      </c>
      <c r="J1285" s="8">
        <v>1.94</v>
      </c>
      <c r="K1285" s="8">
        <v>1.86</v>
      </c>
      <c r="L1285" s="8">
        <v>2.13</v>
      </c>
      <c r="M1285" s="35" t="str">
        <f>INDEX(YahooDetails[], MATCH(ZACKS_Screener[Ticker], YahooDetails[Ticker],0), 3)</f>
        <v>Healthcare</v>
      </c>
      <c r="N1285" s="6" t="str">
        <f>INDEX(YahooDetails[], MATCH(ZACKS_Screener[Ticker], YahooDetails[Ticker],0), 2)</f>
        <v>Medical Instruments &amp; Supplies</v>
      </c>
      <c r="O128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-4.1237113402061779E-2</v>
      </c>
      <c r="P128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0.14516129032258052</v>
      </c>
      <c r="Q1285" s="17">
        <f>IFERROR(ZACKS_Screener[[#This Row],[Price]]/ZACKS_Screener[[#This Row],[EPS1]], "")</f>
        <v>17.989247311827956</v>
      </c>
      <c r="R1285" s="17">
        <f>IFERROR(ZACKS_Screener[[#This Row],[Price]]/ZACKS_Screener[[#This Row],[EPS2]], "")</f>
        <v>15.708920187793428</v>
      </c>
      <c r="S1285" s="17">
        <f>IFERROR(ZACKS_Screener[[#This Row],[PE1]]/(ZACKS_Screener[[#This Row],[EG1]]*100), "")</f>
        <v>-4.3623924731182875</v>
      </c>
      <c r="T1285" s="17">
        <f>IFERROR(ZACKS_Screener[[#This Row],[PE2]]/(ZACKS_Screener[[#This Row],[EG2]]*100), "")</f>
        <v>1.082170057381326</v>
      </c>
      <c r="U1285"/>
    </row>
    <row r="1286" spans="1:21" x14ac:dyDescent="0.25">
      <c r="A1286" s="20" t="s">
        <v>2177</v>
      </c>
      <c r="B1286" s="34">
        <v>7905.63</v>
      </c>
      <c r="C1286" s="6" t="s">
        <v>2176</v>
      </c>
      <c r="D1286" s="6" t="s">
        <v>13</v>
      </c>
      <c r="E1286" s="6" t="s">
        <v>14</v>
      </c>
      <c r="F1286" s="6" t="s">
        <v>595</v>
      </c>
      <c r="G1286">
        <v>12</v>
      </c>
      <c r="H1286">
        <v>202212</v>
      </c>
      <c r="I1286" s="8">
        <v>47.72</v>
      </c>
      <c r="J1286" s="8">
        <v>2.4</v>
      </c>
      <c r="K1286" s="8">
        <v>2.78</v>
      </c>
      <c r="L1286" s="8">
        <v>3</v>
      </c>
      <c r="M1286" s="35" t="str">
        <f>INDEX(YahooDetails[], MATCH(ZACKS_Screener[Ticker], YahooDetails[Ticker],0), 3)</f>
        <v>Industrials</v>
      </c>
      <c r="N1286" s="6" t="str">
        <f>INDEX(YahooDetails[], MATCH(ZACKS_Screener[Ticker], YahooDetails[Ticker],0), 2)</f>
        <v>Electrical Equipment &amp; Parts</v>
      </c>
      <c r="O128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0.1583333333333333</v>
      </c>
      <c r="P128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7.9136690647482091E-2</v>
      </c>
      <c r="Q1286" s="17">
        <f>IFERROR(ZACKS_Screener[[#This Row],[Price]]/ZACKS_Screener[[#This Row],[EPS1]], "")</f>
        <v>17.165467625899282</v>
      </c>
      <c r="R1286" s="17">
        <f>IFERROR(ZACKS_Screener[[#This Row],[Price]]/ZACKS_Screener[[#This Row],[EPS2]], "")</f>
        <v>15.906666666666666</v>
      </c>
      <c r="S1286" s="17">
        <f>IFERROR(ZACKS_Screener[[#This Row],[PE1]]/(ZACKS_Screener[[#This Row],[EG1]]*100), "")</f>
        <v>1.084134797425218</v>
      </c>
      <c r="T1286" s="17">
        <f>IFERROR(ZACKS_Screener[[#This Row],[PE2]]/(ZACKS_Screener[[#This Row],[EG2]]*100), "")</f>
        <v>2.0100242424242403</v>
      </c>
      <c r="U1286"/>
    </row>
    <row r="1287" spans="1:21" x14ac:dyDescent="0.25">
      <c r="A1287" s="20" t="s">
        <v>2179</v>
      </c>
      <c r="B1287" s="34">
        <v>3495.01</v>
      </c>
      <c r="C1287" s="6" t="s">
        <v>2178</v>
      </c>
      <c r="D1287" s="6" t="s">
        <v>22</v>
      </c>
      <c r="E1287" s="6" t="s">
        <v>118</v>
      </c>
      <c r="F1287" s="6" t="s">
        <v>119</v>
      </c>
      <c r="G1287">
        <v>12</v>
      </c>
      <c r="H1287">
        <v>202212</v>
      </c>
      <c r="I1287" s="8">
        <v>58.45</v>
      </c>
      <c r="J1287" s="8">
        <v>3.18</v>
      </c>
      <c r="K1287" s="8">
        <v>3.48</v>
      </c>
      <c r="L1287" s="8">
        <v>3.58</v>
      </c>
      <c r="M1287" s="35" t="str">
        <f>INDEX(YahooDetails[], MATCH(ZACKS_Screener[Ticker], YahooDetails[Ticker],0), 3)</f>
        <v>Utilities</v>
      </c>
      <c r="N1287" s="6" t="str">
        <f>INDEX(YahooDetails[], MATCH(ZACKS_Screener[Ticker], YahooDetails[Ticker],0), 2)</f>
        <v>Utilities—Diversified</v>
      </c>
      <c r="O128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9.4339622641509371E-2</v>
      </c>
      <c r="P128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2.8735632183908073E-2</v>
      </c>
      <c r="Q1287" s="17">
        <f>IFERROR(ZACKS_Screener[[#This Row],[Price]]/ZACKS_Screener[[#This Row],[EPS1]], "")</f>
        <v>16.795977011494255</v>
      </c>
      <c r="R1287" s="17">
        <f>IFERROR(ZACKS_Screener[[#This Row],[Price]]/ZACKS_Screener[[#This Row],[EPS2]], "")</f>
        <v>16.326815642458101</v>
      </c>
      <c r="S1287" s="17">
        <f>IFERROR(ZACKS_Screener[[#This Row],[PE1]]/(ZACKS_Screener[[#This Row],[EG1]]*100), "")</f>
        <v>1.7803735632183924</v>
      </c>
      <c r="T1287" s="17">
        <f>IFERROR(ZACKS_Screener[[#This Row],[PE2]]/(ZACKS_Screener[[#This Row],[EG2]]*100), "")</f>
        <v>5.6817318435754132</v>
      </c>
      <c r="U1287"/>
    </row>
    <row r="1288" spans="1:21" x14ac:dyDescent="0.25">
      <c r="A1288" s="20" t="s">
        <v>2181</v>
      </c>
      <c r="B1288" s="34">
        <v>28158.28</v>
      </c>
      <c r="C1288" s="6" t="s">
        <v>2180</v>
      </c>
      <c r="D1288" s="6" t="s">
        <v>13</v>
      </c>
      <c r="E1288" s="6" t="s">
        <v>37</v>
      </c>
      <c r="F1288" s="6" t="s">
        <v>418</v>
      </c>
      <c r="G1288">
        <v>12</v>
      </c>
      <c r="H1288">
        <v>202212</v>
      </c>
      <c r="I1288" s="8">
        <v>6.26</v>
      </c>
      <c r="J1288" s="8">
        <v>0.9</v>
      </c>
      <c r="K1288" s="8">
        <v>1.18</v>
      </c>
      <c r="L1288" s="8">
        <v>1.32</v>
      </c>
      <c r="M1288" s="35" t="str">
        <f>INDEX(YahooDetails[], MATCH(ZACKS_Screener[Ticker], YahooDetails[Ticker],0), 3)</f>
        <v>Financial Services</v>
      </c>
      <c r="N1288" s="6" t="str">
        <f>INDEX(YahooDetails[], MATCH(ZACKS_Screener[Ticker], YahooDetails[Ticker],0), 2)</f>
        <v>Banks—Diversified</v>
      </c>
      <c r="O128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0.31111111111111101</v>
      </c>
      <c r="P128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0.11864406779661028</v>
      </c>
      <c r="Q1288" s="17">
        <f>IFERROR(ZACKS_Screener[[#This Row],[Price]]/ZACKS_Screener[[#This Row],[EPS1]], "")</f>
        <v>5.3050847457627119</v>
      </c>
      <c r="R1288" s="17">
        <f>IFERROR(ZACKS_Screener[[#This Row],[Price]]/ZACKS_Screener[[#This Row],[EPS2]], "")</f>
        <v>4.7424242424242422</v>
      </c>
      <c r="S1288" s="17">
        <f>IFERROR(ZACKS_Screener[[#This Row],[PE1]]/(ZACKS_Screener[[#This Row],[EG1]]*100), "")</f>
        <v>0.17052058111380153</v>
      </c>
      <c r="T1288" s="17">
        <f>IFERROR(ZACKS_Screener[[#This Row],[PE2]]/(ZACKS_Screener[[#This Row],[EG2]]*100), "")</f>
        <v>0.39971861471861431</v>
      </c>
      <c r="U1288"/>
    </row>
    <row r="1289" spans="1:21" x14ac:dyDescent="0.25">
      <c r="A1289" s="20" t="s">
        <v>2183</v>
      </c>
      <c r="B1289" s="34">
        <v>3424.61</v>
      </c>
      <c r="C1289" s="6" t="s">
        <v>2182</v>
      </c>
      <c r="D1289" s="6" t="s">
        <v>22</v>
      </c>
      <c r="E1289" s="6" t="s">
        <v>51</v>
      </c>
      <c r="F1289" s="6" t="s">
        <v>76</v>
      </c>
      <c r="G1289">
        <v>12</v>
      </c>
      <c r="H1289">
        <v>202212</v>
      </c>
      <c r="I1289" s="8">
        <v>8.27</v>
      </c>
      <c r="J1289" s="8">
        <v>1.57</v>
      </c>
      <c r="K1289" s="8">
        <v>0.97</v>
      </c>
      <c r="L1289" s="8">
        <v>1.22</v>
      </c>
      <c r="M1289" s="35" t="str">
        <f>INDEX(YahooDetails[], MATCH(ZACKS_Screener[Ticker], YahooDetails[Ticker],0), 3)</f>
        <v>Consumer Defensive</v>
      </c>
      <c r="N1289" s="6" t="str">
        <f>INDEX(YahooDetails[], MATCH(ZACKS_Screener[Ticker], YahooDetails[Ticker],0), 2)</f>
        <v>Household &amp; Personal Products</v>
      </c>
      <c r="O128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-0.38216560509554143</v>
      </c>
      <c r="P128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0.25773195876288663</v>
      </c>
      <c r="Q1289" s="17">
        <f>IFERROR(ZACKS_Screener[[#This Row],[Price]]/ZACKS_Screener[[#This Row],[EPS1]], "")</f>
        <v>8.5257731958762886</v>
      </c>
      <c r="R1289" s="17">
        <f>IFERROR(ZACKS_Screener[[#This Row],[Price]]/ZACKS_Screener[[#This Row],[EPS2]], "")</f>
        <v>6.778688524590164</v>
      </c>
      <c r="S1289" s="17">
        <f>IFERROR(ZACKS_Screener[[#This Row],[PE1]]/(ZACKS_Screener[[#This Row],[EG1]]*100), "")</f>
        <v>-0.22309106529209621</v>
      </c>
      <c r="T1289" s="17">
        <f>IFERROR(ZACKS_Screener[[#This Row],[PE2]]/(ZACKS_Screener[[#This Row],[EG2]]*100), "")</f>
        <v>0.26301311475409833</v>
      </c>
      <c r="U1289"/>
    </row>
    <row r="1290" spans="1:21" x14ac:dyDescent="0.25">
      <c r="A1290" s="20" t="s">
        <v>2185</v>
      </c>
      <c r="B1290" s="34">
        <v>11096.52</v>
      </c>
      <c r="C1290" s="6" t="s">
        <v>2184</v>
      </c>
      <c r="D1290" s="6" t="s">
        <v>22</v>
      </c>
      <c r="E1290" s="6" t="s">
        <v>330</v>
      </c>
      <c r="F1290" s="6" t="s">
        <v>1636</v>
      </c>
      <c r="G1290">
        <v>6</v>
      </c>
      <c r="H1290">
        <v>202206</v>
      </c>
      <c r="I1290" s="8">
        <v>19.350000000000001</v>
      </c>
      <c r="J1290" s="8">
        <v>1.2</v>
      </c>
      <c r="M1290" s="35" t="str">
        <f>INDEX(YahooDetails[], MATCH(ZACKS_Screener[Ticker], YahooDetails[Ticker],0), 3)</f>
        <v>Communication Services</v>
      </c>
      <c r="N1290" s="6" t="str">
        <f>INDEX(YahooDetails[], MATCH(ZACKS_Screener[Ticker], YahooDetails[Ticker],0), 2)</f>
        <v>Entertainment</v>
      </c>
      <c r="O129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290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290" s="17" t="str">
        <f>IFERROR(ZACKS_Screener[[#This Row],[Price]]/ZACKS_Screener[[#This Row],[EPS1]], "")</f>
        <v/>
      </c>
      <c r="R1290" s="17" t="str">
        <f>IFERROR(ZACKS_Screener[[#This Row],[Price]]/ZACKS_Screener[[#This Row],[EPS2]], "")</f>
        <v/>
      </c>
      <c r="S1290" s="17" t="str">
        <f>IFERROR(ZACKS_Screener[[#This Row],[PE1]]/(ZACKS_Screener[[#This Row],[EG1]]*100), "")</f>
        <v/>
      </c>
      <c r="T1290" s="17" t="str">
        <f>IFERROR(ZACKS_Screener[[#This Row],[PE2]]/(ZACKS_Screener[[#This Row],[EG2]]*100), "")</f>
        <v/>
      </c>
      <c r="U1290"/>
    </row>
    <row r="1291" spans="1:21" x14ac:dyDescent="0.25">
      <c r="A1291" s="20" t="s">
        <v>2186</v>
      </c>
      <c r="B1291" s="34">
        <v>10947.42</v>
      </c>
      <c r="C1291" s="6" t="s">
        <v>2184</v>
      </c>
      <c r="D1291" s="6" t="s">
        <v>22</v>
      </c>
      <c r="E1291" s="6" t="s">
        <v>330</v>
      </c>
      <c r="F1291" s="6" t="s">
        <v>1636</v>
      </c>
      <c r="G1291">
        <v>6</v>
      </c>
      <c r="H1291">
        <v>202206</v>
      </c>
      <c r="I1291" s="8">
        <v>19.09</v>
      </c>
      <c r="J1291" s="8">
        <v>1.2</v>
      </c>
      <c r="K1291" s="8">
        <v>0.44</v>
      </c>
      <c r="L1291" s="8">
        <v>0.81</v>
      </c>
      <c r="M1291" s="35" t="str">
        <f>INDEX(YahooDetails[], MATCH(ZACKS_Screener[Ticker], YahooDetails[Ticker],0), 3)</f>
        <v>Communication Services</v>
      </c>
      <c r="N1291" s="6" t="str">
        <f>INDEX(YahooDetails[], MATCH(ZACKS_Screener[Ticker], YahooDetails[Ticker],0), 2)</f>
        <v>Entertainment</v>
      </c>
      <c r="O129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-0.63333333333333341</v>
      </c>
      <c r="P129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0.84090909090909105</v>
      </c>
      <c r="Q1291" s="17">
        <f>IFERROR(ZACKS_Screener[[#This Row],[Price]]/ZACKS_Screener[[#This Row],[EPS1]], "")</f>
        <v>43.386363636363633</v>
      </c>
      <c r="R1291" s="17">
        <f>IFERROR(ZACKS_Screener[[#This Row],[Price]]/ZACKS_Screener[[#This Row],[EPS2]], "")</f>
        <v>23.567901234567898</v>
      </c>
      <c r="S1291" s="17">
        <f>IFERROR(ZACKS_Screener[[#This Row],[PE1]]/(ZACKS_Screener[[#This Row],[EG1]]*100), "")</f>
        <v>-0.68504784688995202</v>
      </c>
      <c r="T1291" s="17">
        <f>IFERROR(ZACKS_Screener[[#This Row],[PE2]]/(ZACKS_Screener[[#This Row],[EG2]]*100), "")</f>
        <v>0.28026693360026683</v>
      </c>
      <c r="U1291"/>
    </row>
    <row r="1292" spans="1:21" x14ac:dyDescent="0.25">
      <c r="A1292" s="20" t="s">
        <v>4046</v>
      </c>
      <c r="B1292" s="34">
        <v>3096.53</v>
      </c>
      <c r="C1292" s="6" t="s">
        <v>4045</v>
      </c>
      <c r="D1292" s="6" t="s">
        <v>22</v>
      </c>
      <c r="E1292" s="6" t="s">
        <v>85</v>
      </c>
      <c r="F1292" s="6" t="s">
        <v>286</v>
      </c>
      <c r="G1292">
        <v>12</v>
      </c>
      <c r="H1292">
        <v>202212</v>
      </c>
      <c r="I1292" s="8">
        <v>10.82</v>
      </c>
      <c r="J1292" s="8">
        <v>-0.17</v>
      </c>
      <c r="M1292" s="35" t="str">
        <f>INDEX(YahooDetails[], MATCH(ZACKS_Screener[Ticker], YahooDetails[Ticker],0), 3)</f>
        <v>Consumer Cyclical</v>
      </c>
      <c r="N1292" s="6" t="str">
        <f>INDEX(YahooDetails[], MATCH(ZACKS_Screener[Ticker], YahooDetails[Ticker],0), 2)</f>
        <v>Auto Manufacturers</v>
      </c>
      <c r="O129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292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292" s="17" t="str">
        <f>IFERROR(ZACKS_Screener[[#This Row],[Price]]/ZACKS_Screener[[#This Row],[EPS1]], "")</f>
        <v/>
      </c>
      <c r="R1292" s="17" t="str">
        <f>IFERROR(ZACKS_Screener[[#This Row],[Price]]/ZACKS_Screener[[#This Row],[EPS2]], "")</f>
        <v/>
      </c>
      <c r="S1292" s="17" t="str">
        <f>IFERROR(ZACKS_Screener[[#This Row],[PE1]]/(ZACKS_Screener[[#This Row],[EG1]]*100), "")</f>
        <v/>
      </c>
      <c r="T1292" s="17" t="str">
        <f>IFERROR(ZACKS_Screener[[#This Row],[PE2]]/(ZACKS_Screener[[#This Row],[EG2]]*100), "")</f>
        <v/>
      </c>
      <c r="U1292"/>
    </row>
    <row r="1293" spans="1:21" x14ac:dyDescent="0.25">
      <c r="A1293" s="20" t="s">
        <v>4048</v>
      </c>
      <c r="B1293" s="34">
        <v>2321.73</v>
      </c>
      <c r="C1293" s="6" t="s">
        <v>4047</v>
      </c>
      <c r="D1293" s="6" t="s">
        <v>13</v>
      </c>
      <c r="E1293" s="6" t="s">
        <v>130</v>
      </c>
      <c r="F1293" s="6" t="s">
        <v>482</v>
      </c>
      <c r="G1293">
        <v>12</v>
      </c>
      <c r="H1293">
        <v>202212</v>
      </c>
      <c r="I1293" s="8">
        <v>4.74</v>
      </c>
      <c r="J1293" s="8">
        <v>-0.09</v>
      </c>
      <c r="K1293" s="8">
        <v>-0.06</v>
      </c>
      <c r="L1293" s="8">
        <v>-0.1</v>
      </c>
      <c r="M1293" s="35" t="str">
        <f>INDEX(YahooDetails[], MATCH(ZACKS_Screener[Ticker], YahooDetails[Ticker],0), 3)</f>
        <v>Energy</v>
      </c>
      <c r="N1293" s="6" t="str">
        <f>INDEX(YahooDetails[], MATCH(ZACKS_Screener[Ticker], YahooDetails[Ticker],0), 2)</f>
        <v>Uranium</v>
      </c>
      <c r="O129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0.33333333333333331</v>
      </c>
      <c r="P129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-0.66666666666666685</v>
      </c>
      <c r="Q1293" s="17">
        <f>IFERROR(ZACKS_Screener[[#This Row],[Price]]/ZACKS_Screener[[#This Row],[EPS1]], "")</f>
        <v>-79</v>
      </c>
      <c r="R1293" s="17">
        <f>IFERROR(ZACKS_Screener[[#This Row],[Price]]/ZACKS_Screener[[#This Row],[EPS2]], "")</f>
        <v>-47.4</v>
      </c>
      <c r="S1293" s="17">
        <f>IFERROR(ZACKS_Screener[[#This Row],[PE1]]/(ZACKS_Screener[[#This Row],[EG1]]*100), "")</f>
        <v>-2.3700000000000006</v>
      </c>
      <c r="T1293" s="17">
        <f>IFERROR(ZACKS_Screener[[#This Row],[PE2]]/(ZACKS_Screener[[#This Row],[EG2]]*100), "")</f>
        <v>0.71099999999999974</v>
      </c>
      <c r="U1293"/>
    </row>
    <row r="1294" spans="1:21" x14ac:dyDescent="0.25">
      <c r="A1294" s="20" t="s">
        <v>2188</v>
      </c>
      <c r="B1294" s="34">
        <v>50706.3</v>
      </c>
      <c r="C1294" s="6" t="s">
        <v>2187</v>
      </c>
      <c r="D1294" s="6" t="s">
        <v>22</v>
      </c>
      <c r="E1294" s="6" t="s">
        <v>14</v>
      </c>
      <c r="F1294" s="6" t="s">
        <v>101</v>
      </c>
      <c r="G1294">
        <v>12</v>
      </c>
      <c r="H1294">
        <v>202212</v>
      </c>
      <c r="I1294" s="8">
        <v>195.4</v>
      </c>
      <c r="J1294" s="8">
        <v>15.72</v>
      </c>
      <c r="K1294" s="8">
        <v>13.29</v>
      </c>
      <c r="L1294" s="8">
        <v>14.38</v>
      </c>
      <c r="M1294" s="35" t="str">
        <f>INDEX(YahooDetails[], MATCH(ZACKS_Screener[Ticker], YahooDetails[Ticker],0), 3)</f>
        <v>Technology</v>
      </c>
      <c r="N1294" s="6" t="str">
        <f>INDEX(YahooDetails[], MATCH(ZACKS_Screener[Ticker], YahooDetails[Ticker],0), 2)</f>
        <v>Semiconductors</v>
      </c>
      <c r="O129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-0.15458015267175582</v>
      </c>
      <c r="P129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8.2016553799849637E-2</v>
      </c>
      <c r="Q1294" s="17">
        <f>IFERROR(ZACKS_Screener[[#This Row],[Price]]/ZACKS_Screener[[#This Row],[EPS1]], "")</f>
        <v>14.702784048156509</v>
      </c>
      <c r="R1294" s="17">
        <f>IFERROR(ZACKS_Screener[[#This Row],[Price]]/ZACKS_Screener[[#This Row],[EPS2]], "")</f>
        <v>13.588317107093184</v>
      </c>
      <c r="S1294" s="17">
        <f>IFERROR(ZACKS_Screener[[#This Row],[PE1]]/(ZACKS_Screener[[#This Row],[EG1]]*100), "")</f>
        <v>-0.95114306681901317</v>
      </c>
      <c r="T1294" s="17">
        <f>IFERROR(ZACKS_Screener[[#This Row],[PE2]]/(ZACKS_Screener[[#This Row],[EG2]]*100), "")</f>
        <v>1.6567773793877811</v>
      </c>
      <c r="U1294"/>
    </row>
    <row r="1295" spans="1:21" x14ac:dyDescent="0.25">
      <c r="A1295" s="20" t="s">
        <v>2190</v>
      </c>
      <c r="B1295" s="34">
        <v>5826.53</v>
      </c>
      <c r="C1295" s="6" t="s">
        <v>2189</v>
      </c>
      <c r="D1295" s="6" t="s">
        <v>22</v>
      </c>
      <c r="E1295" s="6" t="s">
        <v>330</v>
      </c>
      <c r="F1295" s="6" t="s">
        <v>1287</v>
      </c>
      <c r="G1295">
        <v>12</v>
      </c>
      <c r="H1295">
        <v>202212</v>
      </c>
      <c r="I1295" s="8">
        <v>162.47999999999999</v>
      </c>
      <c r="J1295" s="8">
        <v>26.9</v>
      </c>
      <c r="K1295" s="8">
        <v>12.14</v>
      </c>
      <c r="L1295" s="8">
        <v>27.99</v>
      </c>
      <c r="M1295" s="35" t="str">
        <f>INDEX(YahooDetails[], MATCH(ZACKS_Screener[Ticker], YahooDetails[Ticker],0), 3)</f>
        <v>Communication Services</v>
      </c>
      <c r="N1295" s="6" t="str">
        <f>INDEX(YahooDetails[], MATCH(ZACKS_Screener[Ticker], YahooDetails[Ticker],0), 2)</f>
        <v>Entertainment</v>
      </c>
      <c r="O129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-0.54869888475836426</v>
      </c>
      <c r="P129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1.3056013179571662</v>
      </c>
      <c r="Q1295" s="17">
        <f>IFERROR(ZACKS_Screener[[#This Row],[Price]]/ZACKS_Screener[[#This Row],[EPS1]], "")</f>
        <v>13.383855024711695</v>
      </c>
      <c r="R1295" s="17">
        <f>IFERROR(ZACKS_Screener[[#This Row],[Price]]/ZACKS_Screener[[#This Row],[EPS2]], "")</f>
        <v>5.804930332261522</v>
      </c>
      <c r="S1295" s="17">
        <f>IFERROR(ZACKS_Screener[[#This Row],[PE1]]/(ZACKS_Screener[[#This Row],[EG1]]*100), "")</f>
        <v>-0.24391985106012509</v>
      </c>
      <c r="T1295" s="17">
        <f>IFERROR(ZACKS_Screener[[#This Row],[PE2]]/(ZACKS_Screener[[#This Row],[EG2]]*100), "")</f>
        <v>4.446173768684851E-2</v>
      </c>
      <c r="U1295"/>
    </row>
    <row r="1296" spans="1:21" x14ac:dyDescent="0.25">
      <c r="A1296" s="20" t="s">
        <v>2192</v>
      </c>
      <c r="B1296" s="34">
        <v>7748.41</v>
      </c>
      <c r="C1296" s="6" t="s">
        <v>2191</v>
      </c>
      <c r="D1296" s="6" t="s">
        <v>13</v>
      </c>
      <c r="E1296" s="6" t="s">
        <v>37</v>
      </c>
      <c r="F1296" s="6" t="s">
        <v>688</v>
      </c>
      <c r="G1296">
        <v>12</v>
      </c>
      <c r="H1296">
        <v>202212</v>
      </c>
      <c r="I1296" s="8">
        <v>10.73</v>
      </c>
      <c r="J1296" s="8">
        <v>1.23</v>
      </c>
      <c r="K1296" s="8">
        <v>1.24</v>
      </c>
      <c r="L1296" s="8">
        <v>1.44</v>
      </c>
      <c r="M1296" s="35" t="str">
        <f>INDEX(YahooDetails[], MATCH(ZACKS_Screener[Ticker], YahooDetails[Ticker],0), 3)</f>
        <v>Financial Services</v>
      </c>
      <c r="N1296" s="6" t="str">
        <f>INDEX(YahooDetails[], MATCH(ZACKS_Screener[Ticker], YahooDetails[Ticker],0), 2)</f>
        <v>Banks—Regional</v>
      </c>
      <c r="O129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8.1300813008130159E-3</v>
      </c>
      <c r="P129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0.16129032258064513</v>
      </c>
      <c r="Q1296" s="17">
        <f>IFERROR(ZACKS_Screener[[#This Row],[Price]]/ZACKS_Screener[[#This Row],[EPS1]], "")</f>
        <v>8.6532258064516139</v>
      </c>
      <c r="R1296" s="17">
        <f>IFERROR(ZACKS_Screener[[#This Row],[Price]]/ZACKS_Screener[[#This Row],[EPS2]], "")</f>
        <v>7.4513888888888893</v>
      </c>
      <c r="S1296" s="17">
        <f>IFERROR(ZACKS_Screener[[#This Row],[PE1]]/(ZACKS_Screener[[#This Row],[EG1]]*100), "")</f>
        <v>10.643467741935476</v>
      </c>
      <c r="T1296" s="17">
        <f>IFERROR(ZACKS_Screener[[#This Row],[PE2]]/(ZACKS_Screener[[#This Row],[EG2]]*100), "")</f>
        <v>0.46198611111111126</v>
      </c>
      <c r="U1296"/>
    </row>
    <row r="1297" spans="1:21" x14ac:dyDescent="0.25">
      <c r="A1297" s="20" t="s">
        <v>2194</v>
      </c>
      <c r="B1297" s="34">
        <v>6176.97</v>
      </c>
      <c r="C1297" s="6" t="s">
        <v>2193</v>
      </c>
      <c r="D1297" s="6" t="s">
        <v>13</v>
      </c>
      <c r="E1297" s="6" t="s">
        <v>51</v>
      </c>
      <c r="F1297" s="6" t="s">
        <v>2195</v>
      </c>
      <c r="G1297">
        <v>12</v>
      </c>
      <c r="H1297">
        <v>202212</v>
      </c>
      <c r="I1297" s="8">
        <v>37.51</v>
      </c>
      <c r="J1297" s="8">
        <v>1.32</v>
      </c>
      <c r="K1297" s="8">
        <v>1.3</v>
      </c>
      <c r="L1297" s="8">
        <v>1.47</v>
      </c>
      <c r="M1297" s="35" t="str">
        <f>INDEX(YahooDetails[], MATCH(ZACKS_Screener[Ticker], YahooDetails[Ticker],0), 3)</f>
        <v>Communication Services</v>
      </c>
      <c r="N1297" s="6" t="str">
        <f>INDEX(YahooDetails[], MATCH(ZACKS_Screener[Ticker], YahooDetails[Ticker],0), 2)</f>
        <v>Publishing</v>
      </c>
      <c r="O129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-1.5151515151515164E-2</v>
      </c>
      <c r="P129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0.13076923076923072</v>
      </c>
      <c r="Q1297" s="17">
        <f>IFERROR(ZACKS_Screener[[#This Row],[Price]]/ZACKS_Screener[[#This Row],[EPS1]], "")</f>
        <v>28.853846153846153</v>
      </c>
      <c r="R1297" s="17">
        <f>IFERROR(ZACKS_Screener[[#This Row],[Price]]/ZACKS_Screener[[#This Row],[EPS2]], "")</f>
        <v>25.517006802721088</v>
      </c>
      <c r="S1297" s="17">
        <f>IFERROR(ZACKS_Screener[[#This Row],[PE1]]/(ZACKS_Screener[[#This Row],[EG1]]*100), "")</f>
        <v>-19.043538461538443</v>
      </c>
      <c r="T1297" s="17">
        <f>IFERROR(ZACKS_Screener[[#This Row],[PE2]]/(ZACKS_Screener[[#This Row],[EG2]]*100), "")</f>
        <v>1.951300520208084</v>
      </c>
      <c r="U1297"/>
    </row>
    <row r="1298" spans="1:21" x14ac:dyDescent="0.25">
      <c r="A1298" s="20" t="s">
        <v>2197</v>
      </c>
      <c r="B1298" s="34">
        <v>40615.51</v>
      </c>
      <c r="C1298" s="6" t="s">
        <v>2196</v>
      </c>
      <c r="D1298" s="6" t="s">
        <v>13</v>
      </c>
      <c r="E1298" s="6" t="s">
        <v>37</v>
      </c>
      <c r="F1298" s="6" t="s">
        <v>98</v>
      </c>
      <c r="G1298">
        <v>12</v>
      </c>
      <c r="H1298">
        <v>202212</v>
      </c>
      <c r="I1298" s="8">
        <v>60.33</v>
      </c>
      <c r="J1298" s="8">
        <v>3.92</v>
      </c>
      <c r="K1298" s="8">
        <v>4.04</v>
      </c>
      <c r="L1298" s="8">
        <v>4.2</v>
      </c>
      <c r="M1298" s="35" t="str">
        <f>INDEX(YahooDetails[], MATCH(ZACKS_Screener[Ticker], YahooDetails[Ticker],0), 3)</f>
        <v>Real Estate</v>
      </c>
      <c r="N1298" s="6" t="str">
        <f>INDEX(YahooDetails[], MATCH(ZACKS_Screener[Ticker], YahooDetails[Ticker],0), 2)</f>
        <v>REIT—Retail</v>
      </c>
      <c r="O129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3.0612244897959211E-2</v>
      </c>
      <c r="P129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3.9603960396039639E-2</v>
      </c>
      <c r="Q1298" s="17">
        <f>IFERROR(ZACKS_Screener[[#This Row],[Price]]/ZACKS_Screener[[#This Row],[EPS1]], "")</f>
        <v>14.933168316831683</v>
      </c>
      <c r="R1298" s="17">
        <f>IFERROR(ZACKS_Screener[[#This Row],[Price]]/ZACKS_Screener[[#This Row],[EPS2]], "")</f>
        <v>14.364285714285714</v>
      </c>
      <c r="S1298" s="17">
        <f>IFERROR(ZACKS_Screener[[#This Row],[PE1]]/(ZACKS_Screener[[#This Row],[EG1]]*100), "")</f>
        <v>4.8781683168316787</v>
      </c>
      <c r="T1298" s="17">
        <f>IFERROR(ZACKS_Screener[[#This Row],[PE2]]/(ZACKS_Screener[[#This Row],[EG2]]*100), "")</f>
        <v>3.6269821428571394</v>
      </c>
      <c r="U1298"/>
    </row>
    <row r="1299" spans="1:21" x14ac:dyDescent="0.25">
      <c r="A1299" s="20" t="s">
        <v>2199</v>
      </c>
      <c r="B1299" s="34">
        <v>11243.84</v>
      </c>
      <c r="C1299" s="6" t="s">
        <v>2198</v>
      </c>
      <c r="D1299" s="6" t="s">
        <v>13</v>
      </c>
      <c r="E1299" s="6" t="s">
        <v>26</v>
      </c>
      <c r="F1299" s="6" t="s">
        <v>64</v>
      </c>
      <c r="G1299">
        <v>12</v>
      </c>
      <c r="H1299">
        <v>202212</v>
      </c>
      <c r="I1299" s="8">
        <v>124.78</v>
      </c>
      <c r="J1299" s="8">
        <v>12.88</v>
      </c>
      <c r="K1299" s="8">
        <v>10.52</v>
      </c>
      <c r="L1299" s="8">
        <v>11.25</v>
      </c>
      <c r="M1299" s="35" t="str">
        <f>INDEX(YahooDetails[], MATCH(ZACKS_Screener[Ticker], YahooDetails[Ticker],0), 3)</f>
        <v>Industrials</v>
      </c>
      <c r="N1299" s="6" t="str">
        <f>INDEX(YahooDetails[], MATCH(ZACKS_Screener[Ticker], YahooDetails[Ticker],0), 2)</f>
        <v>Building Products &amp; Equipment</v>
      </c>
      <c r="O129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-0.18322981366459637</v>
      </c>
      <c r="P129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6.9391634980988631E-2</v>
      </c>
      <c r="Q1299" s="17">
        <f>IFERROR(ZACKS_Screener[[#This Row],[Price]]/ZACKS_Screener[[#This Row],[EPS1]], "")</f>
        <v>11.861216730038024</v>
      </c>
      <c r="R1299" s="17">
        <f>IFERROR(ZACKS_Screener[[#This Row],[Price]]/ZACKS_Screener[[#This Row],[EPS2]], "")</f>
        <v>11.091555555555555</v>
      </c>
      <c r="S1299" s="17">
        <f>IFERROR(ZACKS_Screener[[#This Row],[PE1]]/(ZACKS_Screener[[#This Row],[EG1]]*100), "")</f>
        <v>-0.64734098085970193</v>
      </c>
      <c r="T1299" s="17">
        <f>IFERROR(ZACKS_Screener[[#This Row],[PE2]]/(ZACKS_Screener[[#This Row],[EG2]]*100), "")</f>
        <v>1.5983995129375941</v>
      </c>
      <c r="U1299"/>
    </row>
    <row r="1300" spans="1:21" x14ac:dyDescent="0.25">
      <c r="A1300" s="20" t="s">
        <v>2201</v>
      </c>
      <c r="B1300" s="34">
        <v>35155.379999999997</v>
      </c>
      <c r="C1300" s="6" t="s">
        <v>2200</v>
      </c>
      <c r="D1300" s="6" t="s">
        <v>22</v>
      </c>
      <c r="E1300" s="6" t="s">
        <v>23</v>
      </c>
      <c r="F1300" s="6" t="s">
        <v>1685</v>
      </c>
      <c r="G1300">
        <v>12</v>
      </c>
      <c r="H1300">
        <v>202212</v>
      </c>
      <c r="I1300" s="8">
        <v>320.61</v>
      </c>
      <c r="J1300" s="8">
        <v>12.18</v>
      </c>
      <c r="K1300" s="8">
        <v>10.75</v>
      </c>
      <c r="L1300" s="8">
        <v>12.64</v>
      </c>
      <c r="M1300" s="35" t="str">
        <f>INDEX(YahooDetails[], MATCH(ZACKS_Screener[Ticker], YahooDetails[Ticker],0), 3)</f>
        <v>Industrials</v>
      </c>
      <c r="N1300" s="6" t="str">
        <f>INDEX(YahooDetails[], MATCH(ZACKS_Screener[Ticker], YahooDetails[Ticker],0), 2)</f>
        <v>Trucking</v>
      </c>
      <c r="O130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-0.11740558292282428</v>
      </c>
      <c r="P130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0.17581395348837214</v>
      </c>
      <c r="Q1300" s="17">
        <f>IFERROR(ZACKS_Screener[[#This Row],[Price]]/ZACKS_Screener[[#This Row],[EPS1]], "")</f>
        <v>29.824186046511628</v>
      </c>
      <c r="R1300" s="17">
        <f>IFERROR(ZACKS_Screener[[#This Row],[Price]]/ZACKS_Screener[[#This Row],[EPS2]], "")</f>
        <v>25.364715189873419</v>
      </c>
      <c r="S1300" s="17">
        <f>IFERROR(ZACKS_Screener[[#This Row],[PE1]]/(ZACKS_Screener[[#This Row],[EG1]]*100), "")</f>
        <v>-2.540269832493089</v>
      </c>
      <c r="T1300" s="17">
        <f>IFERROR(ZACKS_Screener[[#This Row],[PE2]]/(ZACKS_Screener[[#This Row],[EG2]]*100), "")</f>
        <v>1.4427020544504716</v>
      </c>
      <c r="U1300"/>
    </row>
    <row r="1301" spans="1:21" x14ac:dyDescent="0.25">
      <c r="A1301" s="20" t="s">
        <v>4052</v>
      </c>
      <c r="B1301" s="34">
        <v>2687.96</v>
      </c>
      <c r="C1301" s="6" t="s">
        <v>4051</v>
      </c>
      <c r="D1301" s="6" t="s">
        <v>13</v>
      </c>
      <c r="E1301" s="6" t="s">
        <v>37</v>
      </c>
      <c r="F1301" s="6" t="s">
        <v>250</v>
      </c>
      <c r="G1301">
        <v>12</v>
      </c>
      <c r="H1301">
        <v>202212</v>
      </c>
      <c r="I1301" s="8">
        <v>23.89</v>
      </c>
      <c r="J1301" s="8">
        <v>2.36</v>
      </c>
      <c r="K1301" s="8">
        <v>2.39</v>
      </c>
      <c r="L1301" s="8">
        <v>2.48</v>
      </c>
      <c r="M1301" s="35" t="str">
        <f>INDEX(YahooDetails[], MATCH(ZACKS_Screener[Ticker], YahooDetails[Ticker],0), 3)</f>
        <v>Real Estate</v>
      </c>
      <c r="N1301" s="6" t="str">
        <f>INDEX(YahooDetails[], MATCH(ZACKS_Screener[Ticker], YahooDetails[Ticker],0), 2)</f>
        <v>REIT—Office</v>
      </c>
      <c r="O130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1.2711864406779768E-2</v>
      </c>
      <c r="P130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3.7656903765690315E-2</v>
      </c>
      <c r="Q1301" s="17">
        <f>IFERROR(ZACKS_Screener[[#This Row],[Price]]/ZACKS_Screener[[#This Row],[EPS1]], "")</f>
        <v>9.99581589958159</v>
      </c>
      <c r="R1301" s="17">
        <f>IFERROR(ZACKS_Screener[[#This Row],[Price]]/ZACKS_Screener[[#This Row],[EPS2]], "")</f>
        <v>9.633064516129032</v>
      </c>
      <c r="S1301" s="17">
        <f>IFERROR(ZACKS_Screener[[#This Row],[PE1]]/(ZACKS_Screener[[#This Row],[EG1]]*100), "")</f>
        <v>7.8633751743374516</v>
      </c>
      <c r="T1301" s="17">
        <f>IFERROR(ZACKS_Screener[[#This Row],[PE2]]/(ZACKS_Screener[[#This Row],[EG2]]*100), "")</f>
        <v>2.558113799283158</v>
      </c>
      <c r="U1301"/>
    </row>
    <row r="1302" spans="1:21" x14ac:dyDescent="0.25">
      <c r="A1302" s="20" t="s">
        <v>2203</v>
      </c>
      <c r="B1302" s="34">
        <v>7298.47</v>
      </c>
      <c r="C1302" s="6" t="s">
        <v>2202</v>
      </c>
      <c r="D1302" s="6" t="s">
        <v>13</v>
      </c>
      <c r="E1302" s="6" t="s">
        <v>118</v>
      </c>
      <c r="F1302" s="6" t="s">
        <v>119</v>
      </c>
      <c r="G1302">
        <v>12</v>
      </c>
      <c r="H1302">
        <v>202212</v>
      </c>
      <c r="I1302" s="8">
        <v>36.44</v>
      </c>
      <c r="J1302" s="8">
        <v>3.32</v>
      </c>
      <c r="K1302" s="8">
        <v>2.0099999999999998</v>
      </c>
      <c r="L1302" s="8">
        <v>2.12</v>
      </c>
      <c r="M1302" s="35" t="str">
        <f>INDEX(YahooDetails[], MATCH(ZACKS_Screener[Ticker], YahooDetails[Ticker],0), 3)</f>
        <v>Utilities</v>
      </c>
      <c r="N1302" s="6" t="str">
        <f>INDEX(YahooDetails[], MATCH(ZACKS_Screener[Ticker], YahooDetails[Ticker],0), 2)</f>
        <v>Utilities—Regulated Electric</v>
      </c>
      <c r="O130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-0.39457831325301207</v>
      </c>
      <c r="P130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5.4726368159204147E-2</v>
      </c>
      <c r="Q1302" s="17">
        <f>IFERROR(ZACKS_Screener[[#This Row],[Price]]/ZACKS_Screener[[#This Row],[EPS1]], "")</f>
        <v>18.129353233830848</v>
      </c>
      <c r="R1302" s="17">
        <f>IFERROR(ZACKS_Screener[[#This Row],[Price]]/ZACKS_Screener[[#This Row],[EPS2]], "")</f>
        <v>17.188679245283016</v>
      </c>
      <c r="S1302" s="17">
        <f>IFERROR(ZACKS_Screener[[#This Row],[PE1]]/(ZACKS_Screener[[#This Row],[EG1]]*100), "")</f>
        <v>-0.45946147126960618</v>
      </c>
      <c r="T1302" s="17">
        <f>IFERROR(ZACKS_Screener[[#This Row],[PE2]]/(ZACKS_Screener[[#This Row],[EG2]]*100), "")</f>
        <v>3.1408404802744325</v>
      </c>
      <c r="U1302"/>
    </row>
    <row r="1303" spans="1:21" x14ac:dyDescent="0.25">
      <c r="A1303" s="20" t="s">
        <v>2205</v>
      </c>
      <c r="B1303" s="34">
        <v>5325.69</v>
      </c>
      <c r="C1303" s="6" t="s">
        <v>2204</v>
      </c>
      <c r="D1303" s="6" t="s">
        <v>13</v>
      </c>
      <c r="E1303" s="6" t="s">
        <v>41</v>
      </c>
      <c r="F1303" s="6" t="s">
        <v>153</v>
      </c>
      <c r="G1303">
        <v>12</v>
      </c>
      <c r="H1303">
        <v>202212</v>
      </c>
      <c r="I1303" s="8">
        <v>20.88</v>
      </c>
      <c r="J1303" s="8">
        <v>5.03</v>
      </c>
      <c r="K1303" s="8">
        <v>4.18</v>
      </c>
      <c r="L1303" s="8">
        <v>4.53</v>
      </c>
      <c r="M1303" s="35" t="str">
        <f>INDEX(YahooDetails[], MATCH(ZACKS_Screener[Ticker], YahooDetails[Ticker],0), 3)</f>
        <v>Healthcare</v>
      </c>
      <c r="N1303" s="6" t="str">
        <f>INDEX(YahooDetails[], MATCH(ZACKS_Screener[Ticker], YahooDetails[Ticker],0), 2)</f>
        <v>Drug Manufacturers—General</v>
      </c>
      <c r="O130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-0.16898608349900607</v>
      </c>
      <c r="P130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8.3732057416268074E-2</v>
      </c>
      <c r="Q1303" s="17">
        <f>IFERROR(ZACKS_Screener[[#This Row],[Price]]/ZACKS_Screener[[#This Row],[EPS1]], "")</f>
        <v>4.9952153110047846</v>
      </c>
      <c r="R1303" s="17">
        <f>IFERROR(ZACKS_Screener[[#This Row],[Price]]/ZACKS_Screener[[#This Row],[EPS2]], "")</f>
        <v>4.6092715231788075</v>
      </c>
      <c r="S1303" s="17">
        <f>IFERROR(ZACKS_Screener[[#This Row],[PE1]]/(ZACKS_Screener[[#This Row],[EG1]]*100), "")</f>
        <v>-0.29559921193357708</v>
      </c>
      <c r="T1303" s="17">
        <f>IFERROR(ZACKS_Screener[[#This Row],[PE2]]/(ZACKS_Screener[[#This Row],[EG2]]*100), "")</f>
        <v>0.5504787133396396</v>
      </c>
      <c r="U1303"/>
    </row>
    <row r="1304" spans="1:21" x14ac:dyDescent="0.25">
      <c r="A1304" s="20" t="s">
        <v>2207</v>
      </c>
      <c r="B1304" s="34">
        <v>4341.46</v>
      </c>
      <c r="C1304" s="6" t="s">
        <v>2206</v>
      </c>
      <c r="D1304" s="6" t="s">
        <v>13</v>
      </c>
      <c r="E1304" s="6" t="s">
        <v>118</v>
      </c>
      <c r="F1304" s="6" t="s">
        <v>347</v>
      </c>
      <c r="G1304">
        <v>12</v>
      </c>
      <c r="H1304">
        <v>202212</v>
      </c>
      <c r="I1304" s="8">
        <v>78.38</v>
      </c>
      <c r="J1304" s="8">
        <v>4.08</v>
      </c>
      <c r="K1304" s="8">
        <v>4.13</v>
      </c>
      <c r="L1304" s="8">
        <v>4.28</v>
      </c>
      <c r="M1304" s="35" t="str">
        <f>INDEX(YahooDetails[], MATCH(ZACKS_Screener[Ticker], YahooDetails[Ticker],0), 3)</f>
        <v>Utilities</v>
      </c>
      <c r="N1304" s="6" t="str">
        <f>INDEX(YahooDetails[], MATCH(ZACKS_Screener[Ticker], YahooDetails[Ticker],0), 2)</f>
        <v>Utilities—Regulated Gas</v>
      </c>
      <c r="O130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1.225490196078427E-2</v>
      </c>
      <c r="P130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3.6319612590799119E-2</v>
      </c>
      <c r="Q1304" s="17">
        <f>IFERROR(ZACKS_Screener[[#This Row],[Price]]/ZACKS_Screener[[#This Row],[EPS1]], "")</f>
        <v>18.978208232445521</v>
      </c>
      <c r="R1304" s="17">
        <f>IFERROR(ZACKS_Screener[[#This Row],[Price]]/ZACKS_Screener[[#This Row],[EPS2]], "")</f>
        <v>18.313084112149532</v>
      </c>
      <c r="S1304" s="17">
        <f>IFERROR(ZACKS_Screener[[#This Row],[PE1]]/(ZACKS_Screener[[#This Row],[EG1]]*100), "")</f>
        <v>15.486217917675599</v>
      </c>
      <c r="T1304" s="17">
        <f>IFERROR(ZACKS_Screener[[#This Row],[PE2]]/(ZACKS_Screener[[#This Row],[EG2]]*100), "")</f>
        <v>5.0422024922118256</v>
      </c>
      <c r="U1304"/>
    </row>
    <row r="1305" spans="1:21" x14ac:dyDescent="0.25">
      <c r="A1305" s="20" t="s">
        <v>2209</v>
      </c>
      <c r="B1305" s="34">
        <v>7187.62</v>
      </c>
      <c r="C1305" s="6" t="s">
        <v>2208</v>
      </c>
      <c r="D1305" s="6" t="s">
        <v>13</v>
      </c>
      <c r="E1305" s="6" t="s">
        <v>37</v>
      </c>
      <c r="F1305" s="6" t="s">
        <v>250</v>
      </c>
      <c r="G1305">
        <v>12</v>
      </c>
      <c r="H1305">
        <v>202212</v>
      </c>
      <c r="I1305" s="8">
        <v>30.67</v>
      </c>
      <c r="J1305" s="8">
        <v>2.99</v>
      </c>
      <c r="K1305" s="8">
        <v>2.8</v>
      </c>
      <c r="L1305" s="8">
        <v>2.93</v>
      </c>
      <c r="M1305" s="35" t="str">
        <f>INDEX(YahooDetails[], MATCH(ZACKS_Screener[Ticker], YahooDetails[Ticker],0), 3)</f>
        <v>Real Estate</v>
      </c>
      <c r="N1305" s="6" t="str">
        <f>INDEX(YahooDetails[], MATCH(ZACKS_Screener[Ticker], YahooDetails[Ticker],0), 2)</f>
        <v>REIT—Healthcare Facilities</v>
      </c>
      <c r="O130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-6.3545150501672365E-2</v>
      </c>
      <c r="P130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4.6428571428571555E-2</v>
      </c>
      <c r="Q1305" s="17">
        <f>IFERROR(ZACKS_Screener[[#This Row],[Price]]/ZACKS_Screener[[#This Row],[EPS1]], "")</f>
        <v>10.953571428571429</v>
      </c>
      <c r="R1305" s="17">
        <f>IFERROR(ZACKS_Screener[[#This Row],[Price]]/ZACKS_Screener[[#This Row],[EPS2]], "")</f>
        <v>10.467576791808874</v>
      </c>
      <c r="S1305" s="17">
        <f>IFERROR(ZACKS_Screener[[#This Row],[PE1]]/(ZACKS_Screener[[#This Row],[EG1]]*100), "")</f>
        <v>-1.7237462406015005</v>
      </c>
      <c r="T1305" s="17">
        <f>IFERROR(ZACKS_Screener[[#This Row],[PE2]]/(ZACKS_Screener[[#This Row],[EG2]]*100), "")</f>
        <v>2.2545550013126743</v>
      </c>
      <c r="U1305"/>
    </row>
    <row r="1306" spans="1:21" x14ac:dyDescent="0.25">
      <c r="A1306" s="20" t="s">
        <v>2211</v>
      </c>
      <c r="B1306" s="34">
        <v>3231.26</v>
      </c>
      <c r="C1306" s="6" t="s">
        <v>2210</v>
      </c>
      <c r="D1306" s="6" t="s">
        <v>13</v>
      </c>
      <c r="E1306" s="6" t="s">
        <v>18</v>
      </c>
      <c r="F1306" s="6" t="s">
        <v>2212</v>
      </c>
      <c r="G1306">
        <v>12</v>
      </c>
      <c r="H1306">
        <v>202212</v>
      </c>
      <c r="I1306" s="8">
        <v>20.81</v>
      </c>
      <c r="J1306" s="8">
        <v>2.2999999999999998</v>
      </c>
      <c r="K1306" s="8">
        <v>3.17</v>
      </c>
      <c r="L1306" s="8">
        <v>3.09</v>
      </c>
      <c r="M1306" s="35" t="str">
        <f>INDEX(YahooDetails[], MATCH(ZACKS_Screener[Ticker], YahooDetails[Ticker],0), 3)</f>
        <v>Consumer Cyclical</v>
      </c>
      <c r="N1306" s="6" t="str">
        <f>INDEX(YahooDetails[], MATCH(ZACKS_Screener[Ticker], YahooDetails[Ticker],0), 2)</f>
        <v>Packaging &amp; Containers</v>
      </c>
      <c r="O130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0.37826086956521748</v>
      </c>
      <c r="P130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-2.5236593059936932E-2</v>
      </c>
      <c r="Q1306" s="17">
        <f>IFERROR(ZACKS_Screener[[#This Row],[Price]]/ZACKS_Screener[[#This Row],[EPS1]], "")</f>
        <v>6.5646687697160884</v>
      </c>
      <c r="R1306" s="17">
        <f>IFERROR(ZACKS_Screener[[#This Row],[Price]]/ZACKS_Screener[[#This Row],[EPS2]], "")</f>
        <v>6.7346278317152102</v>
      </c>
      <c r="S1306" s="17">
        <f>IFERROR(ZACKS_Screener[[#This Row],[PE1]]/(ZACKS_Screener[[#This Row],[EG1]]*100), "")</f>
        <v>0.17354871460168964</v>
      </c>
      <c r="T1306" s="17">
        <f>IFERROR(ZACKS_Screener[[#This Row],[PE2]]/(ZACKS_Screener[[#This Row],[EG2]]*100), "")</f>
        <v>-2.6685962783171493</v>
      </c>
      <c r="U1306"/>
    </row>
    <row r="1307" spans="1:21" x14ac:dyDescent="0.25">
      <c r="A1307" s="20" t="s">
        <v>4053</v>
      </c>
      <c r="B1307" s="34">
        <v>2095.3200000000002</v>
      </c>
      <c r="C1307" s="6" t="s">
        <v>90</v>
      </c>
      <c r="D1307" s="6" t="s">
        <v>13</v>
      </c>
      <c r="E1307" s="6" t="s">
        <v>37</v>
      </c>
      <c r="F1307" s="6" t="s">
        <v>92</v>
      </c>
      <c r="G1307">
        <v>12</v>
      </c>
      <c r="H1307">
        <v>202212</v>
      </c>
      <c r="I1307" s="8">
        <v>272.10000000000002</v>
      </c>
      <c r="J1307" s="8"/>
      <c r="M1307" s="35" t="str">
        <f>INDEX(YahooDetails[], MATCH(ZACKS_Screener[Ticker], YahooDetails[Ticker],0), 3)</f>
        <v/>
      </c>
      <c r="N1307" s="6" t="str">
        <f>INDEX(YahooDetails[], MATCH(ZACKS_Screener[Ticker], YahooDetails[Ticker],0), 2)</f>
        <v/>
      </c>
      <c r="O1307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307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307" s="17" t="str">
        <f>IFERROR(ZACKS_Screener[[#This Row],[Price]]/ZACKS_Screener[[#This Row],[EPS1]], "")</f>
        <v/>
      </c>
      <c r="R1307" s="17" t="str">
        <f>IFERROR(ZACKS_Screener[[#This Row],[Price]]/ZACKS_Screener[[#This Row],[EPS2]], "")</f>
        <v/>
      </c>
      <c r="S1307" s="17" t="str">
        <f>IFERROR(ZACKS_Screener[[#This Row],[PE1]]/(ZACKS_Screener[[#This Row],[EG1]]*100), "")</f>
        <v/>
      </c>
      <c r="T1307" s="17" t="str">
        <f>IFERROR(ZACKS_Screener[[#This Row],[PE2]]/(ZACKS_Screener[[#This Row],[EG2]]*100), "")</f>
        <v/>
      </c>
      <c r="U1307"/>
    </row>
    <row r="1308" spans="1:21" x14ac:dyDescent="0.25">
      <c r="A1308" s="20" t="s">
        <v>2214</v>
      </c>
      <c r="B1308" s="34">
        <v>26542.33</v>
      </c>
      <c r="C1308" s="6" t="s">
        <v>2213</v>
      </c>
      <c r="D1308" s="6" t="s">
        <v>13</v>
      </c>
      <c r="E1308" s="6" t="s">
        <v>223</v>
      </c>
      <c r="F1308" s="6" t="s">
        <v>1113</v>
      </c>
      <c r="G1308">
        <v>12</v>
      </c>
      <c r="H1308">
        <v>202212</v>
      </c>
      <c r="I1308" s="8">
        <v>59.32</v>
      </c>
      <c r="J1308" s="8">
        <v>3.84</v>
      </c>
      <c r="K1308" s="8">
        <v>5.47</v>
      </c>
      <c r="L1308" s="8">
        <v>4.6500000000000004</v>
      </c>
      <c r="M1308" s="35" t="str">
        <f>INDEX(YahooDetails[], MATCH(ZACKS_Screener[Ticker], YahooDetails[Ticker],0), 3)</f>
        <v>Energy</v>
      </c>
      <c r="N1308" s="6" t="str">
        <f>INDEX(YahooDetails[], MATCH(ZACKS_Screener[Ticker], YahooDetails[Ticker],0), 2)</f>
        <v>Oil &amp; Gas Midstream</v>
      </c>
      <c r="O130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0.42447916666666663</v>
      </c>
      <c r="P130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-0.14990859232175494</v>
      </c>
      <c r="Q1308" s="17">
        <f>IFERROR(ZACKS_Screener[[#This Row],[Price]]/ZACKS_Screener[[#This Row],[EPS1]], "")</f>
        <v>10.844606946983546</v>
      </c>
      <c r="R1308" s="17">
        <f>IFERROR(ZACKS_Screener[[#This Row],[Price]]/ZACKS_Screener[[#This Row],[EPS2]], "")</f>
        <v>12.756989247311827</v>
      </c>
      <c r="S1308" s="17">
        <f>IFERROR(ZACKS_Screener[[#This Row],[PE1]]/(ZACKS_Screener[[#This Row],[EG1]]*100), "")</f>
        <v>0.25548031089826273</v>
      </c>
      <c r="T1308" s="17">
        <f>IFERROR(ZACKS_Screener[[#This Row],[PE2]]/(ZACKS_Screener[[#This Row],[EG2]]*100), "")</f>
        <v>-0.85098452661946022</v>
      </c>
      <c r="U1308"/>
    </row>
    <row r="1309" spans="1:21" x14ac:dyDescent="0.25">
      <c r="A1309" s="20" t="s">
        <v>2216</v>
      </c>
      <c r="B1309" s="34">
        <v>11909.11</v>
      </c>
      <c r="C1309" s="6" t="s">
        <v>2215</v>
      </c>
      <c r="D1309" s="6" t="s">
        <v>22</v>
      </c>
      <c r="E1309" s="6" t="s">
        <v>14</v>
      </c>
      <c r="F1309" s="6" t="s">
        <v>1376</v>
      </c>
      <c r="G1309">
        <v>1</v>
      </c>
      <c r="H1309">
        <v>202301</v>
      </c>
      <c r="I1309" s="8">
        <v>73.349999999999994</v>
      </c>
      <c r="J1309" s="8">
        <v>-0.04</v>
      </c>
      <c r="K1309" s="8">
        <v>0.91</v>
      </c>
      <c r="L1309" s="8">
        <v>1.29</v>
      </c>
      <c r="M1309" s="35" t="str">
        <f>INDEX(YahooDetails[], MATCH(ZACKS_Screener[Ticker], YahooDetails[Ticker],0), 3)</f>
        <v>Technology</v>
      </c>
      <c r="N1309" s="6" t="str">
        <f>INDEX(YahooDetails[], MATCH(ZACKS_Screener[Ticker], YahooDetails[Ticker],0), 2)</f>
        <v>Software—Infrastructure</v>
      </c>
      <c r="O130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30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0.4175824175824176</v>
      </c>
      <c r="Q1309" s="17">
        <f>IFERROR(ZACKS_Screener[[#This Row],[Price]]/ZACKS_Screener[[#This Row],[EPS1]], "")</f>
        <v>80.604395604395592</v>
      </c>
      <c r="R1309" s="17">
        <f>IFERROR(ZACKS_Screener[[#This Row],[Price]]/ZACKS_Screener[[#This Row],[EPS2]], "")</f>
        <v>56.860465116279066</v>
      </c>
      <c r="S1309" s="17">
        <f>IFERROR(ZACKS_Screener[[#This Row],[PE1]]/(ZACKS_Screener[[#This Row],[EG1]]*100), "")</f>
        <v>0.80604395604395596</v>
      </c>
      <c r="T1309" s="17">
        <f>IFERROR(ZACKS_Screener[[#This Row],[PE2]]/(ZACKS_Screener[[#This Row],[EG2]]*100), "")</f>
        <v>1.361658506731946</v>
      </c>
      <c r="U1309"/>
    </row>
    <row r="1310" spans="1:21" x14ac:dyDescent="0.25">
      <c r="A1310" s="20" t="s">
        <v>2218</v>
      </c>
      <c r="B1310" s="34">
        <v>6687.37</v>
      </c>
      <c r="C1310" s="6" t="s">
        <v>2217</v>
      </c>
      <c r="D1310" s="6" t="s">
        <v>22</v>
      </c>
      <c r="E1310" s="6" t="s">
        <v>14</v>
      </c>
      <c r="F1310" s="6" t="s">
        <v>595</v>
      </c>
      <c r="G1310">
        <v>12</v>
      </c>
      <c r="H1310">
        <v>202212</v>
      </c>
      <c r="I1310" s="8">
        <v>141.28</v>
      </c>
      <c r="J1310" s="8">
        <v>4.4000000000000004</v>
      </c>
      <c r="K1310" s="8">
        <v>3.85</v>
      </c>
      <c r="L1310" s="8">
        <v>4.68</v>
      </c>
      <c r="M1310" s="35" t="str">
        <f>INDEX(YahooDetails[], MATCH(ZACKS_Screener[Ticker], YahooDetails[Ticker],0), 3)</f>
        <v>Technology</v>
      </c>
      <c r="N1310" s="6" t="str">
        <f>INDEX(YahooDetails[], MATCH(ZACKS_Screener[Ticker], YahooDetails[Ticker],0), 2)</f>
        <v>Electronic Components</v>
      </c>
      <c r="O131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-0.12500000000000006</v>
      </c>
      <c r="P131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0.21558441558441549</v>
      </c>
      <c r="Q1310" s="17">
        <f>IFERROR(ZACKS_Screener[[#This Row],[Price]]/ZACKS_Screener[[#This Row],[EPS1]], "")</f>
        <v>36.696103896103892</v>
      </c>
      <c r="R1310" s="17">
        <f>IFERROR(ZACKS_Screener[[#This Row],[Price]]/ZACKS_Screener[[#This Row],[EPS2]], "")</f>
        <v>30.188034188034191</v>
      </c>
      <c r="S1310" s="17">
        <f>IFERROR(ZACKS_Screener[[#This Row],[PE1]]/(ZACKS_Screener[[#This Row],[EG1]]*100), "")</f>
        <v>-2.9356883116883101</v>
      </c>
      <c r="T1310" s="17">
        <f>IFERROR(ZACKS_Screener[[#This Row],[PE2]]/(ZACKS_Screener[[#This Row],[EG2]]*100), "")</f>
        <v>1.4002883328184541</v>
      </c>
      <c r="U1310"/>
    </row>
    <row r="1311" spans="1:21" x14ac:dyDescent="0.25">
      <c r="A1311" s="20" t="s">
        <v>4056</v>
      </c>
      <c r="B1311" s="34">
        <v>2219.06</v>
      </c>
      <c r="C1311" s="6" t="s">
        <v>4055</v>
      </c>
      <c r="D1311" s="6" t="s">
        <v>22</v>
      </c>
      <c r="E1311" s="6" t="s">
        <v>41</v>
      </c>
      <c r="F1311" s="6" t="s">
        <v>1348</v>
      </c>
      <c r="G1311">
        <v>12</v>
      </c>
      <c r="H1311">
        <v>202212</v>
      </c>
      <c r="I1311" s="8">
        <v>17.88</v>
      </c>
      <c r="J1311" s="8">
        <v>-0.11</v>
      </c>
      <c r="K1311" s="8">
        <v>-0.1</v>
      </c>
      <c r="L1311" s="8">
        <v>0.1</v>
      </c>
      <c r="M1311" s="35" t="str">
        <f>INDEX(YahooDetails[], MATCH(ZACKS_Screener[Ticker], YahooDetails[Ticker],0), 3)</f>
        <v>Healthcare</v>
      </c>
      <c r="N1311" s="6" t="str">
        <f>INDEX(YahooDetails[], MATCH(ZACKS_Screener[Ticker], YahooDetails[Ticker],0), 2)</f>
        <v>Diagnostics &amp; Research</v>
      </c>
      <c r="O131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9.090909090909087E-2</v>
      </c>
      <c r="P131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1311" s="17">
        <f>IFERROR(ZACKS_Screener[[#This Row],[Price]]/ZACKS_Screener[[#This Row],[EPS1]], "")</f>
        <v>-178.79999999999998</v>
      </c>
      <c r="R1311" s="17">
        <f>IFERROR(ZACKS_Screener[[#This Row],[Price]]/ZACKS_Screener[[#This Row],[EPS2]], "")</f>
        <v>178.79999999999998</v>
      </c>
      <c r="S1311" s="17">
        <f>IFERROR(ZACKS_Screener[[#This Row],[PE1]]/(ZACKS_Screener[[#This Row],[EG1]]*100), "")</f>
        <v>-19.668000000000006</v>
      </c>
      <c r="T1311" s="17">
        <f>IFERROR(ZACKS_Screener[[#This Row],[PE2]]/(ZACKS_Screener[[#This Row],[EG2]]*100), "")</f>
        <v>1.7879999999999998</v>
      </c>
      <c r="U1311"/>
    </row>
    <row r="1312" spans="1:21" x14ac:dyDescent="0.25">
      <c r="A1312" s="20" t="s">
        <v>2220</v>
      </c>
      <c r="B1312" s="34">
        <v>3615.21</v>
      </c>
      <c r="C1312" s="6" t="s">
        <v>2219</v>
      </c>
      <c r="D1312" s="6" t="s">
        <v>22</v>
      </c>
      <c r="E1312" s="6" t="s">
        <v>51</v>
      </c>
      <c r="F1312" s="6" t="s">
        <v>76</v>
      </c>
      <c r="G1312">
        <v>1</v>
      </c>
      <c r="H1312">
        <v>202301</v>
      </c>
      <c r="I1312" s="8">
        <v>58.5</v>
      </c>
      <c r="J1312" s="8">
        <v>1.62</v>
      </c>
      <c r="K1312" s="8">
        <v>2.6</v>
      </c>
      <c r="L1312" s="8">
        <v>2.94</v>
      </c>
      <c r="M1312" s="35" t="str">
        <f>INDEX(YahooDetails[], MATCH(ZACKS_Screener[Ticker], YahooDetails[Ticker],0), 3)</f>
        <v>Consumer Defensive</v>
      </c>
      <c r="N1312" s="6" t="str">
        <f>INDEX(YahooDetails[], MATCH(ZACKS_Screener[Ticker], YahooDetails[Ticker],0), 2)</f>
        <v>Discount Stores</v>
      </c>
      <c r="O131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0.60493827160493818</v>
      </c>
      <c r="P131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0.13076923076923072</v>
      </c>
      <c r="Q1312" s="17">
        <f>IFERROR(ZACKS_Screener[[#This Row],[Price]]/ZACKS_Screener[[#This Row],[EPS1]], "")</f>
        <v>22.5</v>
      </c>
      <c r="R1312" s="17">
        <f>IFERROR(ZACKS_Screener[[#This Row],[Price]]/ZACKS_Screener[[#This Row],[EPS2]], "")</f>
        <v>19.897959183673471</v>
      </c>
      <c r="S1312" s="17">
        <f>IFERROR(ZACKS_Screener[[#This Row],[PE1]]/(ZACKS_Screener[[#This Row],[EG1]]*100), "")</f>
        <v>0.37193877551020416</v>
      </c>
      <c r="T1312" s="17">
        <f>IFERROR(ZACKS_Screener[[#This Row],[PE2]]/(ZACKS_Screener[[#This Row],[EG2]]*100), "")</f>
        <v>1.5216086434573837</v>
      </c>
      <c r="U1312"/>
    </row>
    <row r="1313" spans="1:21" x14ac:dyDescent="0.25">
      <c r="A1313" s="20" t="s">
        <v>2222</v>
      </c>
      <c r="B1313" s="34">
        <v>6321.55</v>
      </c>
      <c r="C1313" s="6" t="s">
        <v>2221</v>
      </c>
      <c r="D1313" s="6" t="s">
        <v>13</v>
      </c>
      <c r="E1313" s="6" t="s">
        <v>130</v>
      </c>
      <c r="F1313" s="6" t="s">
        <v>189</v>
      </c>
      <c r="G1313">
        <v>12</v>
      </c>
      <c r="H1313">
        <v>202212</v>
      </c>
      <c r="I1313" s="8">
        <v>48.9</v>
      </c>
      <c r="J1313" s="8">
        <v>8.94</v>
      </c>
      <c r="K1313" s="8">
        <v>5.51</v>
      </c>
      <c r="L1313" s="8">
        <v>7.65</v>
      </c>
      <c r="M1313" s="35" t="str">
        <f>INDEX(YahooDetails[], MATCH(ZACKS_Screener[Ticker], YahooDetails[Ticker],0), 3)</f>
        <v>Basic Materials</v>
      </c>
      <c r="N1313" s="6" t="str">
        <f>INDEX(YahooDetails[], MATCH(ZACKS_Screener[Ticker], YahooDetails[Ticker],0), 2)</f>
        <v>Specialty Chemicals</v>
      </c>
      <c r="O131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-0.38366890380313196</v>
      </c>
      <c r="P131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0.38838475499092573</v>
      </c>
      <c r="Q1313" s="17">
        <f>IFERROR(ZACKS_Screener[[#This Row],[Price]]/ZACKS_Screener[[#This Row],[EPS1]], "")</f>
        <v>8.8747731397459173</v>
      </c>
      <c r="R1313" s="17">
        <f>IFERROR(ZACKS_Screener[[#This Row],[Price]]/ZACKS_Screener[[#This Row],[EPS2]], "")</f>
        <v>6.3921568627450975</v>
      </c>
      <c r="S1313" s="17">
        <f>IFERROR(ZACKS_Screener[[#This Row],[PE1]]/(ZACKS_Screener[[#This Row],[EG1]]*100), "")</f>
        <v>-0.23131332906509769</v>
      </c>
      <c r="T1313" s="17">
        <f>IFERROR(ZACKS_Screener[[#This Row],[PE2]]/(ZACKS_Screener[[#This Row],[EG2]]*100), "")</f>
        <v>0.16458310426974521</v>
      </c>
      <c r="U1313"/>
    </row>
    <row r="1314" spans="1:21" x14ac:dyDescent="0.25">
      <c r="A1314" s="20" t="s">
        <v>4058</v>
      </c>
      <c r="B1314" s="34">
        <v>2368.48</v>
      </c>
      <c r="C1314" s="6" t="s">
        <v>4057</v>
      </c>
      <c r="D1314" s="6" t="s">
        <v>22</v>
      </c>
      <c r="E1314" s="6" t="s">
        <v>51</v>
      </c>
      <c r="F1314" s="6" t="s">
        <v>817</v>
      </c>
      <c r="G1314">
        <v>12</v>
      </c>
      <c r="H1314">
        <v>202212</v>
      </c>
      <c r="I1314" s="8">
        <v>3.62</v>
      </c>
      <c r="J1314" s="8">
        <v>0.45</v>
      </c>
      <c r="K1314" s="8">
        <v>0.26</v>
      </c>
      <c r="L1314" s="8">
        <v>0.32</v>
      </c>
      <c r="M1314" s="35" t="str">
        <f>INDEX(YahooDetails[], MATCH(ZACKS_Screener[Ticker], YahooDetails[Ticker],0), 3)</f>
        <v>Consumer Cyclical</v>
      </c>
      <c r="N1314" s="6" t="str">
        <f>INDEX(YahooDetails[], MATCH(ZACKS_Screener[Ticker], YahooDetails[Ticker],0), 2)</f>
        <v>Specialty Retail</v>
      </c>
      <c r="O131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-0.42222222222222222</v>
      </c>
      <c r="P131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0.23076923076923075</v>
      </c>
      <c r="Q1314" s="17">
        <f>IFERROR(ZACKS_Screener[[#This Row],[Price]]/ZACKS_Screener[[#This Row],[EPS1]], "")</f>
        <v>13.923076923076923</v>
      </c>
      <c r="R1314" s="17">
        <f>IFERROR(ZACKS_Screener[[#This Row],[Price]]/ZACKS_Screener[[#This Row],[EPS2]], "")</f>
        <v>11.3125</v>
      </c>
      <c r="S1314" s="17">
        <f>IFERROR(ZACKS_Screener[[#This Row],[PE1]]/(ZACKS_Screener[[#This Row],[EG1]]*100), "")</f>
        <v>-0.32975708502024292</v>
      </c>
      <c r="T1314" s="17">
        <f>IFERROR(ZACKS_Screener[[#This Row],[PE2]]/(ZACKS_Screener[[#This Row],[EG2]]*100), "")</f>
        <v>0.49020833333333336</v>
      </c>
      <c r="U1314"/>
    </row>
    <row r="1315" spans="1:21" x14ac:dyDescent="0.25">
      <c r="A1315" s="20" t="s">
        <v>2224</v>
      </c>
      <c r="B1315" s="34">
        <v>3600.01</v>
      </c>
      <c r="C1315" s="6" t="s">
        <v>2223</v>
      </c>
      <c r="D1315" s="6" t="s">
        <v>22</v>
      </c>
      <c r="E1315" s="6" t="s">
        <v>23</v>
      </c>
      <c r="F1315" s="6" t="s">
        <v>334</v>
      </c>
      <c r="G1315">
        <v>12</v>
      </c>
      <c r="H1315">
        <v>202212</v>
      </c>
      <c r="I1315" s="8">
        <v>83.72</v>
      </c>
      <c r="J1315" s="8">
        <v>4.1500000000000004</v>
      </c>
      <c r="K1315" s="8">
        <v>4.28</v>
      </c>
      <c r="L1315" s="8">
        <v>4.54</v>
      </c>
      <c r="M1315" s="35" t="str">
        <f>INDEX(YahooDetails[], MATCH(ZACKS_Screener[Ticker], YahooDetails[Ticker],0), 3)</f>
        <v>Industrials</v>
      </c>
      <c r="N1315" s="6" t="str">
        <f>INDEX(YahooDetails[], MATCH(ZACKS_Screener[Ticker], YahooDetails[Ticker],0), 2)</f>
        <v>Airports &amp; Air Services</v>
      </c>
      <c r="O131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3.1325301204819252E-2</v>
      </c>
      <c r="P131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6.0747663551401813E-2</v>
      </c>
      <c r="Q1315" s="17">
        <f>IFERROR(ZACKS_Screener[[#This Row],[Price]]/ZACKS_Screener[[#This Row],[EPS1]], "")</f>
        <v>19.5607476635514</v>
      </c>
      <c r="R1315" s="17">
        <f>IFERROR(ZACKS_Screener[[#This Row],[Price]]/ZACKS_Screener[[#This Row],[EPS2]], "")</f>
        <v>18.440528634361232</v>
      </c>
      <c r="S1315" s="17">
        <f>IFERROR(ZACKS_Screener[[#This Row],[PE1]]/(ZACKS_Screener[[#This Row],[EG1]]*100), "")</f>
        <v>6.2443925233644899</v>
      </c>
      <c r="T1315" s="17">
        <f>IFERROR(ZACKS_Screener[[#This Row],[PE2]]/(ZACKS_Screener[[#This Row],[EG2]]*100), "")</f>
        <v>3.0355947136563901</v>
      </c>
      <c r="U1315"/>
    </row>
    <row r="1316" spans="1:21" x14ac:dyDescent="0.25">
      <c r="A1316" s="20" t="s">
        <v>2226</v>
      </c>
      <c r="B1316" s="34">
        <v>18684.560000000001</v>
      </c>
      <c r="C1316" s="6" t="s">
        <v>2225</v>
      </c>
      <c r="D1316" s="6" t="s">
        <v>13</v>
      </c>
      <c r="E1316" s="6" t="s">
        <v>85</v>
      </c>
      <c r="F1316" s="6" t="s">
        <v>1630</v>
      </c>
      <c r="G1316">
        <v>12</v>
      </c>
      <c r="H1316">
        <v>202212</v>
      </c>
      <c r="I1316" s="8">
        <v>93.65</v>
      </c>
      <c r="J1316" s="8">
        <v>6.93</v>
      </c>
      <c r="K1316" s="8">
        <v>7.41</v>
      </c>
      <c r="L1316" s="8">
        <v>7.71</v>
      </c>
      <c r="M1316" s="35" t="str">
        <f>INDEX(YahooDetails[], MATCH(ZACKS_Screener[Ticker], YahooDetails[Ticker],0), 3)</f>
        <v>Communication Services</v>
      </c>
      <c r="N1316" s="6" t="str">
        <f>INDEX(YahooDetails[], MATCH(ZACKS_Screener[Ticker], YahooDetails[Ticker],0), 2)</f>
        <v>Advertising Agencies</v>
      </c>
      <c r="O131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6.9264069264069333E-2</v>
      </c>
      <c r="P131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4.0485829959514143E-2</v>
      </c>
      <c r="Q1316" s="17">
        <f>IFERROR(ZACKS_Screener[[#This Row],[Price]]/ZACKS_Screener[[#This Row],[EPS1]], "")</f>
        <v>12.638326585695006</v>
      </c>
      <c r="R1316" s="17">
        <f>IFERROR(ZACKS_Screener[[#This Row],[Price]]/ZACKS_Screener[[#This Row],[EPS2]], "")</f>
        <v>12.14656290531777</v>
      </c>
      <c r="S1316" s="17">
        <f>IFERROR(ZACKS_Screener[[#This Row],[PE1]]/(ZACKS_Screener[[#This Row],[EG1]]*100), "")</f>
        <v>1.8246584008097146</v>
      </c>
      <c r="T1316" s="17">
        <f>IFERROR(ZACKS_Screener[[#This Row],[PE2]]/(ZACKS_Screener[[#This Row],[EG2]]*100), "")</f>
        <v>3.0002010376134911</v>
      </c>
      <c r="U1316"/>
    </row>
    <row r="1317" spans="1:21" x14ac:dyDescent="0.25">
      <c r="A1317" s="20" t="s">
        <v>2228</v>
      </c>
      <c r="B1317" s="34">
        <v>3309.44</v>
      </c>
      <c r="C1317" s="6" t="s">
        <v>2227</v>
      </c>
      <c r="D1317" s="6" t="s">
        <v>22</v>
      </c>
      <c r="E1317" s="6" t="s">
        <v>41</v>
      </c>
      <c r="F1317" s="6" t="s">
        <v>1348</v>
      </c>
      <c r="G1317">
        <v>12</v>
      </c>
      <c r="H1317">
        <v>202212</v>
      </c>
      <c r="I1317" s="8">
        <v>73.38</v>
      </c>
      <c r="J1317" s="8">
        <v>3</v>
      </c>
      <c r="K1317" s="8">
        <v>1.64</v>
      </c>
      <c r="L1317" s="8">
        <v>2.34</v>
      </c>
      <c r="M1317" s="35" t="str">
        <f>INDEX(YahooDetails[], MATCH(ZACKS_Screener[Ticker], YahooDetails[Ticker],0), 3)</f>
        <v>Healthcare</v>
      </c>
      <c r="N1317" s="6" t="str">
        <f>INDEX(YahooDetails[], MATCH(ZACKS_Screener[Ticker], YahooDetails[Ticker],0), 2)</f>
        <v>Health Information Services</v>
      </c>
      <c r="O131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-0.45333333333333337</v>
      </c>
      <c r="P131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0.42682926829268292</v>
      </c>
      <c r="Q1317" s="17">
        <f>IFERROR(ZACKS_Screener[[#This Row],[Price]]/ZACKS_Screener[[#This Row],[EPS1]], "")</f>
        <v>44.743902439024389</v>
      </c>
      <c r="R1317" s="17">
        <f>IFERROR(ZACKS_Screener[[#This Row],[Price]]/ZACKS_Screener[[#This Row],[EPS2]], "")</f>
        <v>31.358974358974358</v>
      </c>
      <c r="S1317" s="17">
        <f>IFERROR(ZACKS_Screener[[#This Row],[PE1]]/(ZACKS_Screener[[#This Row],[EG1]]*100), "")</f>
        <v>-0.98699784791965561</v>
      </c>
      <c r="T1317" s="17">
        <f>IFERROR(ZACKS_Screener[[#This Row],[PE2]]/(ZACKS_Screener[[#This Row],[EG2]]*100), "")</f>
        <v>0.7346959706959707</v>
      </c>
      <c r="U1317"/>
    </row>
    <row r="1318" spans="1:21" x14ac:dyDescent="0.25">
      <c r="A1318" s="20" t="s">
        <v>2230</v>
      </c>
      <c r="B1318" s="34">
        <v>5129.78</v>
      </c>
      <c r="C1318" s="6" t="s">
        <v>2229</v>
      </c>
      <c r="D1318" s="6" t="s">
        <v>13</v>
      </c>
      <c r="E1318" s="6" t="s">
        <v>37</v>
      </c>
      <c r="F1318" s="6" t="s">
        <v>212</v>
      </c>
      <c r="G1318">
        <v>12</v>
      </c>
      <c r="H1318">
        <v>202212</v>
      </c>
      <c r="I1318" s="8">
        <v>42.54</v>
      </c>
      <c r="J1318" s="8">
        <v>7.32</v>
      </c>
      <c r="K1318" s="8">
        <v>6.07</v>
      </c>
      <c r="L1318" s="8">
        <v>7.58</v>
      </c>
      <c r="M1318" s="35" t="str">
        <f>INDEX(YahooDetails[], MATCH(ZACKS_Screener[Ticker], YahooDetails[Ticker],0), 3)</f>
        <v>Financial Services</v>
      </c>
      <c r="N1318" s="6" t="str">
        <f>INDEX(YahooDetails[], MATCH(ZACKS_Screener[Ticker], YahooDetails[Ticker],0), 2)</f>
        <v>Credit Services</v>
      </c>
      <c r="O131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-0.17076502732240437</v>
      </c>
      <c r="P131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0.24876441515650738</v>
      </c>
      <c r="Q1318" s="17">
        <f>IFERROR(ZACKS_Screener[[#This Row],[Price]]/ZACKS_Screener[[#This Row],[EPS1]], "")</f>
        <v>7.0082372322899502</v>
      </c>
      <c r="R1318" s="17">
        <f>IFERROR(ZACKS_Screener[[#This Row],[Price]]/ZACKS_Screener[[#This Row],[EPS2]], "")</f>
        <v>5.6121372031662267</v>
      </c>
      <c r="S1318" s="17">
        <f>IFERROR(ZACKS_Screener[[#This Row],[PE1]]/(ZACKS_Screener[[#This Row],[EG1]]*100), "")</f>
        <v>-0.41040237232289956</v>
      </c>
      <c r="T1318" s="17">
        <f>IFERROR(ZACKS_Screener[[#This Row],[PE2]]/(ZACKS_Screener[[#This Row],[EG2]]*100), "")</f>
        <v>0.2256004822729735</v>
      </c>
      <c r="U1318"/>
    </row>
    <row r="1319" spans="1:21" x14ac:dyDescent="0.25">
      <c r="A1319" s="20" t="s">
        <v>2232</v>
      </c>
      <c r="B1319" s="34">
        <v>38600.800000000003</v>
      </c>
      <c r="C1319" s="6" t="s">
        <v>2231</v>
      </c>
      <c r="D1319" s="6" t="s">
        <v>22</v>
      </c>
      <c r="E1319" s="6" t="s">
        <v>14</v>
      </c>
      <c r="F1319" s="6" t="s">
        <v>101</v>
      </c>
      <c r="G1319">
        <v>12</v>
      </c>
      <c r="H1319">
        <v>202212</v>
      </c>
      <c r="I1319" s="8">
        <v>89.38</v>
      </c>
      <c r="J1319" s="8">
        <v>5.33</v>
      </c>
      <c r="K1319" s="8">
        <v>4.8600000000000003</v>
      </c>
      <c r="L1319" s="8">
        <v>5.38</v>
      </c>
      <c r="M1319" s="35" t="str">
        <f>INDEX(YahooDetails[], MATCH(ZACKS_Screener[Ticker], YahooDetails[Ticker],0), 3)</f>
        <v>Technology</v>
      </c>
      <c r="N1319" s="6" t="str">
        <f>INDEX(YahooDetails[], MATCH(ZACKS_Screener[Ticker], YahooDetails[Ticker],0), 2)</f>
        <v>Semiconductors</v>
      </c>
      <c r="O131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-8.818011257035642E-2</v>
      </c>
      <c r="P131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0.10699588477366245</v>
      </c>
      <c r="Q1319" s="17">
        <f>IFERROR(ZACKS_Screener[[#This Row],[Price]]/ZACKS_Screener[[#This Row],[EPS1]], "")</f>
        <v>18.390946502057609</v>
      </c>
      <c r="R1319" s="17">
        <f>IFERROR(ZACKS_Screener[[#This Row],[Price]]/ZACKS_Screener[[#This Row],[EPS2]], "")</f>
        <v>16.613382899628252</v>
      </c>
      <c r="S1319" s="17">
        <f>IFERROR(ZACKS_Screener[[#This Row],[PE1]]/(ZACKS_Screener[[#This Row],[EG1]]*100), "")</f>
        <v>-2.0856115926801513</v>
      </c>
      <c r="T1319" s="17">
        <f>IFERROR(ZACKS_Screener[[#This Row],[PE2]]/(ZACKS_Screener[[#This Row],[EG2]]*100), "")</f>
        <v>1.5527123248498729</v>
      </c>
      <c r="U1319"/>
    </row>
    <row r="1320" spans="1:21" x14ac:dyDescent="0.25">
      <c r="A1320" s="20" t="s">
        <v>2234</v>
      </c>
      <c r="B1320" s="34">
        <v>3996.9</v>
      </c>
      <c r="C1320" s="6" t="s">
        <v>2233</v>
      </c>
      <c r="D1320" s="6" t="s">
        <v>22</v>
      </c>
      <c r="E1320" s="6" t="s">
        <v>37</v>
      </c>
      <c r="F1320" s="6" t="s">
        <v>646</v>
      </c>
      <c r="G1320">
        <v>12</v>
      </c>
      <c r="H1320">
        <v>202212</v>
      </c>
      <c r="I1320" s="8">
        <v>13.66</v>
      </c>
      <c r="J1320" s="8">
        <v>1.96</v>
      </c>
      <c r="K1320" s="8">
        <v>2.06</v>
      </c>
      <c r="L1320" s="8">
        <v>1.89</v>
      </c>
      <c r="M1320" s="35" t="str">
        <f>INDEX(YahooDetails[], MATCH(ZACKS_Screener[Ticker], YahooDetails[Ticker],0), 3)</f>
        <v>Financial Services</v>
      </c>
      <c r="N1320" s="6" t="str">
        <f>INDEX(YahooDetails[], MATCH(ZACKS_Screener[Ticker], YahooDetails[Ticker],0), 2)</f>
        <v>Banks—Regional</v>
      </c>
      <c r="O132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5.1020408163265356E-2</v>
      </c>
      <c r="P132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-8.2524271844660269E-2</v>
      </c>
      <c r="Q1320" s="17">
        <f>IFERROR(ZACKS_Screener[[#This Row],[Price]]/ZACKS_Screener[[#This Row],[EPS1]], "")</f>
        <v>6.6310679611650487</v>
      </c>
      <c r="R1320" s="17">
        <f>IFERROR(ZACKS_Screener[[#This Row],[Price]]/ZACKS_Screener[[#This Row],[EPS2]], "")</f>
        <v>7.2275132275132279</v>
      </c>
      <c r="S1320" s="17">
        <f>IFERROR(ZACKS_Screener[[#This Row],[PE1]]/(ZACKS_Screener[[#This Row],[EG1]]*100), "")</f>
        <v>1.2996893203883482</v>
      </c>
      <c r="T1320" s="17">
        <f>IFERROR(ZACKS_Screener[[#This Row],[PE2]]/(ZACKS_Screener[[#This Row],[EG2]]*100), "")</f>
        <v>-0.87580454403983732</v>
      </c>
      <c r="U1320"/>
    </row>
    <row r="1321" spans="1:21" x14ac:dyDescent="0.25">
      <c r="A1321" s="20" t="s">
        <v>2236</v>
      </c>
      <c r="B1321" s="34">
        <v>18514.98</v>
      </c>
      <c r="C1321" s="6" t="s">
        <v>2235</v>
      </c>
      <c r="D1321" s="6" t="s">
        <v>13</v>
      </c>
      <c r="E1321" s="6" t="s">
        <v>330</v>
      </c>
      <c r="F1321" s="6" t="s">
        <v>331</v>
      </c>
      <c r="G1321">
        <v>12</v>
      </c>
      <c r="H1321">
        <v>202212</v>
      </c>
      <c r="I1321" s="8">
        <v>29.51</v>
      </c>
      <c r="J1321" s="8">
        <v>0.28999999999999998</v>
      </c>
      <c r="K1321" s="8">
        <v>0.57999999999999996</v>
      </c>
      <c r="L1321" s="8">
        <v>0.8</v>
      </c>
      <c r="M1321" s="35" t="str">
        <f>INDEX(YahooDetails[], MATCH(ZACKS_Screener[Ticker], YahooDetails[Ticker],0), 3)</f>
        <v>Consumer Cyclical</v>
      </c>
      <c r="N1321" s="6" t="str">
        <f>INDEX(YahooDetails[], MATCH(ZACKS_Screener[Ticker], YahooDetails[Ticker],0), 2)</f>
        <v>Footwear &amp; Accessories</v>
      </c>
      <c r="O132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32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0.37931034482758635</v>
      </c>
      <c r="Q1321" s="17">
        <f>IFERROR(ZACKS_Screener[[#This Row],[Price]]/ZACKS_Screener[[#This Row],[EPS1]], "")</f>
        <v>50.879310344827594</v>
      </c>
      <c r="R1321" s="17">
        <f>IFERROR(ZACKS_Screener[[#This Row],[Price]]/ZACKS_Screener[[#This Row],[EPS2]], "")</f>
        <v>36.887500000000003</v>
      </c>
      <c r="S1321" s="17">
        <f>IFERROR(ZACKS_Screener[[#This Row],[PE1]]/(ZACKS_Screener[[#This Row],[EG1]]*100), "")</f>
        <v>0.508793103448276</v>
      </c>
      <c r="T1321" s="17">
        <f>IFERROR(ZACKS_Screener[[#This Row],[PE2]]/(ZACKS_Screener[[#This Row],[EG2]]*100), "")</f>
        <v>0.97248863636363614</v>
      </c>
      <c r="U1321"/>
    </row>
    <row r="1322" spans="1:21" x14ac:dyDescent="0.25">
      <c r="A1322" s="20" t="s">
        <v>2238</v>
      </c>
      <c r="B1322" s="34">
        <v>5203.9399999999996</v>
      </c>
      <c r="C1322" s="6" t="s">
        <v>2237</v>
      </c>
      <c r="D1322" s="6" t="s">
        <v>13</v>
      </c>
      <c r="E1322" s="6" t="s">
        <v>14</v>
      </c>
      <c r="F1322" s="6" t="s">
        <v>2239</v>
      </c>
      <c r="G1322">
        <v>12</v>
      </c>
      <c r="H1322">
        <v>202212</v>
      </c>
      <c r="I1322" s="8">
        <v>106.42</v>
      </c>
      <c r="J1322" s="8">
        <v>5.52</v>
      </c>
      <c r="K1322" s="8">
        <v>3.64</v>
      </c>
      <c r="L1322" s="8">
        <v>4.33</v>
      </c>
      <c r="M1322" s="35" t="str">
        <f>INDEX(YahooDetails[], MATCH(ZACKS_Screener[Ticker], YahooDetails[Ticker],0), 3)</f>
        <v>Technology</v>
      </c>
      <c r="N1322" s="6" t="str">
        <f>INDEX(YahooDetails[], MATCH(ZACKS_Screener[Ticker], YahooDetails[Ticker],0), 2)</f>
        <v>Semiconductor Equipment &amp; Materials</v>
      </c>
      <c r="O132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-0.34057971014492744</v>
      </c>
      <c r="P132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0.18956043956043955</v>
      </c>
      <c r="Q1322" s="17">
        <f>IFERROR(ZACKS_Screener[[#This Row],[Price]]/ZACKS_Screener[[#This Row],[EPS1]], "")</f>
        <v>29.236263736263737</v>
      </c>
      <c r="R1322" s="17">
        <f>IFERROR(ZACKS_Screener[[#This Row],[Price]]/ZACKS_Screener[[#This Row],[EPS2]], "")</f>
        <v>24.577367205542725</v>
      </c>
      <c r="S1322" s="17">
        <f>IFERROR(ZACKS_Screener[[#This Row],[PE1]]/(ZACKS_Screener[[#This Row],[EG1]]*100), "")</f>
        <v>-0.8584264671498717</v>
      </c>
      <c r="T1322" s="17">
        <f>IFERROR(ZACKS_Screener[[#This Row],[PE2]]/(ZACKS_Screener[[#This Row],[EG2]]*100), "")</f>
        <v>1.2965451685242828</v>
      </c>
      <c r="U1322"/>
    </row>
    <row r="1323" spans="1:21" x14ac:dyDescent="0.25">
      <c r="A1323" s="20" t="s">
        <v>2241</v>
      </c>
      <c r="B1323" s="34">
        <v>5506.18</v>
      </c>
      <c r="C1323" s="6" t="s">
        <v>2240</v>
      </c>
      <c r="D1323" s="6" t="s">
        <v>22</v>
      </c>
      <c r="E1323" s="6" t="s">
        <v>41</v>
      </c>
      <c r="F1323" s="6" t="s">
        <v>704</v>
      </c>
      <c r="G1323">
        <v>12</v>
      </c>
      <c r="H1323">
        <v>202212</v>
      </c>
      <c r="I1323" s="8">
        <v>30.63</v>
      </c>
      <c r="J1323" s="8">
        <v>0.83</v>
      </c>
      <c r="K1323" s="8">
        <v>0.93</v>
      </c>
      <c r="L1323" s="8">
        <v>1.1399999999999999</v>
      </c>
      <c r="M1323" s="35" t="str">
        <f>INDEX(YahooDetails[], MATCH(ZACKS_Screener[Ticker], YahooDetails[Ticker],0), 3)</f>
        <v>Healthcare</v>
      </c>
      <c r="N1323" s="6" t="str">
        <f>INDEX(YahooDetails[], MATCH(ZACKS_Screener[Ticker], YahooDetails[Ticker],0), 2)</f>
        <v>Medical Care Facilities</v>
      </c>
      <c r="O132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0.12048192771084348</v>
      </c>
      <c r="P132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0.22580645161290305</v>
      </c>
      <c r="Q1323" s="17">
        <f>IFERROR(ZACKS_Screener[[#This Row],[Price]]/ZACKS_Screener[[#This Row],[EPS1]], "")</f>
        <v>32.935483870967737</v>
      </c>
      <c r="R1323" s="17">
        <f>IFERROR(ZACKS_Screener[[#This Row],[Price]]/ZACKS_Screener[[#This Row],[EPS2]], "")</f>
        <v>26.868421052631579</v>
      </c>
      <c r="S1323" s="17">
        <f>IFERROR(ZACKS_Screener[[#This Row],[PE1]]/(ZACKS_Screener[[#This Row],[EG1]]*100), "")</f>
        <v>2.7336451612903194</v>
      </c>
      <c r="T1323" s="17">
        <f>IFERROR(ZACKS_Screener[[#This Row],[PE2]]/(ZACKS_Screener[[#This Row],[EG2]]*100), "")</f>
        <v>1.1898872180451137</v>
      </c>
      <c r="U1323"/>
    </row>
    <row r="1324" spans="1:21" x14ac:dyDescent="0.25">
      <c r="A1324" s="20" t="s">
        <v>4063</v>
      </c>
      <c r="B1324" s="34">
        <v>2065.7199999999998</v>
      </c>
      <c r="C1324" s="6" t="s">
        <v>4062</v>
      </c>
      <c r="D1324" s="6" t="s">
        <v>22</v>
      </c>
      <c r="E1324" s="6" t="s">
        <v>14</v>
      </c>
      <c r="F1324" s="6" t="s">
        <v>58</v>
      </c>
      <c r="G1324">
        <v>12</v>
      </c>
      <c r="H1324">
        <v>202212</v>
      </c>
      <c r="I1324" s="8">
        <v>17.940000000000001</v>
      </c>
      <c r="J1324" s="8">
        <v>0.25</v>
      </c>
      <c r="M1324" s="35" t="str">
        <f>INDEX(YahooDetails[], MATCH(ZACKS_Screener[Ticker], YahooDetails[Ticker],0), 3)</f>
        <v>Communication Services</v>
      </c>
      <c r="N1324" s="6" t="str">
        <f>INDEX(YahooDetails[], MATCH(ZACKS_Screener[Ticker], YahooDetails[Ticker],0), 2)</f>
        <v>Internet Content &amp; Information</v>
      </c>
      <c r="O132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324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324" s="17" t="str">
        <f>IFERROR(ZACKS_Screener[[#This Row],[Price]]/ZACKS_Screener[[#This Row],[EPS1]], "")</f>
        <v/>
      </c>
      <c r="R1324" s="17" t="str">
        <f>IFERROR(ZACKS_Screener[[#This Row],[Price]]/ZACKS_Screener[[#This Row],[EPS2]], "")</f>
        <v/>
      </c>
      <c r="S1324" s="17" t="str">
        <f>IFERROR(ZACKS_Screener[[#This Row],[PE1]]/(ZACKS_Screener[[#This Row],[EG1]]*100), "")</f>
        <v/>
      </c>
      <c r="T1324" s="17" t="str">
        <f>IFERROR(ZACKS_Screener[[#This Row],[PE2]]/(ZACKS_Screener[[#This Row],[EG2]]*100), "")</f>
        <v/>
      </c>
      <c r="U1324"/>
    </row>
    <row r="1325" spans="1:21" x14ac:dyDescent="0.25">
      <c r="A1325" s="20" t="s">
        <v>4065</v>
      </c>
      <c r="B1325" s="34">
        <v>2762.22</v>
      </c>
      <c r="C1325" s="6" t="s">
        <v>4064</v>
      </c>
      <c r="D1325" s="6" t="s">
        <v>13</v>
      </c>
      <c r="E1325" s="6" t="s">
        <v>130</v>
      </c>
      <c r="F1325" s="6" t="s">
        <v>131</v>
      </c>
      <c r="G1325">
        <v>12</v>
      </c>
      <c r="H1325">
        <v>202212</v>
      </c>
      <c r="I1325" s="8">
        <v>14.93</v>
      </c>
      <c r="J1325" s="8">
        <v>0.48</v>
      </c>
      <c r="K1325" s="8">
        <v>0.47</v>
      </c>
      <c r="L1325" s="8">
        <v>0.6</v>
      </c>
      <c r="M1325" s="35" t="str">
        <f>INDEX(YahooDetails[], MATCH(ZACKS_Screener[Ticker], YahooDetails[Ticker],0), 3)</f>
        <v>Basic Materials</v>
      </c>
      <c r="N1325" s="6" t="str">
        <f>INDEX(YahooDetails[], MATCH(ZACKS_Screener[Ticker], YahooDetails[Ticker],0), 2)</f>
        <v>Gold</v>
      </c>
      <c r="O132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-2.0833333333333353E-2</v>
      </c>
      <c r="P132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0.27659574468085107</v>
      </c>
      <c r="Q1325" s="17">
        <f>IFERROR(ZACKS_Screener[[#This Row],[Price]]/ZACKS_Screener[[#This Row],[EPS1]], "")</f>
        <v>31.76595744680851</v>
      </c>
      <c r="R1325" s="17">
        <f>IFERROR(ZACKS_Screener[[#This Row],[Price]]/ZACKS_Screener[[#This Row],[EPS2]], "")</f>
        <v>24.883333333333333</v>
      </c>
      <c r="S1325" s="17">
        <f>IFERROR(ZACKS_Screener[[#This Row],[PE1]]/(ZACKS_Screener[[#This Row],[EG1]]*100), "")</f>
        <v>-15.24765957446807</v>
      </c>
      <c r="T1325" s="17">
        <f>IFERROR(ZACKS_Screener[[#This Row],[PE2]]/(ZACKS_Screener[[#This Row],[EG2]]*100), "")</f>
        <v>0.89962820512820507</v>
      </c>
      <c r="U1325"/>
    </row>
    <row r="1326" spans="1:21" x14ac:dyDescent="0.25">
      <c r="A1326" s="20" t="s">
        <v>2243</v>
      </c>
      <c r="B1326" s="34">
        <v>5042.26</v>
      </c>
      <c r="C1326" s="6" t="s">
        <v>2242</v>
      </c>
      <c r="D1326" s="6" t="s">
        <v>13</v>
      </c>
      <c r="E1326" s="6" t="s">
        <v>223</v>
      </c>
      <c r="F1326" s="6" t="s">
        <v>465</v>
      </c>
      <c r="G1326">
        <v>12</v>
      </c>
      <c r="H1326">
        <v>202212</v>
      </c>
      <c r="I1326" s="8">
        <v>84.46</v>
      </c>
      <c r="J1326" s="8">
        <v>1.63</v>
      </c>
      <c r="K1326" s="8">
        <v>1.97</v>
      </c>
      <c r="L1326" s="8">
        <v>2.59</v>
      </c>
      <c r="M1326" s="35" t="str">
        <f>INDEX(YahooDetails[], MATCH(ZACKS_Screener[Ticker], YahooDetails[Ticker],0), 3)</f>
        <v>Utilities</v>
      </c>
      <c r="N1326" s="6" t="str">
        <f>INDEX(YahooDetails[], MATCH(ZACKS_Screener[Ticker], YahooDetails[Ticker],0), 2)</f>
        <v>Utilities—Renewable</v>
      </c>
      <c r="O132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0.2085889570552148</v>
      </c>
      <c r="P132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0.31472081218274106</v>
      </c>
      <c r="Q1326" s="17">
        <f>IFERROR(ZACKS_Screener[[#This Row],[Price]]/ZACKS_Screener[[#This Row],[EPS1]], "")</f>
        <v>42.873096446700508</v>
      </c>
      <c r="R1326" s="17">
        <f>IFERROR(ZACKS_Screener[[#This Row],[Price]]/ZACKS_Screener[[#This Row],[EPS2]], "")</f>
        <v>32.610038610038607</v>
      </c>
      <c r="S1326" s="17">
        <f>IFERROR(ZACKS_Screener[[#This Row],[PE1]]/(ZACKS_Screener[[#This Row],[EG1]]*100), "")</f>
        <v>2.0553866825918177</v>
      </c>
      <c r="T1326" s="17">
        <f>IFERROR(ZACKS_Screener[[#This Row],[PE2]]/(ZACKS_Screener[[#This Row],[EG2]]*100), "")</f>
        <v>1.0361576784157431</v>
      </c>
      <c r="U1326"/>
    </row>
    <row r="1327" spans="1:21" x14ac:dyDescent="0.25">
      <c r="A1327" s="20" t="s">
        <v>2245</v>
      </c>
      <c r="B1327" s="34">
        <v>29698.7</v>
      </c>
      <c r="C1327" s="6" t="s">
        <v>2244</v>
      </c>
      <c r="D1327" s="6" t="s">
        <v>13</v>
      </c>
      <c r="E1327" s="6" t="s">
        <v>14</v>
      </c>
      <c r="F1327" s="6" t="s">
        <v>253</v>
      </c>
      <c r="G1327">
        <v>12</v>
      </c>
      <c r="H1327">
        <v>202212</v>
      </c>
      <c r="I1327" s="8">
        <v>11.17</v>
      </c>
      <c r="J1327" s="8">
        <v>1.1299999999999999</v>
      </c>
      <c r="K1327" s="8">
        <v>1.23</v>
      </c>
      <c r="L1327" s="8">
        <v>1.34</v>
      </c>
      <c r="M1327" s="35" t="str">
        <f>INDEX(YahooDetails[], MATCH(ZACKS_Screener[Ticker], YahooDetails[Ticker],0), 3)</f>
        <v>Communication Services</v>
      </c>
      <c r="N1327" s="6" t="str">
        <f>INDEX(YahooDetails[], MATCH(ZACKS_Screener[Ticker], YahooDetails[Ticker],0), 2)</f>
        <v>Telecom Services</v>
      </c>
      <c r="O132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8.849557522123902E-2</v>
      </c>
      <c r="P132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8.9430894308943173E-2</v>
      </c>
      <c r="Q1327" s="17">
        <f>IFERROR(ZACKS_Screener[[#This Row],[Price]]/ZACKS_Screener[[#This Row],[EPS1]], "")</f>
        <v>9.0813008130081307</v>
      </c>
      <c r="R1327" s="17">
        <f>IFERROR(ZACKS_Screener[[#This Row],[Price]]/ZACKS_Screener[[#This Row],[EPS2]], "")</f>
        <v>8.3358208955223869</v>
      </c>
      <c r="S1327" s="17">
        <f>IFERROR(ZACKS_Screener[[#This Row],[PE1]]/(ZACKS_Screener[[#This Row],[EG1]]*100), "")</f>
        <v>1.0261869918699178</v>
      </c>
      <c r="T1327" s="17">
        <f>IFERROR(ZACKS_Screener[[#This Row],[PE2]]/(ZACKS_Screener[[#This Row],[EG2]]*100), "")</f>
        <v>0.93209633649932044</v>
      </c>
      <c r="U1327"/>
    </row>
    <row r="1328" spans="1:21" x14ac:dyDescent="0.25">
      <c r="A1328" s="20" t="s">
        <v>2247</v>
      </c>
      <c r="B1328" s="34">
        <v>5336.34</v>
      </c>
      <c r="C1328" s="6" t="s">
        <v>2246</v>
      </c>
      <c r="D1328" s="6" t="s">
        <v>13</v>
      </c>
      <c r="E1328" s="6" t="s">
        <v>37</v>
      </c>
      <c r="F1328" s="6" t="s">
        <v>379</v>
      </c>
      <c r="G1328">
        <v>12</v>
      </c>
      <c r="H1328">
        <v>202212</v>
      </c>
      <c r="I1328" s="8">
        <v>13.69</v>
      </c>
      <c r="J1328" s="8">
        <v>1.41</v>
      </c>
      <c r="K1328" s="8">
        <v>1.82</v>
      </c>
      <c r="L1328" s="8">
        <v>1.7</v>
      </c>
      <c r="M1328" s="35" t="str">
        <f>INDEX(YahooDetails[], MATCH(ZACKS_Screener[Ticker], YahooDetails[Ticker],0), 3)</f>
        <v>Financial Services</v>
      </c>
      <c r="N1328" s="6" t="str">
        <f>INDEX(YahooDetails[], MATCH(ZACKS_Screener[Ticker], YahooDetails[Ticker],0), 2)</f>
        <v>Credit Services</v>
      </c>
      <c r="O132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0.29078014184397177</v>
      </c>
      <c r="P132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-6.5934065934065991E-2</v>
      </c>
      <c r="Q1328" s="17">
        <f>IFERROR(ZACKS_Screener[[#This Row],[Price]]/ZACKS_Screener[[#This Row],[EPS1]], "")</f>
        <v>7.521978021978021</v>
      </c>
      <c r="R1328" s="17">
        <f>IFERROR(ZACKS_Screener[[#This Row],[Price]]/ZACKS_Screener[[#This Row],[EPS2]], "")</f>
        <v>8.052941176470588</v>
      </c>
      <c r="S1328" s="17">
        <f>IFERROR(ZACKS_Screener[[#This Row],[PE1]]/(ZACKS_Screener[[#This Row],[EG1]]*100), "")</f>
        <v>0.25868265880460989</v>
      </c>
      <c r="T1328" s="17">
        <f>IFERROR(ZACKS_Screener[[#This Row],[PE2]]/(ZACKS_Screener[[#This Row],[EG2]]*100), "")</f>
        <v>-1.221362745098038</v>
      </c>
      <c r="U1328"/>
    </row>
    <row r="1329" spans="1:21" x14ac:dyDescent="0.25">
      <c r="A1329" s="20" t="s">
        <v>2249</v>
      </c>
      <c r="B1329" s="34">
        <v>329483.84000000003</v>
      </c>
      <c r="C1329" s="6" t="s">
        <v>2248</v>
      </c>
      <c r="D1329" s="6" t="s">
        <v>13</v>
      </c>
      <c r="E1329" s="6" t="s">
        <v>14</v>
      </c>
      <c r="F1329" s="6" t="s">
        <v>95</v>
      </c>
      <c r="G1329">
        <v>5</v>
      </c>
      <c r="H1329">
        <v>202305</v>
      </c>
      <c r="I1329" s="8">
        <v>122.04</v>
      </c>
      <c r="J1329" s="8">
        <v>5.12</v>
      </c>
      <c r="K1329" s="8">
        <v>5.51</v>
      </c>
      <c r="L1329" s="8">
        <v>6.14</v>
      </c>
      <c r="M1329" s="35" t="str">
        <f>INDEX(YahooDetails[], MATCH(ZACKS_Screener[Ticker], YahooDetails[Ticker],0), 3)</f>
        <v>Technology</v>
      </c>
      <c r="N1329" s="6" t="str">
        <f>INDEX(YahooDetails[], MATCH(ZACKS_Screener[Ticker], YahooDetails[Ticker],0), 2)</f>
        <v>Software—Infrastructure</v>
      </c>
      <c r="O132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7.6171874999999931E-2</v>
      </c>
      <c r="P132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0.11433756805807621</v>
      </c>
      <c r="Q1329" s="17">
        <f>IFERROR(ZACKS_Screener[[#This Row],[Price]]/ZACKS_Screener[[#This Row],[EPS1]], "")</f>
        <v>22.148820326678766</v>
      </c>
      <c r="R1329" s="17">
        <f>IFERROR(ZACKS_Screener[[#This Row],[Price]]/ZACKS_Screener[[#This Row],[EPS2]], "")</f>
        <v>19.876221498371336</v>
      </c>
      <c r="S1329" s="17">
        <f>IFERROR(ZACKS_Screener[[#This Row],[PE1]]/(ZACKS_Screener[[#This Row],[EG1]]*100), "")</f>
        <v>2.9077425659639844</v>
      </c>
      <c r="T1329" s="17">
        <f>IFERROR(ZACKS_Screener[[#This Row],[PE2]]/(ZACKS_Screener[[#This Row],[EG2]]*100), "")</f>
        <v>1.7383806421591441</v>
      </c>
      <c r="U1329"/>
    </row>
    <row r="1330" spans="1:21" x14ac:dyDescent="0.25">
      <c r="A1330" s="20" t="s">
        <v>2251</v>
      </c>
      <c r="B1330" s="34">
        <v>7193.35</v>
      </c>
      <c r="C1330" s="6" t="s">
        <v>2250</v>
      </c>
      <c r="D1330" s="6" t="s">
        <v>13</v>
      </c>
      <c r="E1330" s="6" t="s">
        <v>37</v>
      </c>
      <c r="F1330" s="6" t="s">
        <v>89</v>
      </c>
      <c r="G1330">
        <v>12</v>
      </c>
      <c r="H1330">
        <v>202212</v>
      </c>
      <c r="I1330" s="8">
        <v>24.57</v>
      </c>
      <c r="J1330" s="8">
        <v>2.79</v>
      </c>
      <c r="K1330" s="8">
        <v>2.4</v>
      </c>
      <c r="L1330" s="8">
        <v>2.5</v>
      </c>
      <c r="M1330" s="35" t="str">
        <f>INDEX(YahooDetails[], MATCH(ZACKS_Screener[Ticker], YahooDetails[Ticker],0), 3)</f>
        <v>Financial Services</v>
      </c>
      <c r="N1330" s="6" t="str">
        <f>INDEX(YahooDetails[], MATCH(ZACKS_Screener[Ticker], YahooDetails[Ticker],0), 2)</f>
        <v>Insurance—Diversified</v>
      </c>
      <c r="O133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-0.13978494623655918</v>
      </c>
      <c r="P133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4.1666666666666706E-2</v>
      </c>
      <c r="Q1330" s="17">
        <f>IFERROR(ZACKS_Screener[[#This Row],[Price]]/ZACKS_Screener[[#This Row],[EPS1]], "")</f>
        <v>10.237500000000001</v>
      </c>
      <c r="R1330" s="17">
        <f>IFERROR(ZACKS_Screener[[#This Row],[Price]]/ZACKS_Screener[[#This Row],[EPS2]], "")</f>
        <v>9.8279999999999994</v>
      </c>
      <c r="S1330" s="17">
        <f>IFERROR(ZACKS_Screener[[#This Row],[PE1]]/(ZACKS_Screener[[#This Row],[EG1]]*100), "")</f>
        <v>-0.73237499999999989</v>
      </c>
      <c r="T1330" s="17">
        <f>IFERROR(ZACKS_Screener[[#This Row],[PE2]]/(ZACKS_Screener[[#This Row],[EG2]]*100), "")</f>
        <v>2.3587199999999977</v>
      </c>
      <c r="U1330"/>
    </row>
    <row r="1331" spans="1:21" x14ac:dyDescent="0.25">
      <c r="A1331" s="20" t="s">
        <v>2253</v>
      </c>
      <c r="B1331" s="34">
        <v>55855.82</v>
      </c>
      <c r="C1331" s="6" t="s">
        <v>2252</v>
      </c>
      <c r="D1331" s="6" t="s">
        <v>22</v>
      </c>
      <c r="E1331" s="6" t="s">
        <v>30</v>
      </c>
      <c r="F1331" s="6" t="s">
        <v>31</v>
      </c>
      <c r="G1331">
        <v>12</v>
      </c>
      <c r="H1331">
        <v>202212</v>
      </c>
      <c r="I1331" s="8">
        <v>917.49</v>
      </c>
      <c r="J1331" s="8">
        <v>33.44</v>
      </c>
      <c r="K1331" s="8">
        <v>37.19</v>
      </c>
      <c r="L1331" s="8">
        <v>41.26</v>
      </c>
      <c r="M1331" s="35" t="str">
        <f>INDEX(YahooDetails[], MATCH(ZACKS_Screener[Ticker], YahooDetails[Ticker],0), 3)</f>
        <v>Consumer Cyclical</v>
      </c>
      <c r="N1331" s="6" t="str">
        <f>INDEX(YahooDetails[], MATCH(ZACKS_Screener[Ticker], YahooDetails[Ticker],0), 2)</f>
        <v>Specialty Retail</v>
      </c>
      <c r="O133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0.11214114832535886</v>
      </c>
      <c r="P133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0.10943802097337996</v>
      </c>
      <c r="Q1331" s="17">
        <f>IFERROR(ZACKS_Screener[[#This Row],[Price]]/ZACKS_Screener[[#This Row],[EPS1]], "")</f>
        <v>24.670341489647758</v>
      </c>
      <c r="R1331" s="17">
        <f>IFERROR(ZACKS_Screener[[#This Row],[Price]]/ZACKS_Screener[[#This Row],[EPS2]], "")</f>
        <v>22.236791080950074</v>
      </c>
      <c r="S1331" s="17">
        <f>IFERROR(ZACKS_Screener[[#This Row],[PE1]]/(ZACKS_Screener[[#This Row],[EG1]]*100), "")</f>
        <v>2.1999365851035226</v>
      </c>
      <c r="T1331" s="17">
        <f>IFERROR(ZACKS_Screener[[#This Row],[PE2]]/(ZACKS_Screener[[#This Row],[EG2]]*100), "")</f>
        <v>2.0319072734656833</v>
      </c>
      <c r="U1331"/>
    </row>
    <row r="1332" spans="1:21" x14ac:dyDescent="0.25">
      <c r="A1332" s="20" t="s">
        <v>4070</v>
      </c>
      <c r="B1332" s="34">
        <v>2047.17</v>
      </c>
      <c r="C1332" s="6" t="s">
        <v>4069</v>
      </c>
      <c r="D1332" s="6" t="s">
        <v>22</v>
      </c>
      <c r="E1332" s="6" t="s">
        <v>14</v>
      </c>
      <c r="F1332" s="6" t="s">
        <v>595</v>
      </c>
      <c r="G1332">
        <v>6</v>
      </c>
      <c r="H1332">
        <v>202206</v>
      </c>
      <c r="I1332" s="8">
        <v>122.38</v>
      </c>
      <c r="J1332" s="8">
        <v>5.81</v>
      </c>
      <c r="K1332" s="8">
        <v>6.1</v>
      </c>
      <c r="L1332" s="8">
        <v>7.08</v>
      </c>
      <c r="M1332" s="35" t="str">
        <f>INDEX(YahooDetails[], MATCH(ZACKS_Screener[Ticker], YahooDetails[Ticker],0), 3)</f>
        <v>Technology</v>
      </c>
      <c r="N1332" s="6" t="str">
        <f>INDEX(YahooDetails[], MATCH(ZACKS_Screener[Ticker], YahooDetails[Ticker],0), 2)</f>
        <v>Electronic Components</v>
      </c>
      <c r="O133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4.9913941480206551E-2</v>
      </c>
      <c r="P133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0.16065573770491812</v>
      </c>
      <c r="Q1332" s="17">
        <f>IFERROR(ZACKS_Screener[[#This Row],[Price]]/ZACKS_Screener[[#This Row],[EPS1]], "")</f>
        <v>20.062295081967214</v>
      </c>
      <c r="R1332" s="17">
        <f>IFERROR(ZACKS_Screener[[#This Row],[Price]]/ZACKS_Screener[[#This Row],[EPS2]], "")</f>
        <v>17.285310734463277</v>
      </c>
      <c r="S1332" s="17">
        <f>IFERROR(ZACKS_Screener[[#This Row],[PE1]]/(ZACKS_Screener[[#This Row],[EG1]]*100), "")</f>
        <v>4.0193770491803269</v>
      </c>
      <c r="T1332" s="17">
        <f>IFERROR(ZACKS_Screener[[#This Row],[PE2]]/(ZACKS_Screener[[#This Row],[EG2]]*100), "")</f>
        <v>1.0759224028594483</v>
      </c>
      <c r="U1332"/>
    </row>
    <row r="1333" spans="1:21" x14ac:dyDescent="0.25">
      <c r="A1333" s="20" t="s">
        <v>2255</v>
      </c>
      <c r="B1333" s="34">
        <v>5446.5</v>
      </c>
      <c r="C1333" s="6" t="s">
        <v>2254</v>
      </c>
      <c r="D1333" s="6" t="s">
        <v>13</v>
      </c>
      <c r="E1333" s="6" t="s">
        <v>107</v>
      </c>
      <c r="F1333" s="6" t="s">
        <v>108</v>
      </c>
      <c r="G1333">
        <v>12</v>
      </c>
      <c r="H1333">
        <v>202212</v>
      </c>
      <c r="I1333" s="8">
        <v>83.39</v>
      </c>
      <c r="J1333" s="8">
        <v>3.46</v>
      </c>
      <c r="K1333" s="8">
        <v>6.09</v>
      </c>
      <c r="L1333" s="8">
        <v>7.65</v>
      </c>
      <c r="M1333" s="35" t="str">
        <f>INDEX(YahooDetails[], MATCH(ZACKS_Screener[Ticker], YahooDetails[Ticker],0), 3)</f>
        <v>Industrials</v>
      </c>
      <c r="N1333" s="6" t="str">
        <f>INDEX(YahooDetails[], MATCH(ZACKS_Screener[Ticker], YahooDetails[Ticker],0), 2)</f>
        <v>Farm &amp; Heavy Construction Machinery</v>
      </c>
      <c r="O133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0.76011560693641611</v>
      </c>
      <c r="P133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0.25615763546798037</v>
      </c>
      <c r="Q1333" s="17">
        <f>IFERROR(ZACKS_Screener[[#This Row],[Price]]/ZACKS_Screener[[#This Row],[EPS1]], "")</f>
        <v>13.692939244663384</v>
      </c>
      <c r="R1333" s="17">
        <f>IFERROR(ZACKS_Screener[[#This Row],[Price]]/ZACKS_Screener[[#This Row],[EPS2]], "")</f>
        <v>10.900653594771242</v>
      </c>
      <c r="S1333" s="17">
        <f>IFERROR(ZACKS_Screener[[#This Row],[PE1]]/(ZACKS_Screener[[#This Row],[EG1]]*100), "")</f>
        <v>0.18014285089937382</v>
      </c>
      <c r="T1333" s="17">
        <f>IFERROR(ZACKS_Screener[[#This Row],[PE2]]/(ZACKS_Screener[[#This Row],[EG2]]*100), "")</f>
        <v>0.42554474610356957</v>
      </c>
      <c r="U1333"/>
    </row>
    <row r="1334" spans="1:21" x14ac:dyDescent="0.25">
      <c r="A1334" s="20" t="s">
        <v>2257</v>
      </c>
      <c r="B1334" s="34">
        <v>11104.75</v>
      </c>
      <c r="C1334" s="6" t="s">
        <v>2256</v>
      </c>
      <c r="D1334" s="6" t="s">
        <v>22</v>
      </c>
      <c r="E1334" s="6" t="s">
        <v>14</v>
      </c>
      <c r="F1334" s="6" t="s">
        <v>95</v>
      </c>
      <c r="G1334">
        <v>6</v>
      </c>
      <c r="H1334">
        <v>202206</v>
      </c>
      <c r="I1334" s="8">
        <v>41</v>
      </c>
      <c r="J1334" s="8">
        <v>3.22</v>
      </c>
      <c r="K1334" s="8">
        <v>3.33</v>
      </c>
      <c r="L1334" s="8">
        <v>4.59</v>
      </c>
      <c r="M1334" s="35" t="str">
        <f>INDEX(YahooDetails[], MATCH(ZACKS_Screener[Ticker], YahooDetails[Ticker],0), 3)</f>
        <v>Technology</v>
      </c>
      <c r="N1334" s="6" t="str">
        <f>INDEX(YahooDetails[], MATCH(ZACKS_Screener[Ticker], YahooDetails[Ticker],0), 2)</f>
        <v>Software—Application</v>
      </c>
      <c r="O133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3.4161490683229774E-2</v>
      </c>
      <c r="P133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0.37837837837837829</v>
      </c>
      <c r="Q1334" s="17">
        <f>IFERROR(ZACKS_Screener[[#This Row],[Price]]/ZACKS_Screener[[#This Row],[EPS1]], "")</f>
        <v>12.312312312312311</v>
      </c>
      <c r="R1334" s="17">
        <f>IFERROR(ZACKS_Screener[[#This Row],[Price]]/ZACKS_Screener[[#This Row],[EPS2]], "")</f>
        <v>8.9324618736383439</v>
      </c>
      <c r="S1334" s="17">
        <f>IFERROR(ZACKS_Screener[[#This Row],[PE1]]/(ZACKS_Screener[[#This Row],[EG1]]*100), "")</f>
        <v>3.6041496041496082</v>
      </c>
      <c r="T1334" s="17">
        <f>IFERROR(ZACKS_Screener[[#This Row],[PE2]]/(ZACKS_Screener[[#This Row],[EG2]]*100), "")</f>
        <v>0.23607220666044199</v>
      </c>
      <c r="U1334"/>
    </row>
    <row r="1335" spans="1:21" x14ac:dyDescent="0.25">
      <c r="A1335" s="20" t="s">
        <v>2259</v>
      </c>
      <c r="B1335" s="34">
        <v>35989.410000000003</v>
      </c>
      <c r="C1335" s="6" t="s">
        <v>2258</v>
      </c>
      <c r="D1335" s="6" t="s">
        <v>13</v>
      </c>
      <c r="E1335" s="6" t="s">
        <v>26</v>
      </c>
      <c r="F1335" s="6" t="s">
        <v>64</v>
      </c>
      <c r="G1335">
        <v>12</v>
      </c>
      <c r="H1335">
        <v>202212</v>
      </c>
      <c r="I1335" s="8">
        <v>87.08</v>
      </c>
      <c r="J1335" s="8">
        <v>3.17</v>
      </c>
      <c r="K1335" s="8">
        <v>3.45</v>
      </c>
      <c r="L1335" s="8">
        <v>3.76</v>
      </c>
      <c r="M1335" s="35" t="str">
        <f>INDEX(YahooDetails[], MATCH(ZACKS_Screener[Ticker], YahooDetails[Ticker],0), 3)</f>
        <v>Industrials</v>
      </c>
      <c r="N1335" s="6" t="str">
        <f>INDEX(YahooDetails[], MATCH(ZACKS_Screener[Ticker], YahooDetails[Ticker],0), 2)</f>
        <v>Specialty Industrial Machinery</v>
      </c>
      <c r="O133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8.8328075709779255E-2</v>
      </c>
      <c r="P133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8.9855072463768004E-2</v>
      </c>
      <c r="Q1335" s="17">
        <f>IFERROR(ZACKS_Screener[[#This Row],[Price]]/ZACKS_Screener[[#This Row],[EPS1]], "")</f>
        <v>25.240579710144925</v>
      </c>
      <c r="R1335" s="17">
        <f>IFERROR(ZACKS_Screener[[#This Row],[Price]]/ZACKS_Screener[[#This Row],[EPS2]], "")</f>
        <v>23.159574468085108</v>
      </c>
      <c r="S1335" s="17">
        <f>IFERROR(ZACKS_Screener[[#This Row],[PE1]]/(ZACKS_Screener[[#This Row],[EG1]]*100), "")</f>
        <v>2.8575942028985479</v>
      </c>
      <c r="T1335" s="17">
        <f>IFERROR(ZACKS_Screener[[#This Row],[PE2]]/(ZACKS_Screener[[#This Row],[EG2]]*100), "")</f>
        <v>2.5774365133836685</v>
      </c>
      <c r="U1335"/>
    </row>
    <row r="1336" spans="1:21" x14ac:dyDescent="0.25">
      <c r="A1336" s="20" t="s">
        <v>2261</v>
      </c>
      <c r="B1336" s="34">
        <v>3147.9</v>
      </c>
      <c r="C1336" s="6" t="s">
        <v>2260</v>
      </c>
      <c r="D1336" s="6" t="s">
        <v>22</v>
      </c>
      <c r="E1336" s="6" t="s">
        <v>118</v>
      </c>
      <c r="F1336" s="6" t="s">
        <v>119</v>
      </c>
      <c r="G1336">
        <v>12</v>
      </c>
      <c r="H1336">
        <v>202212</v>
      </c>
      <c r="I1336" s="8">
        <v>75.47</v>
      </c>
      <c r="J1336" s="8">
        <v>6.78</v>
      </c>
      <c r="K1336" s="8">
        <v>4.71</v>
      </c>
      <c r="L1336" s="8">
        <v>3.28</v>
      </c>
      <c r="M1336" s="35" t="str">
        <f>INDEX(YahooDetails[], MATCH(ZACKS_Screener[Ticker], YahooDetails[Ticker],0), 3)</f>
        <v>Utilities</v>
      </c>
      <c r="N1336" s="6" t="str">
        <f>INDEX(YahooDetails[], MATCH(ZACKS_Screener[Ticker], YahooDetails[Ticker],0), 2)</f>
        <v>Utilities—Diversified</v>
      </c>
      <c r="O133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-0.30530973451327437</v>
      </c>
      <c r="P133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-0.30360934182590238</v>
      </c>
      <c r="Q1336" s="17">
        <f>IFERROR(ZACKS_Screener[[#This Row],[Price]]/ZACKS_Screener[[#This Row],[EPS1]], "")</f>
        <v>16.023354564755838</v>
      </c>
      <c r="R1336" s="17">
        <f>IFERROR(ZACKS_Screener[[#This Row],[Price]]/ZACKS_Screener[[#This Row],[EPS2]], "")</f>
        <v>23.009146341463417</v>
      </c>
      <c r="S1336" s="17">
        <f>IFERROR(ZACKS_Screener[[#This Row],[PE1]]/(ZACKS_Screener[[#This Row],[EG1]]*100), "")</f>
        <v>-0.52482291762823463</v>
      </c>
      <c r="T1336" s="17">
        <f>IFERROR(ZACKS_Screener[[#This Row],[PE2]]/(ZACKS_Screener[[#This Row],[EG2]]*100), "")</f>
        <v>-0.7578537011768719</v>
      </c>
      <c r="U1336"/>
    </row>
    <row r="1337" spans="1:21" x14ac:dyDescent="0.25">
      <c r="A1337" s="20" t="s">
        <v>4072</v>
      </c>
      <c r="B1337" s="34">
        <v>2539.15</v>
      </c>
      <c r="C1337" s="6" t="s">
        <v>4071</v>
      </c>
      <c r="D1337" s="6" t="s">
        <v>13</v>
      </c>
      <c r="E1337" s="6" t="s">
        <v>37</v>
      </c>
      <c r="F1337" s="6" t="s">
        <v>250</v>
      </c>
      <c r="G1337">
        <v>12</v>
      </c>
      <c r="H1337">
        <v>202212</v>
      </c>
      <c r="I1337" s="8">
        <v>15.39</v>
      </c>
      <c r="J1337" s="8">
        <v>1.92</v>
      </c>
      <c r="K1337" s="8">
        <v>1.91</v>
      </c>
      <c r="L1337" s="8">
        <v>2.06</v>
      </c>
      <c r="M1337" s="35" t="str">
        <f>INDEX(YahooDetails[], MATCH(ZACKS_Screener[Ticker], YahooDetails[Ticker],0), 3)</f>
        <v>Real Estate</v>
      </c>
      <c r="N1337" s="6" t="str">
        <f>INDEX(YahooDetails[], MATCH(ZACKS_Screener[Ticker], YahooDetails[Ticker],0), 2)</f>
        <v>REIT—Specialty</v>
      </c>
      <c r="O133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-5.2083333333333382E-3</v>
      </c>
      <c r="P133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7.8534031413612634E-2</v>
      </c>
      <c r="Q1337" s="17">
        <f>IFERROR(ZACKS_Screener[[#This Row],[Price]]/ZACKS_Screener[[#This Row],[EPS1]], "")</f>
        <v>8.0575916230366502</v>
      </c>
      <c r="R1337" s="17">
        <f>IFERROR(ZACKS_Screener[[#This Row],[Price]]/ZACKS_Screener[[#This Row],[EPS2]], "")</f>
        <v>7.4708737864077674</v>
      </c>
      <c r="S1337" s="17">
        <f>IFERROR(ZACKS_Screener[[#This Row],[PE1]]/(ZACKS_Screener[[#This Row],[EG1]]*100), "")</f>
        <v>-15.470575916230354</v>
      </c>
      <c r="T1337" s="17">
        <f>IFERROR(ZACKS_Screener[[#This Row],[PE2]]/(ZACKS_Screener[[#This Row],[EG2]]*100), "")</f>
        <v>0.95129126213592152</v>
      </c>
      <c r="U1337"/>
    </row>
    <row r="1338" spans="1:21" x14ac:dyDescent="0.25">
      <c r="A1338" s="20" t="s">
        <v>2263</v>
      </c>
      <c r="B1338" s="34">
        <v>10004.57</v>
      </c>
      <c r="C1338" s="6" t="s">
        <v>2262</v>
      </c>
      <c r="D1338" s="6" t="s">
        <v>13</v>
      </c>
      <c r="E1338" s="6" t="s">
        <v>223</v>
      </c>
      <c r="F1338" s="6" t="s">
        <v>788</v>
      </c>
      <c r="G1338">
        <v>12</v>
      </c>
      <c r="H1338">
        <v>202212</v>
      </c>
      <c r="I1338" s="8">
        <v>36.200000000000003</v>
      </c>
      <c r="J1338" s="8">
        <v>6.85</v>
      </c>
      <c r="K1338" s="8">
        <v>7.59</v>
      </c>
      <c r="L1338" s="8">
        <v>8.52</v>
      </c>
      <c r="M1338" s="35" t="str">
        <f>INDEX(YahooDetails[], MATCH(ZACKS_Screener[Ticker], YahooDetails[Ticker],0), 3)</f>
        <v>Energy</v>
      </c>
      <c r="N1338" s="6" t="str">
        <f>INDEX(YahooDetails[], MATCH(ZACKS_Screener[Ticker], YahooDetails[Ticker],0), 2)</f>
        <v>Oil &amp; Gas E&amp;P</v>
      </c>
      <c r="O133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0.108029197080292</v>
      </c>
      <c r="P133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0.12252964426877466</v>
      </c>
      <c r="Q1338" s="17">
        <f>IFERROR(ZACKS_Screener[[#This Row],[Price]]/ZACKS_Screener[[#This Row],[EPS1]], "")</f>
        <v>4.7694334650856396</v>
      </c>
      <c r="R1338" s="17">
        <f>IFERROR(ZACKS_Screener[[#This Row],[Price]]/ZACKS_Screener[[#This Row],[EPS2]], "")</f>
        <v>4.2488262910798129</v>
      </c>
      <c r="S1338" s="17">
        <f>IFERROR(ZACKS_Screener[[#This Row],[PE1]]/(ZACKS_Screener[[#This Row],[EG1]]*100), "")</f>
        <v>0.4414948545383327</v>
      </c>
      <c r="T1338" s="17">
        <f>IFERROR(ZACKS_Screener[[#This Row],[PE2]]/(ZACKS_Screener[[#This Row],[EG2]]*100), "")</f>
        <v>0.34675904891715909</v>
      </c>
      <c r="U1338"/>
    </row>
    <row r="1339" spans="1:21" x14ac:dyDescent="0.25">
      <c r="A1339" s="20" t="s">
        <v>2265</v>
      </c>
      <c r="B1339" s="34">
        <v>16294.54</v>
      </c>
      <c r="C1339" s="6" t="s">
        <v>2264</v>
      </c>
      <c r="D1339" s="6" t="s">
        <v>13</v>
      </c>
      <c r="E1339" s="6" t="s">
        <v>37</v>
      </c>
      <c r="F1339" s="6" t="s">
        <v>38</v>
      </c>
      <c r="G1339">
        <v>12</v>
      </c>
      <c r="H1339">
        <v>202212</v>
      </c>
      <c r="I1339" s="8">
        <v>11.58</v>
      </c>
      <c r="J1339" s="8">
        <v>0.53</v>
      </c>
      <c r="K1339" s="8">
        <v>0.64</v>
      </c>
      <c r="L1339" s="8">
        <v>0.77</v>
      </c>
      <c r="M1339" s="35" t="str">
        <f>INDEX(YahooDetails[], MATCH(ZACKS_Screener[Ticker], YahooDetails[Ticker],0), 3)</f>
        <v>Financial Services</v>
      </c>
      <c r="N1339" s="6" t="str">
        <f>INDEX(YahooDetails[], MATCH(ZACKS_Screener[Ticker], YahooDetails[Ticker],0), 2)</f>
        <v>Asset Management</v>
      </c>
      <c r="O133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0.20754716981132071</v>
      </c>
      <c r="P133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0.203125</v>
      </c>
      <c r="Q1339" s="17">
        <f>IFERROR(ZACKS_Screener[[#This Row],[Price]]/ZACKS_Screener[[#This Row],[EPS1]], "")</f>
        <v>18.09375</v>
      </c>
      <c r="R1339" s="17">
        <f>IFERROR(ZACKS_Screener[[#This Row],[Price]]/ZACKS_Screener[[#This Row],[EPS2]], "")</f>
        <v>15.038961038961039</v>
      </c>
      <c r="S1339" s="17">
        <f>IFERROR(ZACKS_Screener[[#This Row],[PE1]]/(ZACKS_Screener[[#This Row],[EG1]]*100), "")</f>
        <v>0.87178977272727298</v>
      </c>
      <c r="T1339" s="17">
        <f>IFERROR(ZACKS_Screener[[#This Row],[PE2]]/(ZACKS_Screener[[#This Row],[EG2]]*100), "")</f>
        <v>0.74037962037962035</v>
      </c>
      <c r="U1339"/>
    </row>
    <row r="1340" spans="1:21" x14ac:dyDescent="0.25">
      <c r="A1340" s="20" t="s">
        <v>2267</v>
      </c>
      <c r="B1340" s="34">
        <v>51034.58</v>
      </c>
      <c r="C1340" s="6" t="s">
        <v>2266</v>
      </c>
      <c r="D1340" s="6" t="s">
        <v>13</v>
      </c>
      <c r="E1340" s="6" t="s">
        <v>223</v>
      </c>
      <c r="F1340" s="6" t="s">
        <v>224</v>
      </c>
      <c r="G1340">
        <v>12</v>
      </c>
      <c r="H1340">
        <v>202212</v>
      </c>
      <c r="I1340" s="8">
        <v>57.23</v>
      </c>
      <c r="J1340" s="8">
        <v>9.35</v>
      </c>
      <c r="K1340" s="8">
        <v>4.84</v>
      </c>
      <c r="L1340" s="8">
        <v>6.01</v>
      </c>
      <c r="M1340" s="35" t="str">
        <f>INDEX(YahooDetails[], MATCH(ZACKS_Screener[Ticker], YahooDetails[Ticker],0), 3)</f>
        <v>Energy</v>
      </c>
      <c r="N1340" s="6" t="str">
        <f>INDEX(YahooDetails[], MATCH(ZACKS_Screener[Ticker], YahooDetails[Ticker],0), 2)</f>
        <v>Oil &amp; Gas E&amp;P</v>
      </c>
      <c r="O134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-0.4823529411764706</v>
      </c>
      <c r="P134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0.24173553719008264</v>
      </c>
      <c r="Q1340" s="17">
        <f>IFERROR(ZACKS_Screener[[#This Row],[Price]]/ZACKS_Screener[[#This Row],[EPS1]], "")</f>
        <v>11.824380165289256</v>
      </c>
      <c r="R1340" s="17">
        <f>IFERROR(ZACKS_Screener[[#This Row],[Price]]/ZACKS_Screener[[#This Row],[EPS2]], "")</f>
        <v>9.5224625623960062</v>
      </c>
      <c r="S1340" s="17">
        <f>IFERROR(ZACKS_Screener[[#This Row],[PE1]]/(ZACKS_Screener[[#This Row],[EG1]]*100), "")</f>
        <v>-0.24513958879258213</v>
      </c>
      <c r="T1340" s="17">
        <f>IFERROR(ZACKS_Screener[[#This Row],[PE2]]/(ZACKS_Screener[[#This Row],[EG2]]*100), "")</f>
        <v>0.39392067352133908</v>
      </c>
      <c r="U1340"/>
    </row>
    <row r="1341" spans="1:21" x14ac:dyDescent="0.25">
      <c r="A1341" s="20" t="s">
        <v>2269</v>
      </c>
      <c r="B1341" s="34">
        <v>4980.12</v>
      </c>
      <c r="C1341" s="6" t="s">
        <v>2268</v>
      </c>
      <c r="D1341" s="6" t="s">
        <v>22</v>
      </c>
      <c r="E1341" s="6" t="s">
        <v>37</v>
      </c>
      <c r="F1341" s="6" t="s">
        <v>2270</v>
      </c>
      <c r="G1341">
        <v>12</v>
      </c>
      <c r="H1341">
        <v>202212</v>
      </c>
      <c r="I1341" s="8">
        <v>39.700000000000003</v>
      </c>
      <c r="J1341" s="8">
        <v>4.54</v>
      </c>
      <c r="K1341" s="8">
        <v>5.78</v>
      </c>
      <c r="L1341" s="8">
        <v>5.59</v>
      </c>
      <c r="M1341" s="35" t="str">
        <f>INDEX(YahooDetails[], MATCH(ZACKS_Screener[Ticker], YahooDetails[Ticker],0), 3)</f>
        <v>Financial Services</v>
      </c>
      <c r="N1341" s="6" t="str">
        <f>INDEX(YahooDetails[], MATCH(ZACKS_Screener[Ticker], YahooDetails[Ticker],0), 2)</f>
        <v>Banks—Regional</v>
      </c>
      <c r="O134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0.27312775330396483</v>
      </c>
      <c r="P134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-3.2871972318339167E-2</v>
      </c>
      <c r="Q1341" s="17">
        <f>IFERROR(ZACKS_Screener[[#This Row],[Price]]/ZACKS_Screener[[#This Row],[EPS1]], "")</f>
        <v>6.8685121107266438</v>
      </c>
      <c r="R1341" s="17">
        <f>IFERROR(ZACKS_Screener[[#This Row],[Price]]/ZACKS_Screener[[#This Row],[EPS2]], "")</f>
        <v>7.1019677996422192</v>
      </c>
      <c r="S1341" s="17">
        <f>IFERROR(ZACKS_Screener[[#This Row],[PE1]]/(ZACKS_Screener[[#This Row],[EG1]]*100), "")</f>
        <v>0.25147616921531413</v>
      </c>
      <c r="T1341" s="17">
        <f>IFERROR(ZACKS_Screener[[#This Row],[PE2]]/(ZACKS_Screener[[#This Row],[EG2]]*100), "")</f>
        <v>-2.1604933622069442</v>
      </c>
      <c r="U1341"/>
    </row>
    <row r="1342" spans="1:21" x14ac:dyDescent="0.25">
      <c r="A1342" s="20" t="s">
        <v>4075</v>
      </c>
      <c r="B1342" s="34">
        <v>2510.4</v>
      </c>
      <c r="C1342" s="6" t="s">
        <v>4074</v>
      </c>
      <c r="D1342" s="6" t="s">
        <v>22</v>
      </c>
      <c r="E1342" s="6" t="s">
        <v>330</v>
      </c>
      <c r="F1342" s="6" t="s">
        <v>2493</v>
      </c>
      <c r="G1342">
        <v>12</v>
      </c>
      <c r="H1342">
        <v>202212</v>
      </c>
      <c r="I1342" s="8">
        <v>11.6</v>
      </c>
      <c r="J1342" s="8">
        <v>-4.13</v>
      </c>
      <c r="M1342" s="35" t="str">
        <f>INDEX(YahooDetails[], MATCH(ZACKS_Screener[Ticker], YahooDetails[Ticker],0), 3)</f>
        <v>Consumer Cyclical</v>
      </c>
      <c r="N1342" s="6" t="str">
        <f>INDEX(YahooDetails[], MATCH(ZACKS_Screener[Ticker], YahooDetails[Ticker],0), 2)</f>
        <v>Internet Retail</v>
      </c>
      <c r="O134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342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342" s="17" t="str">
        <f>IFERROR(ZACKS_Screener[[#This Row],[Price]]/ZACKS_Screener[[#This Row],[EPS1]], "")</f>
        <v/>
      </c>
      <c r="R1342" s="17" t="str">
        <f>IFERROR(ZACKS_Screener[[#This Row],[Price]]/ZACKS_Screener[[#This Row],[EPS2]], "")</f>
        <v/>
      </c>
      <c r="S1342" s="17" t="str">
        <f>IFERROR(ZACKS_Screener[[#This Row],[PE1]]/(ZACKS_Screener[[#This Row],[EG1]]*100), "")</f>
        <v/>
      </c>
      <c r="T1342" s="17" t="str">
        <f>IFERROR(ZACKS_Screener[[#This Row],[PE2]]/(ZACKS_Screener[[#This Row],[EG2]]*100), "")</f>
        <v/>
      </c>
      <c r="U1342"/>
    </row>
    <row r="1343" spans="1:21" x14ac:dyDescent="0.25">
      <c r="A1343" s="20" t="s">
        <v>2272</v>
      </c>
      <c r="B1343" s="34">
        <v>9337.4699999999993</v>
      </c>
      <c r="C1343" s="6" t="s">
        <v>2271</v>
      </c>
      <c r="D1343" s="6" t="s">
        <v>22</v>
      </c>
      <c r="E1343" s="6" t="s">
        <v>223</v>
      </c>
      <c r="F1343" s="6" t="s">
        <v>1113</v>
      </c>
      <c r="G1343">
        <v>12</v>
      </c>
      <c r="H1343">
        <v>202212</v>
      </c>
      <c r="I1343" s="8">
        <v>13.37</v>
      </c>
      <c r="J1343" s="8">
        <v>1.26</v>
      </c>
      <c r="K1343" s="8">
        <v>1.21</v>
      </c>
      <c r="L1343" s="8">
        <v>1.31</v>
      </c>
      <c r="M1343" s="35" t="str">
        <f>INDEX(YahooDetails[], MATCH(ZACKS_Screener[Ticker], YahooDetails[Ticker],0), 3)</f>
        <v>Energy</v>
      </c>
      <c r="N1343" s="6" t="str">
        <f>INDEX(YahooDetails[], MATCH(ZACKS_Screener[Ticker], YahooDetails[Ticker],0), 2)</f>
        <v>Oil &amp; Gas Midstream</v>
      </c>
      <c r="O134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-3.9682539682539715E-2</v>
      </c>
      <c r="P134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8.2644628099173625E-2</v>
      </c>
      <c r="Q1343" s="17">
        <f>IFERROR(ZACKS_Screener[[#This Row],[Price]]/ZACKS_Screener[[#This Row],[EPS1]], "")</f>
        <v>11.049586776859504</v>
      </c>
      <c r="R1343" s="17">
        <f>IFERROR(ZACKS_Screener[[#This Row],[Price]]/ZACKS_Screener[[#This Row],[EPS2]], "")</f>
        <v>10.206106870229007</v>
      </c>
      <c r="S1343" s="17">
        <f>IFERROR(ZACKS_Screener[[#This Row],[PE1]]/(ZACKS_Screener[[#This Row],[EG1]]*100), "")</f>
        <v>-2.7844958677685927</v>
      </c>
      <c r="T1343" s="17">
        <f>IFERROR(ZACKS_Screener[[#This Row],[PE2]]/(ZACKS_Screener[[#This Row],[EG2]]*100), "")</f>
        <v>1.2349389312977086</v>
      </c>
      <c r="U1343"/>
    </row>
    <row r="1344" spans="1:21" x14ac:dyDescent="0.25">
      <c r="A1344" s="20" t="s">
        <v>2274</v>
      </c>
      <c r="B1344" s="34">
        <v>3071.73</v>
      </c>
      <c r="C1344" s="6" t="s">
        <v>2273</v>
      </c>
      <c r="D1344" s="6" t="s">
        <v>13</v>
      </c>
      <c r="E1344" s="6" t="s">
        <v>130</v>
      </c>
      <c r="F1344" s="6" t="s">
        <v>1480</v>
      </c>
      <c r="G1344">
        <v>12</v>
      </c>
      <c r="H1344">
        <v>202212</v>
      </c>
      <c r="I1344" s="8">
        <v>14.58</v>
      </c>
      <c r="J1344" s="8">
        <v>0.09</v>
      </c>
      <c r="K1344" s="8">
        <v>0.48</v>
      </c>
      <c r="L1344" s="8">
        <v>0.96</v>
      </c>
      <c r="M1344" s="35" t="str">
        <f>INDEX(YahooDetails[], MATCH(ZACKS_Screener[Ticker], YahooDetails[Ticker],0), 3)</f>
        <v>Basic Materials</v>
      </c>
      <c r="N1344" s="6" t="str">
        <f>INDEX(YahooDetails[], MATCH(ZACKS_Screener[Ticker], YahooDetails[Ticker],0), 2)</f>
        <v>Gold</v>
      </c>
      <c r="O134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4.3333333333333339</v>
      </c>
      <c r="P134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1344" s="17">
        <f>IFERROR(ZACKS_Screener[[#This Row],[Price]]/ZACKS_Screener[[#This Row],[EPS1]], "")</f>
        <v>30.375</v>
      </c>
      <c r="R1344" s="17">
        <f>IFERROR(ZACKS_Screener[[#This Row],[Price]]/ZACKS_Screener[[#This Row],[EPS2]], "")</f>
        <v>15.1875</v>
      </c>
      <c r="S1344" s="17">
        <f>IFERROR(ZACKS_Screener[[#This Row],[PE1]]/(ZACKS_Screener[[#This Row],[EG1]]*100), "")</f>
        <v>7.0096153846153836E-2</v>
      </c>
      <c r="T1344" s="17">
        <f>IFERROR(ZACKS_Screener[[#This Row],[PE2]]/(ZACKS_Screener[[#This Row],[EG2]]*100), "")</f>
        <v>0.15187500000000001</v>
      </c>
      <c r="U1344"/>
    </row>
    <row r="1345" spans="1:21" x14ac:dyDescent="0.25">
      <c r="A1345" s="20" t="s">
        <v>2276</v>
      </c>
      <c r="B1345" s="34">
        <v>9290.5400000000009</v>
      </c>
      <c r="C1345" s="6" t="s">
        <v>2275</v>
      </c>
      <c r="D1345" s="6" t="s">
        <v>13</v>
      </c>
      <c r="E1345" s="6" t="s">
        <v>23</v>
      </c>
      <c r="F1345" s="6" t="s">
        <v>334</v>
      </c>
      <c r="G1345">
        <v>12</v>
      </c>
      <c r="H1345">
        <v>202212</v>
      </c>
      <c r="I1345" s="8">
        <v>183.87</v>
      </c>
      <c r="J1345" s="8">
        <v>8.67</v>
      </c>
      <c r="K1345" s="8">
        <v>9.34</v>
      </c>
      <c r="L1345" s="8">
        <v>10.19</v>
      </c>
      <c r="M1345" s="35" t="str">
        <f>INDEX(YahooDetails[], MATCH(ZACKS_Screener[Ticker], YahooDetails[Ticker],0), 3)</f>
        <v>Industrials</v>
      </c>
      <c r="N1345" s="6" t="str">
        <f>INDEX(YahooDetails[], MATCH(ZACKS_Screener[Ticker], YahooDetails[Ticker],0), 2)</f>
        <v>Airports &amp; Air Services</v>
      </c>
      <c r="O134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7.7277970011534011E-2</v>
      </c>
      <c r="P134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9.1006423982869344E-2</v>
      </c>
      <c r="Q1345" s="17">
        <f>IFERROR(ZACKS_Screener[[#This Row],[Price]]/ZACKS_Screener[[#This Row],[EPS1]], "")</f>
        <v>19.686295503211991</v>
      </c>
      <c r="R1345" s="17">
        <f>IFERROR(ZACKS_Screener[[#This Row],[Price]]/ZACKS_Screener[[#This Row],[EPS2]], "")</f>
        <v>18.044160942100099</v>
      </c>
      <c r="S1345" s="17">
        <f>IFERROR(ZACKS_Screener[[#This Row],[PE1]]/(ZACKS_Screener[[#This Row],[EG1]]*100), "")</f>
        <v>2.5474654031768358</v>
      </c>
      <c r="T1345" s="17">
        <f>IFERROR(ZACKS_Screener[[#This Row],[PE2]]/(ZACKS_Screener[[#This Row],[EG2]]*100), "")</f>
        <v>1.9827348611672351</v>
      </c>
      <c r="U1345"/>
    </row>
    <row r="1346" spans="1:21" x14ac:dyDescent="0.25">
      <c r="A1346" s="20" t="s">
        <v>2278</v>
      </c>
      <c r="B1346" s="34">
        <v>3276.08</v>
      </c>
      <c r="C1346" s="6" t="s">
        <v>2277</v>
      </c>
      <c r="D1346" s="6" t="s">
        <v>22</v>
      </c>
      <c r="E1346" s="6" t="s">
        <v>41</v>
      </c>
      <c r="F1346" s="6" t="s">
        <v>48</v>
      </c>
      <c r="G1346">
        <v>12</v>
      </c>
      <c r="H1346">
        <v>202212</v>
      </c>
      <c r="I1346" s="8">
        <v>13.11</v>
      </c>
      <c r="J1346" s="8">
        <v>-1.38</v>
      </c>
      <c r="K1346" s="8">
        <v>-1.24</v>
      </c>
      <c r="L1346" s="8">
        <v>-1.06</v>
      </c>
      <c r="M1346" s="35" t="str">
        <f>INDEX(YahooDetails[], MATCH(ZACKS_Screener[Ticker], YahooDetails[Ticker],0), 3)</f>
        <v>Healthcare</v>
      </c>
      <c r="N1346" s="6" t="str">
        <f>INDEX(YahooDetails[], MATCH(ZACKS_Screener[Ticker], YahooDetails[Ticker],0), 2)</f>
        <v>Medical Devices</v>
      </c>
      <c r="O134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0.10144927536231878</v>
      </c>
      <c r="P134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0.1451612903225806</v>
      </c>
      <c r="Q1346" s="17">
        <f>IFERROR(ZACKS_Screener[[#This Row],[Price]]/ZACKS_Screener[[#This Row],[EPS1]], "")</f>
        <v>-10.57258064516129</v>
      </c>
      <c r="R1346" s="17">
        <f>IFERROR(ZACKS_Screener[[#This Row],[Price]]/ZACKS_Screener[[#This Row],[EPS2]], "")</f>
        <v>-12.367924528301886</v>
      </c>
      <c r="S1346" s="17">
        <f>IFERROR(ZACKS_Screener[[#This Row],[PE1]]/(ZACKS_Screener[[#This Row],[EG1]]*100), "")</f>
        <v>-1.0421543778801849</v>
      </c>
      <c r="T1346" s="17">
        <f>IFERROR(ZACKS_Screener[[#This Row],[PE2]]/(ZACKS_Screener[[#This Row],[EG2]]*100), "")</f>
        <v>-0.85201257861635238</v>
      </c>
      <c r="U1346"/>
    </row>
    <row r="1347" spans="1:21" x14ac:dyDescent="0.25">
      <c r="A1347" s="20" t="s">
        <v>2280</v>
      </c>
      <c r="B1347" s="34">
        <v>10626.03</v>
      </c>
      <c r="C1347" s="6" t="s">
        <v>2279</v>
      </c>
      <c r="D1347" s="6" t="s">
        <v>13</v>
      </c>
      <c r="E1347" s="6" t="s">
        <v>30</v>
      </c>
      <c r="F1347" s="6" t="s">
        <v>55</v>
      </c>
      <c r="G1347">
        <v>12</v>
      </c>
      <c r="H1347">
        <v>202212</v>
      </c>
      <c r="I1347" s="8">
        <v>154</v>
      </c>
      <c r="J1347" s="8">
        <v>18.55</v>
      </c>
      <c r="K1347" s="8">
        <v>15.59</v>
      </c>
      <c r="L1347" s="8">
        <v>14.95</v>
      </c>
      <c r="M1347" s="35" t="str">
        <f>INDEX(YahooDetails[], MATCH(ZACKS_Screener[Ticker], YahooDetails[Ticker],0), 3)</f>
        <v>Consumer Cyclical</v>
      </c>
      <c r="N1347" s="6" t="str">
        <f>INDEX(YahooDetails[], MATCH(ZACKS_Screener[Ticker], YahooDetails[Ticker],0), 2)</f>
        <v>Auto &amp; Truck Dealerships</v>
      </c>
      <c r="O134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-0.15956873315363884</v>
      </c>
      <c r="P134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-4.1051956382296383E-2</v>
      </c>
      <c r="Q1347" s="17">
        <f>IFERROR(ZACKS_Screener[[#This Row],[Price]]/ZACKS_Screener[[#This Row],[EPS1]], "")</f>
        <v>9.8781270044900573</v>
      </c>
      <c r="R1347" s="17">
        <f>IFERROR(ZACKS_Screener[[#This Row],[Price]]/ZACKS_Screener[[#This Row],[EPS2]], "")</f>
        <v>10.301003344481606</v>
      </c>
      <c r="S1347" s="17">
        <f>IFERROR(ZACKS_Screener[[#This Row],[PE1]]/(ZACKS_Screener[[#This Row],[EG1]]*100), "")</f>
        <v>-0.61905154031517073</v>
      </c>
      <c r="T1347" s="17">
        <f>IFERROR(ZACKS_Screener[[#This Row],[PE2]]/(ZACKS_Screener[[#This Row],[EG2]]*100), "")</f>
        <v>-2.5092600334448139</v>
      </c>
      <c r="U1347"/>
    </row>
    <row r="1348" spans="1:21" x14ac:dyDescent="0.25">
      <c r="A1348" s="20" t="s">
        <v>4077</v>
      </c>
      <c r="B1348" s="34">
        <v>2719.76</v>
      </c>
      <c r="C1348" s="6" t="s">
        <v>4076</v>
      </c>
      <c r="D1348" s="6" t="s">
        <v>22</v>
      </c>
      <c r="E1348" s="6" t="s">
        <v>223</v>
      </c>
      <c r="F1348" s="6" t="s">
        <v>838</v>
      </c>
      <c r="G1348">
        <v>12</v>
      </c>
      <c r="H1348">
        <v>202212</v>
      </c>
      <c r="I1348" s="8">
        <v>13.99</v>
      </c>
      <c r="J1348" s="8">
        <v>0.86</v>
      </c>
      <c r="K1348" s="8">
        <v>0.73</v>
      </c>
      <c r="L1348" s="8">
        <v>0.44</v>
      </c>
      <c r="M1348" s="35" t="str">
        <f>INDEX(YahooDetails[], MATCH(ZACKS_Screener[Ticker], YahooDetails[Ticker],0), 3)</f>
        <v>Energy</v>
      </c>
      <c r="N1348" s="6" t="str">
        <f>INDEX(YahooDetails[], MATCH(ZACKS_Screener[Ticker], YahooDetails[Ticker],0), 2)</f>
        <v>Oil &amp; Gas Midstream</v>
      </c>
      <c r="O134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-0.15116279069767444</v>
      </c>
      <c r="P134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-0.39726027397260272</v>
      </c>
      <c r="Q1348" s="17">
        <f>IFERROR(ZACKS_Screener[[#This Row],[Price]]/ZACKS_Screener[[#This Row],[EPS1]], "")</f>
        <v>19.164383561643838</v>
      </c>
      <c r="R1348" s="17">
        <f>IFERROR(ZACKS_Screener[[#This Row],[Price]]/ZACKS_Screener[[#This Row],[EPS2]], "")</f>
        <v>31.795454545454547</v>
      </c>
      <c r="S1348" s="17">
        <f>IFERROR(ZACKS_Screener[[#This Row],[PE1]]/(ZACKS_Screener[[#This Row],[EG1]]*100), "")</f>
        <v>-1.2677976817702845</v>
      </c>
      <c r="T1348" s="17">
        <f>IFERROR(ZACKS_Screener[[#This Row],[PE2]]/(ZACKS_Screener[[#This Row],[EG2]]*100), "")</f>
        <v>-0.80036833855799372</v>
      </c>
      <c r="U1348"/>
    </row>
    <row r="1349" spans="1:21" x14ac:dyDescent="0.25">
      <c r="A1349" s="20" t="s">
        <v>2282</v>
      </c>
      <c r="B1349" s="34">
        <v>3553.18</v>
      </c>
      <c r="C1349" s="6" t="s">
        <v>2281</v>
      </c>
      <c r="D1349" s="6" t="s">
        <v>13</v>
      </c>
      <c r="E1349" s="6" t="s">
        <v>85</v>
      </c>
      <c r="F1349" s="6" t="s">
        <v>981</v>
      </c>
      <c r="G1349">
        <v>12</v>
      </c>
      <c r="H1349">
        <v>202212</v>
      </c>
      <c r="I1349" s="8">
        <v>10.78</v>
      </c>
      <c r="J1349" s="8">
        <v>0.92</v>
      </c>
      <c r="K1349" s="8">
        <v>1.01</v>
      </c>
      <c r="L1349" s="8">
        <v>1.1299999999999999</v>
      </c>
      <c r="M1349" s="35" t="str">
        <f>INDEX(YahooDetails[], MATCH(ZACKS_Screener[Ticker], YahooDetails[Ticker],0), 3)</f>
        <v>Technology</v>
      </c>
      <c r="N1349" s="6" t="str">
        <f>INDEX(YahooDetails[], MATCH(ZACKS_Screener[Ticker], YahooDetails[Ticker],0), 2)</f>
        <v>Software—Infrastructure</v>
      </c>
      <c r="O134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9.7826086956521702E-2</v>
      </c>
      <c r="P134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0.1188118811881187</v>
      </c>
      <c r="Q1349" s="17">
        <f>IFERROR(ZACKS_Screener[[#This Row],[Price]]/ZACKS_Screener[[#This Row],[EPS1]], "")</f>
        <v>10.673267326732672</v>
      </c>
      <c r="R1349" s="17">
        <f>IFERROR(ZACKS_Screener[[#This Row],[Price]]/ZACKS_Screener[[#This Row],[EPS2]], "")</f>
        <v>9.5398230088495577</v>
      </c>
      <c r="S1349" s="17">
        <f>IFERROR(ZACKS_Screener[[#This Row],[PE1]]/(ZACKS_Screener[[#This Row],[EG1]]*100), "")</f>
        <v>1.0910451045104512</v>
      </c>
      <c r="T1349" s="17">
        <f>IFERROR(ZACKS_Screener[[#This Row],[PE2]]/(ZACKS_Screener[[#This Row],[EG2]]*100), "")</f>
        <v>0.80293510324483852</v>
      </c>
      <c r="U1349"/>
    </row>
    <row r="1350" spans="1:21" x14ac:dyDescent="0.25">
      <c r="A1350" s="20" t="s">
        <v>4079</v>
      </c>
      <c r="B1350" s="34">
        <v>2367.14</v>
      </c>
      <c r="C1350" s="6" t="s">
        <v>4078</v>
      </c>
      <c r="D1350" s="6" t="s">
        <v>13</v>
      </c>
      <c r="E1350" s="6" t="s">
        <v>118</v>
      </c>
      <c r="F1350" s="6" t="s">
        <v>119</v>
      </c>
      <c r="G1350">
        <v>12</v>
      </c>
      <c r="H1350">
        <v>202212</v>
      </c>
      <c r="I1350" s="8">
        <v>42.77</v>
      </c>
      <c r="J1350" s="8">
        <v>8.26</v>
      </c>
      <c r="K1350" s="8">
        <v>5.91</v>
      </c>
      <c r="L1350" s="8">
        <v>7.71</v>
      </c>
      <c r="M1350" s="35" t="str">
        <f>INDEX(YahooDetails[], MATCH(ZACKS_Screener[Ticker], YahooDetails[Ticker],0), 3)</f>
        <v>Utilities</v>
      </c>
      <c r="N1350" s="6" t="str">
        <f>INDEX(YahooDetails[], MATCH(ZACKS_Screener[Ticker], YahooDetails[Ticker],0), 2)</f>
        <v>Utilities—Independent Power Producers</v>
      </c>
      <c r="O135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-0.28450363196125905</v>
      </c>
      <c r="P135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0.3045685279187817</v>
      </c>
      <c r="Q1350" s="17">
        <f>IFERROR(ZACKS_Screener[[#This Row],[Price]]/ZACKS_Screener[[#This Row],[EPS1]], "")</f>
        <v>7.2368866328257191</v>
      </c>
      <c r="R1350" s="17">
        <f>IFERROR(ZACKS_Screener[[#This Row],[Price]]/ZACKS_Screener[[#This Row],[EPS2]], "")</f>
        <v>5.5473411154345014</v>
      </c>
      <c r="S1350" s="17">
        <f>IFERROR(ZACKS_Screener[[#This Row],[PE1]]/(ZACKS_Screener[[#This Row],[EG1]]*100), "")</f>
        <v>-0.25436886632825723</v>
      </c>
      <c r="T1350" s="17">
        <f>IFERROR(ZACKS_Screener[[#This Row],[PE2]]/(ZACKS_Screener[[#This Row],[EG2]]*100), "")</f>
        <v>0.18213769995676615</v>
      </c>
      <c r="U1350"/>
    </row>
    <row r="1351" spans="1:21" x14ac:dyDescent="0.25">
      <c r="A1351" s="20" t="s">
        <v>2284</v>
      </c>
      <c r="B1351" s="34">
        <v>73894.53</v>
      </c>
      <c r="C1351" s="6" t="s">
        <v>2283</v>
      </c>
      <c r="D1351" s="6" t="s">
        <v>22</v>
      </c>
      <c r="E1351" s="6" t="s">
        <v>14</v>
      </c>
      <c r="F1351" s="6" t="s">
        <v>201</v>
      </c>
      <c r="G1351">
        <v>7</v>
      </c>
      <c r="H1351">
        <v>202207</v>
      </c>
      <c r="I1351" s="8">
        <v>241.6</v>
      </c>
      <c r="J1351" s="8">
        <v>2.52</v>
      </c>
      <c r="K1351" s="8">
        <v>4.25</v>
      </c>
      <c r="L1351" s="8">
        <v>4.96</v>
      </c>
      <c r="M1351" s="35" t="str">
        <f>INDEX(YahooDetails[], MATCH(ZACKS_Screener[Ticker], YahooDetails[Ticker],0), 3)</f>
        <v>Technology</v>
      </c>
      <c r="N1351" s="6" t="str">
        <f>INDEX(YahooDetails[], MATCH(ZACKS_Screener[Ticker], YahooDetails[Ticker],0), 2)</f>
        <v>Software—Infrastructure</v>
      </c>
      <c r="O135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0.68650793650793651</v>
      </c>
      <c r="P135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0.16705882352941176</v>
      </c>
      <c r="Q1351" s="17">
        <f>IFERROR(ZACKS_Screener[[#This Row],[Price]]/ZACKS_Screener[[#This Row],[EPS1]], "")</f>
        <v>56.847058823529409</v>
      </c>
      <c r="R1351" s="17">
        <f>IFERROR(ZACKS_Screener[[#This Row],[Price]]/ZACKS_Screener[[#This Row],[EPS2]], "")</f>
        <v>48.70967741935484</v>
      </c>
      <c r="S1351" s="17">
        <f>IFERROR(ZACKS_Screener[[#This Row],[PE1]]/(ZACKS_Screener[[#This Row],[EG1]]*100), "")</f>
        <v>0.82806120367222036</v>
      </c>
      <c r="T1351" s="17">
        <f>IFERROR(ZACKS_Screener[[#This Row],[PE2]]/(ZACKS_Screener[[#This Row],[EG2]]*100), "")</f>
        <v>2.915720127214902</v>
      </c>
      <c r="U1351"/>
    </row>
    <row r="1352" spans="1:21" x14ac:dyDescent="0.25">
      <c r="A1352" s="20" t="s">
        <v>2286</v>
      </c>
      <c r="B1352" s="34">
        <v>10209.9</v>
      </c>
      <c r="C1352" s="6" t="s">
        <v>2285</v>
      </c>
      <c r="D1352" s="6" t="s">
        <v>22</v>
      </c>
      <c r="E1352" s="6" t="s">
        <v>330</v>
      </c>
      <c r="F1352" s="6" t="s">
        <v>969</v>
      </c>
      <c r="G1352">
        <v>12</v>
      </c>
      <c r="H1352">
        <v>202212</v>
      </c>
      <c r="I1352" s="8">
        <v>15.67</v>
      </c>
      <c r="J1352" s="8">
        <v>1.71</v>
      </c>
      <c r="K1352" s="8">
        <v>0.63</v>
      </c>
      <c r="L1352" s="8">
        <v>1.42</v>
      </c>
      <c r="M1352" s="35" t="str">
        <f>INDEX(YahooDetails[], MATCH(ZACKS_Screener[Ticker], YahooDetails[Ticker],0), 3)</f>
        <v>Communication Services</v>
      </c>
      <c r="N1352" s="6" t="str">
        <f>INDEX(YahooDetails[], MATCH(ZACKS_Screener[Ticker], YahooDetails[Ticker],0), 2)</f>
        <v>Entertainment</v>
      </c>
      <c r="O135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-0.63157894736842113</v>
      </c>
      <c r="P135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1.2539682539682537</v>
      </c>
      <c r="Q1352" s="17">
        <f>IFERROR(ZACKS_Screener[[#This Row],[Price]]/ZACKS_Screener[[#This Row],[EPS1]], "")</f>
        <v>24.873015873015873</v>
      </c>
      <c r="R1352" s="17">
        <f>IFERROR(ZACKS_Screener[[#This Row],[Price]]/ZACKS_Screener[[#This Row],[EPS2]], "")</f>
        <v>11.035211267605634</v>
      </c>
      <c r="S1352" s="17">
        <f>IFERROR(ZACKS_Screener[[#This Row],[PE1]]/(ZACKS_Screener[[#This Row],[EG1]]*100), "")</f>
        <v>-0.3938227513227513</v>
      </c>
      <c r="T1352" s="17">
        <f>IFERROR(ZACKS_Screener[[#This Row],[PE2]]/(ZACKS_Screener[[#This Row],[EG2]]*100), "")</f>
        <v>8.8002317703690519E-2</v>
      </c>
      <c r="U1352"/>
    </row>
    <row r="1353" spans="1:21" x14ac:dyDescent="0.25">
      <c r="A1353" s="20" t="s">
        <v>2288</v>
      </c>
      <c r="B1353" s="34">
        <v>11773.64</v>
      </c>
      <c r="C1353" s="6" t="s">
        <v>2287</v>
      </c>
      <c r="D1353" s="6" t="s">
        <v>22</v>
      </c>
      <c r="E1353" s="6" t="s">
        <v>330</v>
      </c>
      <c r="F1353" s="6" t="s">
        <v>969</v>
      </c>
      <c r="G1353">
        <v>12</v>
      </c>
      <c r="H1353">
        <v>202212</v>
      </c>
      <c r="I1353" s="8">
        <v>18.07</v>
      </c>
      <c r="J1353" s="8">
        <v>1.71</v>
      </c>
      <c r="M1353" s="35" t="str">
        <f>INDEX(YahooDetails[], MATCH(ZACKS_Screener[Ticker], YahooDetails[Ticker],0), 3)</f>
        <v>Communication Services</v>
      </c>
      <c r="N1353" s="6" t="str">
        <f>INDEX(YahooDetails[], MATCH(ZACKS_Screener[Ticker], YahooDetails[Ticker],0), 2)</f>
        <v>Entertainment</v>
      </c>
      <c r="O135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353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353" s="17" t="str">
        <f>IFERROR(ZACKS_Screener[[#This Row],[Price]]/ZACKS_Screener[[#This Row],[EPS1]], "")</f>
        <v/>
      </c>
      <c r="R1353" s="17" t="str">
        <f>IFERROR(ZACKS_Screener[[#This Row],[Price]]/ZACKS_Screener[[#This Row],[EPS2]], "")</f>
        <v/>
      </c>
      <c r="S1353" s="17" t="str">
        <f>IFERROR(ZACKS_Screener[[#This Row],[PE1]]/(ZACKS_Screener[[#This Row],[EG1]]*100), "")</f>
        <v/>
      </c>
      <c r="T1353" s="17" t="str">
        <f>IFERROR(ZACKS_Screener[[#This Row],[PE2]]/(ZACKS_Screener[[#This Row],[EG2]]*100), "")</f>
        <v/>
      </c>
      <c r="U1353"/>
    </row>
    <row r="1354" spans="1:21" x14ac:dyDescent="0.25">
      <c r="A1354" s="20" t="s">
        <v>2290</v>
      </c>
      <c r="B1354" s="34">
        <v>9749.32</v>
      </c>
      <c r="C1354" s="6" t="s">
        <v>2289</v>
      </c>
      <c r="D1354" s="6" t="s">
        <v>13</v>
      </c>
      <c r="E1354" s="6" t="s">
        <v>85</v>
      </c>
      <c r="F1354" s="6" t="s">
        <v>286</v>
      </c>
      <c r="G1354">
        <v>1</v>
      </c>
      <c r="H1354">
        <v>202301</v>
      </c>
      <c r="I1354" s="8">
        <v>17.489999999999998</v>
      </c>
      <c r="J1354" s="8">
        <v>0.14000000000000001</v>
      </c>
      <c r="K1354" s="8">
        <v>0.32</v>
      </c>
      <c r="L1354" s="8">
        <v>0.37</v>
      </c>
      <c r="M1354" s="35" t="str">
        <f>INDEX(YahooDetails[], MATCH(ZACKS_Screener[Ticker], YahooDetails[Ticker],0), 3)</f>
        <v>Technology</v>
      </c>
      <c r="N1354" s="6" t="str">
        <f>INDEX(YahooDetails[], MATCH(ZACKS_Screener[Ticker], YahooDetails[Ticker],0), 2)</f>
        <v>Software—Infrastructure</v>
      </c>
      <c r="O135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1.2857142857142856</v>
      </c>
      <c r="P135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0.15624999999999997</v>
      </c>
      <c r="Q1354" s="17">
        <f>IFERROR(ZACKS_Screener[[#This Row],[Price]]/ZACKS_Screener[[#This Row],[EPS1]], "")</f>
        <v>54.656249999999993</v>
      </c>
      <c r="R1354" s="17">
        <f>IFERROR(ZACKS_Screener[[#This Row],[Price]]/ZACKS_Screener[[#This Row],[EPS2]], "")</f>
        <v>47.270270270270267</v>
      </c>
      <c r="S1354" s="17">
        <f>IFERROR(ZACKS_Screener[[#This Row],[PE1]]/(ZACKS_Screener[[#This Row],[EG1]]*100), "")</f>
        <v>0.42510416666666667</v>
      </c>
      <c r="T1354" s="17">
        <f>IFERROR(ZACKS_Screener[[#This Row],[PE2]]/(ZACKS_Screener[[#This Row],[EG2]]*100), "")</f>
        <v>3.0252972972972976</v>
      </c>
      <c r="U1354"/>
    </row>
    <row r="1355" spans="1:21" x14ac:dyDescent="0.25">
      <c r="A1355" s="20" t="s">
        <v>2292</v>
      </c>
      <c r="B1355" s="34">
        <v>19441.95</v>
      </c>
      <c r="C1355" s="6" t="s">
        <v>2291</v>
      </c>
      <c r="D1355" s="6" t="s">
        <v>13</v>
      </c>
      <c r="E1355" s="6" t="s">
        <v>14</v>
      </c>
      <c r="F1355" s="6" t="s">
        <v>201</v>
      </c>
      <c r="G1355">
        <v>12</v>
      </c>
      <c r="H1355">
        <v>202212</v>
      </c>
      <c r="I1355" s="8">
        <v>322.45999999999998</v>
      </c>
      <c r="J1355" s="8">
        <v>6.14</v>
      </c>
      <c r="K1355" s="8">
        <v>7.69</v>
      </c>
      <c r="L1355" s="8">
        <v>9.2799999999999994</v>
      </c>
      <c r="M1355" s="35" t="str">
        <f>INDEX(YahooDetails[], MATCH(ZACKS_Screener[Ticker], YahooDetails[Ticker],0), 3)</f>
        <v>Technology</v>
      </c>
      <c r="N1355" s="6" t="str">
        <f>INDEX(YahooDetails[], MATCH(ZACKS_Screener[Ticker], YahooDetails[Ticker],0), 2)</f>
        <v>Software—Application</v>
      </c>
      <c r="O135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0.25244299674267112</v>
      </c>
      <c r="P135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0.20676202860858242</v>
      </c>
      <c r="Q1355" s="17">
        <f>IFERROR(ZACKS_Screener[[#This Row],[Price]]/ZACKS_Screener[[#This Row],[EPS1]], "")</f>
        <v>41.932379713914166</v>
      </c>
      <c r="R1355" s="17">
        <f>IFERROR(ZACKS_Screener[[#This Row],[Price]]/ZACKS_Screener[[#This Row],[EPS2]], "")</f>
        <v>34.747844827586206</v>
      </c>
      <c r="S1355" s="17">
        <f>IFERROR(ZACKS_Screener[[#This Row],[PE1]]/(ZACKS_Screener[[#This Row],[EG1]]*100), "")</f>
        <v>1.6610632996350507</v>
      </c>
      <c r="T1355" s="17">
        <f>IFERROR(ZACKS_Screener[[#This Row],[PE2]]/(ZACKS_Screener[[#This Row],[EG2]]*100), "")</f>
        <v>1.6805718661895479</v>
      </c>
      <c r="U1355"/>
    </row>
    <row r="1356" spans="1:21" x14ac:dyDescent="0.25">
      <c r="A1356" s="20" t="s">
        <v>2294</v>
      </c>
      <c r="B1356" s="34">
        <v>40463.519999999997</v>
      </c>
      <c r="C1356" s="6" t="s">
        <v>2293</v>
      </c>
      <c r="D1356" s="6" t="s">
        <v>22</v>
      </c>
      <c r="E1356" s="6" t="s">
        <v>85</v>
      </c>
      <c r="F1356" s="6" t="s">
        <v>111</v>
      </c>
      <c r="G1356">
        <v>5</v>
      </c>
      <c r="H1356">
        <v>202305</v>
      </c>
      <c r="I1356" s="8">
        <v>112.24</v>
      </c>
      <c r="J1356" s="8">
        <v>3.77</v>
      </c>
      <c r="K1356" s="8">
        <v>4.6100000000000003</v>
      </c>
      <c r="L1356" s="8">
        <v>4.96</v>
      </c>
      <c r="M1356" s="35" t="str">
        <f>INDEX(YahooDetails[], MATCH(ZACKS_Screener[Ticker], YahooDetails[Ticker],0), 3)</f>
        <v>Industrials</v>
      </c>
      <c r="N1356" s="6" t="str">
        <f>INDEX(YahooDetails[], MATCH(ZACKS_Screener[Ticker], YahooDetails[Ticker],0), 2)</f>
        <v>Staffing &amp; Employment Services</v>
      </c>
      <c r="O135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0.22281167108753325</v>
      </c>
      <c r="P135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7.5921908893709242E-2</v>
      </c>
      <c r="Q1356" s="17">
        <f>IFERROR(ZACKS_Screener[[#This Row],[Price]]/ZACKS_Screener[[#This Row],[EPS1]], "")</f>
        <v>24.347071583514097</v>
      </c>
      <c r="R1356" s="17">
        <f>IFERROR(ZACKS_Screener[[#This Row],[Price]]/ZACKS_Screener[[#This Row],[EPS2]], "")</f>
        <v>22.629032258064516</v>
      </c>
      <c r="S1356" s="17">
        <f>IFERROR(ZACKS_Screener[[#This Row],[PE1]]/(ZACKS_Screener[[#This Row],[EG1]]*100), "")</f>
        <v>1.0927197603553345</v>
      </c>
      <c r="T1356" s="17">
        <f>IFERROR(ZACKS_Screener[[#This Row],[PE2]]/(ZACKS_Screener[[#This Row],[EG2]]*100), "")</f>
        <v>2.980566820276501</v>
      </c>
      <c r="U1356"/>
    </row>
    <row r="1357" spans="1:21" x14ac:dyDescent="0.25">
      <c r="A1357" s="20" t="s">
        <v>2296</v>
      </c>
      <c r="B1357" s="34">
        <v>5527.62</v>
      </c>
      <c r="C1357" s="6" t="s">
        <v>2295</v>
      </c>
      <c r="D1357" s="6" t="s">
        <v>13</v>
      </c>
      <c r="E1357" s="6" t="s">
        <v>37</v>
      </c>
      <c r="F1357" s="6" t="s">
        <v>542</v>
      </c>
      <c r="G1357">
        <v>12</v>
      </c>
      <c r="H1357">
        <v>202212</v>
      </c>
      <c r="I1357" s="8">
        <v>58.63</v>
      </c>
      <c r="J1357" s="8">
        <v>5.73</v>
      </c>
      <c r="K1357" s="8">
        <v>5.37</v>
      </c>
      <c r="L1357" s="8">
        <v>5.74</v>
      </c>
      <c r="M1357" s="35" t="str">
        <f>INDEX(YahooDetails[], MATCH(ZACKS_Screener[Ticker], YahooDetails[Ticker],0), 3)</f>
        <v>Financial Services</v>
      </c>
      <c r="N1357" s="6" t="str">
        <f>INDEX(YahooDetails[], MATCH(ZACKS_Screener[Ticker], YahooDetails[Ticker],0), 2)</f>
        <v>Banks—Regional</v>
      </c>
      <c r="O135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-6.2827225130890105E-2</v>
      </c>
      <c r="P135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6.8901303538175071E-2</v>
      </c>
      <c r="Q1357" s="17">
        <f>IFERROR(ZACKS_Screener[[#This Row],[Price]]/ZACKS_Screener[[#This Row],[EPS1]], "")</f>
        <v>10.918063314711359</v>
      </c>
      <c r="R1357" s="17">
        <f>IFERROR(ZACKS_Screener[[#This Row],[Price]]/ZACKS_Screener[[#This Row],[EPS2]], "")</f>
        <v>10.214285714285714</v>
      </c>
      <c r="S1357" s="17">
        <f>IFERROR(ZACKS_Screener[[#This Row],[PE1]]/(ZACKS_Screener[[#This Row],[EG1]]*100), "")</f>
        <v>-1.7377917442582234</v>
      </c>
      <c r="T1357" s="17">
        <f>IFERROR(ZACKS_Screener[[#This Row],[PE2]]/(ZACKS_Screener[[#This Row],[EG2]]*100), "")</f>
        <v>1.4824517374517368</v>
      </c>
      <c r="U1357"/>
    </row>
    <row r="1358" spans="1:21" x14ac:dyDescent="0.25">
      <c r="A1358" s="20" t="s">
        <v>2298</v>
      </c>
      <c r="B1358" s="34">
        <v>16990.36</v>
      </c>
      <c r="C1358" s="6" t="s">
        <v>2297</v>
      </c>
      <c r="D1358" s="6" t="s">
        <v>13</v>
      </c>
      <c r="E1358" s="6" t="s">
        <v>223</v>
      </c>
      <c r="F1358" s="6" t="s">
        <v>838</v>
      </c>
      <c r="G1358">
        <v>12</v>
      </c>
      <c r="H1358">
        <v>202212</v>
      </c>
      <c r="I1358" s="8">
        <v>30.87</v>
      </c>
      <c r="J1358" s="8">
        <v>2.72</v>
      </c>
      <c r="K1358" s="8">
        <v>2.08</v>
      </c>
      <c r="L1358" s="8">
        <v>2.31</v>
      </c>
      <c r="M1358" s="35" t="str">
        <f>INDEX(YahooDetails[], MATCH(ZACKS_Screener[Ticker], YahooDetails[Ticker],0), 3)</f>
        <v>Energy</v>
      </c>
      <c r="N1358" s="6" t="str">
        <f>INDEX(YahooDetails[], MATCH(ZACKS_Screener[Ticker], YahooDetails[Ticker],0), 2)</f>
        <v>Oil &amp; Gas Midstream</v>
      </c>
      <c r="O135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-0.23529411764705885</v>
      </c>
      <c r="P135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0.11057692307692306</v>
      </c>
      <c r="Q1358" s="17">
        <f>IFERROR(ZACKS_Screener[[#This Row],[Price]]/ZACKS_Screener[[#This Row],[EPS1]], "")</f>
        <v>14.841346153846153</v>
      </c>
      <c r="R1358" s="17">
        <f>IFERROR(ZACKS_Screener[[#This Row],[Price]]/ZACKS_Screener[[#This Row],[EPS2]], "")</f>
        <v>13.363636363636363</v>
      </c>
      <c r="S1358" s="17">
        <f>IFERROR(ZACKS_Screener[[#This Row],[PE1]]/(ZACKS_Screener[[#This Row],[EG1]]*100), "")</f>
        <v>-0.63075721153846143</v>
      </c>
      <c r="T1358" s="17">
        <f>IFERROR(ZACKS_Screener[[#This Row],[PE2]]/(ZACKS_Screener[[#This Row],[EG2]]*100), "")</f>
        <v>1.2085375494071147</v>
      </c>
      <c r="U1358"/>
    </row>
    <row r="1359" spans="1:21" x14ac:dyDescent="0.25">
      <c r="A1359" s="20" t="s">
        <v>2300</v>
      </c>
      <c r="B1359" s="34">
        <v>4974.53</v>
      </c>
      <c r="C1359" s="6" t="s">
        <v>2299</v>
      </c>
      <c r="D1359" s="6" t="s">
        <v>13</v>
      </c>
      <c r="E1359" s="6" t="s">
        <v>223</v>
      </c>
      <c r="F1359" s="6" t="s">
        <v>1097</v>
      </c>
      <c r="G1359">
        <v>12</v>
      </c>
      <c r="H1359">
        <v>202212</v>
      </c>
      <c r="I1359" s="8">
        <v>39.450000000000003</v>
      </c>
      <c r="J1359" s="8">
        <v>23.36</v>
      </c>
      <c r="K1359" s="8">
        <v>8.91</v>
      </c>
      <c r="L1359" s="8">
        <v>6.49</v>
      </c>
      <c r="M1359" s="35" t="str">
        <f>INDEX(YahooDetails[], MATCH(ZACKS_Screener[Ticker], YahooDetails[Ticker],0), 3)</f>
        <v>Energy</v>
      </c>
      <c r="N1359" s="6" t="str">
        <f>INDEX(YahooDetails[], MATCH(ZACKS_Screener[Ticker], YahooDetails[Ticker],0), 2)</f>
        <v>Oil &amp; Gas Refining &amp; Marketing</v>
      </c>
      <c r="O135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-0.61857876712328763</v>
      </c>
      <c r="P135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-0.27160493827160492</v>
      </c>
      <c r="Q1359" s="17">
        <f>IFERROR(ZACKS_Screener[[#This Row],[Price]]/ZACKS_Screener[[#This Row],[EPS1]], "")</f>
        <v>4.4276094276094282</v>
      </c>
      <c r="R1359" s="17">
        <f>IFERROR(ZACKS_Screener[[#This Row],[Price]]/ZACKS_Screener[[#This Row],[EPS2]], "")</f>
        <v>6.0785824345146384</v>
      </c>
      <c r="S1359" s="17">
        <f>IFERROR(ZACKS_Screener[[#This Row],[PE1]]/(ZACKS_Screener[[#This Row],[EG1]]*100), "")</f>
        <v>-7.1577132338378036E-2</v>
      </c>
      <c r="T1359" s="17">
        <f>IFERROR(ZACKS_Screener[[#This Row],[PE2]]/(ZACKS_Screener[[#This Row],[EG2]]*100), "")</f>
        <v>-0.22380235327076622</v>
      </c>
      <c r="U1359"/>
    </row>
    <row r="1360" spans="1:21" x14ac:dyDescent="0.25">
      <c r="A1360" s="20" t="s">
        <v>4081</v>
      </c>
      <c r="B1360" s="34">
        <v>2823.04</v>
      </c>
      <c r="C1360" s="6" t="s">
        <v>4080</v>
      </c>
      <c r="D1360" s="6" t="s">
        <v>13</v>
      </c>
      <c r="E1360" s="6" t="s">
        <v>330</v>
      </c>
      <c r="F1360" s="6" t="s">
        <v>2493</v>
      </c>
      <c r="G1360">
        <v>3</v>
      </c>
      <c r="H1360">
        <v>202303</v>
      </c>
      <c r="I1360" s="8">
        <v>56.81</v>
      </c>
      <c r="J1360" s="8">
        <v>4.21</v>
      </c>
      <c r="K1360" s="8">
        <v>4.3</v>
      </c>
      <c r="L1360" s="8">
        <v>4.59</v>
      </c>
      <c r="M1360" s="35" t="str">
        <f>INDEX(YahooDetails[], MATCH(ZACKS_Screener[Ticker], YahooDetails[Ticker],0), 3)</f>
        <v>Healthcare</v>
      </c>
      <c r="N1360" s="6" t="str">
        <f>INDEX(YahooDetails[], MATCH(ZACKS_Screener[Ticker], YahooDetails[Ticker],0), 2)</f>
        <v>Drug Manufacturers—Specialty &amp; Generic</v>
      </c>
      <c r="O136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2.1377672209026095E-2</v>
      </c>
      <c r="P136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6.7441860465116285E-2</v>
      </c>
      <c r="Q1360" s="17">
        <f>IFERROR(ZACKS_Screener[[#This Row],[Price]]/ZACKS_Screener[[#This Row],[EPS1]], "")</f>
        <v>13.211627906976744</v>
      </c>
      <c r="R1360" s="17">
        <f>IFERROR(ZACKS_Screener[[#This Row],[Price]]/ZACKS_Screener[[#This Row],[EPS2]], "")</f>
        <v>12.37690631808279</v>
      </c>
      <c r="S1360" s="17">
        <f>IFERROR(ZACKS_Screener[[#This Row],[PE1]]/(ZACKS_Screener[[#This Row],[EG1]]*100), "")</f>
        <v>6.1801059431524639</v>
      </c>
      <c r="T1360" s="17">
        <f>IFERROR(ZACKS_Screener[[#This Row],[PE2]]/(ZACKS_Screener[[#This Row],[EG2]]*100), "")</f>
        <v>1.8351964540605517</v>
      </c>
      <c r="U1360"/>
    </row>
    <row r="1361" spans="1:21" x14ac:dyDescent="0.25">
      <c r="A1361" s="20" t="s">
        <v>2302</v>
      </c>
      <c r="B1361" s="34">
        <v>92809.49</v>
      </c>
      <c r="C1361" s="6" t="s">
        <v>2301</v>
      </c>
      <c r="D1361" s="6" t="s">
        <v>13</v>
      </c>
      <c r="E1361" s="6" t="s">
        <v>223</v>
      </c>
      <c r="F1361" s="6" t="s">
        <v>1051</v>
      </c>
      <c r="G1361">
        <v>12</v>
      </c>
      <c r="H1361">
        <v>202212</v>
      </c>
      <c r="I1361" s="8">
        <v>14.23</v>
      </c>
      <c r="J1361" s="8">
        <v>5.29</v>
      </c>
      <c r="K1361" s="8">
        <v>3.26</v>
      </c>
      <c r="L1361" s="8">
        <v>3.23</v>
      </c>
      <c r="M1361" s="35" t="str">
        <f>INDEX(YahooDetails[], MATCH(ZACKS_Screener[Ticker], YahooDetails[Ticker],0), 3)</f>
        <v>Energy</v>
      </c>
      <c r="N1361" s="6" t="str">
        <f>INDEX(YahooDetails[], MATCH(ZACKS_Screener[Ticker], YahooDetails[Ticker],0), 2)</f>
        <v>Oil &amp; Gas Integrated</v>
      </c>
      <c r="O136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-0.38374291115311915</v>
      </c>
      <c r="P136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-9.2024539877300013E-3</v>
      </c>
      <c r="Q1361" s="17">
        <f>IFERROR(ZACKS_Screener[[#This Row],[Price]]/ZACKS_Screener[[#This Row],[EPS1]], "")</f>
        <v>4.3650306748466265</v>
      </c>
      <c r="R1361" s="17">
        <f>IFERROR(ZACKS_Screener[[#This Row],[Price]]/ZACKS_Screener[[#This Row],[EPS2]], "")</f>
        <v>4.4055727554179569</v>
      </c>
      <c r="S1361" s="17">
        <f>IFERROR(ZACKS_Screener[[#This Row],[PE1]]/(ZACKS_Screener[[#This Row],[EG1]]*100), "")</f>
        <v>-0.11374882891595395</v>
      </c>
      <c r="T1361" s="17">
        <f>IFERROR(ZACKS_Screener[[#This Row],[PE2]]/(ZACKS_Screener[[#This Row],[EG2]]*100), "")</f>
        <v>-4.787389060887544</v>
      </c>
      <c r="U1361"/>
    </row>
    <row r="1362" spans="1:21" x14ac:dyDescent="0.25">
      <c r="A1362" s="20" t="s">
        <v>2303</v>
      </c>
      <c r="B1362" s="34">
        <v>83222.009999999995</v>
      </c>
      <c r="C1362" s="6" t="s">
        <v>2301</v>
      </c>
      <c r="D1362" s="6" t="s">
        <v>13</v>
      </c>
      <c r="E1362" s="6" t="s">
        <v>223</v>
      </c>
      <c r="F1362" s="6" t="s">
        <v>1051</v>
      </c>
      <c r="G1362">
        <v>12</v>
      </c>
      <c r="H1362">
        <v>202212</v>
      </c>
      <c r="I1362" s="8">
        <v>12.76</v>
      </c>
      <c r="J1362" s="8">
        <v>5.29</v>
      </c>
      <c r="M1362" s="35" t="str">
        <f>INDEX(YahooDetails[], MATCH(ZACKS_Screener[Ticker], YahooDetails[Ticker],0), 3)</f>
        <v>Energy</v>
      </c>
      <c r="N1362" s="6" t="str">
        <f>INDEX(YahooDetails[], MATCH(ZACKS_Screener[Ticker], YahooDetails[Ticker],0), 2)</f>
        <v>Oil &amp; Gas Integrated</v>
      </c>
      <c r="O136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362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362" s="17" t="str">
        <f>IFERROR(ZACKS_Screener[[#This Row],[Price]]/ZACKS_Screener[[#This Row],[EPS1]], "")</f>
        <v/>
      </c>
      <c r="R1362" s="17" t="str">
        <f>IFERROR(ZACKS_Screener[[#This Row],[Price]]/ZACKS_Screener[[#This Row],[EPS2]], "")</f>
        <v/>
      </c>
      <c r="S1362" s="17" t="str">
        <f>IFERROR(ZACKS_Screener[[#This Row],[PE1]]/(ZACKS_Screener[[#This Row],[EG1]]*100), "")</f>
        <v/>
      </c>
      <c r="T1362" s="17" t="str">
        <f>IFERROR(ZACKS_Screener[[#This Row],[PE2]]/(ZACKS_Screener[[#This Row],[EG2]]*100), "")</f>
        <v/>
      </c>
      <c r="U1362"/>
    </row>
    <row r="1363" spans="1:21" x14ac:dyDescent="0.25">
      <c r="A1363" s="20" t="s">
        <v>2305</v>
      </c>
      <c r="B1363" s="34">
        <v>40640.97</v>
      </c>
      <c r="C1363" s="6" t="s">
        <v>2304</v>
      </c>
      <c r="D1363" s="6" t="s">
        <v>22</v>
      </c>
      <c r="E1363" s="6" t="s">
        <v>107</v>
      </c>
      <c r="F1363" s="6" t="s">
        <v>1200</v>
      </c>
      <c r="G1363">
        <v>12</v>
      </c>
      <c r="H1363">
        <v>202212</v>
      </c>
      <c r="I1363" s="8">
        <v>77.77</v>
      </c>
      <c r="J1363" s="8">
        <v>5.75</v>
      </c>
      <c r="K1363" s="8">
        <v>7.83</v>
      </c>
      <c r="L1363" s="8">
        <v>6.44</v>
      </c>
      <c r="M1363" s="35" t="str">
        <f>INDEX(YahooDetails[], MATCH(ZACKS_Screener[Ticker], YahooDetails[Ticker],0), 3)</f>
        <v>Industrials</v>
      </c>
      <c r="N1363" s="6" t="str">
        <f>INDEX(YahooDetails[], MATCH(ZACKS_Screener[Ticker], YahooDetails[Ticker],0), 2)</f>
        <v>Farm &amp; Heavy Construction Machinery</v>
      </c>
      <c r="O136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0.36173913043478262</v>
      </c>
      <c r="P136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-0.17752234993614299</v>
      </c>
      <c r="Q1363" s="17">
        <f>IFERROR(ZACKS_Screener[[#This Row],[Price]]/ZACKS_Screener[[#This Row],[EPS1]], "")</f>
        <v>9.9323116219667931</v>
      </c>
      <c r="R1363" s="17">
        <f>IFERROR(ZACKS_Screener[[#This Row],[Price]]/ZACKS_Screener[[#This Row],[EPS2]], "")</f>
        <v>12.076086956521738</v>
      </c>
      <c r="S1363" s="17">
        <f>IFERROR(ZACKS_Screener[[#This Row],[PE1]]/(ZACKS_Screener[[#This Row],[EG1]]*100), "")</f>
        <v>0.27457111454956273</v>
      </c>
      <c r="T1363" s="17">
        <f>IFERROR(ZACKS_Screener[[#This Row],[PE2]]/(ZACKS_Screener[[#This Row],[EG2]]*100), "")</f>
        <v>-0.68025727244291545</v>
      </c>
      <c r="U1363"/>
    </row>
    <row r="1364" spans="1:21" x14ac:dyDescent="0.25">
      <c r="A1364" s="20" t="s">
        <v>2307</v>
      </c>
      <c r="B1364" s="34">
        <v>41728.32</v>
      </c>
      <c r="C1364" s="6" t="s">
        <v>2306</v>
      </c>
      <c r="D1364" s="6" t="s">
        <v>13</v>
      </c>
      <c r="E1364" s="6" t="s">
        <v>118</v>
      </c>
      <c r="F1364" s="6" t="s">
        <v>119</v>
      </c>
      <c r="G1364">
        <v>12</v>
      </c>
      <c r="H1364">
        <v>202212</v>
      </c>
      <c r="I1364" s="8">
        <v>16.87</v>
      </c>
      <c r="J1364" s="8">
        <v>1.1000000000000001</v>
      </c>
      <c r="K1364" s="8">
        <v>1.21</v>
      </c>
      <c r="L1364" s="8">
        <v>1.35</v>
      </c>
      <c r="M1364" s="35" t="str">
        <f>INDEX(YahooDetails[], MATCH(ZACKS_Screener[Ticker], YahooDetails[Ticker],0), 3)</f>
        <v>Utilities</v>
      </c>
      <c r="N1364" s="6" t="str">
        <f>INDEX(YahooDetails[], MATCH(ZACKS_Screener[Ticker], YahooDetails[Ticker],0), 2)</f>
        <v>Utilities—Regulated Electric</v>
      </c>
      <c r="O136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9.9999999999999881E-2</v>
      </c>
      <c r="P136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0.11570247933884308</v>
      </c>
      <c r="Q1364" s="17">
        <f>IFERROR(ZACKS_Screener[[#This Row],[Price]]/ZACKS_Screener[[#This Row],[EPS1]], "")</f>
        <v>13.94214876033058</v>
      </c>
      <c r="R1364" s="17">
        <f>IFERROR(ZACKS_Screener[[#This Row],[Price]]/ZACKS_Screener[[#This Row],[EPS2]], "")</f>
        <v>12.496296296296297</v>
      </c>
      <c r="S1364" s="17">
        <f>IFERROR(ZACKS_Screener[[#This Row],[PE1]]/(ZACKS_Screener[[#This Row],[EG1]]*100), "")</f>
        <v>1.3942148760330597</v>
      </c>
      <c r="T1364" s="17">
        <f>IFERROR(ZACKS_Screener[[#This Row],[PE2]]/(ZACKS_Screener[[#This Row],[EG2]]*100), "")</f>
        <v>1.0800370370370362</v>
      </c>
      <c r="U1364"/>
    </row>
    <row r="1365" spans="1:21" x14ac:dyDescent="0.25">
      <c r="A1365" s="6" t="s">
        <v>2309</v>
      </c>
      <c r="B1365" s="34">
        <v>4140.4399999999996</v>
      </c>
      <c r="C1365" s="6" t="s">
        <v>2308</v>
      </c>
      <c r="D1365" s="6" t="s">
        <v>22</v>
      </c>
      <c r="E1365" s="6" t="s">
        <v>26</v>
      </c>
      <c r="F1365" s="6" t="s">
        <v>438</v>
      </c>
      <c r="G1365">
        <v>12</v>
      </c>
      <c r="H1365">
        <v>202212</v>
      </c>
      <c r="I1365" s="8">
        <v>51.81</v>
      </c>
      <c r="J1365" s="8">
        <v>4.8</v>
      </c>
      <c r="K1365" s="8">
        <v>0.93</v>
      </c>
      <c r="L1365" s="8">
        <v>1.31</v>
      </c>
      <c r="M1365" s="35" t="str">
        <f>INDEX(YahooDetails[], MATCH(ZACKS_Screener[Ticker], YahooDetails[Ticker],0), 3)</f>
        <v>Real Estate</v>
      </c>
      <c r="N1365" s="6" t="str">
        <f>INDEX(YahooDetails[], MATCH(ZACKS_Screener[Ticker], YahooDetails[Ticker],0), 2)</f>
        <v>REIT—Specialty</v>
      </c>
      <c r="O136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-0.80624999999999991</v>
      </c>
      <c r="P136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0.40860215053763438</v>
      </c>
      <c r="Q1365" s="17">
        <f>IFERROR(ZACKS_Screener[[#This Row],[Price]]/ZACKS_Screener[[#This Row],[EPS1]], "")</f>
        <v>55.70967741935484</v>
      </c>
      <c r="R1365" s="17">
        <f>IFERROR(ZACKS_Screener[[#This Row],[Price]]/ZACKS_Screener[[#This Row],[EPS2]], "")</f>
        <v>39.549618320610691</v>
      </c>
      <c r="S1365" s="17">
        <f>IFERROR(ZACKS_Screener[[#This Row],[PE1]]/(ZACKS_Screener[[#This Row],[EG1]]*100), "")</f>
        <v>-0.6909727431857966</v>
      </c>
      <c r="T1365" s="17">
        <f>IFERROR(ZACKS_Screener[[#This Row],[PE2]]/(ZACKS_Screener[[#This Row],[EG2]]*100), "")</f>
        <v>0.96792486942547218</v>
      </c>
      <c r="U1365"/>
    </row>
    <row r="1366" spans="1:21" x14ac:dyDescent="0.25">
      <c r="A1366" s="20" t="s">
        <v>2311</v>
      </c>
      <c r="B1366" s="34">
        <v>9203.39</v>
      </c>
      <c r="C1366" s="6" t="s">
        <v>2310</v>
      </c>
      <c r="D1366" s="6" t="s">
        <v>13</v>
      </c>
      <c r="E1366" s="6" t="s">
        <v>85</v>
      </c>
      <c r="F1366" s="6" t="s">
        <v>286</v>
      </c>
      <c r="G1366">
        <v>12</v>
      </c>
      <c r="H1366">
        <v>202212</v>
      </c>
      <c r="I1366" s="8">
        <v>65.62</v>
      </c>
      <c r="J1366" s="8">
        <v>-0.51</v>
      </c>
      <c r="K1366" s="8">
        <v>-0.27</v>
      </c>
      <c r="L1366" s="8">
        <v>-0.16</v>
      </c>
      <c r="M1366" s="35" t="str">
        <f>INDEX(YahooDetails[], MATCH(ZACKS_Screener[Ticker], YahooDetails[Ticker],0), 3)</f>
        <v>Technology</v>
      </c>
      <c r="N1366" s="6" t="str">
        <f>INDEX(YahooDetails[], MATCH(ZACKS_Screener[Ticker], YahooDetails[Ticker],0), 2)</f>
        <v>Software—Application</v>
      </c>
      <c r="O136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0.47058823529411764</v>
      </c>
      <c r="P136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0.40740740740740744</v>
      </c>
      <c r="Q1366" s="17">
        <f>IFERROR(ZACKS_Screener[[#This Row],[Price]]/ZACKS_Screener[[#This Row],[EPS1]], "")</f>
        <v>-243.03703703703704</v>
      </c>
      <c r="R1366" s="17">
        <f>IFERROR(ZACKS_Screener[[#This Row],[Price]]/ZACKS_Screener[[#This Row],[EPS2]], "")</f>
        <v>-410.125</v>
      </c>
      <c r="S1366" s="17">
        <f>IFERROR(ZACKS_Screener[[#This Row],[PE1]]/(ZACKS_Screener[[#This Row],[EG1]]*100), "")</f>
        <v>-5.1645370370370376</v>
      </c>
      <c r="T1366" s="17">
        <f>IFERROR(ZACKS_Screener[[#This Row],[PE2]]/(ZACKS_Screener[[#This Row],[EG2]]*100), "")</f>
        <v>-10.066704545454543</v>
      </c>
      <c r="U1366"/>
    </row>
    <row r="1367" spans="1:21" x14ac:dyDescent="0.25">
      <c r="A1367" s="20" t="s">
        <v>2313</v>
      </c>
      <c r="B1367" s="34">
        <v>10521.59</v>
      </c>
      <c r="C1367" s="6" t="s">
        <v>2312</v>
      </c>
      <c r="D1367" s="6" t="s">
        <v>22</v>
      </c>
      <c r="E1367" s="6" t="s">
        <v>14</v>
      </c>
      <c r="F1367" s="6" t="s">
        <v>201</v>
      </c>
      <c r="G1367">
        <v>6</v>
      </c>
      <c r="H1367">
        <v>202206</v>
      </c>
      <c r="I1367" s="8">
        <v>188.51</v>
      </c>
      <c r="J1367" s="8">
        <v>3.25</v>
      </c>
      <c r="K1367" s="8">
        <v>4.91</v>
      </c>
      <c r="L1367" s="8">
        <v>5.27</v>
      </c>
      <c r="M1367" s="35" t="str">
        <f>INDEX(YahooDetails[], MATCH(ZACKS_Screener[Ticker], YahooDetails[Ticker],0), 3)</f>
        <v>Technology</v>
      </c>
      <c r="N1367" s="6" t="str">
        <f>INDEX(YahooDetails[], MATCH(ZACKS_Screener[Ticker], YahooDetails[Ticker],0), 2)</f>
        <v>Software—Application</v>
      </c>
      <c r="O136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0.51076923076923086</v>
      </c>
      <c r="P136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7.3319755600814551E-2</v>
      </c>
      <c r="Q1367" s="17">
        <f>IFERROR(ZACKS_Screener[[#This Row],[Price]]/ZACKS_Screener[[#This Row],[EPS1]], "")</f>
        <v>38.393075356415473</v>
      </c>
      <c r="R1367" s="17">
        <f>IFERROR(ZACKS_Screener[[#This Row],[Price]]/ZACKS_Screener[[#This Row],[EPS2]], "")</f>
        <v>35.770398481973437</v>
      </c>
      <c r="S1367" s="17">
        <f>IFERROR(ZACKS_Screener[[#This Row],[PE1]]/(ZACKS_Screener[[#This Row],[EG1]]*100), "")</f>
        <v>0.75167165607439912</v>
      </c>
      <c r="T1367" s="17">
        <f>IFERROR(ZACKS_Screener[[#This Row],[PE2]]/(ZACKS_Screener[[#This Row],[EG2]]*100), "")</f>
        <v>4.8786849040691624</v>
      </c>
      <c r="U1367"/>
    </row>
    <row r="1368" spans="1:21" x14ac:dyDescent="0.25">
      <c r="A1368" s="20" t="s">
        <v>2315</v>
      </c>
      <c r="B1368" s="34">
        <v>4974.8900000000003</v>
      </c>
      <c r="C1368" s="6" t="s">
        <v>2314</v>
      </c>
      <c r="D1368" s="6" t="s">
        <v>22</v>
      </c>
      <c r="E1368" s="6" t="s">
        <v>41</v>
      </c>
      <c r="F1368" s="6" t="s">
        <v>67</v>
      </c>
      <c r="G1368">
        <v>12</v>
      </c>
      <c r="H1368">
        <v>202212</v>
      </c>
      <c r="I1368" s="8">
        <v>53.09</v>
      </c>
      <c r="J1368" s="8">
        <v>-3.09</v>
      </c>
      <c r="K1368" s="8">
        <v>-2.98</v>
      </c>
      <c r="L1368" s="8">
        <v>-3.28</v>
      </c>
      <c r="M1368" s="35" t="str">
        <f>INDEX(YahooDetails[], MATCH(ZACKS_Screener[Ticker], YahooDetails[Ticker],0), 3)</f>
        <v>Healthcare</v>
      </c>
      <c r="N1368" s="6" t="str">
        <f>INDEX(YahooDetails[], MATCH(ZACKS_Screener[Ticker], YahooDetails[Ticker],0), 2)</f>
        <v>Biotechnology</v>
      </c>
      <c r="O136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3.5598705501618082E-2</v>
      </c>
      <c r="P136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-0.10067114093959725</v>
      </c>
      <c r="Q1368" s="17">
        <f>IFERROR(ZACKS_Screener[[#This Row],[Price]]/ZACKS_Screener[[#This Row],[EPS1]], "")</f>
        <v>-17.81543624161074</v>
      </c>
      <c r="R1368" s="17">
        <f>IFERROR(ZACKS_Screener[[#This Row],[Price]]/ZACKS_Screener[[#This Row],[EPS2]], "")</f>
        <v>-16.185975609756099</v>
      </c>
      <c r="S1368" s="17">
        <f>IFERROR(ZACKS_Screener[[#This Row],[PE1]]/(ZACKS_Screener[[#This Row],[EG1]]*100), "")</f>
        <v>-5.0045179987797503</v>
      </c>
      <c r="T1368" s="17">
        <f>IFERROR(ZACKS_Screener[[#This Row],[PE2]]/(ZACKS_Screener[[#This Row],[EG2]]*100), "")</f>
        <v>1.6078069105691069</v>
      </c>
      <c r="U1368"/>
    </row>
    <row r="1369" spans="1:21" x14ac:dyDescent="0.25">
      <c r="A1369" s="20" t="s">
        <v>4085</v>
      </c>
      <c r="B1369" s="34">
        <v>2034.97</v>
      </c>
      <c r="C1369" s="6" t="s">
        <v>4084</v>
      </c>
      <c r="D1369" s="6" t="s">
        <v>13</v>
      </c>
      <c r="E1369" s="6" t="s">
        <v>14</v>
      </c>
      <c r="F1369" s="6" t="s">
        <v>201</v>
      </c>
      <c r="G1369">
        <v>1</v>
      </c>
      <c r="H1369">
        <v>202301</v>
      </c>
      <c r="I1369" s="8">
        <v>22.07</v>
      </c>
      <c r="J1369" s="8">
        <v>7.0000000000000007E-2</v>
      </c>
      <c r="K1369" s="8">
        <v>0.62</v>
      </c>
      <c r="L1369" s="8">
        <v>0.67</v>
      </c>
      <c r="M1369" s="35" t="str">
        <f>INDEX(YahooDetails[], MATCH(ZACKS_Screener[Ticker], YahooDetails[Ticker],0), 3)</f>
        <v>Technology</v>
      </c>
      <c r="N1369" s="6" t="str">
        <f>INDEX(YahooDetails[], MATCH(ZACKS_Screener[Ticker], YahooDetails[Ticker],0), 2)</f>
        <v>Software—Application</v>
      </c>
      <c r="O136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7.8571428571428568</v>
      </c>
      <c r="P136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8.0645161290322648E-2</v>
      </c>
      <c r="Q1369" s="17">
        <f>IFERROR(ZACKS_Screener[[#This Row],[Price]]/ZACKS_Screener[[#This Row],[EPS1]], "")</f>
        <v>35.596774193548384</v>
      </c>
      <c r="R1369" s="17">
        <f>IFERROR(ZACKS_Screener[[#This Row],[Price]]/ZACKS_Screener[[#This Row],[EPS2]], "")</f>
        <v>32.940298507462686</v>
      </c>
      <c r="S1369" s="17">
        <f>IFERROR(ZACKS_Screener[[#This Row],[PE1]]/(ZACKS_Screener[[#This Row],[EG1]]*100), "")</f>
        <v>4.5304985337243399E-2</v>
      </c>
      <c r="T1369" s="17">
        <f>IFERROR(ZACKS_Screener[[#This Row],[PE2]]/(ZACKS_Screener[[#This Row],[EG2]]*100), "")</f>
        <v>4.0845970149253699</v>
      </c>
      <c r="U1369"/>
    </row>
    <row r="1370" spans="1:21" x14ac:dyDescent="0.25">
      <c r="A1370" s="20" t="s">
        <v>2317</v>
      </c>
      <c r="B1370" s="34">
        <v>6039.08</v>
      </c>
      <c r="C1370" s="6" t="s">
        <v>2316</v>
      </c>
      <c r="D1370" s="6" t="s">
        <v>22</v>
      </c>
      <c r="E1370" s="6" t="s">
        <v>223</v>
      </c>
      <c r="F1370" s="6" t="s">
        <v>270</v>
      </c>
      <c r="G1370">
        <v>12</v>
      </c>
      <c r="H1370">
        <v>202212</v>
      </c>
      <c r="I1370" s="8">
        <v>69.430000000000007</v>
      </c>
      <c r="J1370" s="8">
        <v>15.08</v>
      </c>
      <c r="K1370" s="8">
        <v>12.76</v>
      </c>
      <c r="L1370" s="8">
        <v>16.39</v>
      </c>
      <c r="M1370" s="35" t="str">
        <f>INDEX(YahooDetails[], MATCH(ZACKS_Screener[Ticker], YahooDetails[Ticker],0), 3)</f>
        <v>Energy</v>
      </c>
      <c r="N1370" s="6" t="str">
        <f>INDEX(YahooDetails[], MATCH(ZACKS_Screener[Ticker], YahooDetails[Ticker],0), 2)</f>
        <v>Oil &amp; Gas E&amp;P</v>
      </c>
      <c r="O137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-0.15384615384615385</v>
      </c>
      <c r="P137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0.28448275862068972</v>
      </c>
      <c r="Q1370" s="17">
        <f>IFERROR(ZACKS_Screener[[#This Row],[Price]]/ZACKS_Screener[[#This Row],[EPS1]], "")</f>
        <v>5.4412225705329158</v>
      </c>
      <c r="R1370" s="17">
        <f>IFERROR(ZACKS_Screener[[#This Row],[Price]]/ZACKS_Screener[[#This Row],[EPS2]], "")</f>
        <v>4.2361195851128741</v>
      </c>
      <c r="S1370" s="17">
        <f>IFERROR(ZACKS_Screener[[#This Row],[PE1]]/(ZACKS_Screener[[#This Row],[EG1]]*100), "")</f>
        <v>-0.35367946708463954</v>
      </c>
      <c r="T1370" s="17">
        <f>IFERROR(ZACKS_Screener[[#This Row],[PE2]]/(ZACKS_Screener[[#This Row],[EG2]]*100), "")</f>
        <v>0.14890602177972523</v>
      </c>
      <c r="U1370"/>
    </row>
    <row r="1371" spans="1:21" x14ac:dyDescent="0.25">
      <c r="A1371" s="20" t="s">
        <v>4087</v>
      </c>
      <c r="B1371" s="34">
        <v>2761.23</v>
      </c>
      <c r="C1371" s="6" t="s">
        <v>4086</v>
      </c>
      <c r="D1371" s="6" t="s">
        <v>22</v>
      </c>
      <c r="E1371" s="6" t="s">
        <v>41</v>
      </c>
      <c r="F1371" s="6" t="s">
        <v>45</v>
      </c>
      <c r="G1371">
        <v>4</v>
      </c>
      <c r="H1371">
        <v>202304</v>
      </c>
      <c r="I1371" s="8">
        <v>28.26</v>
      </c>
      <c r="J1371" s="8">
        <v>2.27</v>
      </c>
      <c r="K1371" s="8">
        <v>2.34</v>
      </c>
      <c r="L1371" s="8">
        <v>2.48</v>
      </c>
      <c r="M1371" s="35" t="str">
        <f>INDEX(YahooDetails[], MATCH(ZACKS_Screener[Ticker], YahooDetails[Ticker],0), 3)</f>
        <v>Healthcare</v>
      </c>
      <c r="N1371" s="6" t="str">
        <f>INDEX(YahooDetails[], MATCH(ZACKS_Screener[Ticker], YahooDetails[Ticker],0), 2)</f>
        <v>Medical Distribution</v>
      </c>
      <c r="O137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3.0837004405286274E-2</v>
      </c>
      <c r="P137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5.9829059829059887E-2</v>
      </c>
      <c r="Q1371" s="17">
        <f>IFERROR(ZACKS_Screener[[#This Row],[Price]]/ZACKS_Screener[[#This Row],[EPS1]], "")</f>
        <v>12.076923076923078</v>
      </c>
      <c r="R1371" s="17">
        <f>IFERROR(ZACKS_Screener[[#This Row],[Price]]/ZACKS_Screener[[#This Row],[EPS2]], "")</f>
        <v>11.395161290322582</v>
      </c>
      <c r="S1371" s="17">
        <f>IFERROR(ZACKS_Screener[[#This Row],[PE1]]/(ZACKS_Screener[[#This Row],[EG1]]*100), "")</f>
        <v>3.9163736263736357</v>
      </c>
      <c r="T1371" s="17">
        <f>IFERROR(ZACKS_Screener[[#This Row],[PE2]]/(ZACKS_Screener[[#This Row],[EG2]]*100), "")</f>
        <v>1.9046198156682013</v>
      </c>
      <c r="U1371"/>
    </row>
    <row r="1372" spans="1:21" x14ac:dyDescent="0.25">
      <c r="A1372" s="20" t="s">
        <v>2319</v>
      </c>
      <c r="B1372" s="34">
        <v>11038.37</v>
      </c>
      <c r="C1372" s="6" t="s">
        <v>2318</v>
      </c>
      <c r="D1372" s="6" t="s">
        <v>13</v>
      </c>
      <c r="E1372" s="6" t="s">
        <v>37</v>
      </c>
      <c r="F1372" s="6" t="s">
        <v>250</v>
      </c>
      <c r="G1372">
        <v>12</v>
      </c>
      <c r="H1372">
        <v>202212</v>
      </c>
      <c r="I1372" s="8">
        <v>20.18</v>
      </c>
      <c r="J1372" s="8">
        <v>1.74</v>
      </c>
      <c r="K1372" s="8">
        <v>1.74</v>
      </c>
      <c r="L1372" s="8">
        <v>1.84</v>
      </c>
      <c r="M1372" s="35" t="str">
        <f>INDEX(YahooDetails[], MATCH(ZACKS_Screener[Ticker], YahooDetails[Ticker],0), 3)</f>
        <v>Real Estate</v>
      </c>
      <c r="N1372" s="6" t="str">
        <f>INDEX(YahooDetails[], MATCH(ZACKS_Screener[Ticker], YahooDetails[Ticker],0), 2)</f>
        <v>REIT—Healthcare Facilities</v>
      </c>
      <c r="O137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</v>
      </c>
      <c r="P137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5.7471264367816147E-2</v>
      </c>
      <c r="Q1372" s="17">
        <f>IFERROR(ZACKS_Screener[[#This Row],[Price]]/ZACKS_Screener[[#This Row],[EPS1]], "")</f>
        <v>11.597701149425287</v>
      </c>
      <c r="R1372" s="17">
        <f>IFERROR(ZACKS_Screener[[#This Row],[Price]]/ZACKS_Screener[[#This Row],[EPS2]], "")</f>
        <v>10.967391304347826</v>
      </c>
      <c r="S1372" s="17" t="str">
        <f>IFERROR(ZACKS_Screener[[#This Row],[PE1]]/(ZACKS_Screener[[#This Row],[EG1]]*100), "")</f>
        <v/>
      </c>
      <c r="T1372" s="17">
        <f>IFERROR(ZACKS_Screener[[#This Row],[PE2]]/(ZACKS_Screener[[#This Row],[EG2]]*100), "")</f>
        <v>1.9083260869565197</v>
      </c>
      <c r="U1372"/>
    </row>
    <row r="1373" spans="1:21" x14ac:dyDescent="0.25">
      <c r="A1373" s="20" t="s">
        <v>2321</v>
      </c>
      <c r="B1373" s="34">
        <v>3926.03</v>
      </c>
      <c r="C1373" s="6" t="s">
        <v>2320</v>
      </c>
      <c r="D1373" s="6" t="s">
        <v>22</v>
      </c>
      <c r="E1373" s="6" t="s">
        <v>37</v>
      </c>
      <c r="F1373" s="6" t="s">
        <v>98</v>
      </c>
      <c r="G1373">
        <v>12</v>
      </c>
      <c r="H1373">
        <v>202212</v>
      </c>
      <c r="I1373" s="8">
        <v>33.47</v>
      </c>
      <c r="J1373" s="8">
        <v>2.27</v>
      </c>
      <c r="K1373" s="8">
        <v>2.2999999999999998</v>
      </c>
      <c r="L1373" s="8">
        <v>2.38</v>
      </c>
      <c r="M1373" s="35" t="str">
        <f>INDEX(YahooDetails[], MATCH(ZACKS_Screener[Ticker], YahooDetails[Ticker],0), 3)</f>
        <v>Real Estate</v>
      </c>
      <c r="N1373" s="6" t="str">
        <f>INDEX(YahooDetails[], MATCH(ZACKS_Screener[Ticker], YahooDetails[Ticker],0), 2)</f>
        <v>REIT—Retail</v>
      </c>
      <c r="O137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1.3215859030836918E-2</v>
      </c>
      <c r="P137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3.4782608695652209E-2</v>
      </c>
      <c r="Q1373" s="17">
        <f>IFERROR(ZACKS_Screener[[#This Row],[Price]]/ZACKS_Screener[[#This Row],[EPS1]], "")</f>
        <v>14.552173913043479</v>
      </c>
      <c r="R1373" s="17">
        <f>IFERROR(ZACKS_Screener[[#This Row],[Price]]/ZACKS_Screener[[#This Row],[EPS2]], "")</f>
        <v>14.063025210084033</v>
      </c>
      <c r="S1373" s="17">
        <f>IFERROR(ZACKS_Screener[[#This Row],[PE1]]/(ZACKS_Screener[[#This Row],[EG1]]*100), "")</f>
        <v>11.011144927536304</v>
      </c>
      <c r="T1373" s="17">
        <f>IFERROR(ZACKS_Screener[[#This Row],[PE2]]/(ZACKS_Screener[[#This Row],[EG2]]*100), "")</f>
        <v>4.0431197478991558</v>
      </c>
      <c r="U1373"/>
    </row>
    <row r="1374" spans="1:21" x14ac:dyDescent="0.25">
      <c r="A1374" s="20" t="s">
        <v>2323</v>
      </c>
      <c r="B1374" s="34">
        <v>30945.82</v>
      </c>
      <c r="C1374" s="6" t="s">
        <v>2322</v>
      </c>
      <c r="D1374" s="6" t="s">
        <v>13</v>
      </c>
      <c r="E1374" s="6" t="s">
        <v>118</v>
      </c>
      <c r="F1374" s="6" t="s">
        <v>119</v>
      </c>
      <c r="G1374">
        <v>12</v>
      </c>
      <c r="H1374">
        <v>202212</v>
      </c>
      <c r="I1374" s="8">
        <v>62.02</v>
      </c>
      <c r="J1374" s="8">
        <v>3.47</v>
      </c>
      <c r="K1374" s="8">
        <v>3.44</v>
      </c>
      <c r="L1374" s="8">
        <v>3.71</v>
      </c>
      <c r="M1374" s="35" t="str">
        <f>INDEX(YahooDetails[], MATCH(ZACKS_Screener[Ticker], YahooDetails[Ticker],0), 3)</f>
        <v>Utilities</v>
      </c>
      <c r="N1374" s="6" t="str">
        <f>INDEX(YahooDetails[], MATCH(ZACKS_Screener[Ticker], YahooDetails[Ticker],0), 2)</f>
        <v>Utilities—Regulated Electric</v>
      </c>
      <c r="O137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-8.6455331412104465E-3</v>
      </c>
      <c r="P137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7.8488372093023256E-2</v>
      </c>
      <c r="Q1374" s="17">
        <f>IFERROR(ZACKS_Screener[[#This Row],[Price]]/ZACKS_Screener[[#This Row],[EPS1]], "")</f>
        <v>18.029069767441861</v>
      </c>
      <c r="R1374" s="17">
        <f>IFERROR(ZACKS_Screener[[#This Row],[Price]]/ZACKS_Screener[[#This Row],[EPS2]], "")</f>
        <v>16.716981132075471</v>
      </c>
      <c r="S1374" s="17">
        <f>IFERROR(ZACKS_Screener[[#This Row],[PE1]]/(ZACKS_Screener[[#This Row],[EG1]]*100), "")</f>
        <v>-20.85362403100758</v>
      </c>
      <c r="T1374" s="17">
        <f>IFERROR(ZACKS_Screener[[#This Row],[PE2]]/(ZACKS_Screener[[#This Row],[EG2]]*100), "")</f>
        <v>2.1298672257162825</v>
      </c>
      <c r="U1374"/>
    </row>
    <row r="1375" spans="1:21" x14ac:dyDescent="0.25">
      <c r="A1375" s="20" t="s">
        <v>2325</v>
      </c>
      <c r="B1375" s="34">
        <v>4215.2</v>
      </c>
      <c r="C1375" s="6" t="s">
        <v>2324</v>
      </c>
      <c r="D1375" s="6" t="s">
        <v>22</v>
      </c>
      <c r="E1375" s="6" t="s">
        <v>14</v>
      </c>
      <c r="F1375" s="6" t="s">
        <v>95</v>
      </c>
      <c r="G1375">
        <v>12</v>
      </c>
      <c r="H1375">
        <v>202212</v>
      </c>
      <c r="I1375" s="8">
        <v>50.81</v>
      </c>
      <c r="J1375" s="8">
        <v>0.72</v>
      </c>
      <c r="K1375" s="8">
        <v>1.37</v>
      </c>
      <c r="L1375" s="8">
        <v>1.98</v>
      </c>
      <c r="M1375" s="35" t="str">
        <f>INDEX(YahooDetails[], MATCH(ZACKS_Screener[Ticker], YahooDetails[Ticker],0), 3)</f>
        <v>Technology</v>
      </c>
      <c r="N1375" s="6" t="str">
        <f>INDEX(YahooDetails[], MATCH(ZACKS_Screener[Ticker], YahooDetails[Ticker],0), 2)</f>
        <v>Software—Application</v>
      </c>
      <c r="O137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0.90277777777777801</v>
      </c>
      <c r="P137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0.44525547445255464</v>
      </c>
      <c r="Q1375" s="17">
        <f>IFERROR(ZACKS_Screener[[#This Row],[Price]]/ZACKS_Screener[[#This Row],[EPS1]], "")</f>
        <v>37.087591240875909</v>
      </c>
      <c r="R1375" s="17">
        <f>IFERROR(ZACKS_Screener[[#This Row],[Price]]/ZACKS_Screener[[#This Row],[EPS2]], "")</f>
        <v>25.661616161616163</v>
      </c>
      <c r="S1375" s="17">
        <f>IFERROR(ZACKS_Screener[[#This Row],[PE1]]/(ZACKS_Screener[[#This Row],[EG1]]*100), "")</f>
        <v>0.41081639528354841</v>
      </c>
      <c r="T1375" s="17">
        <f>IFERROR(ZACKS_Screener[[#This Row],[PE2]]/(ZACKS_Screener[[#This Row],[EG2]]*100), "")</f>
        <v>0.57633465805596973</v>
      </c>
      <c r="U1375"/>
    </row>
    <row r="1376" spans="1:21" x14ac:dyDescent="0.25">
      <c r="A1376" s="20" t="s">
        <v>2327</v>
      </c>
      <c r="B1376" s="34">
        <v>12920.7</v>
      </c>
      <c r="C1376" s="6" t="s">
        <v>2326</v>
      </c>
      <c r="D1376" s="6" t="s">
        <v>13</v>
      </c>
      <c r="E1376" s="6" t="s">
        <v>41</v>
      </c>
      <c r="F1376" s="6" t="s">
        <v>48</v>
      </c>
      <c r="G1376">
        <v>12</v>
      </c>
      <c r="H1376">
        <v>202212</v>
      </c>
      <c r="I1376" s="8">
        <v>337.77</v>
      </c>
      <c r="J1376" s="8">
        <v>0.16</v>
      </c>
      <c r="K1376" s="8">
        <v>1.56</v>
      </c>
      <c r="L1376" s="8">
        <v>2.56</v>
      </c>
      <c r="M1376" s="35" t="str">
        <f>INDEX(YahooDetails[], MATCH(ZACKS_Screener[Ticker], YahooDetails[Ticker],0), 3)</f>
        <v>Healthcare</v>
      </c>
      <c r="N1376" s="6" t="str">
        <f>INDEX(YahooDetails[], MATCH(ZACKS_Screener[Ticker], YahooDetails[Ticker],0), 2)</f>
        <v>Medical Devices</v>
      </c>
      <c r="O137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8.75</v>
      </c>
      <c r="P137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0.64102564102564097</v>
      </c>
      <c r="Q1376" s="17">
        <f>IFERROR(ZACKS_Screener[[#This Row],[Price]]/ZACKS_Screener[[#This Row],[EPS1]], "")</f>
        <v>216.51923076923075</v>
      </c>
      <c r="R1376" s="17">
        <f>IFERROR(ZACKS_Screener[[#This Row],[Price]]/ZACKS_Screener[[#This Row],[EPS2]], "")</f>
        <v>131.94140625</v>
      </c>
      <c r="S1376" s="17">
        <f>IFERROR(ZACKS_Screener[[#This Row],[PE1]]/(ZACKS_Screener[[#This Row],[EG1]]*100), "")</f>
        <v>0.24745054945054942</v>
      </c>
      <c r="T1376" s="17">
        <f>IFERROR(ZACKS_Screener[[#This Row],[PE2]]/(ZACKS_Screener[[#This Row],[EG2]]*100), "")</f>
        <v>2.0582859375</v>
      </c>
      <c r="U1376"/>
    </row>
    <row r="1377" spans="1:21" x14ac:dyDescent="0.25">
      <c r="A1377" s="20" t="s">
        <v>2329</v>
      </c>
      <c r="B1377" s="34">
        <v>3805.11</v>
      </c>
      <c r="C1377" s="6" t="s">
        <v>2328</v>
      </c>
      <c r="D1377" s="6" t="s">
        <v>22</v>
      </c>
      <c r="E1377" s="6" t="s">
        <v>330</v>
      </c>
      <c r="F1377" s="6" t="s">
        <v>606</v>
      </c>
      <c r="G1377">
        <v>12</v>
      </c>
      <c r="H1377">
        <v>202212</v>
      </c>
      <c r="I1377" s="8">
        <v>24.69</v>
      </c>
      <c r="J1377" s="8">
        <v>1.29</v>
      </c>
      <c r="K1377" s="8">
        <v>3.99</v>
      </c>
      <c r="L1377" s="8">
        <v>1.69</v>
      </c>
      <c r="M1377" s="35" t="str">
        <f>INDEX(YahooDetails[], MATCH(ZACKS_Screener[Ticker], YahooDetails[Ticker],0), 3)</f>
        <v>Consumer Cyclical</v>
      </c>
      <c r="N1377" s="6" t="str">
        <f>INDEX(YahooDetails[], MATCH(ZACKS_Screener[Ticker], YahooDetails[Ticker],0), 2)</f>
        <v>Resorts &amp; Casinos</v>
      </c>
      <c r="O137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2.0930232558139537</v>
      </c>
      <c r="P137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-0.57644110275689231</v>
      </c>
      <c r="Q1377" s="17">
        <f>IFERROR(ZACKS_Screener[[#This Row],[Price]]/ZACKS_Screener[[#This Row],[EPS1]], "")</f>
        <v>6.1879699248120303</v>
      </c>
      <c r="R1377" s="17">
        <f>IFERROR(ZACKS_Screener[[#This Row],[Price]]/ZACKS_Screener[[#This Row],[EPS2]], "")</f>
        <v>14.609467455621303</v>
      </c>
      <c r="S1377" s="17">
        <f>IFERROR(ZACKS_Screener[[#This Row],[PE1]]/(ZACKS_Screener[[#This Row],[EG1]]*100), "")</f>
        <v>2.9564745196324144E-2</v>
      </c>
      <c r="T1377" s="17">
        <f>IFERROR(ZACKS_Screener[[#This Row],[PE2]]/(ZACKS_Screener[[#This Row],[EG2]]*100), "")</f>
        <v>-0.25344250064316953</v>
      </c>
      <c r="U1377"/>
    </row>
    <row r="1378" spans="1:21" x14ac:dyDescent="0.25">
      <c r="A1378" s="20" t="s">
        <v>2331</v>
      </c>
      <c r="B1378" s="34">
        <v>255300.28</v>
      </c>
      <c r="C1378" s="6" t="s">
        <v>2330</v>
      </c>
      <c r="D1378" s="6" t="s">
        <v>22</v>
      </c>
      <c r="E1378" s="6" t="s">
        <v>51</v>
      </c>
      <c r="F1378" s="6" t="s">
        <v>655</v>
      </c>
      <c r="G1378">
        <v>12</v>
      </c>
      <c r="H1378">
        <v>202212</v>
      </c>
      <c r="I1378" s="8">
        <v>185.31</v>
      </c>
      <c r="J1378" s="8">
        <v>6.79</v>
      </c>
      <c r="K1378" s="8">
        <v>7.3</v>
      </c>
      <c r="L1378" s="8">
        <v>7.91</v>
      </c>
      <c r="M1378" s="35" t="str">
        <f>INDEX(YahooDetails[], MATCH(ZACKS_Screener[Ticker], YahooDetails[Ticker],0), 3)</f>
        <v>Consumer Defensive</v>
      </c>
      <c r="N1378" s="6" t="str">
        <f>INDEX(YahooDetails[], MATCH(ZACKS_Screener[Ticker], YahooDetails[Ticker],0), 2)</f>
        <v>Beverages—Non-Alcoholic</v>
      </c>
      <c r="O137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7.5110456553755492E-2</v>
      </c>
      <c r="P137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8.3561643835616484E-2</v>
      </c>
      <c r="Q1378" s="17">
        <f>IFERROR(ZACKS_Screener[[#This Row],[Price]]/ZACKS_Screener[[#This Row],[EPS1]], "")</f>
        <v>25.384931506849316</v>
      </c>
      <c r="R1378" s="17">
        <f>IFERROR(ZACKS_Screener[[#This Row],[Price]]/ZACKS_Screener[[#This Row],[EPS2]], "")</f>
        <v>23.427307206068267</v>
      </c>
      <c r="S1378" s="17">
        <f>IFERROR(ZACKS_Screener[[#This Row],[PE1]]/(ZACKS_Screener[[#This Row],[EG1]]*100), "")</f>
        <v>3.3796800966962142</v>
      </c>
      <c r="T1378" s="17">
        <f>IFERROR(ZACKS_Screener[[#This Row],[PE2]]/(ZACKS_Screener[[#This Row],[EG2]]*100), "")</f>
        <v>2.8035957803983322</v>
      </c>
      <c r="U1378"/>
    </row>
    <row r="1379" spans="1:21" x14ac:dyDescent="0.25">
      <c r="A1379" s="20" t="s">
        <v>2333</v>
      </c>
      <c r="B1379" s="34">
        <v>222086.36</v>
      </c>
      <c r="C1379" s="6" t="s">
        <v>2332</v>
      </c>
      <c r="D1379" s="6" t="s">
        <v>13</v>
      </c>
      <c r="E1379" s="6" t="s">
        <v>41</v>
      </c>
      <c r="F1379" s="6" t="s">
        <v>42</v>
      </c>
      <c r="G1379">
        <v>12</v>
      </c>
      <c r="H1379">
        <v>202212</v>
      </c>
      <c r="I1379" s="8">
        <v>39.340000000000003</v>
      </c>
      <c r="J1379" s="8">
        <v>6.58</v>
      </c>
      <c r="K1379" s="8">
        <v>3.35</v>
      </c>
      <c r="L1379" s="8">
        <v>3.33</v>
      </c>
      <c r="M1379" s="35" t="str">
        <f>INDEX(YahooDetails[], MATCH(ZACKS_Screener[Ticker], YahooDetails[Ticker],0), 3)</f>
        <v>Healthcare</v>
      </c>
      <c r="N1379" s="6" t="str">
        <f>INDEX(YahooDetails[], MATCH(ZACKS_Screener[Ticker], YahooDetails[Ticker],0), 2)</f>
        <v>Drug Manufacturers—General</v>
      </c>
      <c r="O137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-0.49088145896656532</v>
      </c>
      <c r="P137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-5.9701492537313485E-3</v>
      </c>
      <c r="Q1379" s="17">
        <f>IFERROR(ZACKS_Screener[[#This Row],[Price]]/ZACKS_Screener[[#This Row],[EPS1]], "")</f>
        <v>11.743283582089553</v>
      </c>
      <c r="R1379" s="17">
        <f>IFERROR(ZACKS_Screener[[#This Row],[Price]]/ZACKS_Screener[[#This Row],[EPS2]], "")</f>
        <v>11.813813813813814</v>
      </c>
      <c r="S1379" s="17">
        <f>IFERROR(ZACKS_Screener[[#This Row],[PE1]]/(ZACKS_Screener[[#This Row],[EG1]]*100), "")</f>
        <v>-0.23922850145557048</v>
      </c>
      <c r="T1379" s="17">
        <f>IFERROR(ZACKS_Screener[[#This Row],[PE2]]/(ZACKS_Screener[[#This Row],[EG2]]*100), "")</f>
        <v>-19.788138138138123</v>
      </c>
      <c r="U1379"/>
    </row>
    <row r="1380" spans="1:21" x14ac:dyDescent="0.25">
      <c r="A1380" s="20" t="s">
        <v>2334</v>
      </c>
      <c r="B1380" s="34">
        <v>12795.88</v>
      </c>
      <c r="C1380" s="6" t="s">
        <v>90</v>
      </c>
      <c r="D1380" s="6" t="s">
        <v>22</v>
      </c>
      <c r="E1380" s="6" t="s">
        <v>37</v>
      </c>
      <c r="F1380" s="6" t="s">
        <v>92</v>
      </c>
      <c r="G1380">
        <v>12</v>
      </c>
      <c r="H1380">
        <v>202212</v>
      </c>
      <c r="I1380" s="8">
        <v>30.47</v>
      </c>
      <c r="J1380" s="8"/>
      <c r="M1380" s="35" t="str">
        <f>INDEX(YahooDetails[], MATCH(ZACKS_Screener[Ticker], YahooDetails[Ticker],0), 3)</f>
        <v/>
      </c>
      <c r="N1380" s="6" t="str">
        <f>INDEX(YahooDetails[], MATCH(ZACKS_Screener[Ticker], YahooDetails[Ticker],0), 2)</f>
        <v/>
      </c>
      <c r="O1380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380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380" s="17" t="str">
        <f>IFERROR(ZACKS_Screener[[#This Row],[Price]]/ZACKS_Screener[[#This Row],[EPS1]], "")</f>
        <v/>
      </c>
      <c r="R1380" s="17" t="str">
        <f>IFERROR(ZACKS_Screener[[#This Row],[Price]]/ZACKS_Screener[[#This Row],[EPS2]], "")</f>
        <v/>
      </c>
      <c r="S1380" s="17" t="str">
        <f>IFERROR(ZACKS_Screener[[#This Row],[PE1]]/(ZACKS_Screener[[#This Row],[EG1]]*100), "")</f>
        <v/>
      </c>
      <c r="T1380" s="17" t="str">
        <f>IFERROR(ZACKS_Screener[[#This Row],[PE2]]/(ZACKS_Screener[[#This Row],[EG2]]*100), "")</f>
        <v/>
      </c>
      <c r="U1380"/>
    </row>
    <row r="1381" spans="1:21" x14ac:dyDescent="0.25">
      <c r="A1381" s="20" t="s">
        <v>2336</v>
      </c>
      <c r="B1381" s="34">
        <v>17722.560000000001</v>
      </c>
      <c r="C1381" s="6" t="s">
        <v>2335</v>
      </c>
      <c r="D1381" s="6" t="s">
        <v>22</v>
      </c>
      <c r="E1381" s="6" t="s">
        <v>37</v>
      </c>
      <c r="F1381" s="6" t="s">
        <v>38</v>
      </c>
      <c r="G1381">
        <v>12</v>
      </c>
      <c r="H1381">
        <v>202212</v>
      </c>
      <c r="I1381" s="8">
        <v>73</v>
      </c>
      <c r="J1381" s="8">
        <v>6.66</v>
      </c>
      <c r="K1381" s="8">
        <v>6.65</v>
      </c>
      <c r="L1381" s="8">
        <v>7.47</v>
      </c>
      <c r="M1381" s="35" t="str">
        <f>INDEX(YahooDetails[], MATCH(ZACKS_Screener[Ticker], YahooDetails[Ticker],0), 3)</f>
        <v>Financial Services</v>
      </c>
      <c r="N1381" s="6" t="str">
        <f>INDEX(YahooDetails[], MATCH(ZACKS_Screener[Ticker], YahooDetails[Ticker],0), 2)</f>
        <v>Asset Management</v>
      </c>
      <c r="O138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-1.5015015015014694E-3</v>
      </c>
      <c r="P138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0.12330827067669163</v>
      </c>
      <c r="Q1381" s="17">
        <f>IFERROR(ZACKS_Screener[[#This Row],[Price]]/ZACKS_Screener[[#This Row],[EPS1]], "")</f>
        <v>10.977443609022556</v>
      </c>
      <c r="R1381" s="17">
        <f>IFERROR(ZACKS_Screener[[#This Row],[Price]]/ZACKS_Screener[[#This Row],[EPS2]], "")</f>
        <v>9.7724230254350744</v>
      </c>
      <c r="S1381" s="17">
        <f>IFERROR(ZACKS_Screener[[#This Row],[PE1]]/(ZACKS_Screener[[#This Row],[EG1]]*100), "")</f>
        <v>-73.109774436091783</v>
      </c>
      <c r="T1381" s="17">
        <f>IFERROR(ZACKS_Screener[[#This Row],[PE2]]/(ZACKS_Screener[[#This Row],[EG2]]*100), "")</f>
        <v>0.79251967218467434</v>
      </c>
      <c r="U1381"/>
    </row>
    <row r="1382" spans="1:21" x14ac:dyDescent="0.25">
      <c r="A1382" s="20" t="s">
        <v>2338</v>
      </c>
      <c r="B1382" s="34">
        <v>8561.49</v>
      </c>
      <c r="C1382" s="6" t="s">
        <v>2337</v>
      </c>
      <c r="D1382" s="6" t="s">
        <v>13</v>
      </c>
      <c r="E1382" s="6" t="s">
        <v>30</v>
      </c>
      <c r="F1382" s="6" t="s">
        <v>2339</v>
      </c>
      <c r="G1382">
        <v>6</v>
      </c>
      <c r="H1382">
        <v>202206</v>
      </c>
      <c r="I1382" s="8">
        <v>54.83</v>
      </c>
      <c r="J1382" s="8">
        <v>2.6</v>
      </c>
      <c r="K1382" s="8">
        <v>3.88</v>
      </c>
      <c r="L1382" s="8">
        <v>4.32</v>
      </c>
      <c r="M1382" s="35" t="str">
        <f>INDEX(YahooDetails[], MATCH(ZACKS_Screener[Ticker], YahooDetails[Ticker],0), 3)</f>
        <v>Consumer Defensive</v>
      </c>
      <c r="N1382" s="6" t="str">
        <f>INDEX(YahooDetails[], MATCH(ZACKS_Screener[Ticker], YahooDetails[Ticker],0), 2)</f>
        <v>Food Distribution</v>
      </c>
      <c r="O138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0.49230769230769222</v>
      </c>
      <c r="P138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0.11340206185567021</v>
      </c>
      <c r="Q1382" s="17">
        <f>IFERROR(ZACKS_Screener[[#This Row],[Price]]/ZACKS_Screener[[#This Row],[EPS1]], "")</f>
        <v>14.131443298969073</v>
      </c>
      <c r="R1382" s="17">
        <f>IFERROR(ZACKS_Screener[[#This Row],[Price]]/ZACKS_Screener[[#This Row],[EPS2]], "")</f>
        <v>12.692129629629628</v>
      </c>
      <c r="S1382" s="17">
        <f>IFERROR(ZACKS_Screener[[#This Row],[PE1]]/(ZACKS_Screener[[#This Row],[EG1]]*100), "")</f>
        <v>0.28704494201030933</v>
      </c>
      <c r="T1382" s="17">
        <f>IFERROR(ZACKS_Screener[[#This Row],[PE2]]/(ZACKS_Screener[[#This Row],[EG2]]*100), "")</f>
        <v>1.119215067340066</v>
      </c>
      <c r="U1382"/>
    </row>
    <row r="1383" spans="1:21" x14ac:dyDescent="0.25">
      <c r="A1383" s="20" t="s">
        <v>2341</v>
      </c>
      <c r="B1383" s="34">
        <v>3450.78</v>
      </c>
      <c r="C1383" s="6" t="s">
        <v>2340</v>
      </c>
      <c r="D1383" s="6" t="s">
        <v>13</v>
      </c>
      <c r="E1383" s="6" t="s">
        <v>37</v>
      </c>
      <c r="F1383" s="6" t="s">
        <v>1145</v>
      </c>
      <c r="G1383">
        <v>12</v>
      </c>
      <c r="H1383">
        <v>202212</v>
      </c>
      <c r="I1383" s="8">
        <v>69.12</v>
      </c>
      <c r="J1383" s="8">
        <v>8.67</v>
      </c>
      <c r="K1383" s="8">
        <v>5.35</v>
      </c>
      <c r="L1383" s="8">
        <v>9.6999999999999993</v>
      </c>
      <c r="M1383" s="35" t="str">
        <f>INDEX(YahooDetails[], MATCH(ZACKS_Screener[Ticker], YahooDetails[Ticker],0), 3)</f>
        <v>Financial Services</v>
      </c>
      <c r="N1383" s="6" t="str">
        <f>INDEX(YahooDetails[], MATCH(ZACKS_Screener[Ticker], YahooDetails[Ticker],0), 2)</f>
        <v>Mortgage Finance</v>
      </c>
      <c r="O138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-0.38292964244521344</v>
      </c>
      <c r="P138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0.81308411214953269</v>
      </c>
      <c r="Q1383" s="17">
        <f>IFERROR(ZACKS_Screener[[#This Row],[Price]]/ZACKS_Screener[[#This Row],[EPS1]], "")</f>
        <v>12.919626168224301</v>
      </c>
      <c r="R1383" s="17">
        <f>IFERROR(ZACKS_Screener[[#This Row],[Price]]/ZACKS_Screener[[#This Row],[EPS2]], "")</f>
        <v>7.12577319587629</v>
      </c>
      <c r="S1383" s="17">
        <f>IFERROR(ZACKS_Screener[[#This Row],[PE1]]/(ZACKS_Screener[[#This Row],[EG1]]*100), "")</f>
        <v>-0.33738903276658033</v>
      </c>
      <c r="T1383" s="17">
        <f>IFERROR(ZACKS_Screener[[#This Row],[PE2]]/(ZACKS_Screener[[#This Row],[EG2]]*100), "")</f>
        <v>8.7638819765375062E-2</v>
      </c>
      <c r="U1383"/>
    </row>
    <row r="1384" spans="1:21" x14ac:dyDescent="0.25">
      <c r="A1384" s="20" t="s">
        <v>2343</v>
      </c>
      <c r="B1384" s="34">
        <v>349208.56</v>
      </c>
      <c r="C1384" s="6" t="s">
        <v>2342</v>
      </c>
      <c r="D1384" s="6" t="s">
        <v>13</v>
      </c>
      <c r="E1384" s="6" t="s">
        <v>51</v>
      </c>
      <c r="F1384" s="6" t="s">
        <v>699</v>
      </c>
      <c r="G1384">
        <v>6</v>
      </c>
      <c r="H1384">
        <v>202206</v>
      </c>
      <c r="I1384" s="8">
        <v>148.16</v>
      </c>
      <c r="J1384" s="8">
        <v>5.81</v>
      </c>
      <c r="K1384" s="8">
        <v>5.86</v>
      </c>
      <c r="L1384" s="8">
        <v>6.35</v>
      </c>
      <c r="M1384" s="35" t="str">
        <f>INDEX(YahooDetails[], MATCH(ZACKS_Screener[Ticker], YahooDetails[Ticker],0), 3)</f>
        <v>Consumer Defensive</v>
      </c>
      <c r="N1384" s="6" t="str">
        <f>INDEX(YahooDetails[], MATCH(ZACKS_Screener[Ticker], YahooDetails[Ticker],0), 2)</f>
        <v>Household &amp; Personal Products</v>
      </c>
      <c r="O138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8.6058519793460776E-3</v>
      </c>
      <c r="P138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8.3617747440272921E-2</v>
      </c>
      <c r="Q1384" s="17">
        <f>IFERROR(ZACKS_Screener[[#This Row],[Price]]/ZACKS_Screener[[#This Row],[EPS1]], "")</f>
        <v>25.283276450511945</v>
      </c>
      <c r="R1384" s="17">
        <f>IFERROR(ZACKS_Screener[[#This Row],[Price]]/ZACKS_Screener[[#This Row],[EPS2]], "")</f>
        <v>23.332283464566931</v>
      </c>
      <c r="S1384" s="17">
        <f>IFERROR(ZACKS_Screener[[#This Row],[PE1]]/(ZACKS_Screener[[#This Row],[EG1]]*100), "")</f>
        <v>29.379167235494464</v>
      </c>
      <c r="T1384" s="17">
        <f>IFERROR(ZACKS_Screener[[#This Row],[PE2]]/(ZACKS_Screener[[#This Row],[EG2]]*100), "")</f>
        <v>2.7903506347420901</v>
      </c>
      <c r="U1384"/>
    </row>
    <row r="1385" spans="1:21" x14ac:dyDescent="0.25">
      <c r="A1385" s="20" t="s">
        <v>2345</v>
      </c>
      <c r="B1385" s="34">
        <v>3645.06</v>
      </c>
      <c r="C1385" s="6" t="s">
        <v>2344</v>
      </c>
      <c r="D1385" s="6" t="s">
        <v>22</v>
      </c>
      <c r="E1385" s="6" t="s">
        <v>41</v>
      </c>
      <c r="F1385" s="6" t="s">
        <v>153</v>
      </c>
      <c r="G1385">
        <v>12</v>
      </c>
      <c r="H1385">
        <v>202212</v>
      </c>
      <c r="I1385" s="8">
        <v>38.61</v>
      </c>
      <c r="J1385" s="8">
        <v>0.3</v>
      </c>
      <c r="K1385" s="8">
        <v>0.44</v>
      </c>
      <c r="L1385" s="8">
        <v>0.59</v>
      </c>
      <c r="M1385" s="35" t="str">
        <f>INDEX(YahooDetails[], MATCH(ZACKS_Screener[Ticker], YahooDetails[Ticker],0), 3)</f>
        <v>Healthcare</v>
      </c>
      <c r="N1385" s="6" t="str">
        <f>INDEX(YahooDetails[], MATCH(ZACKS_Screener[Ticker], YahooDetails[Ticker],0), 2)</f>
        <v>Health Information Services</v>
      </c>
      <c r="O138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0.46666666666666673</v>
      </c>
      <c r="P138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0.34090909090909083</v>
      </c>
      <c r="Q1385" s="17">
        <f>IFERROR(ZACKS_Screener[[#This Row],[Price]]/ZACKS_Screener[[#This Row],[EPS1]], "")</f>
        <v>87.75</v>
      </c>
      <c r="R1385" s="17">
        <f>IFERROR(ZACKS_Screener[[#This Row],[Price]]/ZACKS_Screener[[#This Row],[EPS2]], "")</f>
        <v>65.440677966101703</v>
      </c>
      <c r="S1385" s="17">
        <f>IFERROR(ZACKS_Screener[[#This Row],[PE1]]/(ZACKS_Screener[[#This Row],[EG1]]*100), "")</f>
        <v>1.8803571428571426</v>
      </c>
      <c r="T1385" s="17">
        <f>IFERROR(ZACKS_Screener[[#This Row],[PE2]]/(ZACKS_Screener[[#This Row],[EG2]]*100), "")</f>
        <v>1.9195932203389838</v>
      </c>
      <c r="U1385"/>
    </row>
    <row r="1386" spans="1:21" x14ac:dyDescent="0.25">
      <c r="A1386" s="20" t="s">
        <v>2347</v>
      </c>
      <c r="B1386" s="34">
        <v>75789.820000000007</v>
      </c>
      <c r="C1386" s="6" t="s">
        <v>2346</v>
      </c>
      <c r="D1386" s="6" t="s">
        <v>13</v>
      </c>
      <c r="E1386" s="6" t="s">
        <v>37</v>
      </c>
      <c r="F1386" s="6" t="s">
        <v>70</v>
      </c>
      <c r="G1386">
        <v>12</v>
      </c>
      <c r="H1386">
        <v>202212</v>
      </c>
      <c r="I1386" s="8">
        <v>129.47999999999999</v>
      </c>
      <c r="J1386" s="8">
        <v>4.0599999999999996</v>
      </c>
      <c r="K1386" s="8">
        <v>5.21</v>
      </c>
      <c r="L1386" s="8">
        <v>7.85</v>
      </c>
      <c r="M1386" s="35" t="str">
        <f>INDEX(YahooDetails[], MATCH(ZACKS_Screener[Ticker], YahooDetails[Ticker],0), 3)</f>
        <v>Financial Services</v>
      </c>
      <c r="N1386" s="6" t="str">
        <f>INDEX(YahooDetails[], MATCH(ZACKS_Screener[Ticker], YahooDetails[Ticker],0), 2)</f>
        <v>Insurance—Property &amp; Casualty</v>
      </c>
      <c r="O138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0.28325123152709369</v>
      </c>
      <c r="P138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0.50671785028790783</v>
      </c>
      <c r="Q1386" s="17">
        <f>IFERROR(ZACKS_Screener[[#This Row],[Price]]/ZACKS_Screener[[#This Row],[EPS1]], "")</f>
        <v>24.852207293666027</v>
      </c>
      <c r="R1386" s="17">
        <f>IFERROR(ZACKS_Screener[[#This Row],[Price]]/ZACKS_Screener[[#This Row],[EPS2]], "")</f>
        <v>16.494267515923568</v>
      </c>
      <c r="S1386" s="17">
        <f>IFERROR(ZACKS_Screener[[#This Row],[PE1]]/(ZACKS_Screener[[#This Row],[EG1]]*100), "")</f>
        <v>0.87739097054160031</v>
      </c>
      <c r="T1386" s="17">
        <f>IFERROR(ZACKS_Screener[[#This Row],[PE2]]/(ZACKS_Screener[[#This Row],[EG2]]*100), "")</f>
        <v>0.32551187029530981</v>
      </c>
      <c r="U1386"/>
    </row>
    <row r="1387" spans="1:21" x14ac:dyDescent="0.25">
      <c r="A1387" s="20" t="s">
        <v>2348</v>
      </c>
      <c r="B1387" s="34">
        <v>4628.74</v>
      </c>
      <c r="C1387" s="6" t="s">
        <v>90</v>
      </c>
      <c r="D1387" s="6" t="s">
        <v>13</v>
      </c>
      <c r="E1387" s="6" t="s">
        <v>37</v>
      </c>
      <c r="F1387" s="6" t="s">
        <v>92</v>
      </c>
      <c r="G1387">
        <v>12</v>
      </c>
      <c r="H1387">
        <v>202212</v>
      </c>
      <c r="I1387" s="8">
        <v>11.19</v>
      </c>
      <c r="J1387" s="8"/>
      <c r="M1387" s="35" t="str">
        <f>INDEX(YahooDetails[], MATCH(ZACKS_Screener[Ticker], YahooDetails[Ticker],0), 3)</f>
        <v/>
      </c>
      <c r="N1387" s="6" t="str">
        <f>INDEX(YahooDetails[], MATCH(ZACKS_Screener[Ticker], YahooDetails[Ticker],0), 2)</f>
        <v/>
      </c>
      <c r="O1387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387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387" s="17" t="str">
        <f>IFERROR(ZACKS_Screener[[#This Row],[Price]]/ZACKS_Screener[[#This Row],[EPS1]], "")</f>
        <v/>
      </c>
      <c r="R1387" s="17" t="str">
        <f>IFERROR(ZACKS_Screener[[#This Row],[Price]]/ZACKS_Screener[[#This Row],[EPS2]], "")</f>
        <v/>
      </c>
      <c r="S1387" s="17" t="str">
        <f>IFERROR(ZACKS_Screener[[#This Row],[PE1]]/(ZACKS_Screener[[#This Row],[EG1]]*100), "")</f>
        <v/>
      </c>
      <c r="T1387" s="17" t="str">
        <f>IFERROR(ZACKS_Screener[[#This Row],[PE2]]/(ZACKS_Screener[[#This Row],[EG2]]*100), "")</f>
        <v/>
      </c>
      <c r="U1387"/>
    </row>
    <row r="1388" spans="1:21" x14ac:dyDescent="0.25">
      <c r="A1388" s="20" t="s">
        <v>2350</v>
      </c>
      <c r="B1388" s="34">
        <v>47749.26</v>
      </c>
      <c r="C1388" s="6" t="s">
        <v>2349</v>
      </c>
      <c r="D1388" s="6" t="s">
        <v>13</v>
      </c>
      <c r="E1388" s="6" t="s">
        <v>18</v>
      </c>
      <c r="F1388" s="6" t="s">
        <v>171</v>
      </c>
      <c r="G1388">
        <v>6</v>
      </c>
      <c r="H1388">
        <v>202206</v>
      </c>
      <c r="I1388" s="8">
        <v>371.85</v>
      </c>
      <c r="J1388" s="8">
        <v>18.72</v>
      </c>
      <c r="K1388" s="8">
        <v>20.89</v>
      </c>
      <c r="L1388" s="8">
        <v>22.21</v>
      </c>
      <c r="M1388" s="35" t="str">
        <f>INDEX(YahooDetails[], MATCH(ZACKS_Screener[Ticker], YahooDetails[Ticker],0), 3)</f>
        <v>Industrials</v>
      </c>
      <c r="N1388" s="6" t="str">
        <f>INDEX(YahooDetails[], MATCH(ZACKS_Screener[Ticker], YahooDetails[Ticker],0), 2)</f>
        <v>Specialty Industrial Machinery</v>
      </c>
      <c r="O138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0.11591880341880352</v>
      </c>
      <c r="P138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6.3188128291048362E-2</v>
      </c>
      <c r="Q1388" s="17">
        <f>IFERROR(ZACKS_Screener[[#This Row],[Price]]/ZACKS_Screener[[#This Row],[EPS1]], "")</f>
        <v>17.800382958353278</v>
      </c>
      <c r="R1388" s="17">
        <f>IFERROR(ZACKS_Screener[[#This Row],[Price]]/ZACKS_Screener[[#This Row],[EPS2]], "")</f>
        <v>16.742458352093653</v>
      </c>
      <c r="S1388" s="17">
        <f>IFERROR(ZACKS_Screener[[#This Row],[PE1]]/(ZACKS_Screener[[#This Row],[EG1]]*100), "")</f>
        <v>1.5355906404625488</v>
      </c>
      <c r="T1388" s="17">
        <f>IFERROR(ZACKS_Screener[[#This Row],[PE2]]/(ZACKS_Screener[[#This Row],[EG2]]*100), "")</f>
        <v>2.6496208710245179</v>
      </c>
      <c r="U1388"/>
    </row>
    <row r="1389" spans="1:21" x14ac:dyDescent="0.25">
      <c r="A1389" s="20" t="s">
        <v>2352</v>
      </c>
      <c r="B1389" s="34">
        <v>18888.740000000002</v>
      </c>
      <c r="C1389" s="6" t="s">
        <v>2351</v>
      </c>
      <c r="D1389" s="6" t="s">
        <v>13</v>
      </c>
      <c r="E1389" s="6" t="s">
        <v>41</v>
      </c>
      <c r="F1389" s="6" t="s">
        <v>61</v>
      </c>
      <c r="G1389">
        <v>12</v>
      </c>
      <c r="H1389">
        <v>202212</v>
      </c>
      <c r="I1389" s="8">
        <v>20.34</v>
      </c>
      <c r="J1389" s="8">
        <v>1.01</v>
      </c>
      <c r="K1389" s="8">
        <v>1.01</v>
      </c>
      <c r="L1389" s="8">
        <v>1.39</v>
      </c>
      <c r="M1389" s="35" t="str">
        <f>INDEX(YahooDetails[], MATCH(ZACKS_Screener[Ticker], YahooDetails[Ticker],0), 3)</f>
        <v>Healthcare</v>
      </c>
      <c r="N1389" s="6" t="str">
        <f>INDEX(YahooDetails[], MATCH(ZACKS_Screener[Ticker], YahooDetails[Ticker],0), 2)</f>
        <v>Medical Devices</v>
      </c>
      <c r="O138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</v>
      </c>
      <c r="P138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0.37623762376237613</v>
      </c>
      <c r="Q1389" s="17">
        <f>IFERROR(ZACKS_Screener[[#This Row],[Price]]/ZACKS_Screener[[#This Row],[EPS1]], "")</f>
        <v>20.138613861386137</v>
      </c>
      <c r="R1389" s="17">
        <f>IFERROR(ZACKS_Screener[[#This Row],[Price]]/ZACKS_Screener[[#This Row],[EPS2]], "")</f>
        <v>14.633093525179858</v>
      </c>
      <c r="S1389" s="17" t="str">
        <f>IFERROR(ZACKS_Screener[[#This Row],[PE1]]/(ZACKS_Screener[[#This Row],[EG1]]*100), "")</f>
        <v/>
      </c>
      <c r="T1389" s="17">
        <f>IFERROR(ZACKS_Screener[[#This Row],[PE2]]/(ZACKS_Screener[[#This Row],[EG2]]*100), "")</f>
        <v>0.38893222264293842</v>
      </c>
      <c r="U1389"/>
    </row>
    <row r="1390" spans="1:21" x14ac:dyDescent="0.25">
      <c r="A1390" s="20" t="s">
        <v>2354</v>
      </c>
      <c r="B1390" s="34">
        <v>5142.13</v>
      </c>
      <c r="C1390" s="6" t="s">
        <v>2353</v>
      </c>
      <c r="D1390" s="6" t="s">
        <v>13</v>
      </c>
      <c r="E1390" s="6" t="s">
        <v>14</v>
      </c>
      <c r="F1390" s="6" t="s">
        <v>253</v>
      </c>
      <c r="G1390">
        <v>12</v>
      </c>
      <c r="H1390">
        <v>202212</v>
      </c>
      <c r="I1390" s="8">
        <v>23.8</v>
      </c>
      <c r="J1390" s="8">
        <v>2.6</v>
      </c>
      <c r="K1390" s="8">
        <v>2.67</v>
      </c>
      <c r="L1390" s="8">
        <v>2.76</v>
      </c>
      <c r="M1390" s="35" t="str">
        <f>INDEX(YahooDetails[], MATCH(ZACKS_Screener[Ticker], YahooDetails[Ticker],0), 3)</f>
        <v>Communication Services</v>
      </c>
      <c r="N1390" s="6" t="str">
        <f>INDEX(YahooDetails[], MATCH(ZACKS_Screener[Ticker], YahooDetails[Ticker],0), 2)</f>
        <v>Telecom Services</v>
      </c>
      <c r="O139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2.6923076923076862E-2</v>
      </c>
      <c r="P139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3.3707865168539276E-2</v>
      </c>
      <c r="Q1390" s="17">
        <f>IFERROR(ZACKS_Screener[[#This Row],[Price]]/ZACKS_Screener[[#This Row],[EPS1]], "")</f>
        <v>8.9138576779026231</v>
      </c>
      <c r="R1390" s="17">
        <f>IFERROR(ZACKS_Screener[[#This Row],[Price]]/ZACKS_Screener[[#This Row],[EPS2]], "")</f>
        <v>8.6231884057971016</v>
      </c>
      <c r="S1390" s="17">
        <f>IFERROR(ZACKS_Screener[[#This Row],[PE1]]/(ZACKS_Screener[[#This Row],[EG1]]*100), "")</f>
        <v>3.3108614232209819</v>
      </c>
      <c r="T1390" s="17">
        <f>IFERROR(ZACKS_Screener[[#This Row],[PE2]]/(ZACKS_Screener[[#This Row],[EG2]]*100), "")</f>
        <v>2.5582125603864774</v>
      </c>
      <c r="U1390"/>
    </row>
    <row r="1391" spans="1:21" x14ac:dyDescent="0.25">
      <c r="A1391" s="20" t="s">
        <v>2356</v>
      </c>
      <c r="B1391" s="34">
        <v>16713.21</v>
      </c>
      <c r="C1391" s="6" t="s">
        <v>2355</v>
      </c>
      <c r="D1391" s="6" t="s">
        <v>13</v>
      </c>
      <c r="E1391" s="6" t="s">
        <v>26</v>
      </c>
      <c r="F1391" s="6" t="s">
        <v>959</v>
      </c>
      <c r="G1391">
        <v>12</v>
      </c>
      <c r="H1391">
        <v>202212</v>
      </c>
      <c r="I1391" s="8">
        <v>74.88</v>
      </c>
      <c r="J1391" s="8">
        <v>10.8</v>
      </c>
      <c r="K1391" s="8">
        <v>9.2200000000000006</v>
      </c>
      <c r="L1391" s="8">
        <v>9.16</v>
      </c>
      <c r="M1391" s="35" t="str">
        <f>INDEX(YahooDetails[], MATCH(ZACKS_Screener[Ticker], YahooDetails[Ticker],0), 3)</f>
        <v>Consumer Cyclical</v>
      </c>
      <c r="N1391" s="6" t="str">
        <f>INDEX(YahooDetails[], MATCH(ZACKS_Screener[Ticker], YahooDetails[Ticker],0), 2)</f>
        <v>Residential Construction</v>
      </c>
      <c r="O139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-0.14629629629629629</v>
      </c>
      <c r="P139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-6.5075921908894245E-3</v>
      </c>
      <c r="Q1391" s="17">
        <f>IFERROR(ZACKS_Screener[[#This Row],[Price]]/ZACKS_Screener[[#This Row],[EPS1]], "")</f>
        <v>8.1214750542299345</v>
      </c>
      <c r="R1391" s="17">
        <f>IFERROR(ZACKS_Screener[[#This Row],[Price]]/ZACKS_Screener[[#This Row],[EPS2]], "")</f>
        <v>8.174672489082969</v>
      </c>
      <c r="S1391" s="17">
        <f>IFERROR(ZACKS_Screener[[#This Row],[PE1]]/(ZACKS_Screener[[#This Row],[EG1]]*100), "")</f>
        <v>-0.55513880117521075</v>
      </c>
      <c r="T1391" s="17">
        <f>IFERROR(ZACKS_Screener[[#This Row],[PE2]]/(ZACKS_Screener[[#This Row],[EG2]]*100), "")</f>
        <v>-12.561746724890726</v>
      </c>
      <c r="U1391"/>
    </row>
    <row r="1392" spans="1:21" x14ac:dyDescent="0.25">
      <c r="A1392" s="20" t="s">
        <v>4090</v>
      </c>
      <c r="B1392" s="34">
        <v>2458.0100000000002</v>
      </c>
      <c r="C1392" s="6" t="s">
        <v>4089</v>
      </c>
      <c r="D1392" s="6" t="s">
        <v>22</v>
      </c>
      <c r="E1392" s="6" t="s">
        <v>14</v>
      </c>
      <c r="F1392" s="6" t="s">
        <v>196</v>
      </c>
      <c r="G1392">
        <v>12</v>
      </c>
      <c r="H1392">
        <v>202212</v>
      </c>
      <c r="I1392" s="8">
        <v>92.23</v>
      </c>
      <c r="J1392" s="8">
        <v>0.96</v>
      </c>
      <c r="K1392" s="8">
        <v>1.49</v>
      </c>
      <c r="L1392" s="8">
        <v>1.99</v>
      </c>
      <c r="M1392" s="35" t="str">
        <f>INDEX(YahooDetails[], MATCH(ZACKS_Screener[Ticker], YahooDetails[Ticker],0), 3)</f>
        <v>Technology</v>
      </c>
      <c r="N1392" s="6" t="str">
        <f>INDEX(YahooDetails[], MATCH(ZACKS_Screener[Ticker], YahooDetails[Ticker],0), 2)</f>
        <v>Communication Equipment</v>
      </c>
      <c r="O139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0.55208333333333337</v>
      </c>
      <c r="P139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0.33557046979865773</v>
      </c>
      <c r="Q1392" s="17">
        <f>IFERROR(ZACKS_Screener[[#This Row],[Price]]/ZACKS_Screener[[#This Row],[EPS1]], "")</f>
        <v>61.899328859060404</v>
      </c>
      <c r="R1392" s="17">
        <f>IFERROR(ZACKS_Screener[[#This Row],[Price]]/ZACKS_Screener[[#This Row],[EPS2]], "")</f>
        <v>46.346733668341713</v>
      </c>
      <c r="S1392" s="17">
        <f>IFERROR(ZACKS_Screener[[#This Row],[PE1]]/(ZACKS_Screener[[#This Row],[EG1]]*100), "")</f>
        <v>1.121195390654679</v>
      </c>
      <c r="T1392" s="17">
        <f>IFERROR(ZACKS_Screener[[#This Row],[PE2]]/(ZACKS_Screener[[#This Row],[EG2]]*100), "")</f>
        <v>1.381132663316583</v>
      </c>
      <c r="U1392"/>
    </row>
    <row r="1393" spans="1:21" x14ac:dyDescent="0.25">
      <c r="A1393" s="20" t="s">
        <v>2358</v>
      </c>
      <c r="B1393" s="34">
        <v>6790.66</v>
      </c>
      <c r="C1393" s="6" t="s">
        <v>2357</v>
      </c>
      <c r="D1393" s="6" t="s">
        <v>13</v>
      </c>
      <c r="E1393" s="6" t="s">
        <v>107</v>
      </c>
      <c r="F1393" s="6" t="s">
        <v>1200</v>
      </c>
      <c r="G1393">
        <v>12</v>
      </c>
      <c r="H1393">
        <v>202212</v>
      </c>
      <c r="I1393" s="8">
        <v>119.33</v>
      </c>
      <c r="J1393" s="8">
        <v>10.4</v>
      </c>
      <c r="K1393" s="8">
        <v>10.19</v>
      </c>
      <c r="L1393" s="8">
        <v>10.35</v>
      </c>
      <c r="M1393" s="35" t="str">
        <f>INDEX(YahooDetails[], MATCH(ZACKS_Screener[Ticker], YahooDetails[Ticker],0), 3)</f>
        <v>Consumer Cyclical</v>
      </c>
      <c r="N1393" s="6" t="str">
        <f>INDEX(YahooDetails[], MATCH(ZACKS_Screener[Ticker], YahooDetails[Ticker],0), 2)</f>
        <v>Recreational Vehicles</v>
      </c>
      <c r="O139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-2.0192307692307773E-2</v>
      </c>
      <c r="P139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1.5701668302257131E-2</v>
      </c>
      <c r="Q1393" s="17">
        <f>IFERROR(ZACKS_Screener[[#This Row],[Price]]/ZACKS_Screener[[#This Row],[EPS1]], "")</f>
        <v>11.710500490677134</v>
      </c>
      <c r="R1393" s="17">
        <f>IFERROR(ZACKS_Screener[[#This Row],[Price]]/ZACKS_Screener[[#This Row],[EPS2]], "")</f>
        <v>11.529468599033816</v>
      </c>
      <c r="S1393" s="17">
        <f>IFERROR(ZACKS_Screener[[#This Row],[PE1]]/(ZACKS_Screener[[#This Row],[EG1]]*100), "")</f>
        <v>-5.7994859572877004</v>
      </c>
      <c r="T1393" s="17">
        <f>IFERROR(ZACKS_Screener[[#This Row],[PE2]]/(ZACKS_Screener[[#This Row],[EG2]]*100), "")</f>
        <v>7.342830314009654</v>
      </c>
      <c r="U1393"/>
    </row>
    <row r="1394" spans="1:21" x14ac:dyDescent="0.25">
      <c r="A1394" s="20" t="s">
        <v>2360</v>
      </c>
      <c r="B1394" s="34">
        <v>3285.37</v>
      </c>
      <c r="C1394" s="6" t="s">
        <v>2359</v>
      </c>
      <c r="D1394" s="6" t="s">
        <v>22</v>
      </c>
      <c r="E1394" s="6" t="s">
        <v>41</v>
      </c>
      <c r="F1394" s="6" t="s">
        <v>153</v>
      </c>
      <c r="G1394">
        <v>6</v>
      </c>
      <c r="H1394">
        <v>202206</v>
      </c>
      <c r="I1394" s="8">
        <v>27.59</v>
      </c>
      <c r="J1394" s="8">
        <v>2.4900000000000002</v>
      </c>
      <c r="K1394" s="8">
        <v>2.48</v>
      </c>
      <c r="L1394" s="8">
        <v>2.72</v>
      </c>
      <c r="M1394" s="35" t="str">
        <f>INDEX(YahooDetails[], MATCH(ZACKS_Screener[Ticker], YahooDetails[Ticker],0), 3)</f>
        <v>Healthcare</v>
      </c>
      <c r="N1394" s="6" t="str">
        <f>INDEX(YahooDetails[], MATCH(ZACKS_Screener[Ticker], YahooDetails[Ticker],0), 2)</f>
        <v>Health Information Services</v>
      </c>
      <c r="O139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-4.0160642570282049E-3</v>
      </c>
      <c r="P139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9.6774193548387177E-2</v>
      </c>
      <c r="Q1394" s="17">
        <f>IFERROR(ZACKS_Screener[[#This Row],[Price]]/ZACKS_Screener[[#This Row],[EPS1]], "")</f>
        <v>11.125</v>
      </c>
      <c r="R1394" s="17">
        <f>IFERROR(ZACKS_Screener[[#This Row],[Price]]/ZACKS_Screener[[#This Row],[EPS2]], "")</f>
        <v>10.143382352941176</v>
      </c>
      <c r="S1394" s="17">
        <f>IFERROR(ZACKS_Screener[[#This Row],[PE1]]/(ZACKS_Screener[[#This Row],[EG1]]*100), "")</f>
        <v>-27.701249999999362</v>
      </c>
      <c r="T1394" s="17">
        <f>IFERROR(ZACKS_Screener[[#This Row],[PE2]]/(ZACKS_Screener[[#This Row],[EG2]]*100), "")</f>
        <v>1.0481495098039206</v>
      </c>
      <c r="U1394"/>
    </row>
    <row r="1395" spans="1:21" x14ac:dyDescent="0.25">
      <c r="A1395" s="20" t="s">
        <v>2362</v>
      </c>
      <c r="B1395" s="34">
        <v>17237.52</v>
      </c>
      <c r="C1395" s="6" t="s">
        <v>2361</v>
      </c>
      <c r="D1395" s="6" t="s">
        <v>13</v>
      </c>
      <c r="E1395" s="6" t="s">
        <v>14</v>
      </c>
      <c r="F1395" s="6" t="s">
        <v>201</v>
      </c>
      <c r="G1395">
        <v>12</v>
      </c>
      <c r="H1395">
        <v>202212</v>
      </c>
      <c r="I1395" s="8">
        <v>25.21</v>
      </c>
      <c r="J1395" s="8">
        <v>0.62</v>
      </c>
      <c r="K1395" s="8">
        <v>0.79</v>
      </c>
      <c r="L1395" s="8">
        <v>1.03</v>
      </c>
      <c r="M1395" s="35" t="str">
        <f>INDEX(YahooDetails[], MATCH(ZACKS_Screener[Ticker], YahooDetails[Ticker],0), 3)</f>
        <v>Communication Services</v>
      </c>
      <c r="N1395" s="6" t="str">
        <f>INDEX(YahooDetails[], MATCH(ZACKS_Screener[Ticker], YahooDetails[Ticker],0), 2)</f>
        <v>Internet Content &amp; Information</v>
      </c>
      <c r="O139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0.27419354838709686</v>
      </c>
      <c r="P139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0.30379746835443033</v>
      </c>
      <c r="Q1395" s="17">
        <f>IFERROR(ZACKS_Screener[[#This Row],[Price]]/ZACKS_Screener[[#This Row],[EPS1]], "")</f>
        <v>31.911392405063292</v>
      </c>
      <c r="R1395" s="17">
        <f>IFERROR(ZACKS_Screener[[#This Row],[Price]]/ZACKS_Screener[[#This Row],[EPS2]], "")</f>
        <v>24.475728155339805</v>
      </c>
      <c r="S1395" s="17">
        <f>IFERROR(ZACKS_Screener[[#This Row],[PE1]]/(ZACKS_Screener[[#This Row],[EG1]]*100), "")</f>
        <v>1.1638272524199549</v>
      </c>
      <c r="T1395" s="17">
        <f>IFERROR(ZACKS_Screener[[#This Row],[PE2]]/(ZACKS_Screener[[#This Row],[EG2]]*100), "")</f>
        <v>0.80565938511326873</v>
      </c>
      <c r="U1395"/>
    </row>
    <row r="1396" spans="1:21" x14ac:dyDescent="0.25">
      <c r="A1396" s="20" t="s">
        <v>4092</v>
      </c>
      <c r="B1396" s="34">
        <v>2414.5100000000002</v>
      </c>
      <c r="C1396" s="6" t="s">
        <v>4091</v>
      </c>
      <c r="D1396" s="6" t="s">
        <v>13</v>
      </c>
      <c r="E1396" s="6" t="s">
        <v>37</v>
      </c>
      <c r="F1396" s="6" t="s">
        <v>1169</v>
      </c>
      <c r="G1396">
        <v>12</v>
      </c>
      <c r="H1396">
        <v>202212</v>
      </c>
      <c r="I1396" s="8">
        <v>136.09</v>
      </c>
      <c r="J1396" s="8">
        <v>11.26</v>
      </c>
      <c r="K1396" s="8">
        <v>8</v>
      </c>
      <c r="M1396" s="35" t="str">
        <f>INDEX(YahooDetails[], MATCH(ZACKS_Screener[Ticker], YahooDetails[Ticker],0), 3)</f>
        <v>Financial Services</v>
      </c>
      <c r="N1396" s="6" t="str">
        <f>INDEX(YahooDetails[], MATCH(ZACKS_Screener[Ticker], YahooDetails[Ticker],0), 2)</f>
        <v>Capital Markets</v>
      </c>
      <c r="O139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-0.28952042628774421</v>
      </c>
      <c r="P139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</v>
      </c>
      <c r="Q1396" s="17">
        <f>IFERROR(ZACKS_Screener[[#This Row],[Price]]/ZACKS_Screener[[#This Row],[EPS1]], "")</f>
        <v>17.01125</v>
      </c>
      <c r="R1396" s="17" t="str">
        <f>IFERROR(ZACKS_Screener[[#This Row],[Price]]/ZACKS_Screener[[#This Row],[EPS2]], "")</f>
        <v/>
      </c>
      <c r="S1396" s="17">
        <f>IFERROR(ZACKS_Screener[[#This Row],[PE1]]/(ZACKS_Screener[[#This Row],[EG1]]*100), "")</f>
        <v>-0.58756648773006137</v>
      </c>
      <c r="T1396" s="17" t="str">
        <f>IFERROR(ZACKS_Screener[[#This Row],[PE2]]/(ZACKS_Screener[[#This Row],[EG2]]*100), "")</f>
        <v/>
      </c>
      <c r="U1396"/>
    </row>
    <row r="1397" spans="1:21" x14ac:dyDescent="0.25">
      <c r="A1397" s="20" t="s">
        <v>4094</v>
      </c>
      <c r="B1397" s="34">
        <v>2706.16</v>
      </c>
      <c r="C1397" s="6" t="s">
        <v>4093</v>
      </c>
      <c r="D1397" s="6" t="s">
        <v>13</v>
      </c>
      <c r="E1397" s="6" t="s">
        <v>37</v>
      </c>
      <c r="F1397" s="6" t="s">
        <v>250</v>
      </c>
      <c r="G1397">
        <v>12</v>
      </c>
      <c r="H1397">
        <v>202212</v>
      </c>
      <c r="I1397" s="8">
        <v>12.55</v>
      </c>
      <c r="J1397" s="8">
        <v>1.54</v>
      </c>
      <c r="K1397" s="8">
        <v>2.02</v>
      </c>
      <c r="L1397" s="8">
        <v>2.06</v>
      </c>
      <c r="M1397" s="35" t="str">
        <f>INDEX(YahooDetails[], MATCH(ZACKS_Screener[Ticker], YahooDetails[Ticker],0), 3)</f>
        <v>Real Estate</v>
      </c>
      <c r="N1397" s="6" t="str">
        <f>INDEX(YahooDetails[], MATCH(ZACKS_Screener[Ticker], YahooDetails[Ticker],0), 2)</f>
        <v>REIT—Hotel &amp; Motel</v>
      </c>
      <c r="O139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0.31168831168831168</v>
      </c>
      <c r="P139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1.980198019801982E-2</v>
      </c>
      <c r="Q1397" s="17">
        <f>IFERROR(ZACKS_Screener[[#This Row],[Price]]/ZACKS_Screener[[#This Row],[EPS1]], "")</f>
        <v>6.2128712871287135</v>
      </c>
      <c r="R1397" s="17">
        <f>IFERROR(ZACKS_Screener[[#This Row],[Price]]/ZACKS_Screener[[#This Row],[EPS2]], "")</f>
        <v>6.092233009708738</v>
      </c>
      <c r="S1397" s="17">
        <f>IFERROR(ZACKS_Screener[[#This Row],[PE1]]/(ZACKS_Screener[[#This Row],[EG1]]*100), "")</f>
        <v>0.19932962046204622</v>
      </c>
      <c r="T1397" s="17">
        <f>IFERROR(ZACKS_Screener[[#This Row],[PE2]]/(ZACKS_Screener[[#This Row],[EG2]]*100), "")</f>
        <v>3.0765776699029099</v>
      </c>
      <c r="U1397"/>
    </row>
    <row r="1398" spans="1:21" x14ac:dyDescent="0.25">
      <c r="A1398" s="20" t="s">
        <v>2364</v>
      </c>
      <c r="B1398" s="34">
        <v>11842.27</v>
      </c>
      <c r="C1398" s="6" t="s">
        <v>2363</v>
      </c>
      <c r="D1398" s="6" t="s">
        <v>13</v>
      </c>
      <c r="E1398" s="6" t="s">
        <v>18</v>
      </c>
      <c r="F1398" s="6" t="s">
        <v>231</v>
      </c>
      <c r="G1398">
        <v>12</v>
      </c>
      <c r="H1398">
        <v>202212</v>
      </c>
      <c r="I1398" s="8">
        <v>131.68</v>
      </c>
      <c r="J1398" s="8">
        <v>11.14</v>
      </c>
      <c r="K1398" s="8">
        <v>8.1199999999999992</v>
      </c>
      <c r="L1398" s="8">
        <v>7.9</v>
      </c>
      <c r="M1398" s="35" t="str">
        <f>INDEX(YahooDetails[], MATCH(ZACKS_Screener[Ticker], YahooDetails[Ticker],0), 3)</f>
        <v>Consumer Cyclical</v>
      </c>
      <c r="N1398" s="6" t="str">
        <f>INDEX(YahooDetails[], MATCH(ZACKS_Screener[Ticker], YahooDetails[Ticker],0), 2)</f>
        <v>Packaging &amp; Containers</v>
      </c>
      <c r="O139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-0.27109515260323169</v>
      </c>
      <c r="P139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-2.7093596059113163E-2</v>
      </c>
      <c r="Q1398" s="17">
        <f>IFERROR(ZACKS_Screener[[#This Row],[Price]]/ZACKS_Screener[[#This Row],[EPS1]], "")</f>
        <v>16.216748768472907</v>
      </c>
      <c r="R1398" s="17">
        <f>IFERROR(ZACKS_Screener[[#This Row],[Price]]/ZACKS_Screener[[#This Row],[EPS2]], "")</f>
        <v>16.668354430379747</v>
      </c>
      <c r="S1398" s="17">
        <f>IFERROR(ZACKS_Screener[[#This Row],[PE1]]/(ZACKS_Screener[[#This Row],[EG1]]*100), "")</f>
        <v>-0.59819397775095406</v>
      </c>
      <c r="T1398" s="17">
        <f>IFERROR(ZACKS_Screener[[#This Row],[PE2]]/(ZACKS_Screener[[#This Row],[EG2]]*100), "")</f>
        <v>-6.152138089758374</v>
      </c>
      <c r="U1398"/>
    </row>
    <row r="1399" spans="1:21" x14ac:dyDescent="0.25">
      <c r="A1399" s="20" t="s">
        <v>2366</v>
      </c>
      <c r="B1399" s="34">
        <v>22599.95</v>
      </c>
      <c r="C1399" s="6" t="s">
        <v>2365</v>
      </c>
      <c r="D1399" s="6" t="s">
        <v>13</v>
      </c>
      <c r="E1399" s="6" t="s">
        <v>130</v>
      </c>
      <c r="F1399" s="6" t="s">
        <v>756</v>
      </c>
      <c r="G1399">
        <v>12</v>
      </c>
      <c r="H1399">
        <v>202212</v>
      </c>
      <c r="I1399" s="8">
        <v>74.709999999999994</v>
      </c>
      <c r="J1399" s="8">
        <v>9.09</v>
      </c>
      <c r="K1399" s="8">
        <v>7.79</v>
      </c>
      <c r="L1399" s="8">
        <v>10.74</v>
      </c>
      <c r="M1399" s="35" t="str">
        <f>INDEX(YahooDetails[], MATCH(ZACKS_Screener[Ticker], YahooDetails[Ticker],0), 3)</f>
        <v>Basic Materials</v>
      </c>
      <c r="N1399" s="6" t="str">
        <f>INDEX(YahooDetails[], MATCH(ZACKS_Screener[Ticker], YahooDetails[Ticker],0), 2)</f>
        <v>Steel</v>
      </c>
      <c r="O139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-0.14301430143014299</v>
      </c>
      <c r="P139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0.37869062901155331</v>
      </c>
      <c r="Q1399" s="17">
        <f>IFERROR(ZACKS_Screener[[#This Row],[Price]]/ZACKS_Screener[[#This Row],[EPS1]], "")</f>
        <v>9.5905006418485232</v>
      </c>
      <c r="R1399" s="17">
        <f>IFERROR(ZACKS_Screener[[#This Row],[Price]]/ZACKS_Screener[[#This Row],[EPS2]], "")</f>
        <v>6.9562383612662932</v>
      </c>
      <c r="S1399" s="17">
        <f>IFERROR(ZACKS_Screener[[#This Row],[PE1]]/(ZACKS_Screener[[#This Row],[EG1]]*100), "")</f>
        <v>-0.67059731411079304</v>
      </c>
      <c r="T1399" s="17">
        <f>IFERROR(ZACKS_Screener[[#This Row],[PE2]]/(ZACKS_Screener[[#This Row],[EG2]]*100), "")</f>
        <v>0.18369185367547261</v>
      </c>
      <c r="U1399"/>
    </row>
    <row r="1400" spans="1:21" x14ac:dyDescent="0.25">
      <c r="A1400" s="20" t="s">
        <v>2368</v>
      </c>
      <c r="B1400" s="34">
        <v>111591.63</v>
      </c>
      <c r="C1400" s="6" t="s">
        <v>2367</v>
      </c>
      <c r="D1400" s="6" t="s">
        <v>13</v>
      </c>
      <c r="E1400" s="6" t="s">
        <v>37</v>
      </c>
      <c r="F1400" s="6" t="s">
        <v>250</v>
      </c>
      <c r="G1400">
        <v>12</v>
      </c>
      <c r="H1400">
        <v>202212</v>
      </c>
      <c r="I1400" s="8">
        <v>120.84</v>
      </c>
      <c r="J1400" s="8">
        <v>5.16</v>
      </c>
      <c r="K1400" s="8">
        <v>5.49</v>
      </c>
      <c r="L1400" s="8">
        <v>5.6</v>
      </c>
      <c r="M1400" s="35" t="str">
        <f>INDEX(YahooDetails[], MATCH(ZACKS_Screener[Ticker], YahooDetails[Ticker],0), 3)</f>
        <v>Real Estate</v>
      </c>
      <c r="N1400" s="6" t="str">
        <f>INDEX(YahooDetails[], MATCH(ZACKS_Screener[Ticker], YahooDetails[Ticker],0), 2)</f>
        <v>REIT—Industrial</v>
      </c>
      <c r="O140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6.395348837209304E-2</v>
      </c>
      <c r="P140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2.0036429872495341E-2</v>
      </c>
      <c r="Q1400" s="17">
        <f>IFERROR(ZACKS_Screener[[#This Row],[Price]]/ZACKS_Screener[[#This Row],[EPS1]], "")</f>
        <v>22.010928961748633</v>
      </c>
      <c r="R1400" s="17">
        <f>IFERROR(ZACKS_Screener[[#This Row],[Price]]/ZACKS_Screener[[#This Row],[EPS2]], "")</f>
        <v>21.578571428571429</v>
      </c>
      <c r="S1400" s="17">
        <f>IFERROR(ZACKS_Screener[[#This Row],[PE1]]/(ZACKS_Screener[[#This Row],[EG1]]*100), "")</f>
        <v>3.4417088922006944</v>
      </c>
      <c r="T1400" s="17">
        <f>IFERROR(ZACKS_Screener[[#This Row],[PE2]]/(ZACKS_Screener[[#This Row],[EG2]]*100), "")</f>
        <v>10.769668831168888</v>
      </c>
      <c r="U1400"/>
    </row>
    <row r="1401" spans="1:21" x14ac:dyDescent="0.25">
      <c r="A1401" s="20" t="s">
        <v>2370</v>
      </c>
      <c r="B1401" s="34">
        <v>5994.61</v>
      </c>
      <c r="C1401" s="6" t="s">
        <v>2369</v>
      </c>
      <c r="D1401" s="6" t="s">
        <v>13</v>
      </c>
      <c r="E1401" s="6" t="s">
        <v>330</v>
      </c>
      <c r="F1401" s="6" t="s">
        <v>664</v>
      </c>
      <c r="G1401">
        <v>12</v>
      </c>
      <c r="H1401">
        <v>202212</v>
      </c>
      <c r="I1401" s="8">
        <v>67.209999999999994</v>
      </c>
      <c r="J1401" s="8">
        <v>1.64</v>
      </c>
      <c r="K1401" s="8">
        <v>2.16</v>
      </c>
      <c r="L1401" s="8">
        <v>2.64</v>
      </c>
      <c r="M1401" s="35" t="str">
        <f>INDEX(YahooDetails[], MATCH(ZACKS_Screener[Ticker], YahooDetails[Ticker],0), 3)</f>
        <v>Consumer Cyclical</v>
      </c>
      <c r="N1401" s="6" t="str">
        <f>INDEX(YahooDetails[], MATCH(ZACKS_Screener[Ticker], YahooDetails[Ticker],0), 2)</f>
        <v>Leisure</v>
      </c>
      <c r="O140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0.31707317073170749</v>
      </c>
      <c r="P140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0.22222222222222221</v>
      </c>
      <c r="Q1401" s="17">
        <f>IFERROR(ZACKS_Screener[[#This Row],[Price]]/ZACKS_Screener[[#This Row],[EPS1]], "")</f>
        <v>31.115740740740737</v>
      </c>
      <c r="R1401" s="17">
        <f>IFERROR(ZACKS_Screener[[#This Row],[Price]]/ZACKS_Screener[[#This Row],[EPS2]], "")</f>
        <v>25.458333333333329</v>
      </c>
      <c r="S1401" s="17">
        <f>IFERROR(ZACKS_Screener[[#This Row],[PE1]]/(ZACKS_Screener[[#This Row],[EG1]]*100), "")</f>
        <v>0.98134259259259193</v>
      </c>
      <c r="T1401" s="17">
        <f>IFERROR(ZACKS_Screener[[#This Row],[PE2]]/(ZACKS_Screener[[#This Row],[EG2]]*100), "")</f>
        <v>1.1456249999999999</v>
      </c>
      <c r="U1401"/>
    </row>
    <row r="1402" spans="1:21" x14ac:dyDescent="0.25">
      <c r="A1402" s="20" t="s">
        <v>2372</v>
      </c>
      <c r="B1402" s="34">
        <v>4096.21</v>
      </c>
      <c r="C1402" s="6" t="s">
        <v>2371</v>
      </c>
      <c r="D1402" s="6" t="s">
        <v>22</v>
      </c>
      <c r="E1402" s="6" t="s">
        <v>330</v>
      </c>
      <c r="F1402" s="6" t="s">
        <v>606</v>
      </c>
      <c r="G1402">
        <v>12</v>
      </c>
      <c r="H1402">
        <v>202212</v>
      </c>
      <c r="I1402" s="8">
        <v>11.2</v>
      </c>
      <c r="J1402" s="8">
        <v>0.69</v>
      </c>
      <c r="K1402" s="8">
        <v>0.87</v>
      </c>
      <c r="L1402" s="8">
        <v>0.94</v>
      </c>
      <c r="M1402" s="35" t="str">
        <f>INDEX(YahooDetails[], MATCH(ZACKS_Screener[Ticker], YahooDetails[Ticker],0), 3)</f>
        <v>Communication Services</v>
      </c>
      <c r="N1402" s="6" t="str">
        <f>INDEX(YahooDetails[], MATCH(ZACKS_Screener[Ticker], YahooDetails[Ticker],0), 2)</f>
        <v>Electronic Gaming &amp; Multimedia</v>
      </c>
      <c r="O140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0.26086956521739141</v>
      </c>
      <c r="P140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8.0459770114942472E-2</v>
      </c>
      <c r="Q1402" s="17">
        <f>IFERROR(ZACKS_Screener[[#This Row],[Price]]/ZACKS_Screener[[#This Row],[EPS1]], "")</f>
        <v>12.873563218390803</v>
      </c>
      <c r="R1402" s="17">
        <f>IFERROR(ZACKS_Screener[[#This Row],[Price]]/ZACKS_Screener[[#This Row],[EPS2]], "")</f>
        <v>11.914893617021276</v>
      </c>
      <c r="S1402" s="17">
        <f>IFERROR(ZACKS_Screener[[#This Row],[PE1]]/(ZACKS_Screener[[#This Row],[EG1]]*100), "")</f>
        <v>0.49348659003831397</v>
      </c>
      <c r="T1402" s="17">
        <f>IFERROR(ZACKS_Screener[[#This Row],[PE2]]/(ZACKS_Screener[[#This Row],[EG2]]*100), "")</f>
        <v>1.480851063829788</v>
      </c>
      <c r="U1402"/>
    </row>
    <row r="1403" spans="1:21" x14ac:dyDescent="0.25">
      <c r="A1403" s="20" t="s">
        <v>2374</v>
      </c>
      <c r="B1403" s="34">
        <v>33434.379999999997</v>
      </c>
      <c r="C1403" s="6" t="s">
        <v>2373</v>
      </c>
      <c r="D1403" s="6" t="s">
        <v>13</v>
      </c>
      <c r="E1403" s="6" t="s">
        <v>85</v>
      </c>
      <c r="F1403" s="6" t="s">
        <v>286</v>
      </c>
      <c r="G1403">
        <v>12</v>
      </c>
      <c r="H1403">
        <v>202212</v>
      </c>
      <c r="I1403" s="8">
        <v>15.79</v>
      </c>
      <c r="J1403" s="8">
        <v>0.06</v>
      </c>
      <c r="K1403" s="8">
        <v>0.21</v>
      </c>
      <c r="L1403" s="8">
        <v>0.25</v>
      </c>
      <c r="M1403" s="35" t="str">
        <f>INDEX(YahooDetails[], MATCH(ZACKS_Screener[Ticker], YahooDetails[Ticker],0), 3)</f>
        <v>Technology</v>
      </c>
      <c r="N1403" s="6" t="str">
        <f>INDEX(YahooDetails[], MATCH(ZACKS_Screener[Ticker], YahooDetails[Ticker],0), 2)</f>
        <v>Software—Infrastructure</v>
      </c>
      <c r="O140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2.5</v>
      </c>
      <c r="P140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0.19047619047619052</v>
      </c>
      <c r="Q1403" s="17">
        <f>IFERROR(ZACKS_Screener[[#This Row],[Price]]/ZACKS_Screener[[#This Row],[EPS1]], "")</f>
        <v>75.19047619047619</v>
      </c>
      <c r="R1403" s="17">
        <f>IFERROR(ZACKS_Screener[[#This Row],[Price]]/ZACKS_Screener[[#This Row],[EPS2]], "")</f>
        <v>63.16</v>
      </c>
      <c r="S1403" s="17">
        <f>IFERROR(ZACKS_Screener[[#This Row],[PE1]]/(ZACKS_Screener[[#This Row],[EG1]]*100), "")</f>
        <v>0.30076190476190479</v>
      </c>
      <c r="T1403" s="17">
        <f>IFERROR(ZACKS_Screener[[#This Row],[PE2]]/(ZACKS_Screener[[#This Row],[EG2]]*100), "")</f>
        <v>3.3158999999999992</v>
      </c>
      <c r="U1403"/>
    </row>
    <row r="1404" spans="1:21" x14ac:dyDescent="0.25">
      <c r="A1404" s="20" t="s">
        <v>2376</v>
      </c>
      <c r="B1404" s="34">
        <v>5993.36</v>
      </c>
      <c r="C1404" s="6" t="s">
        <v>2375</v>
      </c>
      <c r="D1404" s="6" t="s">
        <v>22</v>
      </c>
      <c r="E1404" s="6" t="s">
        <v>18</v>
      </c>
      <c r="F1404" s="6" t="s">
        <v>268</v>
      </c>
      <c r="G1404">
        <v>12</v>
      </c>
      <c r="H1404">
        <v>202212</v>
      </c>
      <c r="I1404" s="8">
        <v>9.98</v>
      </c>
      <c r="J1404" s="8">
        <v>-1.25</v>
      </c>
      <c r="K1404" s="8">
        <v>-0.92</v>
      </c>
      <c r="L1404" s="8">
        <v>-0.33</v>
      </c>
      <c r="M1404" s="35" t="str">
        <f>INDEX(YahooDetails[], MATCH(ZACKS_Screener[Ticker], YahooDetails[Ticker],0), 3)</f>
        <v>Industrials</v>
      </c>
      <c r="N1404" s="6" t="str">
        <f>INDEX(YahooDetails[], MATCH(ZACKS_Screener[Ticker], YahooDetails[Ticker],0), 2)</f>
        <v>Electrical Equipment &amp; Parts</v>
      </c>
      <c r="O140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0.26399999999999996</v>
      </c>
      <c r="P140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0.64130434782608703</v>
      </c>
      <c r="Q1404" s="17">
        <f>IFERROR(ZACKS_Screener[[#This Row],[Price]]/ZACKS_Screener[[#This Row],[EPS1]], "")</f>
        <v>-10.847826086956522</v>
      </c>
      <c r="R1404" s="17">
        <f>IFERROR(ZACKS_Screener[[#This Row],[Price]]/ZACKS_Screener[[#This Row],[EPS2]], "")</f>
        <v>-30.242424242424242</v>
      </c>
      <c r="S1404" s="17">
        <f>IFERROR(ZACKS_Screener[[#This Row],[PE1]]/(ZACKS_Screener[[#This Row],[EG1]]*100), "")</f>
        <v>-0.41090250329380773</v>
      </c>
      <c r="T1404" s="17">
        <f>IFERROR(ZACKS_Screener[[#This Row],[PE2]]/(ZACKS_Screener[[#This Row],[EG2]]*100), "")</f>
        <v>-0.47157678479712373</v>
      </c>
      <c r="U1404"/>
    </row>
    <row r="1405" spans="1:21" x14ac:dyDescent="0.25">
      <c r="A1405" s="20" t="s">
        <v>4096</v>
      </c>
      <c r="B1405" s="34">
        <v>2663.68</v>
      </c>
      <c r="C1405" s="6" t="s">
        <v>4095</v>
      </c>
      <c r="D1405" s="6" t="s">
        <v>22</v>
      </c>
      <c r="E1405" s="6" t="s">
        <v>14</v>
      </c>
      <c r="F1405" s="6" t="s">
        <v>1688</v>
      </c>
      <c r="G1405">
        <v>9</v>
      </c>
      <c r="H1405">
        <v>202209</v>
      </c>
      <c r="I1405" s="8">
        <v>96.51</v>
      </c>
      <c r="J1405" s="8">
        <v>4.92</v>
      </c>
      <c r="K1405" s="8">
        <v>5.48</v>
      </c>
      <c r="L1405" s="8">
        <v>6.28</v>
      </c>
      <c r="M1405" s="35" t="str">
        <f>INDEX(YahooDetails[], MATCH(ZACKS_Screener[Ticker], YahooDetails[Ticker],0), 3)</f>
        <v>Technology</v>
      </c>
      <c r="N1405" s="6" t="str">
        <f>INDEX(YahooDetails[], MATCH(ZACKS_Screener[Ticker], YahooDetails[Ticker],0), 2)</f>
        <v>Electronic Components</v>
      </c>
      <c r="O140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0.11382113821138222</v>
      </c>
      <c r="P140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0.14598540145985398</v>
      </c>
      <c r="Q1405" s="17">
        <f>IFERROR(ZACKS_Screener[[#This Row],[Price]]/ZACKS_Screener[[#This Row],[EPS1]], "")</f>
        <v>17.611313868613138</v>
      </c>
      <c r="R1405" s="17">
        <f>IFERROR(ZACKS_Screener[[#This Row],[Price]]/ZACKS_Screener[[#This Row],[EPS2]], "")</f>
        <v>15.36783439490446</v>
      </c>
      <c r="S1405" s="17">
        <f>IFERROR(ZACKS_Screener[[#This Row],[PE1]]/(ZACKS_Screener[[#This Row],[EG1]]*100), "")</f>
        <v>1.5472797184567242</v>
      </c>
      <c r="T1405" s="17">
        <f>IFERROR(ZACKS_Screener[[#This Row],[PE2]]/(ZACKS_Screener[[#This Row],[EG2]]*100), "")</f>
        <v>1.0526966560509556</v>
      </c>
      <c r="U1405"/>
    </row>
    <row r="1406" spans="1:21" x14ac:dyDescent="0.25">
      <c r="A1406" s="20" t="s">
        <v>2378</v>
      </c>
      <c r="B1406" s="34">
        <v>147179.29999999999</v>
      </c>
      <c r="C1406" s="6" t="s">
        <v>2377</v>
      </c>
      <c r="D1406" s="6" t="s">
        <v>13</v>
      </c>
      <c r="E1406" s="6" t="s">
        <v>51</v>
      </c>
      <c r="F1406" s="6" t="s">
        <v>585</v>
      </c>
      <c r="G1406">
        <v>12</v>
      </c>
      <c r="H1406">
        <v>202212</v>
      </c>
      <c r="I1406" s="8">
        <v>94.82</v>
      </c>
      <c r="J1406" s="8">
        <v>5.98</v>
      </c>
      <c r="K1406" s="8">
        <v>6.2</v>
      </c>
      <c r="L1406" s="8">
        <v>6.79</v>
      </c>
      <c r="M1406" s="35" t="str">
        <f>INDEX(YahooDetails[], MATCH(ZACKS_Screener[Ticker], YahooDetails[Ticker],0), 3)</f>
        <v>Consumer Defensive</v>
      </c>
      <c r="N1406" s="6" t="str">
        <f>INDEX(YahooDetails[], MATCH(ZACKS_Screener[Ticker], YahooDetails[Ticker],0), 2)</f>
        <v>Tobacco</v>
      </c>
      <c r="O140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3.6789297658862831E-2</v>
      </c>
      <c r="P140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9.5161290322580624E-2</v>
      </c>
      <c r="Q1406" s="17">
        <f>IFERROR(ZACKS_Screener[[#This Row],[Price]]/ZACKS_Screener[[#This Row],[EPS1]], "")</f>
        <v>15.293548387096772</v>
      </c>
      <c r="R1406" s="17">
        <f>IFERROR(ZACKS_Screener[[#This Row],[Price]]/ZACKS_Screener[[#This Row],[EPS2]], "")</f>
        <v>13.964653902798231</v>
      </c>
      <c r="S1406" s="17">
        <f>IFERROR(ZACKS_Screener[[#This Row],[PE1]]/(ZACKS_Screener[[#This Row],[EG1]]*100), "")</f>
        <v>4.1570645161290365</v>
      </c>
      <c r="T1406" s="17">
        <f>IFERROR(ZACKS_Screener[[#This Row],[PE2]]/(ZACKS_Screener[[#This Row],[EG2]]*100), "")</f>
        <v>1.4674721050398145</v>
      </c>
      <c r="U1406"/>
    </row>
    <row r="1407" spans="1:21" x14ac:dyDescent="0.25">
      <c r="A1407" s="20" t="s">
        <v>2380</v>
      </c>
      <c r="B1407" s="34">
        <v>50471.199999999997</v>
      </c>
      <c r="C1407" s="6" t="s">
        <v>2379</v>
      </c>
      <c r="D1407" s="6" t="s">
        <v>13</v>
      </c>
      <c r="E1407" s="6" t="s">
        <v>37</v>
      </c>
      <c r="F1407" s="6" t="s">
        <v>404</v>
      </c>
      <c r="G1407">
        <v>12</v>
      </c>
      <c r="H1407">
        <v>202212</v>
      </c>
      <c r="I1407" s="8">
        <v>126.46</v>
      </c>
      <c r="J1407" s="8">
        <v>13.96</v>
      </c>
      <c r="K1407" s="8">
        <v>13.96</v>
      </c>
      <c r="L1407" s="8">
        <v>13.18</v>
      </c>
      <c r="M1407" s="35" t="str">
        <f>INDEX(YahooDetails[], MATCH(ZACKS_Screener[Ticker], YahooDetails[Ticker],0), 3)</f>
        <v>Financial Services</v>
      </c>
      <c r="N1407" s="6" t="str">
        <f>INDEX(YahooDetails[], MATCH(ZACKS_Screener[Ticker], YahooDetails[Ticker],0), 2)</f>
        <v>Banks—Regional</v>
      </c>
      <c r="O140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</v>
      </c>
      <c r="P140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-5.587392550143274E-2</v>
      </c>
      <c r="Q1407" s="17">
        <f>IFERROR(ZACKS_Screener[[#This Row],[Price]]/ZACKS_Screener[[#This Row],[EPS1]], "")</f>
        <v>9.0587392550143253</v>
      </c>
      <c r="R1407" s="17">
        <f>IFERROR(ZACKS_Screener[[#This Row],[Price]]/ZACKS_Screener[[#This Row],[EPS2]], "")</f>
        <v>9.5948406676782998</v>
      </c>
      <c r="S1407" s="17" t="str">
        <f>IFERROR(ZACKS_Screener[[#This Row],[PE1]]/(ZACKS_Screener[[#This Row],[EG1]]*100), "")</f>
        <v/>
      </c>
      <c r="T1407" s="17">
        <f>IFERROR(ZACKS_Screener[[#This Row],[PE2]]/(ZACKS_Screener[[#This Row],[EG2]]*100), "")</f>
        <v>-1.7172304579588318</v>
      </c>
      <c r="U1407"/>
    </row>
    <row r="1408" spans="1:21" x14ac:dyDescent="0.25">
      <c r="A1408" s="20" t="s">
        <v>2382</v>
      </c>
      <c r="B1408" s="34">
        <v>4403.46</v>
      </c>
      <c r="C1408" s="6" t="s">
        <v>2381</v>
      </c>
      <c r="D1408" s="6" t="s">
        <v>22</v>
      </c>
      <c r="E1408" s="6" t="s">
        <v>37</v>
      </c>
      <c r="F1408" s="6" t="s">
        <v>550</v>
      </c>
      <c r="G1408">
        <v>12</v>
      </c>
      <c r="H1408">
        <v>202212</v>
      </c>
      <c r="I1408" s="8">
        <v>57.38</v>
      </c>
      <c r="J1408" s="8">
        <v>7.17</v>
      </c>
      <c r="K1408" s="8">
        <v>6.63</v>
      </c>
      <c r="L1408" s="8">
        <v>6.8</v>
      </c>
      <c r="M1408" s="35" t="str">
        <f>INDEX(YahooDetails[], MATCH(ZACKS_Screener[Ticker], YahooDetails[Ticker],0), 3)</f>
        <v>Financial Services</v>
      </c>
      <c r="N1408" s="6" t="str">
        <f>INDEX(YahooDetails[], MATCH(ZACKS_Screener[Ticker], YahooDetails[Ticker],0), 2)</f>
        <v>Banks—Regional</v>
      </c>
      <c r="O140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-7.5313807531380755E-2</v>
      </c>
      <c r="P140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2.564102564102563E-2</v>
      </c>
      <c r="Q1408" s="17">
        <f>IFERROR(ZACKS_Screener[[#This Row],[Price]]/ZACKS_Screener[[#This Row],[EPS1]], "")</f>
        <v>8.6546003016591264</v>
      </c>
      <c r="R1408" s="17">
        <f>IFERROR(ZACKS_Screener[[#This Row],[Price]]/ZACKS_Screener[[#This Row],[EPS2]], "")</f>
        <v>8.4382352941176482</v>
      </c>
      <c r="S1408" s="17">
        <f>IFERROR(ZACKS_Screener[[#This Row],[PE1]]/(ZACKS_Screener[[#This Row],[EG1]]*100), "")</f>
        <v>-1.149138595609184</v>
      </c>
      <c r="T1408" s="17">
        <f>IFERROR(ZACKS_Screener[[#This Row],[PE2]]/(ZACKS_Screener[[#This Row],[EG2]]*100), "")</f>
        <v>3.2909117647058843</v>
      </c>
      <c r="U1408"/>
    </row>
    <row r="1409" spans="1:21" x14ac:dyDescent="0.25">
      <c r="A1409" s="20" t="s">
        <v>2384</v>
      </c>
      <c r="B1409" s="34">
        <v>3931.24</v>
      </c>
      <c r="C1409" s="6" t="s">
        <v>2383</v>
      </c>
      <c r="D1409" s="6" t="s">
        <v>13</v>
      </c>
      <c r="E1409" s="6" t="s">
        <v>118</v>
      </c>
      <c r="F1409" s="6" t="s">
        <v>119</v>
      </c>
      <c r="G1409">
        <v>12</v>
      </c>
      <c r="H1409">
        <v>202212</v>
      </c>
      <c r="I1409" s="8">
        <v>45.8</v>
      </c>
      <c r="J1409" s="8">
        <v>2.69</v>
      </c>
      <c r="K1409" s="8">
        <v>2.7</v>
      </c>
      <c r="L1409" s="8">
        <v>2.89</v>
      </c>
      <c r="M1409" s="35" t="str">
        <f>INDEX(YahooDetails[], MATCH(ZACKS_Screener[Ticker], YahooDetails[Ticker],0), 3)</f>
        <v>Utilities</v>
      </c>
      <c r="N1409" s="6" t="str">
        <f>INDEX(YahooDetails[], MATCH(ZACKS_Screener[Ticker], YahooDetails[Ticker],0), 2)</f>
        <v>Utilities—Regulated Electric</v>
      </c>
      <c r="O140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3.7174721189591939E-3</v>
      </c>
      <c r="P140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7.0370370370370347E-2</v>
      </c>
      <c r="Q1409" s="17">
        <f>IFERROR(ZACKS_Screener[[#This Row],[Price]]/ZACKS_Screener[[#This Row],[EPS1]], "")</f>
        <v>16.962962962962962</v>
      </c>
      <c r="R1409" s="17">
        <f>IFERROR(ZACKS_Screener[[#This Row],[Price]]/ZACKS_Screener[[#This Row],[EPS2]], "")</f>
        <v>15.847750865051902</v>
      </c>
      <c r="S1409" s="17">
        <f>IFERROR(ZACKS_Screener[[#This Row],[PE1]]/(ZACKS_Screener[[#This Row],[EG1]]*100), "")</f>
        <v>45.630370370369306</v>
      </c>
      <c r="T1409" s="17">
        <f>IFERROR(ZACKS_Screener[[#This Row],[PE2]]/(ZACKS_Screener[[#This Row],[EG2]]*100), "")</f>
        <v>2.2520488071389551</v>
      </c>
      <c r="U1409"/>
    </row>
    <row r="1410" spans="1:21" x14ac:dyDescent="0.25">
      <c r="A1410" s="20" t="s">
        <v>2386</v>
      </c>
      <c r="B1410" s="34">
        <v>10019.08</v>
      </c>
      <c r="C1410" s="6" t="s">
        <v>2385</v>
      </c>
      <c r="D1410" s="6" t="s">
        <v>13</v>
      </c>
      <c r="E1410" s="6" t="s">
        <v>18</v>
      </c>
      <c r="F1410" s="6" t="s">
        <v>1691</v>
      </c>
      <c r="G1410">
        <v>12</v>
      </c>
      <c r="H1410">
        <v>202212</v>
      </c>
      <c r="I1410" s="8">
        <v>60.74</v>
      </c>
      <c r="J1410" s="8">
        <v>3.68</v>
      </c>
      <c r="K1410" s="8">
        <v>3.65</v>
      </c>
      <c r="L1410" s="8">
        <v>4</v>
      </c>
      <c r="M1410" s="35" t="str">
        <f>INDEX(YahooDetails[], MATCH(ZACKS_Screener[Ticker], YahooDetails[Ticker],0), 3)</f>
        <v>Industrials</v>
      </c>
      <c r="N1410" s="6" t="str">
        <f>INDEX(YahooDetails[], MATCH(ZACKS_Screener[Ticker], YahooDetails[Ticker],0), 2)</f>
        <v>Specialty Industrial Machinery</v>
      </c>
      <c r="O141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-8.1521739130435457E-3</v>
      </c>
      <c r="P141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9.5890410958904132E-2</v>
      </c>
      <c r="Q1410" s="17">
        <f>IFERROR(ZACKS_Screener[[#This Row],[Price]]/ZACKS_Screener[[#This Row],[EPS1]], "")</f>
        <v>16.641095890410959</v>
      </c>
      <c r="R1410" s="17">
        <f>IFERROR(ZACKS_Screener[[#This Row],[Price]]/ZACKS_Screener[[#This Row],[EPS2]], "")</f>
        <v>15.185</v>
      </c>
      <c r="S1410" s="17">
        <f>IFERROR(ZACKS_Screener[[#This Row],[PE1]]/(ZACKS_Screener[[#This Row],[EG1]]*100), "")</f>
        <v>-20.413077625570608</v>
      </c>
      <c r="T1410" s="17">
        <f>IFERROR(ZACKS_Screener[[#This Row],[PE2]]/(ZACKS_Screener[[#This Row],[EG2]]*100), "")</f>
        <v>1.5835785714285711</v>
      </c>
      <c r="U1410"/>
    </row>
    <row r="1411" spans="1:21" x14ac:dyDescent="0.25">
      <c r="A1411" s="20" t="s">
        <v>2388</v>
      </c>
      <c r="B1411" s="34">
        <v>9358.34</v>
      </c>
      <c r="C1411" s="6" t="s">
        <v>2387</v>
      </c>
      <c r="D1411" s="6" t="s">
        <v>13</v>
      </c>
      <c r="E1411" s="6" t="s">
        <v>118</v>
      </c>
      <c r="F1411" s="6" t="s">
        <v>119</v>
      </c>
      <c r="G1411">
        <v>12</v>
      </c>
      <c r="H1411">
        <v>202212</v>
      </c>
      <c r="I1411" s="8">
        <v>82.63</v>
      </c>
      <c r="J1411" s="8">
        <v>4.26</v>
      </c>
      <c r="K1411" s="8">
        <v>4.04</v>
      </c>
      <c r="L1411" s="8">
        <v>4.7699999999999996</v>
      </c>
      <c r="M1411" s="35" t="str">
        <f>INDEX(YahooDetails[], MATCH(ZACKS_Screener[Ticker], YahooDetails[Ticker],0), 3)</f>
        <v>Utilities</v>
      </c>
      <c r="N1411" s="6" t="str">
        <f>INDEX(YahooDetails[], MATCH(ZACKS_Screener[Ticker], YahooDetails[Ticker],0), 2)</f>
        <v>Utilities—Regulated Electric</v>
      </c>
      <c r="O141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-5.1643192488262858E-2</v>
      </c>
      <c r="P141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0.18069306930693058</v>
      </c>
      <c r="Q1411" s="17">
        <f>IFERROR(ZACKS_Screener[[#This Row],[Price]]/ZACKS_Screener[[#This Row],[EPS1]], "")</f>
        <v>20.452970297029701</v>
      </c>
      <c r="R1411" s="17">
        <f>IFERROR(ZACKS_Screener[[#This Row],[Price]]/ZACKS_Screener[[#This Row],[EPS2]], "")</f>
        <v>17.322851153039831</v>
      </c>
      <c r="S1411" s="17">
        <f>IFERROR(ZACKS_Screener[[#This Row],[PE1]]/(ZACKS_Screener[[#This Row],[EG1]]*100), "")</f>
        <v>-3.9604387938793919</v>
      </c>
      <c r="T1411" s="17">
        <f>IFERROR(ZACKS_Screener[[#This Row],[PE2]]/(ZACKS_Screener[[#This Row],[EG2]]*100), "")</f>
        <v>0.95868929668878045</v>
      </c>
      <c r="U1411"/>
    </row>
    <row r="1412" spans="1:21" x14ac:dyDescent="0.25">
      <c r="A1412" s="20" t="s">
        <v>2390</v>
      </c>
      <c r="B1412" s="34">
        <v>20121.88</v>
      </c>
      <c r="C1412" s="6" t="s">
        <v>2389</v>
      </c>
      <c r="D1412" s="6" t="s">
        <v>22</v>
      </c>
      <c r="E1412" s="6" t="s">
        <v>41</v>
      </c>
      <c r="F1412" s="6" t="s">
        <v>61</v>
      </c>
      <c r="G1412">
        <v>12</v>
      </c>
      <c r="H1412">
        <v>202212</v>
      </c>
      <c r="I1412" s="8">
        <v>288.70999999999998</v>
      </c>
      <c r="J1412" s="8">
        <v>7.0000000000000007E-2</v>
      </c>
      <c r="K1412" s="8">
        <v>1.38</v>
      </c>
      <c r="L1412" s="8">
        <v>2.0499999999999998</v>
      </c>
      <c r="M1412" s="35" t="str">
        <f>INDEX(YahooDetails[], MATCH(ZACKS_Screener[Ticker], YahooDetails[Ticker],0), 3)</f>
        <v>Healthcare</v>
      </c>
      <c r="N1412" s="6" t="str">
        <f>INDEX(YahooDetails[], MATCH(ZACKS_Screener[Ticker], YahooDetails[Ticker],0), 2)</f>
        <v>Medical Devices</v>
      </c>
      <c r="O141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18.714285714285712</v>
      </c>
      <c r="P141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0.48550724637681159</v>
      </c>
      <c r="Q1412" s="17">
        <f>IFERROR(ZACKS_Screener[[#This Row],[Price]]/ZACKS_Screener[[#This Row],[EPS1]], "")</f>
        <v>209.21014492753622</v>
      </c>
      <c r="R1412" s="17">
        <f>IFERROR(ZACKS_Screener[[#This Row],[Price]]/ZACKS_Screener[[#This Row],[EPS2]], "")</f>
        <v>140.83414634146342</v>
      </c>
      <c r="S1412" s="17">
        <f>IFERROR(ZACKS_Screener[[#This Row],[PE1]]/(ZACKS_Screener[[#This Row],[EG1]]*100), "")</f>
        <v>0.11179168049563006</v>
      </c>
      <c r="T1412" s="17">
        <f>IFERROR(ZACKS_Screener[[#This Row],[PE2]]/(ZACKS_Screener[[#This Row],[EG2]]*100), "")</f>
        <v>2.9007630141973064</v>
      </c>
      <c r="U1412"/>
    </row>
    <row r="1413" spans="1:21" x14ac:dyDescent="0.25">
      <c r="A1413" s="20" t="s">
        <v>2392</v>
      </c>
      <c r="B1413" s="34">
        <v>13786.89</v>
      </c>
      <c r="C1413" s="6" t="s">
        <v>2391</v>
      </c>
      <c r="D1413" s="6" t="s">
        <v>22</v>
      </c>
      <c r="E1413" s="6" t="s">
        <v>330</v>
      </c>
      <c r="F1413" s="6" t="s">
        <v>331</v>
      </c>
      <c r="G1413">
        <v>12</v>
      </c>
      <c r="H1413">
        <v>202212</v>
      </c>
      <c r="I1413" s="8">
        <v>353.51</v>
      </c>
      <c r="J1413" s="8">
        <v>18.43</v>
      </c>
      <c r="K1413" s="8">
        <v>15.1</v>
      </c>
      <c r="L1413" s="8">
        <v>16.829999999999998</v>
      </c>
      <c r="M1413" s="35" t="str">
        <f>INDEX(YahooDetails[], MATCH(ZACKS_Screener[Ticker], YahooDetails[Ticker],0), 3)</f>
        <v>Industrials</v>
      </c>
      <c r="N1413" s="6" t="str">
        <f>INDEX(YahooDetails[], MATCH(ZACKS_Screener[Ticker], YahooDetails[Ticker],0), 2)</f>
        <v>Industrial Distribution</v>
      </c>
      <c r="O141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-0.18068366793271839</v>
      </c>
      <c r="P141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0.11456953642384098</v>
      </c>
      <c r="Q1413" s="17">
        <f>IFERROR(ZACKS_Screener[[#This Row],[Price]]/ZACKS_Screener[[#This Row],[EPS1]], "")</f>
        <v>23.411258278145695</v>
      </c>
      <c r="R1413" s="17">
        <f>IFERROR(ZACKS_Screener[[#This Row],[Price]]/ZACKS_Screener[[#This Row],[EPS2]], "")</f>
        <v>21.004753416518124</v>
      </c>
      <c r="S1413" s="17">
        <f>IFERROR(ZACKS_Screener[[#This Row],[PE1]]/(ZACKS_Screener[[#This Row],[EG1]]*100), "")</f>
        <v>-1.2957041743730486</v>
      </c>
      <c r="T1413" s="17">
        <f>IFERROR(ZACKS_Screener[[#This Row],[PE2]]/(ZACKS_Screener[[#This Row],[EG2]]*100), "")</f>
        <v>1.8333628704590976</v>
      </c>
      <c r="U1413"/>
    </row>
    <row r="1414" spans="1:21" x14ac:dyDescent="0.25">
      <c r="A1414" s="20" t="s">
        <v>2394</v>
      </c>
      <c r="B1414" s="34">
        <v>4606.8900000000003</v>
      </c>
      <c r="C1414" s="6" t="s">
        <v>2393</v>
      </c>
      <c r="D1414" s="6" t="s">
        <v>13</v>
      </c>
      <c r="E1414" s="6" t="s">
        <v>118</v>
      </c>
      <c r="F1414" s="6" t="s">
        <v>119</v>
      </c>
      <c r="G1414">
        <v>12</v>
      </c>
      <c r="H1414">
        <v>202212</v>
      </c>
      <c r="I1414" s="8">
        <v>47.68</v>
      </c>
      <c r="J1414" s="8">
        <v>2.74</v>
      </c>
      <c r="K1414" s="8">
        <v>2.68</v>
      </c>
      <c r="L1414" s="8">
        <v>3.08</v>
      </c>
      <c r="M1414" s="35" t="str">
        <f>INDEX(YahooDetails[], MATCH(ZACKS_Screener[Ticker], YahooDetails[Ticker],0), 3)</f>
        <v>Utilities</v>
      </c>
      <c r="N1414" s="6" t="str">
        <f>INDEX(YahooDetails[], MATCH(ZACKS_Screener[Ticker], YahooDetails[Ticker],0), 2)</f>
        <v>Utilities—Regulated Electric</v>
      </c>
      <c r="O141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-2.1897810218978121E-2</v>
      </c>
      <c r="P141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0.14925373134328354</v>
      </c>
      <c r="Q1414" s="17">
        <f>IFERROR(ZACKS_Screener[[#This Row],[Price]]/ZACKS_Screener[[#This Row],[EPS1]], "")</f>
        <v>17.791044776119403</v>
      </c>
      <c r="R1414" s="17">
        <f>IFERROR(ZACKS_Screener[[#This Row],[Price]]/ZACKS_Screener[[#This Row],[EPS2]], "")</f>
        <v>15.480519480519479</v>
      </c>
      <c r="S1414" s="17">
        <f>IFERROR(ZACKS_Screener[[#This Row],[PE1]]/(ZACKS_Screener[[#This Row],[EG1]]*100), "")</f>
        <v>-8.1245771144278542</v>
      </c>
      <c r="T1414" s="17">
        <f>IFERROR(ZACKS_Screener[[#This Row],[PE2]]/(ZACKS_Screener[[#This Row],[EG2]]*100), "")</f>
        <v>1.0371948051948054</v>
      </c>
      <c r="U1414"/>
    </row>
    <row r="1415" spans="1:21" x14ac:dyDescent="0.25">
      <c r="A1415" s="20" t="s">
        <v>2396</v>
      </c>
      <c r="B1415" s="34">
        <v>5474.64</v>
      </c>
      <c r="C1415" s="6" t="s">
        <v>2395</v>
      </c>
      <c r="D1415" s="6" t="s">
        <v>13</v>
      </c>
      <c r="E1415" s="6" t="s">
        <v>51</v>
      </c>
      <c r="F1415" s="6" t="s">
        <v>308</v>
      </c>
      <c r="G1415">
        <v>9</v>
      </c>
      <c r="H1415">
        <v>202209</v>
      </c>
      <c r="I1415" s="8">
        <v>85.89</v>
      </c>
      <c r="J1415" s="8">
        <v>1.68</v>
      </c>
      <c r="K1415" s="8">
        <v>4.04</v>
      </c>
      <c r="L1415" s="8">
        <v>4.72</v>
      </c>
      <c r="M1415" s="35" t="str">
        <f>INDEX(YahooDetails[], MATCH(ZACKS_Screener[Ticker], YahooDetails[Ticker],0), 3)</f>
        <v>Consumer Defensive</v>
      </c>
      <c r="N1415" s="6" t="str">
        <f>INDEX(YahooDetails[], MATCH(ZACKS_Screener[Ticker], YahooDetails[Ticker],0), 2)</f>
        <v>Packaged Foods</v>
      </c>
      <c r="O141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1.4047619047619051</v>
      </c>
      <c r="P141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0.16831683168316824</v>
      </c>
      <c r="Q1415" s="17">
        <f>IFERROR(ZACKS_Screener[[#This Row],[Price]]/ZACKS_Screener[[#This Row],[EPS1]], "")</f>
        <v>21.259900990099009</v>
      </c>
      <c r="R1415" s="17">
        <f>IFERROR(ZACKS_Screener[[#This Row],[Price]]/ZACKS_Screener[[#This Row],[EPS2]], "")</f>
        <v>18.197033898305087</v>
      </c>
      <c r="S1415" s="17">
        <f>IFERROR(ZACKS_Screener[[#This Row],[PE1]]/(ZACKS_Screener[[#This Row],[EG1]]*100), "")</f>
        <v>0.15134166806511154</v>
      </c>
      <c r="T1415" s="17">
        <f>IFERROR(ZACKS_Screener[[#This Row],[PE2]]/(ZACKS_Screener[[#This Row],[EG2]]*100), "")</f>
        <v>1.0811178963110673</v>
      </c>
      <c r="U1415"/>
    </row>
    <row r="1416" spans="1:21" x14ac:dyDescent="0.25">
      <c r="A1416" s="20" t="s">
        <v>2398</v>
      </c>
      <c r="B1416" s="34">
        <v>5146.13</v>
      </c>
      <c r="C1416" s="6" t="s">
        <v>2397</v>
      </c>
      <c r="D1416" s="6" t="s">
        <v>22</v>
      </c>
      <c r="E1416" s="6" t="s">
        <v>14</v>
      </c>
      <c r="F1416" s="6" t="s">
        <v>2399</v>
      </c>
      <c r="G1416">
        <v>12</v>
      </c>
      <c r="H1416">
        <v>202212</v>
      </c>
      <c r="I1416" s="8">
        <v>89.73</v>
      </c>
      <c r="J1416" s="8">
        <v>3.29</v>
      </c>
      <c r="K1416" s="8">
        <v>2</v>
      </c>
      <c r="L1416" s="8">
        <v>2.85</v>
      </c>
      <c r="M1416" s="35" t="str">
        <f>INDEX(YahooDetails[], MATCH(ZACKS_Screener[Ticker], YahooDetails[Ticker],0), 3)</f>
        <v>Technology</v>
      </c>
      <c r="N1416" s="6" t="str">
        <f>INDEX(YahooDetails[], MATCH(ZACKS_Screener[Ticker], YahooDetails[Ticker],0), 2)</f>
        <v>Semiconductors</v>
      </c>
      <c r="O141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-0.39209726443769</v>
      </c>
      <c r="P141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0.42500000000000004</v>
      </c>
      <c r="Q1416" s="17">
        <f>IFERROR(ZACKS_Screener[[#This Row],[Price]]/ZACKS_Screener[[#This Row],[EPS1]], "")</f>
        <v>44.865000000000002</v>
      </c>
      <c r="R1416" s="17">
        <f>IFERROR(ZACKS_Screener[[#This Row],[Price]]/ZACKS_Screener[[#This Row],[EPS2]], "")</f>
        <v>31.484210526315788</v>
      </c>
      <c r="S1416" s="17">
        <f>IFERROR(ZACKS_Screener[[#This Row],[PE1]]/(ZACKS_Screener[[#This Row],[EG1]]*100), "")</f>
        <v>-1.1442313953488372</v>
      </c>
      <c r="T1416" s="17">
        <f>IFERROR(ZACKS_Screener[[#This Row],[PE2]]/(ZACKS_Screener[[#This Row],[EG2]]*100), "")</f>
        <v>0.74080495356037135</v>
      </c>
      <c r="U1416"/>
    </row>
    <row r="1417" spans="1:21" x14ac:dyDescent="0.25">
      <c r="A1417" s="20" t="s">
        <v>6910</v>
      </c>
      <c r="B1417" s="34">
        <v>2052.9899999999998</v>
      </c>
      <c r="C1417" s="6" t="s">
        <v>6909</v>
      </c>
      <c r="D1417" s="6" t="s">
        <v>22</v>
      </c>
      <c r="E1417" s="6" t="s">
        <v>37</v>
      </c>
      <c r="F1417" s="6" t="s">
        <v>688</v>
      </c>
      <c r="G1417">
        <v>12</v>
      </c>
      <c r="H1417">
        <v>202212</v>
      </c>
      <c r="I1417" s="8">
        <v>21.43</v>
      </c>
      <c r="J1417" s="8">
        <v>2.98</v>
      </c>
      <c r="K1417" s="8">
        <v>2.4300000000000002</v>
      </c>
      <c r="L1417" s="8">
        <v>2.4500000000000002</v>
      </c>
      <c r="M1417" s="35" t="str">
        <f>INDEX(YahooDetails[], MATCH(ZACKS_Screener[Ticker], YahooDetails[Ticker],0), 3)</f>
        <v>Financial Services</v>
      </c>
      <c r="N1417" s="6" t="str">
        <f>INDEX(YahooDetails[], MATCH(ZACKS_Screener[Ticker], YahooDetails[Ticker],0), 2)</f>
        <v>Banks—Regional</v>
      </c>
      <c r="O141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-0.18456375838926167</v>
      </c>
      <c r="P141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8.2304526748971252E-3</v>
      </c>
      <c r="Q1417" s="17">
        <f>IFERROR(ZACKS_Screener[[#This Row],[Price]]/ZACKS_Screener[[#This Row],[EPS1]], "")</f>
        <v>8.818930041152262</v>
      </c>
      <c r="R1417" s="17">
        <f>IFERROR(ZACKS_Screener[[#This Row],[Price]]/ZACKS_Screener[[#This Row],[EPS2]], "")</f>
        <v>8.7469387755102037</v>
      </c>
      <c r="S1417" s="17">
        <f>IFERROR(ZACKS_Screener[[#This Row],[PE1]]/(ZACKS_Screener[[#This Row],[EG1]]*100), "")</f>
        <v>-0.4778256640478864</v>
      </c>
      <c r="T1417" s="17">
        <f>IFERROR(ZACKS_Screener[[#This Row],[PE2]]/(ZACKS_Screener[[#This Row],[EG2]]*100), "")</f>
        <v>10.62753061224489</v>
      </c>
      <c r="U1417"/>
    </row>
    <row r="1418" spans="1:21" x14ac:dyDescent="0.25">
      <c r="A1418" s="20" t="s">
        <v>2401</v>
      </c>
      <c r="B1418" s="34">
        <v>5089.7700000000004</v>
      </c>
      <c r="C1418" s="6" t="s">
        <v>2400</v>
      </c>
      <c r="D1418" s="6" t="s">
        <v>22</v>
      </c>
      <c r="E1418" s="6" t="s">
        <v>51</v>
      </c>
      <c r="F1418" s="6" t="s">
        <v>1516</v>
      </c>
      <c r="G1418">
        <v>12</v>
      </c>
      <c r="H1418">
        <v>202212</v>
      </c>
      <c r="I1418" s="8">
        <v>21.5</v>
      </c>
      <c r="J1418" s="8">
        <v>3.34</v>
      </c>
      <c r="K1418" s="8">
        <v>1.0900000000000001</v>
      </c>
      <c r="L1418" s="8">
        <v>2.04</v>
      </c>
      <c r="M1418" s="35" t="str">
        <f>INDEX(YahooDetails[], MATCH(ZACKS_Screener[Ticker], YahooDetails[Ticker],0), 3)</f>
        <v>Consumer Defensive</v>
      </c>
      <c r="N1418" s="6" t="str">
        <f>INDEX(YahooDetails[], MATCH(ZACKS_Screener[Ticker], YahooDetails[Ticker],0), 2)</f>
        <v>Packaged Foods</v>
      </c>
      <c r="O141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-0.67365269461077848</v>
      </c>
      <c r="P141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0.87155963302752282</v>
      </c>
      <c r="Q1418" s="17">
        <f>IFERROR(ZACKS_Screener[[#This Row],[Price]]/ZACKS_Screener[[#This Row],[EPS1]], "")</f>
        <v>19.724770642201833</v>
      </c>
      <c r="R1418" s="17">
        <f>IFERROR(ZACKS_Screener[[#This Row],[Price]]/ZACKS_Screener[[#This Row],[EPS2]], "")</f>
        <v>10.53921568627451</v>
      </c>
      <c r="S1418" s="17">
        <f>IFERROR(ZACKS_Screener[[#This Row],[PE1]]/(ZACKS_Screener[[#This Row],[EG1]]*100), "")</f>
        <v>-0.29280326197757389</v>
      </c>
      <c r="T1418" s="17">
        <f>IFERROR(ZACKS_Screener[[#This Row],[PE2]]/(ZACKS_Screener[[#This Row],[EG2]]*100), "")</f>
        <v>0.12092363261093912</v>
      </c>
      <c r="U1418"/>
    </row>
    <row r="1419" spans="1:21" x14ac:dyDescent="0.25">
      <c r="A1419" s="20" t="s">
        <v>2403</v>
      </c>
      <c r="B1419" s="34">
        <v>33438.49</v>
      </c>
      <c r="C1419" s="6" t="s">
        <v>2402</v>
      </c>
      <c r="D1419" s="6" t="s">
        <v>13</v>
      </c>
      <c r="E1419" s="6" t="s">
        <v>130</v>
      </c>
      <c r="F1419" s="6" t="s">
        <v>323</v>
      </c>
      <c r="G1419">
        <v>12</v>
      </c>
      <c r="H1419">
        <v>202212</v>
      </c>
      <c r="I1419" s="8">
        <v>142.04</v>
      </c>
      <c r="J1419" s="8">
        <v>6.05</v>
      </c>
      <c r="K1419" s="8">
        <v>7.25</v>
      </c>
      <c r="L1419" s="8">
        <v>7.89</v>
      </c>
      <c r="M1419" s="35" t="str">
        <f>INDEX(YahooDetails[], MATCH(ZACKS_Screener[Ticker], YahooDetails[Ticker],0), 3)</f>
        <v>Basic Materials</v>
      </c>
      <c r="N1419" s="6" t="str">
        <f>INDEX(YahooDetails[], MATCH(ZACKS_Screener[Ticker], YahooDetails[Ticker],0), 2)</f>
        <v>Specialty Chemicals</v>
      </c>
      <c r="O141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0.19834710743801656</v>
      </c>
      <c r="P141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8.8275862068965469E-2</v>
      </c>
      <c r="Q1419" s="17">
        <f>IFERROR(ZACKS_Screener[[#This Row],[Price]]/ZACKS_Screener[[#This Row],[EPS1]], "")</f>
        <v>19.591724137931035</v>
      </c>
      <c r="R1419" s="17">
        <f>IFERROR(ZACKS_Screener[[#This Row],[Price]]/ZACKS_Screener[[#This Row],[EPS2]], "")</f>
        <v>18.00253485424588</v>
      </c>
      <c r="S1419" s="17">
        <f>IFERROR(ZACKS_Screener[[#This Row],[PE1]]/(ZACKS_Screener[[#This Row],[EG1]]*100), "")</f>
        <v>0.9877494252873561</v>
      </c>
      <c r="T1419" s="17">
        <f>IFERROR(ZACKS_Screener[[#This Row],[PE2]]/(ZACKS_Screener[[#This Row],[EG2]]*100), "")</f>
        <v>2.0393496514575422</v>
      </c>
      <c r="U1419"/>
    </row>
    <row r="1420" spans="1:21" x14ac:dyDescent="0.25">
      <c r="A1420" s="20" t="s">
        <v>2404</v>
      </c>
      <c r="B1420" s="34">
        <v>19679.71</v>
      </c>
      <c r="C1420" s="6" t="s">
        <v>2404</v>
      </c>
      <c r="D1420" s="6" t="s">
        <v>13</v>
      </c>
      <c r="E1420" s="6" t="s">
        <v>118</v>
      </c>
      <c r="F1420" s="6" t="s">
        <v>119</v>
      </c>
      <c r="G1420">
        <v>12</v>
      </c>
      <c r="H1420">
        <v>202212</v>
      </c>
      <c r="I1420" s="8">
        <v>26.7</v>
      </c>
      <c r="J1420" s="8">
        <v>1.41</v>
      </c>
      <c r="K1420" s="8">
        <v>1.59</v>
      </c>
      <c r="L1420" s="8">
        <v>1.71</v>
      </c>
      <c r="M1420" s="35" t="str">
        <f>INDEX(YahooDetails[], MATCH(ZACKS_Screener[Ticker], YahooDetails[Ticker],0), 3)</f>
        <v>Utilities</v>
      </c>
      <c r="N1420" s="6" t="str">
        <f>INDEX(YahooDetails[], MATCH(ZACKS_Screener[Ticker], YahooDetails[Ticker],0), 2)</f>
        <v>Utilities—Regulated Electric</v>
      </c>
      <c r="O142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0.12765957446808524</v>
      </c>
      <c r="P142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7.5471698113207475E-2</v>
      </c>
      <c r="Q1420" s="17">
        <f>IFERROR(ZACKS_Screener[[#This Row],[Price]]/ZACKS_Screener[[#This Row],[EPS1]], "")</f>
        <v>16.79245283018868</v>
      </c>
      <c r="R1420" s="17">
        <f>IFERROR(ZACKS_Screener[[#This Row],[Price]]/ZACKS_Screener[[#This Row],[EPS2]], "")</f>
        <v>15.614035087719298</v>
      </c>
      <c r="S1420" s="17">
        <f>IFERROR(ZACKS_Screener[[#This Row],[PE1]]/(ZACKS_Screener[[#This Row],[EG1]]*100), "")</f>
        <v>1.3154088050314452</v>
      </c>
      <c r="T1420" s="17">
        <f>IFERROR(ZACKS_Screener[[#This Row],[PE2]]/(ZACKS_Screener[[#This Row],[EG2]]*100), "")</f>
        <v>2.0688596491228091</v>
      </c>
      <c r="U1420"/>
    </row>
    <row r="1421" spans="1:21" x14ac:dyDescent="0.25">
      <c r="A1421" s="20" t="s">
        <v>2406</v>
      </c>
      <c r="B1421" s="34">
        <v>5598.78</v>
      </c>
      <c r="C1421" s="6" t="s">
        <v>2405</v>
      </c>
      <c r="D1421" s="6" t="s">
        <v>13</v>
      </c>
      <c r="E1421" s="6" t="s">
        <v>223</v>
      </c>
      <c r="F1421" s="6" t="s">
        <v>270</v>
      </c>
      <c r="G1421">
        <v>12</v>
      </c>
      <c r="H1421">
        <v>202212</v>
      </c>
      <c r="I1421" s="8">
        <v>10</v>
      </c>
      <c r="J1421" s="8">
        <v>1.49</v>
      </c>
      <c r="K1421" s="8">
        <v>1.74</v>
      </c>
      <c r="L1421" s="8">
        <v>2.12</v>
      </c>
      <c r="M1421" s="35" t="str">
        <f>INDEX(YahooDetails[], MATCH(ZACKS_Screener[Ticker], YahooDetails[Ticker],0), 3)</f>
        <v>Energy</v>
      </c>
      <c r="N1421" s="6" t="str">
        <f>INDEX(YahooDetails[], MATCH(ZACKS_Screener[Ticker], YahooDetails[Ticker],0), 2)</f>
        <v>Oil &amp; Gas E&amp;P</v>
      </c>
      <c r="O142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0.16778523489932887</v>
      </c>
      <c r="P142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0.21839080459770122</v>
      </c>
      <c r="Q1421" s="17">
        <f>IFERROR(ZACKS_Screener[[#This Row],[Price]]/ZACKS_Screener[[#This Row],[EPS1]], "")</f>
        <v>5.7471264367816088</v>
      </c>
      <c r="R1421" s="17">
        <f>IFERROR(ZACKS_Screener[[#This Row],[Price]]/ZACKS_Screener[[#This Row],[EPS2]], "")</f>
        <v>4.7169811320754711</v>
      </c>
      <c r="S1421" s="17">
        <f>IFERROR(ZACKS_Screener[[#This Row],[PE1]]/(ZACKS_Screener[[#This Row],[EG1]]*100), "")</f>
        <v>0.34252873563218389</v>
      </c>
      <c r="T1421" s="17">
        <f>IFERROR(ZACKS_Screener[[#This Row],[PE2]]/(ZACKS_Screener[[#This Row],[EG2]]*100), "")</f>
        <v>0.21598808341608727</v>
      </c>
      <c r="U1421"/>
    </row>
    <row r="1422" spans="1:21" x14ac:dyDescent="0.25">
      <c r="A1422" s="20" t="s">
        <v>4101</v>
      </c>
      <c r="B1422" s="34">
        <v>2743.51</v>
      </c>
      <c r="C1422" s="6" t="s">
        <v>4100</v>
      </c>
      <c r="D1422" s="6" t="s">
        <v>22</v>
      </c>
      <c r="E1422" s="6" t="s">
        <v>14</v>
      </c>
      <c r="F1422" s="6" t="s">
        <v>618</v>
      </c>
      <c r="G1422">
        <v>12</v>
      </c>
      <c r="H1422">
        <v>202212</v>
      </c>
      <c r="I1422" s="8">
        <v>78.75</v>
      </c>
      <c r="J1422" s="8">
        <v>4.28</v>
      </c>
      <c r="K1422" s="8">
        <v>4.6399999999999997</v>
      </c>
      <c r="L1422" s="8">
        <v>5.12</v>
      </c>
      <c r="M1422" s="35" t="str">
        <f>INDEX(YahooDetails[], MATCH(ZACKS_Screener[Ticker], YahooDetails[Ticker],0), 3)</f>
        <v>Technology</v>
      </c>
      <c r="N1422" s="6" t="str">
        <f>INDEX(YahooDetails[], MATCH(ZACKS_Screener[Ticker], YahooDetails[Ticker],0), 2)</f>
        <v>Information Technology Services</v>
      </c>
      <c r="O142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8.4112149532710137E-2</v>
      </c>
      <c r="P142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0.10344827586206906</v>
      </c>
      <c r="Q1422" s="17">
        <f>IFERROR(ZACKS_Screener[[#This Row],[Price]]/ZACKS_Screener[[#This Row],[EPS1]], "")</f>
        <v>16.97198275862069</v>
      </c>
      <c r="R1422" s="17">
        <f>IFERROR(ZACKS_Screener[[#This Row],[Price]]/ZACKS_Screener[[#This Row],[EPS2]], "")</f>
        <v>15.380859375</v>
      </c>
      <c r="S1422" s="17">
        <f>IFERROR(ZACKS_Screener[[#This Row],[PE1]]/(ZACKS_Screener[[#This Row],[EG1]]*100), "")</f>
        <v>2.0177801724137967</v>
      </c>
      <c r="T1422" s="17">
        <f>IFERROR(ZACKS_Screener[[#This Row],[PE2]]/(ZACKS_Screener[[#This Row],[EG2]]*100), "")</f>
        <v>1.4868164062499987</v>
      </c>
      <c r="U1422"/>
    </row>
    <row r="1423" spans="1:21" x14ac:dyDescent="0.25">
      <c r="A1423" s="20" t="s">
        <v>2408</v>
      </c>
      <c r="B1423" s="34">
        <v>4586.1899999999996</v>
      </c>
      <c r="C1423" s="6" t="s">
        <v>2407</v>
      </c>
      <c r="D1423" s="6" t="s">
        <v>13</v>
      </c>
      <c r="E1423" s="6" t="s">
        <v>41</v>
      </c>
      <c r="F1423" s="6" t="s">
        <v>61</v>
      </c>
      <c r="G1423">
        <v>12</v>
      </c>
      <c r="H1423">
        <v>202212</v>
      </c>
      <c r="I1423" s="8">
        <v>33.89</v>
      </c>
      <c r="J1423" s="8">
        <v>2.0699999999999998</v>
      </c>
      <c r="K1423" s="8">
        <v>2.58</v>
      </c>
      <c r="L1423" s="8">
        <v>3.09</v>
      </c>
      <c r="M1423" s="35" t="str">
        <f>INDEX(YahooDetails[], MATCH(ZACKS_Screener[Ticker], YahooDetails[Ticker],0), 3)</f>
        <v>Healthcare</v>
      </c>
      <c r="N1423" s="6" t="str">
        <f>INDEX(YahooDetails[], MATCH(ZACKS_Screener[Ticker], YahooDetails[Ticker],0), 2)</f>
        <v>Drug Manufacturers—Specialty &amp; Generic</v>
      </c>
      <c r="O142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0.24637681159420302</v>
      </c>
      <c r="P142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0.19767441860465107</v>
      </c>
      <c r="Q1423" s="17">
        <f>IFERROR(ZACKS_Screener[[#This Row],[Price]]/ZACKS_Screener[[#This Row],[EPS1]], "")</f>
        <v>13.135658914728682</v>
      </c>
      <c r="R1423" s="17">
        <f>IFERROR(ZACKS_Screener[[#This Row],[Price]]/ZACKS_Screener[[#This Row],[EPS2]], "")</f>
        <v>10.967637540453076</v>
      </c>
      <c r="S1423" s="17">
        <f>IFERROR(ZACKS_Screener[[#This Row],[PE1]]/(ZACKS_Screener[[#This Row],[EG1]]*100), "")</f>
        <v>0.53315321477428146</v>
      </c>
      <c r="T1423" s="17">
        <f>IFERROR(ZACKS_Screener[[#This Row],[PE2]]/(ZACKS_Screener[[#This Row],[EG2]]*100), "")</f>
        <v>0.55483342851703832</v>
      </c>
      <c r="U1423"/>
    </row>
    <row r="1424" spans="1:21" x14ac:dyDescent="0.25">
      <c r="A1424" s="20" t="s">
        <v>4103</v>
      </c>
      <c r="B1424" s="34">
        <v>2526.9699999999998</v>
      </c>
      <c r="C1424" s="6" t="s">
        <v>4102</v>
      </c>
      <c r="D1424" s="6" t="s">
        <v>22</v>
      </c>
      <c r="E1424" s="6" t="s">
        <v>14</v>
      </c>
      <c r="F1424" s="6" t="s">
        <v>95</v>
      </c>
      <c r="G1424">
        <v>11</v>
      </c>
      <c r="H1424">
        <v>202211</v>
      </c>
      <c r="I1424" s="8">
        <v>58.35</v>
      </c>
      <c r="J1424" s="8">
        <v>4.13</v>
      </c>
      <c r="K1424" s="8">
        <v>4.1399999999999997</v>
      </c>
      <c r="L1424" s="8">
        <v>4.6399999999999997</v>
      </c>
      <c r="M1424" s="35" t="str">
        <f>INDEX(YahooDetails[], MATCH(ZACKS_Screener[Ticker], YahooDetails[Ticker],0), 3)</f>
        <v>Technology</v>
      </c>
      <c r="N1424" s="6" t="str">
        <f>INDEX(YahooDetails[], MATCH(ZACKS_Screener[Ticker], YahooDetails[Ticker],0), 2)</f>
        <v>Software—Application</v>
      </c>
      <c r="O142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2.4213075060532173E-3</v>
      </c>
      <c r="P142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0.12077294685990339</v>
      </c>
      <c r="Q1424" s="17">
        <f>IFERROR(ZACKS_Screener[[#This Row],[Price]]/ZACKS_Screener[[#This Row],[EPS1]], "")</f>
        <v>14.094202898550726</v>
      </c>
      <c r="R1424" s="17">
        <f>IFERROR(ZACKS_Screener[[#This Row],[Price]]/ZACKS_Screener[[#This Row],[EPS2]], "")</f>
        <v>12.57543103448276</v>
      </c>
      <c r="S1424" s="17">
        <f>IFERROR(ZACKS_Screener[[#This Row],[PE1]]/(ZACKS_Screener[[#This Row],[EG1]]*100), "")</f>
        <v>58.209057971015739</v>
      </c>
      <c r="T1424" s="17">
        <f>IFERROR(ZACKS_Screener[[#This Row],[PE2]]/(ZACKS_Screener[[#This Row],[EG2]]*100), "")</f>
        <v>1.0412456896551725</v>
      </c>
      <c r="U1424"/>
    </row>
    <row r="1425" spans="1:21" x14ac:dyDescent="0.25">
      <c r="A1425" s="20" t="s">
        <v>2410</v>
      </c>
      <c r="B1425" s="34">
        <v>6961.91</v>
      </c>
      <c r="C1425" s="6" t="s">
        <v>2409</v>
      </c>
      <c r="D1425" s="6" t="s">
        <v>13</v>
      </c>
      <c r="E1425" s="6" t="s">
        <v>37</v>
      </c>
      <c r="F1425" s="6" t="s">
        <v>127</v>
      </c>
      <c r="G1425">
        <v>12</v>
      </c>
      <c r="H1425">
        <v>202212</v>
      </c>
      <c r="I1425" s="8">
        <v>192.18</v>
      </c>
      <c r="J1425" s="8">
        <v>11.44</v>
      </c>
      <c r="K1425" s="8">
        <v>15.33</v>
      </c>
      <c r="L1425" s="8">
        <v>17.09</v>
      </c>
      <c r="M1425" s="35" t="str">
        <f>INDEX(YahooDetails[], MATCH(ZACKS_Screener[Ticker], YahooDetails[Ticker],0), 3)</f>
        <v>Financial Services</v>
      </c>
      <c r="N1425" s="6" t="str">
        <f>INDEX(YahooDetails[], MATCH(ZACKS_Screener[Ticker], YahooDetails[Ticker],0), 2)</f>
        <v>Insurance—Life</v>
      </c>
      <c r="O142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0.34003496503496511</v>
      </c>
      <c r="P142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0.11480756686236136</v>
      </c>
      <c r="Q1425" s="17">
        <f>IFERROR(ZACKS_Screener[[#This Row],[Price]]/ZACKS_Screener[[#This Row],[EPS1]], "")</f>
        <v>12.536203522504893</v>
      </c>
      <c r="R1425" s="17">
        <f>IFERROR(ZACKS_Screener[[#This Row],[Price]]/ZACKS_Screener[[#This Row],[EPS2]], "")</f>
        <v>11.245172615564659</v>
      </c>
      <c r="S1425" s="17">
        <f>IFERROR(ZACKS_Screener[[#This Row],[PE1]]/(ZACKS_Screener[[#This Row],[EG1]]*100), "")</f>
        <v>0.36867395449217466</v>
      </c>
      <c r="T1425" s="17">
        <f>IFERROR(ZACKS_Screener[[#This Row],[PE2]]/(ZACKS_Screener[[#This Row],[EG2]]*100), "")</f>
        <v>0.97948009202617192</v>
      </c>
      <c r="U1425"/>
    </row>
    <row r="1426" spans="1:21" x14ac:dyDescent="0.25">
      <c r="A1426" s="20" t="s">
        <v>4106</v>
      </c>
      <c r="B1426" s="34">
        <v>2084.66</v>
      </c>
      <c r="C1426" s="6" t="s">
        <v>4105</v>
      </c>
      <c r="D1426" s="6" t="s">
        <v>13</v>
      </c>
      <c r="E1426" s="6" t="s">
        <v>118</v>
      </c>
      <c r="F1426" s="6" t="s">
        <v>372</v>
      </c>
      <c r="G1426">
        <v>12</v>
      </c>
      <c r="H1426">
        <v>202212</v>
      </c>
      <c r="I1426" s="8">
        <v>13.1</v>
      </c>
      <c r="J1426" s="8">
        <v>0.67</v>
      </c>
      <c r="K1426" s="8">
        <v>0.8</v>
      </c>
      <c r="L1426" s="8">
        <v>1</v>
      </c>
      <c r="M1426" s="35" t="str">
        <f>INDEX(YahooDetails[], MATCH(ZACKS_Screener[Ticker], YahooDetails[Ticker],0), 3)</f>
        <v>Consumer Defensive</v>
      </c>
      <c r="N1426" s="6" t="str">
        <f>INDEX(YahooDetails[], MATCH(ZACKS_Screener[Ticker], YahooDetails[Ticker],0), 2)</f>
        <v>Beverages—Non-Alcoholic</v>
      </c>
      <c r="O142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0.19402985074626866</v>
      </c>
      <c r="P142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0.24999999999999994</v>
      </c>
      <c r="Q1426" s="17">
        <f>IFERROR(ZACKS_Screener[[#This Row],[Price]]/ZACKS_Screener[[#This Row],[EPS1]], "")</f>
        <v>16.375</v>
      </c>
      <c r="R1426" s="17">
        <f>IFERROR(ZACKS_Screener[[#This Row],[Price]]/ZACKS_Screener[[#This Row],[EPS2]], "")</f>
        <v>13.1</v>
      </c>
      <c r="S1426" s="17">
        <f>IFERROR(ZACKS_Screener[[#This Row],[PE1]]/(ZACKS_Screener[[#This Row],[EG1]]*100), "")</f>
        <v>0.84394230769230771</v>
      </c>
      <c r="T1426" s="17">
        <f>IFERROR(ZACKS_Screener[[#This Row],[PE2]]/(ZACKS_Screener[[#This Row],[EG2]]*100), "")</f>
        <v>0.52400000000000013</v>
      </c>
      <c r="U1426"/>
    </row>
    <row r="1427" spans="1:21" x14ac:dyDescent="0.25">
      <c r="A1427" s="20" t="s">
        <v>6912</v>
      </c>
      <c r="B1427" s="34">
        <v>2525.27</v>
      </c>
      <c r="C1427" s="6" t="s">
        <v>6911</v>
      </c>
      <c r="D1427" s="6" t="s">
        <v>22</v>
      </c>
      <c r="E1427" s="6" t="s">
        <v>41</v>
      </c>
      <c r="F1427" s="6" t="s">
        <v>317</v>
      </c>
      <c r="G1427">
        <v>12</v>
      </c>
      <c r="H1427">
        <v>202212</v>
      </c>
      <c r="I1427" s="8">
        <v>10.74</v>
      </c>
      <c r="J1427" s="8">
        <v>-0.23</v>
      </c>
      <c r="K1427" s="8">
        <v>-1.1399999999999999</v>
      </c>
      <c r="L1427" s="8">
        <v>-1.26</v>
      </c>
      <c r="M1427" s="35" t="str">
        <f>INDEX(YahooDetails[], MATCH(ZACKS_Screener[Ticker], YahooDetails[Ticker],0), 3)</f>
        <v>Healthcare</v>
      </c>
      <c r="N1427" s="6" t="str">
        <f>INDEX(YahooDetails[], MATCH(ZACKS_Screener[Ticker], YahooDetails[Ticker],0), 2)</f>
        <v>Biotechnology</v>
      </c>
      <c r="O142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-3.9565217391304341</v>
      </c>
      <c r="P142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-0.10526315789473695</v>
      </c>
      <c r="Q1427" s="17">
        <f>IFERROR(ZACKS_Screener[[#This Row],[Price]]/ZACKS_Screener[[#This Row],[EPS1]], "")</f>
        <v>-9.4210526315789487</v>
      </c>
      <c r="R1427" s="17">
        <f>IFERROR(ZACKS_Screener[[#This Row],[Price]]/ZACKS_Screener[[#This Row],[EPS2]], "")</f>
        <v>-8.5238095238095237</v>
      </c>
      <c r="S1427" s="17">
        <f>IFERROR(ZACKS_Screener[[#This Row],[PE1]]/(ZACKS_Screener[[#This Row],[EG1]]*100), "")</f>
        <v>2.3811451706188553E-2</v>
      </c>
      <c r="T1427" s="17">
        <f>IFERROR(ZACKS_Screener[[#This Row],[PE2]]/(ZACKS_Screener[[#This Row],[EG2]]*100), "")</f>
        <v>0.80976190476190391</v>
      </c>
      <c r="U1427"/>
    </row>
    <row r="1428" spans="1:21" x14ac:dyDescent="0.25">
      <c r="A1428" s="20" t="s">
        <v>2412</v>
      </c>
      <c r="B1428" s="34">
        <v>3705.24</v>
      </c>
      <c r="C1428" s="6" t="s">
        <v>2411</v>
      </c>
      <c r="D1428" s="6" t="s">
        <v>22</v>
      </c>
      <c r="E1428" s="6" t="s">
        <v>41</v>
      </c>
      <c r="F1428" s="6" t="s">
        <v>67</v>
      </c>
      <c r="G1428">
        <v>12</v>
      </c>
      <c r="H1428">
        <v>202212</v>
      </c>
      <c r="I1428" s="8">
        <v>70.174999999999997</v>
      </c>
      <c r="J1428" s="8">
        <v>-2.4700000000000002</v>
      </c>
      <c r="K1428" s="8">
        <v>-3.98</v>
      </c>
      <c r="L1428" s="8">
        <v>-4.25</v>
      </c>
      <c r="M1428" s="35" t="str">
        <f>INDEX(YahooDetails[], MATCH(ZACKS_Screener[Ticker], YahooDetails[Ticker],0), 3)</f>
        <v>Healthcare</v>
      </c>
      <c r="N1428" s="6" t="str">
        <f>INDEX(YahooDetails[], MATCH(ZACKS_Screener[Ticker], YahooDetails[Ticker],0), 2)</f>
        <v>Biotechnology</v>
      </c>
      <c r="O142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-0.61133603238866385</v>
      </c>
      <c r="P142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-6.78391959798995E-2</v>
      </c>
      <c r="Q1428" s="17">
        <f>IFERROR(ZACKS_Screener[[#This Row],[Price]]/ZACKS_Screener[[#This Row],[EPS1]], "")</f>
        <v>-17.631909547738694</v>
      </c>
      <c r="R1428" s="17">
        <f>IFERROR(ZACKS_Screener[[#This Row],[Price]]/ZACKS_Screener[[#This Row],[EPS2]], "")</f>
        <v>-16.511764705882353</v>
      </c>
      <c r="S1428" s="17">
        <f>IFERROR(ZACKS_Screener[[#This Row],[PE1]]/(ZACKS_Screener[[#This Row],[EG1]]*100), "")</f>
        <v>0.28841600386036148</v>
      </c>
      <c r="T1428" s="17">
        <f>IFERROR(ZACKS_Screener[[#This Row],[PE2]]/(ZACKS_Screener[[#This Row],[EG2]]*100), "")</f>
        <v>2.4339564270152505</v>
      </c>
      <c r="U1428"/>
    </row>
    <row r="1429" spans="1:21" x14ac:dyDescent="0.25">
      <c r="A1429" s="20" t="s">
        <v>2414</v>
      </c>
      <c r="B1429" s="34">
        <v>31043.25</v>
      </c>
      <c r="C1429" s="6" t="s">
        <v>2413</v>
      </c>
      <c r="D1429" s="6" t="s">
        <v>13</v>
      </c>
      <c r="E1429" s="6" t="s">
        <v>37</v>
      </c>
      <c r="F1429" s="6" t="s">
        <v>89</v>
      </c>
      <c r="G1429">
        <v>12</v>
      </c>
      <c r="H1429">
        <v>202212</v>
      </c>
      <c r="I1429" s="8">
        <v>85.05</v>
      </c>
      <c r="J1429" s="8">
        <v>9.4600000000000009</v>
      </c>
      <c r="K1429" s="8">
        <v>11.93</v>
      </c>
      <c r="L1429" s="8">
        <v>12.78</v>
      </c>
      <c r="M1429" s="35" t="str">
        <f>INDEX(YahooDetails[], MATCH(ZACKS_Screener[Ticker], YahooDetails[Ticker],0), 3)</f>
        <v>Financial Services</v>
      </c>
      <c r="N1429" s="6" t="str">
        <f>INDEX(YahooDetails[], MATCH(ZACKS_Screener[Ticker], YahooDetails[Ticker],0), 2)</f>
        <v>Insurance—Life</v>
      </c>
      <c r="O142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0.26109936575052839</v>
      </c>
      <c r="P142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7.1248952221290837E-2</v>
      </c>
      <c r="Q1429" s="17">
        <f>IFERROR(ZACKS_Screener[[#This Row],[Price]]/ZACKS_Screener[[#This Row],[EPS1]], "")</f>
        <v>7.1290863369656332</v>
      </c>
      <c r="R1429" s="17">
        <f>IFERROR(ZACKS_Screener[[#This Row],[Price]]/ZACKS_Screener[[#This Row],[EPS2]], "")</f>
        <v>6.654929577464789</v>
      </c>
      <c r="S1429" s="17">
        <f>IFERROR(ZACKS_Screener[[#This Row],[PE1]]/(ZACKS_Screener[[#This Row],[EG1]]*100), "")</f>
        <v>0.27304112043601186</v>
      </c>
      <c r="T1429" s="17">
        <f>IFERROR(ZACKS_Screener[[#This Row],[PE2]]/(ZACKS_Screener[[#This Row],[EG2]]*100), "")</f>
        <v>0.93403893951947015</v>
      </c>
      <c r="U1429"/>
    </row>
    <row r="1430" spans="1:21" x14ac:dyDescent="0.25">
      <c r="A1430" s="20" t="s">
        <v>4110</v>
      </c>
      <c r="B1430" s="34">
        <v>2950.55</v>
      </c>
      <c r="C1430" s="6" t="s">
        <v>4109</v>
      </c>
      <c r="D1430" s="6" t="s">
        <v>22</v>
      </c>
      <c r="E1430" s="6" t="s">
        <v>41</v>
      </c>
      <c r="F1430" s="6" t="s">
        <v>1348</v>
      </c>
      <c r="G1430">
        <v>12</v>
      </c>
      <c r="H1430">
        <v>202212</v>
      </c>
      <c r="I1430" s="8">
        <v>25.51</v>
      </c>
      <c r="J1430" s="8">
        <v>-0.08</v>
      </c>
      <c r="K1430" s="8">
        <v>0.23</v>
      </c>
      <c r="L1430" s="8">
        <v>0.32</v>
      </c>
      <c r="M1430" s="35" t="str">
        <f>INDEX(YahooDetails[], MATCH(ZACKS_Screener[Ticker], YahooDetails[Ticker],0), 3)</f>
        <v>Healthcare</v>
      </c>
      <c r="N1430" s="6" t="str">
        <f>INDEX(YahooDetails[], MATCH(ZACKS_Screener[Ticker], YahooDetails[Ticker],0), 2)</f>
        <v>Health Information Services</v>
      </c>
      <c r="O143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43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0.39130434782608692</v>
      </c>
      <c r="Q1430" s="17">
        <f>IFERROR(ZACKS_Screener[[#This Row],[Price]]/ZACKS_Screener[[#This Row],[EPS1]], "")</f>
        <v>110.91304347826087</v>
      </c>
      <c r="R1430" s="17">
        <f>IFERROR(ZACKS_Screener[[#This Row],[Price]]/ZACKS_Screener[[#This Row],[EPS2]], "")</f>
        <v>79.71875</v>
      </c>
      <c r="S1430" s="17">
        <f>IFERROR(ZACKS_Screener[[#This Row],[PE1]]/(ZACKS_Screener[[#This Row],[EG1]]*100), "")</f>
        <v>1.1091304347826088</v>
      </c>
      <c r="T1430" s="17">
        <f>IFERROR(ZACKS_Screener[[#This Row],[PE2]]/(ZACKS_Screener[[#This Row],[EG2]]*100), "")</f>
        <v>2.0372569444444451</v>
      </c>
      <c r="U1430"/>
    </row>
    <row r="1431" spans="1:21" x14ac:dyDescent="0.25">
      <c r="A1431" s="20" t="s">
        <v>2416</v>
      </c>
      <c r="B1431" s="34">
        <v>50109.95</v>
      </c>
      <c r="C1431" s="6" t="s">
        <v>2415</v>
      </c>
      <c r="D1431" s="6" t="s">
        <v>13</v>
      </c>
      <c r="E1431" s="6" t="s">
        <v>37</v>
      </c>
      <c r="F1431" s="6" t="s">
        <v>250</v>
      </c>
      <c r="G1431">
        <v>12</v>
      </c>
      <c r="H1431">
        <v>202212</v>
      </c>
      <c r="I1431" s="8">
        <v>285.02</v>
      </c>
      <c r="J1431" s="8">
        <v>15.92</v>
      </c>
      <c r="K1431" s="8">
        <v>16.78</v>
      </c>
      <c r="L1431" s="8">
        <v>17.62</v>
      </c>
      <c r="M1431" s="35" t="str">
        <f>INDEX(YahooDetails[], MATCH(ZACKS_Screener[Ticker], YahooDetails[Ticker],0), 3)</f>
        <v>Real Estate</v>
      </c>
      <c r="N1431" s="6" t="str">
        <f>INDEX(YahooDetails[], MATCH(ZACKS_Screener[Ticker], YahooDetails[Ticker],0), 2)</f>
        <v>REIT—Industrial</v>
      </c>
      <c r="O143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5.4020100502512637E-2</v>
      </c>
      <c r="P143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5.0059594755661491E-2</v>
      </c>
      <c r="Q1431" s="17">
        <f>IFERROR(ZACKS_Screener[[#This Row],[Price]]/ZACKS_Screener[[#This Row],[EPS1]], "")</f>
        <v>16.985697258641238</v>
      </c>
      <c r="R1431" s="17">
        <f>IFERROR(ZACKS_Screener[[#This Row],[Price]]/ZACKS_Screener[[#This Row],[EPS2]], "")</f>
        <v>16.17593643586833</v>
      </c>
      <c r="S1431" s="17">
        <f>IFERROR(ZACKS_Screener[[#This Row],[PE1]]/(ZACKS_Screener[[#This Row],[EG1]]*100), "")</f>
        <v>3.1443290739252112</v>
      </c>
      <c r="T1431" s="17">
        <f>IFERROR(ZACKS_Screener[[#This Row],[PE2]]/(ZACKS_Screener[[#This Row],[EG2]]*100), "")</f>
        <v>3.2313358737365552</v>
      </c>
      <c r="U1431"/>
    </row>
    <row r="1432" spans="1:21" x14ac:dyDescent="0.25">
      <c r="A1432" s="20" t="s">
        <v>4112</v>
      </c>
      <c r="B1432" s="34">
        <v>2493.4499999999998</v>
      </c>
      <c r="C1432" s="6" t="s">
        <v>4111</v>
      </c>
      <c r="D1432" s="6" t="s">
        <v>22</v>
      </c>
      <c r="E1432" s="6" t="s">
        <v>37</v>
      </c>
      <c r="F1432" s="6" t="s">
        <v>38</v>
      </c>
      <c r="G1432">
        <v>6</v>
      </c>
      <c r="H1432">
        <v>202206</v>
      </c>
      <c r="I1432" s="8">
        <v>6.2</v>
      </c>
      <c r="J1432" s="8">
        <v>0.81</v>
      </c>
      <c r="K1432" s="8">
        <v>0.86</v>
      </c>
      <c r="L1432" s="8">
        <v>0.81</v>
      </c>
      <c r="M1432" s="35" t="str">
        <f>INDEX(YahooDetails[], MATCH(ZACKS_Screener[Ticker], YahooDetails[Ticker],0), 3)</f>
        <v>Financial Services</v>
      </c>
      <c r="N1432" s="6" t="str">
        <f>INDEX(YahooDetails[], MATCH(ZACKS_Screener[Ticker], YahooDetails[Ticker],0), 2)</f>
        <v>Asset Management</v>
      </c>
      <c r="O143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6.1728395061728308E-2</v>
      </c>
      <c r="P143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-5.8139534883720853E-2</v>
      </c>
      <c r="Q1432" s="17">
        <f>IFERROR(ZACKS_Screener[[#This Row],[Price]]/ZACKS_Screener[[#This Row],[EPS1]], "")</f>
        <v>7.2093023255813957</v>
      </c>
      <c r="R1432" s="17">
        <f>IFERROR(ZACKS_Screener[[#This Row],[Price]]/ZACKS_Screener[[#This Row],[EPS2]], "")</f>
        <v>7.6543209876543203</v>
      </c>
      <c r="S1432" s="17">
        <f>IFERROR(ZACKS_Screener[[#This Row],[PE1]]/(ZACKS_Screener[[#This Row],[EG1]]*100), "")</f>
        <v>1.1679069767441879</v>
      </c>
      <c r="T1432" s="17">
        <f>IFERROR(ZACKS_Screener[[#This Row],[PE2]]/(ZACKS_Screener[[#This Row],[EG2]]*100), "")</f>
        <v>-1.3165432098765448</v>
      </c>
      <c r="U1432"/>
    </row>
    <row r="1433" spans="1:21" x14ac:dyDescent="0.25">
      <c r="A1433" s="20" t="s">
        <v>4116</v>
      </c>
      <c r="B1433" s="34">
        <v>2313.5300000000002</v>
      </c>
      <c r="C1433" s="6" t="s">
        <v>4115</v>
      </c>
      <c r="D1433" s="6" t="s">
        <v>22</v>
      </c>
      <c r="E1433" s="6" t="s">
        <v>30</v>
      </c>
      <c r="F1433" s="6" t="s">
        <v>590</v>
      </c>
      <c r="G1433">
        <v>8</v>
      </c>
      <c r="H1433">
        <v>202208</v>
      </c>
      <c r="I1433" s="8">
        <v>74.63</v>
      </c>
      <c r="J1433" s="8">
        <v>3.38</v>
      </c>
      <c r="M1433" s="35" t="str">
        <f>INDEX(YahooDetails[], MATCH(ZACKS_Screener[Ticker], YahooDetails[Ticker],0), 3)</f>
        <v>Consumer Defensive</v>
      </c>
      <c r="N1433" s="6" t="str">
        <f>INDEX(YahooDetails[], MATCH(ZACKS_Screener[Ticker], YahooDetails[Ticker],0), 2)</f>
        <v>Discount Stores</v>
      </c>
      <c r="O143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433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433" s="17" t="str">
        <f>IFERROR(ZACKS_Screener[[#This Row],[Price]]/ZACKS_Screener[[#This Row],[EPS1]], "")</f>
        <v/>
      </c>
      <c r="R1433" s="17" t="str">
        <f>IFERROR(ZACKS_Screener[[#This Row],[Price]]/ZACKS_Screener[[#This Row],[EPS2]], "")</f>
        <v/>
      </c>
      <c r="S1433" s="17" t="str">
        <f>IFERROR(ZACKS_Screener[[#This Row],[PE1]]/(ZACKS_Screener[[#This Row],[EG1]]*100), "")</f>
        <v/>
      </c>
      <c r="T1433" s="17" t="str">
        <f>IFERROR(ZACKS_Screener[[#This Row],[PE2]]/(ZACKS_Screener[[#This Row],[EG2]]*100), "")</f>
        <v/>
      </c>
      <c r="U1433"/>
    </row>
    <row r="1434" spans="1:21" x14ac:dyDescent="0.25">
      <c r="A1434" s="6" t="s">
        <v>2418</v>
      </c>
      <c r="B1434" s="34">
        <v>5015.33</v>
      </c>
      <c r="C1434" s="6" t="s">
        <v>2417</v>
      </c>
      <c r="D1434" s="6" t="s">
        <v>13</v>
      </c>
      <c r="E1434" s="6" t="s">
        <v>85</v>
      </c>
      <c r="F1434" s="6" t="s">
        <v>286</v>
      </c>
      <c r="G1434">
        <v>12</v>
      </c>
      <c r="H1434">
        <v>202212</v>
      </c>
      <c r="I1434" s="8">
        <v>47.83</v>
      </c>
      <c r="J1434" s="8">
        <v>1.81</v>
      </c>
      <c r="K1434" s="8">
        <v>2.09</v>
      </c>
      <c r="L1434" s="8">
        <v>2.37</v>
      </c>
      <c r="M1434" s="35" t="str">
        <f>INDEX(YahooDetails[], MATCH(ZACKS_Screener[Ticker], YahooDetails[Ticker],0), 3)</f>
        <v>Technology</v>
      </c>
      <c r="N1434" s="6" t="str">
        <f>INDEX(YahooDetails[], MATCH(ZACKS_Screener[Ticker], YahooDetails[Ticker],0), 2)</f>
        <v>Information Technology Services</v>
      </c>
      <c r="O143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0.15469613259668497</v>
      </c>
      <c r="P143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0.13397129186602882</v>
      </c>
      <c r="Q1434" s="17">
        <f>IFERROR(ZACKS_Screener[[#This Row],[Price]]/ZACKS_Screener[[#This Row],[EPS1]], "")</f>
        <v>22.885167464114833</v>
      </c>
      <c r="R1434" s="17">
        <f>IFERROR(ZACKS_Screener[[#This Row],[Price]]/ZACKS_Screener[[#This Row],[EPS2]], "")</f>
        <v>20.181434599156116</v>
      </c>
      <c r="S1434" s="17">
        <f>IFERROR(ZACKS_Screener[[#This Row],[PE1]]/(ZACKS_Screener[[#This Row],[EG1]]*100), "")</f>
        <v>1.4793626110731384</v>
      </c>
      <c r="T1434" s="17">
        <f>IFERROR(ZACKS_Screener[[#This Row],[PE2]]/(ZACKS_Screener[[#This Row],[EG2]]*100), "")</f>
        <v>1.506399939722723</v>
      </c>
      <c r="U1434"/>
    </row>
    <row r="1435" spans="1:21" x14ac:dyDescent="0.25">
      <c r="A1435" s="20" t="s">
        <v>2420</v>
      </c>
      <c r="B1435" s="34">
        <v>8347.5</v>
      </c>
      <c r="C1435" s="6" t="s">
        <v>2419</v>
      </c>
      <c r="D1435" s="6" t="s">
        <v>22</v>
      </c>
      <c r="E1435" s="6" t="s">
        <v>107</v>
      </c>
      <c r="F1435" s="6" t="s">
        <v>776</v>
      </c>
      <c r="G1435">
        <v>12</v>
      </c>
      <c r="H1435">
        <v>202212</v>
      </c>
      <c r="I1435" s="8">
        <v>3.91</v>
      </c>
      <c r="J1435" s="8">
        <v>-0.23</v>
      </c>
      <c r="K1435" s="8">
        <v>-0.5</v>
      </c>
      <c r="M1435" s="35" t="str">
        <f>INDEX(YahooDetails[], MATCH(ZACKS_Screener[Ticker], YahooDetails[Ticker],0), 3)</f>
        <v>Consumer Cyclical</v>
      </c>
      <c r="N1435" s="6" t="str">
        <f>INDEX(YahooDetails[], MATCH(ZACKS_Screener[Ticker], YahooDetails[Ticker],0), 2)</f>
        <v>Auto Manufacturers</v>
      </c>
      <c r="O143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-1.173913043478261</v>
      </c>
      <c r="P143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1435" s="17">
        <f>IFERROR(ZACKS_Screener[[#This Row],[Price]]/ZACKS_Screener[[#This Row],[EPS1]], "")</f>
        <v>-7.82</v>
      </c>
      <c r="R1435" s="17" t="str">
        <f>IFERROR(ZACKS_Screener[[#This Row],[Price]]/ZACKS_Screener[[#This Row],[EPS2]], "")</f>
        <v/>
      </c>
      <c r="S1435" s="17">
        <f>IFERROR(ZACKS_Screener[[#This Row],[PE1]]/(ZACKS_Screener[[#This Row],[EG1]]*100), "")</f>
        <v>6.6614814814814807E-2</v>
      </c>
      <c r="T1435" s="17" t="str">
        <f>IFERROR(ZACKS_Screener[[#This Row],[PE2]]/(ZACKS_Screener[[#This Row],[EG2]]*100), "")</f>
        <v/>
      </c>
      <c r="U1435"/>
    </row>
    <row r="1436" spans="1:21" x14ac:dyDescent="0.25">
      <c r="A1436" s="20" t="s">
        <v>2422</v>
      </c>
      <c r="B1436" s="34">
        <v>7476.65</v>
      </c>
      <c r="C1436" s="6" t="s">
        <v>2421</v>
      </c>
      <c r="D1436" s="6" t="s">
        <v>13</v>
      </c>
      <c r="E1436" s="6" t="s">
        <v>330</v>
      </c>
      <c r="F1436" s="6" t="s">
        <v>969</v>
      </c>
      <c r="G1436">
        <v>12</v>
      </c>
      <c r="H1436">
        <v>202212</v>
      </c>
      <c r="I1436" s="8">
        <v>10.44</v>
      </c>
      <c r="J1436" s="8">
        <v>0.64</v>
      </c>
      <c r="K1436" s="8">
        <v>0.72</v>
      </c>
      <c r="L1436" s="8">
        <v>0.81</v>
      </c>
      <c r="M1436" s="35" t="str">
        <f>INDEX(YahooDetails[], MATCH(ZACKS_Screener[Ticker], YahooDetails[Ticker],0), 3)</f>
        <v>Communication Services</v>
      </c>
      <c r="N1436" s="6" t="str">
        <f>INDEX(YahooDetails[], MATCH(ZACKS_Screener[Ticker], YahooDetails[Ticker],0), 2)</f>
        <v>Publishing</v>
      </c>
      <c r="O143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0.12499999999999993</v>
      </c>
      <c r="P143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0.12500000000000011</v>
      </c>
      <c r="Q1436" s="17">
        <f>IFERROR(ZACKS_Screener[[#This Row],[Price]]/ZACKS_Screener[[#This Row],[EPS1]], "")</f>
        <v>14.5</v>
      </c>
      <c r="R1436" s="17">
        <f>IFERROR(ZACKS_Screener[[#This Row],[Price]]/ZACKS_Screener[[#This Row],[EPS2]], "")</f>
        <v>12.888888888888888</v>
      </c>
      <c r="S1436" s="17">
        <f>IFERROR(ZACKS_Screener[[#This Row],[PE1]]/(ZACKS_Screener[[#This Row],[EG1]]*100), "")</f>
        <v>1.1600000000000006</v>
      </c>
      <c r="T1436" s="17">
        <f>IFERROR(ZACKS_Screener[[#This Row],[PE2]]/(ZACKS_Screener[[#This Row],[EG2]]*100), "")</f>
        <v>1.0311111111111102</v>
      </c>
      <c r="U1436"/>
    </row>
    <row r="1437" spans="1:21" x14ac:dyDescent="0.25">
      <c r="A1437" s="20" t="s">
        <v>2424</v>
      </c>
      <c r="B1437" s="34">
        <v>11403.84</v>
      </c>
      <c r="C1437" s="6" t="s">
        <v>2423</v>
      </c>
      <c r="D1437" s="6" t="s">
        <v>13</v>
      </c>
      <c r="E1437" s="6" t="s">
        <v>14</v>
      </c>
      <c r="F1437" s="6" t="s">
        <v>2143</v>
      </c>
      <c r="G1437">
        <v>1</v>
      </c>
      <c r="H1437">
        <v>202301</v>
      </c>
      <c r="I1437" s="8">
        <v>37.020000000000003</v>
      </c>
      <c r="J1437" s="8">
        <v>1.31</v>
      </c>
      <c r="K1437" s="8">
        <v>1.39</v>
      </c>
      <c r="L1437" s="8">
        <v>1.68</v>
      </c>
      <c r="M1437" s="35" t="str">
        <f>INDEX(YahooDetails[], MATCH(ZACKS_Screener[Ticker], YahooDetails[Ticker],0), 3)</f>
        <v>Technology</v>
      </c>
      <c r="N1437" s="6" t="str">
        <f>INDEX(YahooDetails[], MATCH(ZACKS_Screener[Ticker], YahooDetails[Ticker],0), 2)</f>
        <v>Computer Hardware</v>
      </c>
      <c r="O143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6.1068702290076216E-2</v>
      </c>
      <c r="P143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0.20863309352517989</v>
      </c>
      <c r="Q1437" s="17">
        <f>IFERROR(ZACKS_Screener[[#This Row],[Price]]/ZACKS_Screener[[#This Row],[EPS1]], "")</f>
        <v>26.633093525179859</v>
      </c>
      <c r="R1437" s="17">
        <f>IFERROR(ZACKS_Screener[[#This Row],[Price]]/ZACKS_Screener[[#This Row],[EPS2]], "")</f>
        <v>22.035714285714288</v>
      </c>
      <c r="S1437" s="17">
        <f>IFERROR(ZACKS_Screener[[#This Row],[PE1]]/(ZACKS_Screener[[#This Row],[EG1]]*100), "")</f>
        <v>4.3611690647482106</v>
      </c>
      <c r="T1437" s="17">
        <f>IFERROR(ZACKS_Screener[[#This Row],[PE2]]/(ZACKS_Screener[[#This Row],[EG2]]*100), "")</f>
        <v>1.0561945812807882</v>
      </c>
      <c r="U1437"/>
    </row>
    <row r="1438" spans="1:21" x14ac:dyDescent="0.25">
      <c r="A1438" s="20" t="s">
        <v>2426</v>
      </c>
      <c r="B1438" s="34">
        <v>42894.45</v>
      </c>
      <c r="C1438" s="6" t="s">
        <v>2425</v>
      </c>
      <c r="D1438" s="6" t="s">
        <v>13</v>
      </c>
      <c r="E1438" s="6" t="s">
        <v>223</v>
      </c>
      <c r="F1438" s="6" t="s">
        <v>1097</v>
      </c>
      <c r="G1438">
        <v>12</v>
      </c>
      <c r="H1438">
        <v>202212</v>
      </c>
      <c r="I1438" s="8">
        <v>93.48</v>
      </c>
      <c r="J1438" s="8">
        <v>18.79</v>
      </c>
      <c r="K1438" s="8">
        <v>14.19</v>
      </c>
      <c r="L1438" s="8">
        <v>11.42</v>
      </c>
      <c r="M1438" s="35" t="str">
        <f>INDEX(YahooDetails[], MATCH(ZACKS_Screener[Ticker], YahooDetails[Ticker],0), 3)</f>
        <v>Energy</v>
      </c>
      <c r="N1438" s="6" t="str">
        <f>INDEX(YahooDetails[], MATCH(ZACKS_Screener[Ticker], YahooDetails[Ticker],0), 2)</f>
        <v>Oil &amp; Gas Refining &amp; Marketing</v>
      </c>
      <c r="O143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-0.24481106971793506</v>
      </c>
      <c r="P143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-0.19520789288231147</v>
      </c>
      <c r="Q1438" s="17">
        <f>IFERROR(ZACKS_Screener[[#This Row],[Price]]/ZACKS_Screener[[#This Row],[EPS1]], "")</f>
        <v>6.5877378435517979</v>
      </c>
      <c r="R1438" s="17">
        <f>IFERROR(ZACKS_Screener[[#This Row],[Price]]/ZACKS_Screener[[#This Row],[EPS2]], "")</f>
        <v>8.1856392294220672</v>
      </c>
      <c r="S1438" s="17">
        <f>IFERROR(ZACKS_Screener[[#This Row],[PE1]]/(ZACKS_Screener[[#This Row],[EG1]]*100), "")</f>
        <v>-0.26909476973986585</v>
      </c>
      <c r="T1438" s="17">
        <f>IFERROR(ZACKS_Screener[[#This Row],[PE2]]/(ZACKS_Screener[[#This Row],[EG2]]*100), "")</f>
        <v>-0.41932931648194638</v>
      </c>
      <c r="U1438"/>
    </row>
    <row r="1439" spans="1:21" x14ac:dyDescent="0.25">
      <c r="A1439" s="20" t="s">
        <v>2427</v>
      </c>
      <c r="B1439" s="34">
        <v>16782.02</v>
      </c>
      <c r="C1439" s="6" t="s">
        <v>2427</v>
      </c>
      <c r="D1439" s="6" t="s">
        <v>22</v>
      </c>
      <c r="E1439" s="6" t="s">
        <v>14</v>
      </c>
      <c r="F1439" s="6" t="s">
        <v>95</v>
      </c>
      <c r="G1439">
        <v>9</v>
      </c>
      <c r="H1439">
        <v>202209</v>
      </c>
      <c r="I1439" s="8">
        <v>141.74</v>
      </c>
      <c r="J1439" s="8">
        <v>4.58</v>
      </c>
      <c r="K1439" s="8">
        <v>4.3499999999999996</v>
      </c>
      <c r="L1439" s="8">
        <v>5.27</v>
      </c>
      <c r="M1439" s="35" t="str">
        <f>INDEX(YahooDetails[], MATCH(ZACKS_Screener[Ticker], YahooDetails[Ticker],0), 3)</f>
        <v>Technology</v>
      </c>
      <c r="N1439" s="6" t="str">
        <f>INDEX(YahooDetails[], MATCH(ZACKS_Screener[Ticker], YahooDetails[Ticker],0), 2)</f>
        <v>Software—Application</v>
      </c>
      <c r="O143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-5.0218340611353801E-2</v>
      </c>
      <c r="P143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0.21149425287356322</v>
      </c>
      <c r="Q1439" s="17">
        <f>IFERROR(ZACKS_Screener[[#This Row],[Price]]/ZACKS_Screener[[#This Row],[EPS1]], "")</f>
        <v>32.583908045977019</v>
      </c>
      <c r="R1439" s="17">
        <f>IFERROR(ZACKS_Screener[[#This Row],[Price]]/ZACKS_Screener[[#This Row],[EPS2]], "")</f>
        <v>26.895635673624291</v>
      </c>
      <c r="S1439" s="17">
        <f>IFERROR(ZACKS_Screener[[#This Row],[PE1]]/(ZACKS_Screener[[#This Row],[EG1]]*100), "")</f>
        <v>-6.4884477761119337</v>
      </c>
      <c r="T1439" s="17">
        <f>IFERROR(ZACKS_Screener[[#This Row],[PE2]]/(ZACKS_Screener[[#This Row],[EG2]]*100), "")</f>
        <v>1.2716958171768007</v>
      </c>
      <c r="U1439"/>
    </row>
    <row r="1440" spans="1:21" x14ac:dyDescent="0.25">
      <c r="A1440" s="20" t="s">
        <v>2429</v>
      </c>
      <c r="B1440" s="34">
        <v>3110.82</v>
      </c>
      <c r="C1440" s="6" t="s">
        <v>2428</v>
      </c>
      <c r="D1440" s="6" t="s">
        <v>22</v>
      </c>
      <c r="E1440" s="6" t="s">
        <v>41</v>
      </c>
      <c r="F1440" s="6" t="s">
        <v>317</v>
      </c>
      <c r="G1440">
        <v>12</v>
      </c>
      <c r="H1440">
        <v>202212</v>
      </c>
      <c r="I1440" s="8">
        <v>41.93</v>
      </c>
      <c r="J1440" s="8">
        <v>-7.79</v>
      </c>
      <c r="K1440" s="8">
        <v>-4.21</v>
      </c>
      <c r="L1440" s="8">
        <v>-3</v>
      </c>
      <c r="M1440" s="35" t="str">
        <f>INDEX(YahooDetails[], MATCH(ZACKS_Screener[Ticker], YahooDetails[Ticker],0), 3)</f>
        <v>Healthcare</v>
      </c>
      <c r="N1440" s="6" t="str">
        <f>INDEX(YahooDetails[], MATCH(ZACKS_Screener[Ticker], YahooDetails[Ticker],0), 2)</f>
        <v>Biotechnology</v>
      </c>
      <c r="O144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0.4595635430038511</v>
      </c>
      <c r="P144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0.28741092636579574</v>
      </c>
      <c r="Q1440" s="17">
        <f>IFERROR(ZACKS_Screener[[#This Row],[Price]]/ZACKS_Screener[[#This Row],[EPS1]], "")</f>
        <v>-9.9596199524940623</v>
      </c>
      <c r="R1440" s="17">
        <f>IFERROR(ZACKS_Screener[[#This Row],[Price]]/ZACKS_Screener[[#This Row],[EPS2]], "")</f>
        <v>-13.976666666666667</v>
      </c>
      <c r="S1440" s="17">
        <f>IFERROR(ZACKS_Screener[[#This Row],[PE1]]/(ZACKS_Screener[[#This Row],[EG1]]*100), "")</f>
        <v>-0.2167191045528736</v>
      </c>
      <c r="T1440" s="17">
        <f>IFERROR(ZACKS_Screener[[#This Row],[PE2]]/(ZACKS_Screener[[#This Row],[EG2]]*100), "")</f>
        <v>-0.48629559228650138</v>
      </c>
      <c r="U1440"/>
    </row>
    <row r="1441" spans="1:21" x14ac:dyDescent="0.25">
      <c r="A1441" s="20" t="s">
        <v>4118</v>
      </c>
      <c r="B1441" s="34">
        <v>2415.67</v>
      </c>
      <c r="C1441" s="6" t="s">
        <v>4117</v>
      </c>
      <c r="D1441" s="6" t="s">
        <v>22</v>
      </c>
      <c r="E1441" s="6" t="s">
        <v>223</v>
      </c>
      <c r="F1441" s="6" t="s">
        <v>1503</v>
      </c>
      <c r="G1441">
        <v>12</v>
      </c>
      <c r="H1441">
        <v>202212</v>
      </c>
      <c r="I1441" s="8">
        <v>11.6</v>
      </c>
      <c r="J1441" s="8">
        <v>0.65</v>
      </c>
      <c r="K1441" s="8">
        <v>1.74</v>
      </c>
      <c r="L1441" s="8">
        <v>1.63</v>
      </c>
      <c r="M1441" s="35" t="str">
        <f>INDEX(YahooDetails[], MATCH(ZACKS_Screener[Ticker], YahooDetails[Ticker],0), 3)</f>
        <v>Energy</v>
      </c>
      <c r="N1441" s="6" t="str">
        <f>INDEX(YahooDetails[], MATCH(ZACKS_Screener[Ticker], YahooDetails[Ticker],0), 2)</f>
        <v>Oil &amp; Gas Drilling</v>
      </c>
      <c r="O144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1.6769230769230767</v>
      </c>
      <c r="P144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-6.3218390804597763E-2</v>
      </c>
      <c r="Q1441" s="17">
        <f>IFERROR(ZACKS_Screener[[#This Row],[Price]]/ZACKS_Screener[[#This Row],[EPS1]], "")</f>
        <v>6.6666666666666661</v>
      </c>
      <c r="R1441" s="17">
        <f>IFERROR(ZACKS_Screener[[#This Row],[Price]]/ZACKS_Screener[[#This Row],[EPS2]], "")</f>
        <v>7.1165644171779148</v>
      </c>
      <c r="S1441" s="17">
        <f>IFERROR(ZACKS_Screener[[#This Row],[PE1]]/(ZACKS_Screener[[#This Row],[EG1]]*100), "")</f>
        <v>3.9755351681957186E-2</v>
      </c>
      <c r="T1441" s="17">
        <f>IFERROR(ZACKS_Screener[[#This Row],[PE2]]/(ZACKS_Screener[[#This Row],[EG2]]*100), "")</f>
        <v>-1.1257110987172327</v>
      </c>
      <c r="U1441"/>
    </row>
    <row r="1442" spans="1:21" x14ac:dyDescent="0.25">
      <c r="A1442" s="20" t="s">
        <v>4120</v>
      </c>
      <c r="B1442" s="34">
        <v>2926.83</v>
      </c>
      <c r="C1442" s="6" t="s">
        <v>4119</v>
      </c>
      <c r="D1442" s="6" t="s">
        <v>22</v>
      </c>
      <c r="E1442" s="6" t="s">
        <v>330</v>
      </c>
      <c r="F1442" s="6" t="s">
        <v>331</v>
      </c>
      <c r="G1442">
        <v>6</v>
      </c>
      <c r="H1442">
        <v>202206</v>
      </c>
      <c r="I1442" s="8">
        <v>8.26</v>
      </c>
      <c r="J1442" s="8">
        <v>-4.6399999999999997</v>
      </c>
      <c r="K1442" s="8">
        <v>-3.41</v>
      </c>
      <c r="L1442" s="8">
        <v>-1.43</v>
      </c>
      <c r="M1442" s="35" t="str">
        <f>INDEX(YahooDetails[], MATCH(ZACKS_Screener[Ticker], YahooDetails[Ticker],0), 3)</f>
        <v>Consumer Cyclical</v>
      </c>
      <c r="N1442" s="6" t="str">
        <f>INDEX(YahooDetails[], MATCH(ZACKS_Screener[Ticker], YahooDetails[Ticker],0), 2)</f>
        <v>Leisure</v>
      </c>
      <c r="O144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0.26508620689655166</v>
      </c>
      <c r="P144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0.58064516129032262</v>
      </c>
      <c r="Q1442" s="17">
        <f>IFERROR(ZACKS_Screener[[#This Row],[Price]]/ZACKS_Screener[[#This Row],[EPS1]], "")</f>
        <v>-2.4222873900293251</v>
      </c>
      <c r="R1442" s="17">
        <f>IFERROR(ZACKS_Screener[[#This Row],[Price]]/ZACKS_Screener[[#This Row],[EPS2]], "")</f>
        <v>-5.7762237762237767</v>
      </c>
      <c r="S1442" s="17">
        <f>IFERROR(ZACKS_Screener[[#This Row],[PE1]]/(ZACKS_Screener[[#This Row],[EG1]]*100), "")</f>
        <v>-9.1377345445008709E-2</v>
      </c>
      <c r="T1442" s="17">
        <f>IFERROR(ZACKS_Screener[[#This Row],[PE2]]/(ZACKS_Screener[[#This Row],[EG2]]*100), "")</f>
        <v>-9.9479409479409475E-2</v>
      </c>
      <c r="U1442"/>
    </row>
    <row r="1443" spans="1:21" x14ac:dyDescent="0.25">
      <c r="A1443" s="20" t="s">
        <v>2431</v>
      </c>
      <c r="B1443" s="34">
        <v>38710.089999999997</v>
      </c>
      <c r="C1443" s="6" t="s">
        <v>2430</v>
      </c>
      <c r="D1443" s="6" t="s">
        <v>13</v>
      </c>
      <c r="E1443" s="6" t="s">
        <v>37</v>
      </c>
      <c r="F1443" s="6" t="s">
        <v>89</v>
      </c>
      <c r="G1443">
        <v>12</v>
      </c>
      <c r="H1443">
        <v>202212</v>
      </c>
      <c r="I1443" s="8">
        <v>28.12</v>
      </c>
      <c r="J1443" s="8">
        <v>2.0099999999999998</v>
      </c>
      <c r="K1443" s="8">
        <v>2.2799999999999998</v>
      </c>
      <c r="L1443" s="8">
        <v>2.67</v>
      </c>
      <c r="M1443" s="35" t="str">
        <f>INDEX(YahooDetails[], MATCH(ZACKS_Screener[Ticker], YahooDetails[Ticker],0), 3)</f>
        <v>Financial Services</v>
      </c>
      <c r="N1443" s="6" t="str">
        <f>INDEX(YahooDetails[], MATCH(ZACKS_Screener[Ticker], YahooDetails[Ticker],0), 2)</f>
        <v>Insurance—Life</v>
      </c>
      <c r="O144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0.13432835820895525</v>
      </c>
      <c r="P144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0.17105263157894743</v>
      </c>
      <c r="Q1443" s="17">
        <f>IFERROR(ZACKS_Screener[[#This Row],[Price]]/ZACKS_Screener[[#This Row],[EPS1]], "")</f>
        <v>12.333333333333336</v>
      </c>
      <c r="R1443" s="17">
        <f>IFERROR(ZACKS_Screener[[#This Row],[Price]]/ZACKS_Screener[[#This Row],[EPS2]], "")</f>
        <v>10.531835205992509</v>
      </c>
      <c r="S1443" s="17">
        <f>IFERROR(ZACKS_Screener[[#This Row],[PE1]]/(ZACKS_Screener[[#This Row],[EG1]]*100), "")</f>
        <v>0.91814814814814816</v>
      </c>
      <c r="T1443" s="17">
        <f>IFERROR(ZACKS_Screener[[#This Row],[PE2]]/(ZACKS_Screener[[#This Row],[EG2]]*100), "")</f>
        <v>0.61570728896571569</v>
      </c>
      <c r="U1443"/>
    </row>
    <row r="1444" spans="1:21" x14ac:dyDescent="0.25">
      <c r="A1444" s="20" t="s">
        <v>2432</v>
      </c>
      <c r="B1444" s="34">
        <v>5164.1099999999997</v>
      </c>
      <c r="C1444" s="6" t="s">
        <v>2432</v>
      </c>
      <c r="D1444" s="6" t="s">
        <v>13</v>
      </c>
      <c r="E1444" s="6" t="s">
        <v>330</v>
      </c>
      <c r="F1444" s="6" t="s">
        <v>806</v>
      </c>
      <c r="G1444">
        <v>1</v>
      </c>
      <c r="H1444">
        <v>202301</v>
      </c>
      <c r="I1444" s="8">
        <v>82.34</v>
      </c>
      <c r="J1444" s="8">
        <v>8.9700000000000006</v>
      </c>
      <c r="K1444" s="8">
        <v>10.029999999999999</v>
      </c>
      <c r="L1444" s="8">
        <v>11.12</v>
      </c>
      <c r="M1444" s="35" t="str">
        <f>INDEX(YahooDetails[], MATCH(ZACKS_Screener[Ticker], YahooDetails[Ticker],0), 3)</f>
        <v>Consumer Cyclical</v>
      </c>
      <c r="N1444" s="6" t="str">
        <f>INDEX(YahooDetails[], MATCH(ZACKS_Screener[Ticker], YahooDetails[Ticker],0), 2)</f>
        <v>Apparel Manufacturing</v>
      </c>
      <c r="O144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0.11817168338907454</v>
      </c>
      <c r="P144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0.10867397806580259</v>
      </c>
      <c r="Q1444" s="17">
        <f>IFERROR(ZACKS_Screener[[#This Row],[Price]]/ZACKS_Screener[[#This Row],[EPS1]], "")</f>
        <v>8.2093718843469592</v>
      </c>
      <c r="R1444" s="17">
        <f>IFERROR(ZACKS_Screener[[#This Row],[Price]]/ZACKS_Screener[[#This Row],[EPS2]], "")</f>
        <v>7.404676258992807</v>
      </c>
      <c r="S1444" s="17">
        <f>IFERROR(ZACKS_Screener[[#This Row],[PE1]]/(ZACKS_Screener[[#This Row],[EG1]]*100), "")</f>
        <v>0.69469873398672</v>
      </c>
      <c r="T1444" s="17">
        <f>IFERROR(ZACKS_Screener[[#This Row],[PE2]]/(ZACKS_Screener[[#This Row],[EG2]]*100), "")</f>
        <v>0.68136608144676936</v>
      </c>
      <c r="U1444"/>
    </row>
    <row r="1445" spans="1:21" x14ac:dyDescent="0.25">
      <c r="A1445" s="20" t="s">
        <v>2434</v>
      </c>
      <c r="B1445" s="34">
        <v>26966.36</v>
      </c>
      <c r="C1445" s="6" t="s">
        <v>2433</v>
      </c>
      <c r="D1445" s="6" t="s">
        <v>13</v>
      </c>
      <c r="E1445" s="6" t="s">
        <v>26</v>
      </c>
      <c r="F1445" s="6" t="s">
        <v>82</v>
      </c>
      <c r="G1445">
        <v>12</v>
      </c>
      <c r="H1445">
        <v>202212</v>
      </c>
      <c r="I1445" s="8">
        <v>185.75</v>
      </c>
      <c r="J1445" s="8">
        <v>6.34</v>
      </c>
      <c r="K1445" s="8">
        <v>7.01</v>
      </c>
      <c r="L1445" s="8">
        <v>8.2100000000000009</v>
      </c>
      <c r="M1445" s="35" t="str">
        <f>INDEX(YahooDetails[], MATCH(ZACKS_Screener[Ticker], YahooDetails[Ticker],0), 3)</f>
        <v>Industrials</v>
      </c>
      <c r="N1445" s="6" t="str">
        <f>INDEX(YahooDetails[], MATCH(ZACKS_Screener[Ticker], YahooDetails[Ticker],0), 2)</f>
        <v>Engineering &amp; Construction</v>
      </c>
      <c r="O144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0.1056782334384858</v>
      </c>
      <c r="P144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0.17118402282453654</v>
      </c>
      <c r="Q1445" s="17">
        <f>IFERROR(ZACKS_Screener[[#This Row],[Price]]/ZACKS_Screener[[#This Row],[EPS1]], "")</f>
        <v>26.497860199714694</v>
      </c>
      <c r="R1445" s="17">
        <f>IFERROR(ZACKS_Screener[[#This Row],[Price]]/ZACKS_Screener[[#This Row],[EPS2]], "")</f>
        <v>22.624847746650424</v>
      </c>
      <c r="S1445" s="17">
        <f>IFERROR(ZACKS_Screener[[#This Row],[PE1]]/(ZACKS_Screener[[#This Row],[EG1]]*100), "")</f>
        <v>2.5074094577043455</v>
      </c>
      <c r="T1445" s="17">
        <f>IFERROR(ZACKS_Screener[[#This Row],[PE2]]/(ZACKS_Screener[[#This Row],[EG2]]*100), "")</f>
        <v>1.3216681892001609</v>
      </c>
      <c r="U1445"/>
    </row>
    <row r="1446" spans="1:21" x14ac:dyDescent="0.25">
      <c r="A1446" s="20" t="s">
        <v>2436</v>
      </c>
      <c r="B1446" s="34">
        <v>3778.78</v>
      </c>
      <c r="C1446" s="6" t="s">
        <v>2435</v>
      </c>
      <c r="D1446" s="6" t="s">
        <v>13</v>
      </c>
      <c r="E1446" s="6" t="s">
        <v>330</v>
      </c>
      <c r="F1446" s="6" t="s">
        <v>474</v>
      </c>
      <c r="G1446">
        <v>12</v>
      </c>
      <c r="H1446">
        <v>202212</v>
      </c>
      <c r="I1446" s="8">
        <v>18.93</v>
      </c>
      <c r="J1446" s="8">
        <v>0.85</v>
      </c>
      <c r="K1446" s="8">
        <v>0.86</v>
      </c>
      <c r="L1446" s="8">
        <v>1.02</v>
      </c>
      <c r="M1446" s="35" t="str">
        <f>INDEX(YahooDetails[], MATCH(ZACKS_Screener[Ticker], YahooDetails[Ticker],0), 3)</f>
        <v>Technology</v>
      </c>
      <c r="N1446" s="6" t="str">
        <f>INDEX(YahooDetails[], MATCH(ZACKS_Screener[Ticker], YahooDetails[Ticker],0), 2)</f>
        <v>Software—Application</v>
      </c>
      <c r="O144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1.1764705882352951E-2</v>
      </c>
      <c r="P144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0.186046511627907</v>
      </c>
      <c r="Q1446" s="17">
        <f>IFERROR(ZACKS_Screener[[#This Row],[Price]]/ZACKS_Screener[[#This Row],[EPS1]], "")</f>
        <v>22.011627906976745</v>
      </c>
      <c r="R1446" s="17">
        <f>IFERROR(ZACKS_Screener[[#This Row],[Price]]/ZACKS_Screener[[#This Row],[EPS2]], "")</f>
        <v>18.558823529411764</v>
      </c>
      <c r="S1446" s="17">
        <f>IFERROR(ZACKS_Screener[[#This Row],[PE1]]/(ZACKS_Screener[[#This Row],[EG1]]*100), "")</f>
        <v>18.709883720930218</v>
      </c>
      <c r="T1446" s="17">
        <f>IFERROR(ZACKS_Screener[[#This Row],[PE2]]/(ZACKS_Screener[[#This Row],[EG2]]*100), "")</f>
        <v>0.99753676470588226</v>
      </c>
      <c r="U1446"/>
    </row>
    <row r="1447" spans="1:21" x14ac:dyDescent="0.25">
      <c r="A1447" s="20" t="s">
        <v>2438</v>
      </c>
      <c r="B1447" s="34">
        <v>47177.18</v>
      </c>
      <c r="C1447" s="6" t="s">
        <v>2437</v>
      </c>
      <c r="D1447" s="6" t="s">
        <v>13</v>
      </c>
      <c r="E1447" s="6" t="s">
        <v>223</v>
      </c>
      <c r="F1447" s="6" t="s">
        <v>270</v>
      </c>
      <c r="G1447">
        <v>12</v>
      </c>
      <c r="H1447">
        <v>202212</v>
      </c>
      <c r="I1447" s="8">
        <v>201.84</v>
      </c>
      <c r="J1447" s="8">
        <v>30.57</v>
      </c>
      <c r="K1447" s="8">
        <v>20.58</v>
      </c>
      <c r="L1447" s="8">
        <v>22.36</v>
      </c>
      <c r="M1447" s="35" t="str">
        <f>INDEX(YahooDetails[], MATCH(ZACKS_Screener[Ticker], YahooDetails[Ticker],0), 3)</f>
        <v>Energy</v>
      </c>
      <c r="N1447" s="6" t="str">
        <f>INDEX(YahooDetails[], MATCH(ZACKS_Screener[Ticker], YahooDetails[Ticker],0), 2)</f>
        <v>Oil &amp; Gas E&amp;P</v>
      </c>
      <c r="O144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-0.32679097154072628</v>
      </c>
      <c r="P144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8.6491739552964103E-2</v>
      </c>
      <c r="Q1447" s="17">
        <f>IFERROR(ZACKS_Screener[[#This Row],[Price]]/ZACKS_Screener[[#This Row],[EPS1]], "")</f>
        <v>9.8075801749271143</v>
      </c>
      <c r="R1447" s="17">
        <f>IFERROR(ZACKS_Screener[[#This Row],[Price]]/ZACKS_Screener[[#This Row],[EPS2]], "")</f>
        <v>9.026833631484795</v>
      </c>
      <c r="S1447" s="17">
        <f>IFERROR(ZACKS_Screener[[#This Row],[PE1]]/(ZACKS_Screener[[#This Row],[EG1]]*100), "")</f>
        <v>-0.30011784379131312</v>
      </c>
      <c r="T1447" s="17">
        <f>IFERROR(ZACKS_Screener[[#This Row],[PE2]]/(ZACKS_Screener[[#This Row],[EG2]]*100), "")</f>
        <v>1.0436642479548144</v>
      </c>
      <c r="U1447"/>
    </row>
    <row r="1448" spans="1:21" x14ac:dyDescent="0.25">
      <c r="A1448" s="20" t="s">
        <v>2440</v>
      </c>
      <c r="B1448" s="34">
        <v>4162.7</v>
      </c>
      <c r="C1448" s="6" t="s">
        <v>2439</v>
      </c>
      <c r="D1448" s="6" t="s">
        <v>22</v>
      </c>
      <c r="E1448" s="6" t="s">
        <v>14</v>
      </c>
      <c r="F1448" s="6" t="s">
        <v>201</v>
      </c>
      <c r="G1448">
        <v>6</v>
      </c>
      <c r="H1448">
        <v>202206</v>
      </c>
      <c r="I1448" s="8">
        <v>23.58</v>
      </c>
      <c r="J1448" s="8">
        <v>0.21</v>
      </c>
      <c r="K1448" s="8">
        <v>0.36</v>
      </c>
      <c r="L1448" s="8">
        <v>0.44</v>
      </c>
      <c r="M1448" s="35" t="str">
        <f>INDEX(YahooDetails[], MATCH(ZACKS_Screener[Ticker], YahooDetails[Ticker],0), 3)</f>
        <v>Technology</v>
      </c>
      <c r="N1448" s="6" t="str">
        <f>INDEX(YahooDetails[], MATCH(ZACKS_Screener[Ticker], YahooDetails[Ticker],0), 2)</f>
        <v>Software—Application</v>
      </c>
      <c r="O144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0.7142857142857143</v>
      </c>
      <c r="P144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0.22222222222222227</v>
      </c>
      <c r="Q1448" s="17">
        <f>IFERROR(ZACKS_Screener[[#This Row],[Price]]/ZACKS_Screener[[#This Row],[EPS1]], "")</f>
        <v>65.5</v>
      </c>
      <c r="R1448" s="17">
        <f>IFERROR(ZACKS_Screener[[#This Row],[Price]]/ZACKS_Screener[[#This Row],[EPS2]], "")</f>
        <v>53.590909090909086</v>
      </c>
      <c r="S1448" s="17">
        <f>IFERROR(ZACKS_Screener[[#This Row],[PE1]]/(ZACKS_Screener[[#This Row],[EG1]]*100), "")</f>
        <v>0.91699999999999993</v>
      </c>
      <c r="T1448" s="17">
        <f>IFERROR(ZACKS_Screener[[#This Row],[PE2]]/(ZACKS_Screener[[#This Row],[EG2]]*100), "")</f>
        <v>2.4115909090909087</v>
      </c>
      <c r="U1448"/>
    </row>
    <row r="1449" spans="1:21" x14ac:dyDescent="0.25">
      <c r="A1449" s="20" t="s">
        <v>2442</v>
      </c>
      <c r="B1449" s="34">
        <v>76861.53</v>
      </c>
      <c r="C1449" s="6" t="s">
        <v>2441</v>
      </c>
      <c r="D1449" s="6" t="s">
        <v>22</v>
      </c>
      <c r="E1449" s="6" t="s">
        <v>14</v>
      </c>
      <c r="F1449" s="6" t="s">
        <v>201</v>
      </c>
      <c r="G1449">
        <v>12</v>
      </c>
      <c r="H1449">
        <v>202212</v>
      </c>
      <c r="I1449" s="8">
        <v>68.89</v>
      </c>
      <c r="J1449" s="8">
        <v>4.13</v>
      </c>
      <c r="K1449" s="8">
        <v>4.95</v>
      </c>
      <c r="L1449" s="8">
        <v>5.69</v>
      </c>
      <c r="M1449" s="35" t="str">
        <f>INDEX(YahooDetails[], MATCH(ZACKS_Screener[Ticker], YahooDetails[Ticker],0), 3)</f>
        <v>Financial Services</v>
      </c>
      <c r="N1449" s="6" t="str">
        <f>INDEX(YahooDetails[], MATCH(ZACKS_Screener[Ticker], YahooDetails[Ticker],0), 2)</f>
        <v>Credit Services</v>
      </c>
      <c r="O144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0.19854721549636811</v>
      </c>
      <c r="P144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0.14949494949494954</v>
      </c>
      <c r="Q1449" s="17">
        <f>IFERROR(ZACKS_Screener[[#This Row],[Price]]/ZACKS_Screener[[#This Row],[EPS1]], "")</f>
        <v>13.917171717171717</v>
      </c>
      <c r="R1449" s="17">
        <f>IFERROR(ZACKS_Screener[[#This Row],[Price]]/ZACKS_Screener[[#This Row],[EPS2]], "")</f>
        <v>12.107205623901582</v>
      </c>
      <c r="S1449" s="17">
        <f>IFERROR(ZACKS_Screener[[#This Row],[PE1]]/(ZACKS_Screener[[#This Row],[EG1]]*100), "")</f>
        <v>0.70095023404779477</v>
      </c>
      <c r="T1449" s="17">
        <f>IFERROR(ZACKS_Screener[[#This Row],[PE2]]/(ZACKS_Screener[[#This Row],[EG2]]*100), "")</f>
        <v>0.80987388970692986</v>
      </c>
      <c r="U1449"/>
    </row>
    <row r="1450" spans="1:21" x14ac:dyDescent="0.25">
      <c r="A1450" s="20" t="s">
        <v>4123</v>
      </c>
      <c r="B1450" s="34">
        <v>2522.5100000000002</v>
      </c>
      <c r="C1450" s="6" t="s">
        <v>4122</v>
      </c>
      <c r="D1450" s="6" t="s">
        <v>22</v>
      </c>
      <c r="E1450" s="6" t="s">
        <v>30</v>
      </c>
      <c r="F1450" s="6" t="s">
        <v>763</v>
      </c>
      <c r="G1450">
        <v>12</v>
      </c>
      <c r="H1450">
        <v>202212</v>
      </c>
      <c r="I1450" s="8">
        <v>72.78</v>
      </c>
      <c r="J1450" s="8">
        <v>2.94</v>
      </c>
      <c r="K1450" s="8">
        <v>2.74</v>
      </c>
      <c r="L1450" s="8">
        <v>3.15</v>
      </c>
      <c r="M1450" s="35" t="str">
        <f>INDEX(YahooDetails[], MATCH(ZACKS_Screener[Ticker], YahooDetails[Ticker],0), 3)</f>
        <v>Consumer Cyclical</v>
      </c>
      <c r="N1450" s="6" t="str">
        <f>INDEX(YahooDetails[], MATCH(ZACKS_Screener[Ticker], YahooDetails[Ticker],0), 2)</f>
        <v>Restaurants</v>
      </c>
      <c r="O145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-6.802721088435365E-2</v>
      </c>
      <c r="P145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0.14963503649635024</v>
      </c>
      <c r="Q1450" s="17">
        <f>IFERROR(ZACKS_Screener[[#This Row],[Price]]/ZACKS_Screener[[#This Row],[EPS1]], "")</f>
        <v>26.562043795620436</v>
      </c>
      <c r="R1450" s="17">
        <f>IFERROR(ZACKS_Screener[[#This Row],[Price]]/ZACKS_Screener[[#This Row],[EPS2]], "")</f>
        <v>23.104761904761904</v>
      </c>
      <c r="S1450" s="17">
        <f>IFERROR(ZACKS_Screener[[#This Row],[PE1]]/(ZACKS_Screener[[#This Row],[EG1]]*100), "")</f>
        <v>-3.9046204379562095</v>
      </c>
      <c r="T1450" s="17">
        <f>IFERROR(ZACKS_Screener[[#This Row],[PE2]]/(ZACKS_Screener[[#This Row],[EG2]]*100), "")</f>
        <v>1.5440743321718944</v>
      </c>
      <c r="U1450"/>
    </row>
    <row r="1451" spans="1:21" x14ac:dyDescent="0.25">
      <c r="A1451" s="20" t="s">
        <v>2444</v>
      </c>
      <c r="B1451" s="34">
        <v>133479.48000000001</v>
      </c>
      <c r="C1451" s="6" t="s">
        <v>2443</v>
      </c>
      <c r="D1451" s="6" t="s">
        <v>22</v>
      </c>
      <c r="E1451" s="6" t="s">
        <v>14</v>
      </c>
      <c r="F1451" s="6" t="s">
        <v>1129</v>
      </c>
      <c r="G1451">
        <v>9</v>
      </c>
      <c r="H1451">
        <v>202209</v>
      </c>
      <c r="I1451" s="8">
        <v>119.82</v>
      </c>
      <c r="J1451" s="8">
        <v>12.53</v>
      </c>
      <c r="K1451" s="8">
        <v>8.25</v>
      </c>
      <c r="L1451" s="8">
        <v>9.6999999999999993</v>
      </c>
      <c r="M1451" s="35" t="str">
        <f>INDEX(YahooDetails[], MATCH(ZACKS_Screener[Ticker], YahooDetails[Ticker],0), 3)</f>
        <v>Technology</v>
      </c>
      <c r="N1451" s="6" t="str">
        <f>INDEX(YahooDetails[], MATCH(ZACKS_Screener[Ticker], YahooDetails[Ticker],0), 2)</f>
        <v>Semiconductors</v>
      </c>
      <c r="O145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-0.34158020750199519</v>
      </c>
      <c r="P145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0.17575757575757567</v>
      </c>
      <c r="Q1451" s="17">
        <f>IFERROR(ZACKS_Screener[[#This Row],[Price]]/ZACKS_Screener[[#This Row],[EPS1]], "")</f>
        <v>14.523636363636363</v>
      </c>
      <c r="R1451" s="17">
        <f>IFERROR(ZACKS_Screener[[#This Row],[Price]]/ZACKS_Screener[[#This Row],[EPS2]], "")</f>
        <v>12.352577319587629</v>
      </c>
      <c r="S1451" s="17">
        <f>IFERROR(ZACKS_Screener[[#This Row],[PE1]]/(ZACKS_Screener[[#This Row],[EG1]]*100), "")</f>
        <v>-0.42518963466440102</v>
      </c>
      <c r="T1451" s="17">
        <f>IFERROR(ZACKS_Screener[[#This Row],[PE2]]/(ZACKS_Screener[[#This Row],[EG2]]*100), "")</f>
        <v>0.70281905439033099</v>
      </c>
      <c r="U1451"/>
    </row>
    <row r="1452" spans="1:21" x14ac:dyDescent="0.25">
      <c r="A1452" s="20" t="s">
        <v>2446</v>
      </c>
      <c r="B1452" s="34">
        <v>5819.1</v>
      </c>
      <c r="C1452" s="6" t="s">
        <v>2445</v>
      </c>
      <c r="D1452" s="6" t="s">
        <v>22</v>
      </c>
      <c r="E1452" s="6" t="s">
        <v>41</v>
      </c>
      <c r="F1452" s="6" t="s">
        <v>61</v>
      </c>
      <c r="G1452">
        <v>12</v>
      </c>
      <c r="H1452">
        <v>202212</v>
      </c>
      <c r="I1452" s="8">
        <v>87.33</v>
      </c>
      <c r="J1452" s="8">
        <v>13.8</v>
      </c>
      <c r="K1452" s="8">
        <v>5.26</v>
      </c>
      <c r="L1452" s="8">
        <v>5.68</v>
      </c>
      <c r="M1452" s="35" t="str">
        <f>INDEX(YahooDetails[], MATCH(ZACKS_Screener[Ticker], YahooDetails[Ticker],0), 3)</f>
        <v>Healthcare</v>
      </c>
      <c r="N1452" s="6" t="str">
        <f>INDEX(YahooDetails[], MATCH(ZACKS_Screener[Ticker], YahooDetails[Ticker],0), 2)</f>
        <v>Medical Devices</v>
      </c>
      <c r="O145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-0.61884057971014494</v>
      </c>
      <c r="P145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7.9847908745247137E-2</v>
      </c>
      <c r="Q1452" s="17">
        <f>IFERROR(ZACKS_Screener[[#This Row],[Price]]/ZACKS_Screener[[#This Row],[EPS1]], "")</f>
        <v>16.602661596958175</v>
      </c>
      <c r="R1452" s="17">
        <f>IFERROR(ZACKS_Screener[[#This Row],[Price]]/ZACKS_Screener[[#This Row],[EPS2]], "")</f>
        <v>15.375</v>
      </c>
      <c r="S1452" s="17">
        <f>IFERROR(ZACKS_Screener[[#This Row],[PE1]]/(ZACKS_Screener[[#This Row],[EG1]]*100), "")</f>
        <v>-0.26828656913117427</v>
      </c>
      <c r="T1452" s="17">
        <f>IFERROR(ZACKS_Screener[[#This Row],[PE2]]/(ZACKS_Screener[[#This Row],[EG2]]*100), "")</f>
        <v>1.9255357142857146</v>
      </c>
      <c r="U1452"/>
    </row>
    <row r="1453" spans="1:21" x14ac:dyDescent="0.25">
      <c r="A1453" s="20" t="s">
        <v>4125</v>
      </c>
      <c r="B1453" s="34">
        <v>2525.85</v>
      </c>
      <c r="C1453" s="6" t="s">
        <v>4124</v>
      </c>
      <c r="D1453" s="6" t="s">
        <v>22</v>
      </c>
      <c r="E1453" s="6" t="s">
        <v>85</v>
      </c>
      <c r="F1453" s="6" t="s">
        <v>286</v>
      </c>
      <c r="G1453">
        <v>12</v>
      </c>
      <c r="H1453">
        <v>202212</v>
      </c>
      <c r="I1453" s="8">
        <v>15.65</v>
      </c>
      <c r="J1453" s="8">
        <v>3.62</v>
      </c>
      <c r="K1453" s="8">
        <v>4.03</v>
      </c>
      <c r="L1453" s="8">
        <v>4.62</v>
      </c>
      <c r="M1453" s="35" t="str">
        <f>INDEX(YahooDetails[], MATCH(ZACKS_Screener[Ticker], YahooDetails[Ticker],0), 3)</f>
        <v>Financial Services</v>
      </c>
      <c r="N1453" s="6" t="str">
        <f>INDEX(YahooDetails[], MATCH(ZACKS_Screener[Ticker], YahooDetails[Ticker],0), 2)</f>
        <v>Credit Services</v>
      </c>
      <c r="O145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0.11325966850828732</v>
      </c>
      <c r="P145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0.1464019851116625</v>
      </c>
      <c r="Q1453" s="17">
        <f>IFERROR(ZACKS_Screener[[#This Row],[Price]]/ZACKS_Screener[[#This Row],[EPS1]], "")</f>
        <v>3.8833746898263026</v>
      </c>
      <c r="R1453" s="17">
        <f>IFERROR(ZACKS_Screener[[#This Row],[Price]]/ZACKS_Screener[[#This Row],[EPS2]], "")</f>
        <v>3.3874458874458875</v>
      </c>
      <c r="S1453" s="17">
        <f>IFERROR(ZACKS_Screener[[#This Row],[PE1]]/(ZACKS_Screener[[#This Row],[EG1]]*100), "")</f>
        <v>0.3428735701749076</v>
      </c>
      <c r="T1453" s="17">
        <f>IFERROR(ZACKS_Screener[[#This Row],[PE2]]/(ZACKS_Screener[[#This Row],[EG2]]*100), "")</f>
        <v>0.23137977841367677</v>
      </c>
      <c r="U1453"/>
    </row>
    <row r="1454" spans="1:21" x14ac:dyDescent="0.25">
      <c r="A1454" s="20" t="s">
        <v>2448</v>
      </c>
      <c r="B1454" s="34">
        <v>10490.9</v>
      </c>
      <c r="C1454" s="6" t="s">
        <v>2447</v>
      </c>
      <c r="D1454" s="6" t="s">
        <v>13</v>
      </c>
      <c r="E1454" s="6" t="s">
        <v>41</v>
      </c>
      <c r="F1454" s="6" t="s">
        <v>67</v>
      </c>
      <c r="G1454">
        <v>12</v>
      </c>
      <c r="H1454">
        <v>202212</v>
      </c>
      <c r="I1454" s="8">
        <v>46.07</v>
      </c>
      <c r="J1454" s="8">
        <v>2.38</v>
      </c>
      <c r="K1454" s="8">
        <v>2.12</v>
      </c>
      <c r="L1454" s="8">
        <v>2.2799999999999998</v>
      </c>
      <c r="M1454" s="35" t="str">
        <f>INDEX(YahooDetails[], MATCH(ZACKS_Screener[Ticker], YahooDetails[Ticker],0), 3)</f>
        <v>Healthcare</v>
      </c>
      <c r="N1454" s="6" t="str">
        <f>INDEX(YahooDetails[], MATCH(ZACKS_Screener[Ticker], YahooDetails[Ticker],0), 2)</f>
        <v>Diagnostics &amp; Research</v>
      </c>
      <c r="O145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-0.10924369747899151</v>
      </c>
      <c r="P145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7.5471698113207406E-2</v>
      </c>
      <c r="Q1454" s="17">
        <f>IFERROR(ZACKS_Screener[[#This Row],[Price]]/ZACKS_Screener[[#This Row],[EPS1]], "")</f>
        <v>21.731132075471699</v>
      </c>
      <c r="R1454" s="17">
        <f>IFERROR(ZACKS_Screener[[#This Row],[Price]]/ZACKS_Screener[[#This Row],[EPS2]], "")</f>
        <v>20.206140350877195</v>
      </c>
      <c r="S1454" s="17">
        <f>IFERROR(ZACKS_Screener[[#This Row],[PE1]]/(ZACKS_Screener[[#This Row],[EG1]]*100), "")</f>
        <v>-1.9892343976777955</v>
      </c>
      <c r="T1454" s="17">
        <f>IFERROR(ZACKS_Screener[[#This Row],[PE2]]/(ZACKS_Screener[[#This Row],[EG2]]*100), "")</f>
        <v>2.6773135964912336</v>
      </c>
      <c r="U1454"/>
    </row>
    <row r="1455" spans="1:21" x14ac:dyDescent="0.25">
      <c r="A1455" s="20" t="s">
        <v>2450</v>
      </c>
      <c r="B1455" s="34">
        <v>4754.05</v>
      </c>
      <c r="C1455" s="6" t="s">
        <v>2449</v>
      </c>
      <c r="D1455" s="6" t="s">
        <v>22</v>
      </c>
      <c r="E1455" s="6" t="s">
        <v>14</v>
      </c>
      <c r="F1455" s="6" t="s">
        <v>2451</v>
      </c>
      <c r="G1455">
        <v>12</v>
      </c>
      <c r="H1455">
        <v>202212</v>
      </c>
      <c r="I1455" s="8">
        <v>128.85</v>
      </c>
      <c r="J1455" s="8">
        <v>3.72</v>
      </c>
      <c r="K1455" s="8">
        <v>4.2300000000000004</v>
      </c>
      <c r="L1455" s="8">
        <v>4.6900000000000004</v>
      </c>
      <c r="M1455" s="35" t="str">
        <f>INDEX(YahooDetails[], MATCH(ZACKS_Screener[Ticker], YahooDetails[Ticker],0), 3)</f>
        <v>Technology</v>
      </c>
      <c r="N1455" s="6" t="str">
        <f>INDEX(YahooDetails[], MATCH(ZACKS_Screener[Ticker], YahooDetails[Ticker],0), 2)</f>
        <v>Software—Infrastructure</v>
      </c>
      <c r="O145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0.13709677419354843</v>
      </c>
      <c r="P145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0.10874704491725766</v>
      </c>
      <c r="Q1455" s="17">
        <f>IFERROR(ZACKS_Screener[[#This Row],[Price]]/ZACKS_Screener[[#This Row],[EPS1]], "")</f>
        <v>30.460992907801415</v>
      </c>
      <c r="R1455" s="17">
        <f>IFERROR(ZACKS_Screener[[#This Row],[Price]]/ZACKS_Screener[[#This Row],[EPS2]], "")</f>
        <v>27.473347547974409</v>
      </c>
      <c r="S1455" s="17">
        <f>IFERROR(ZACKS_Screener[[#This Row],[PE1]]/(ZACKS_Screener[[#This Row],[EG1]]*100), "")</f>
        <v>2.2218606591572789</v>
      </c>
      <c r="T1455" s="17">
        <f>IFERROR(ZACKS_Screener[[#This Row],[PE2]]/(ZACKS_Screener[[#This Row],[EG2]]*100), "")</f>
        <v>2.5263534810419954</v>
      </c>
      <c r="U1455"/>
    </row>
    <row r="1456" spans="1:21" x14ac:dyDescent="0.25">
      <c r="A1456" s="20" t="s">
        <v>2452</v>
      </c>
      <c r="B1456" s="34">
        <v>200932.77</v>
      </c>
      <c r="C1456" s="6" t="s">
        <v>90</v>
      </c>
      <c r="D1456" s="6" t="s">
        <v>22</v>
      </c>
      <c r="E1456" s="6" t="s">
        <v>37</v>
      </c>
      <c r="F1456" s="6" t="s">
        <v>92</v>
      </c>
      <c r="G1456">
        <v>12</v>
      </c>
      <c r="H1456">
        <v>202212</v>
      </c>
      <c r="I1456" s="8">
        <v>366.9</v>
      </c>
      <c r="J1456" s="8"/>
      <c r="M1456" s="35" t="str">
        <f>INDEX(YahooDetails[], MATCH(ZACKS_Screener[Ticker], YahooDetails[Ticker],0), 3)</f>
        <v/>
      </c>
      <c r="N1456" s="6" t="str">
        <f>INDEX(YahooDetails[], MATCH(ZACKS_Screener[Ticker], YahooDetails[Ticker],0), 2)</f>
        <v/>
      </c>
      <c r="O1456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456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456" s="17" t="str">
        <f>IFERROR(ZACKS_Screener[[#This Row],[Price]]/ZACKS_Screener[[#This Row],[EPS1]], "")</f>
        <v/>
      </c>
      <c r="R1456" s="17" t="str">
        <f>IFERROR(ZACKS_Screener[[#This Row],[Price]]/ZACKS_Screener[[#This Row],[EPS2]], "")</f>
        <v/>
      </c>
      <c r="S1456" s="17" t="str">
        <f>IFERROR(ZACKS_Screener[[#This Row],[PE1]]/(ZACKS_Screener[[#This Row],[EG1]]*100), "")</f>
        <v/>
      </c>
      <c r="T1456" s="17" t="str">
        <f>IFERROR(ZACKS_Screener[[#This Row],[PE2]]/(ZACKS_Screener[[#This Row],[EG2]]*100), "")</f>
        <v/>
      </c>
      <c r="U1456"/>
    </row>
    <row r="1457" spans="1:21" x14ac:dyDescent="0.25">
      <c r="A1457" s="20" t="s">
        <v>4127</v>
      </c>
      <c r="B1457" s="34">
        <v>2557.21</v>
      </c>
      <c r="C1457" s="6" t="s">
        <v>4126</v>
      </c>
      <c r="D1457" s="6" t="s">
        <v>22</v>
      </c>
      <c r="E1457" s="6" t="s">
        <v>30</v>
      </c>
      <c r="F1457" s="6" t="s">
        <v>256</v>
      </c>
      <c r="G1457">
        <v>12</v>
      </c>
      <c r="H1457">
        <v>202212</v>
      </c>
      <c r="I1457" s="8">
        <v>6.58</v>
      </c>
      <c r="J1457" s="8">
        <v>0.15</v>
      </c>
      <c r="M1457" s="35" t="str">
        <f>INDEX(YahooDetails[], MATCH(ZACKS_Screener[Ticker], YahooDetails[Ticker],0), 3)</f>
        <v>Consumer Cyclical</v>
      </c>
      <c r="N1457" s="6" t="str">
        <f>INDEX(YahooDetails[], MATCH(ZACKS_Screener[Ticker], YahooDetails[Ticker],0), 2)</f>
        <v>Internet Retail</v>
      </c>
      <c r="O145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457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457" s="17" t="str">
        <f>IFERROR(ZACKS_Screener[[#This Row],[Price]]/ZACKS_Screener[[#This Row],[EPS1]], "")</f>
        <v/>
      </c>
      <c r="R1457" s="17" t="str">
        <f>IFERROR(ZACKS_Screener[[#This Row],[Price]]/ZACKS_Screener[[#This Row],[EPS2]], "")</f>
        <v/>
      </c>
      <c r="S1457" s="17" t="str">
        <f>IFERROR(ZACKS_Screener[[#This Row],[PE1]]/(ZACKS_Screener[[#This Row],[EG1]]*100), "")</f>
        <v/>
      </c>
      <c r="T1457" s="17" t="str">
        <f>IFERROR(ZACKS_Screener[[#This Row],[PE2]]/(ZACKS_Screener[[#This Row],[EG2]]*100), "")</f>
        <v/>
      </c>
      <c r="U1457"/>
    </row>
    <row r="1458" spans="1:21" x14ac:dyDescent="0.25">
      <c r="A1458" s="20" t="s">
        <v>2454</v>
      </c>
      <c r="B1458" s="34">
        <v>10156.01</v>
      </c>
      <c r="C1458" s="6" t="s">
        <v>2453</v>
      </c>
      <c r="D1458" s="6" t="s">
        <v>22</v>
      </c>
      <c r="E1458" s="6" t="s">
        <v>14</v>
      </c>
      <c r="F1458" s="6" t="s">
        <v>2455</v>
      </c>
      <c r="G1458">
        <v>3</v>
      </c>
      <c r="H1458">
        <v>202303</v>
      </c>
      <c r="I1458" s="8">
        <v>102.86</v>
      </c>
      <c r="J1458" s="8">
        <v>5.92</v>
      </c>
      <c r="K1458" s="8">
        <v>4.6500000000000004</v>
      </c>
      <c r="L1458" s="8">
        <v>7.29</v>
      </c>
      <c r="M1458" s="35" t="str">
        <f>INDEX(YahooDetails[], MATCH(ZACKS_Screener[Ticker], YahooDetails[Ticker],0), 3)</f>
        <v>Technology</v>
      </c>
      <c r="N1458" s="6" t="str">
        <f>INDEX(YahooDetails[], MATCH(ZACKS_Screener[Ticker], YahooDetails[Ticker],0), 2)</f>
        <v>Semiconductors</v>
      </c>
      <c r="O145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-0.21452702702702695</v>
      </c>
      <c r="P145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0.56774193548387086</v>
      </c>
      <c r="Q1458" s="17">
        <f>IFERROR(ZACKS_Screener[[#This Row],[Price]]/ZACKS_Screener[[#This Row],[EPS1]], "")</f>
        <v>22.120430107526879</v>
      </c>
      <c r="R1458" s="17">
        <f>IFERROR(ZACKS_Screener[[#This Row],[Price]]/ZACKS_Screener[[#This Row],[EPS2]], "")</f>
        <v>14.109739368998628</v>
      </c>
      <c r="S1458" s="17">
        <f>IFERROR(ZACKS_Screener[[#This Row],[PE1]]/(ZACKS_Screener[[#This Row],[EG1]]*100), "")</f>
        <v>-1.0311255609177887</v>
      </c>
      <c r="T1458" s="17">
        <f>IFERROR(ZACKS_Screener[[#This Row],[PE2]]/(ZACKS_Screener[[#This Row],[EG2]]*100), "")</f>
        <v>0.24852381843122587</v>
      </c>
      <c r="U1458"/>
    </row>
    <row r="1459" spans="1:21" x14ac:dyDescent="0.25">
      <c r="A1459" s="20" t="s">
        <v>4129</v>
      </c>
      <c r="B1459" s="34">
        <v>3296.41</v>
      </c>
      <c r="C1459" s="6" t="s">
        <v>4128</v>
      </c>
      <c r="D1459" s="6" t="s">
        <v>13</v>
      </c>
      <c r="E1459" s="6" t="s">
        <v>107</v>
      </c>
      <c r="F1459" s="6" t="s">
        <v>108</v>
      </c>
      <c r="G1459">
        <v>12</v>
      </c>
      <c r="H1459">
        <v>202212</v>
      </c>
      <c r="I1459" s="8">
        <v>7.43</v>
      </c>
      <c r="J1459" s="8">
        <v>-0.95</v>
      </c>
      <c r="K1459" s="8">
        <v>-0.92</v>
      </c>
      <c r="L1459" s="8">
        <v>-0.92</v>
      </c>
      <c r="M1459" s="35" t="str">
        <f>INDEX(YahooDetails[], MATCH(ZACKS_Screener[Ticker], YahooDetails[Ticker],0), 3)</f>
        <v>Consumer Cyclical</v>
      </c>
      <c r="N1459" s="6" t="str">
        <f>INDEX(YahooDetails[], MATCH(ZACKS_Screener[Ticker], YahooDetails[Ticker],0), 2)</f>
        <v>Auto Parts</v>
      </c>
      <c r="O145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3.1578947368420963E-2</v>
      </c>
      <c r="P145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</v>
      </c>
      <c r="Q1459" s="17">
        <f>IFERROR(ZACKS_Screener[[#This Row],[Price]]/ZACKS_Screener[[#This Row],[EPS1]], "")</f>
        <v>-8.0760869565217384</v>
      </c>
      <c r="R1459" s="17">
        <f>IFERROR(ZACKS_Screener[[#This Row],[Price]]/ZACKS_Screener[[#This Row],[EPS2]], "")</f>
        <v>-8.0760869565217384</v>
      </c>
      <c r="S1459" s="17">
        <f>IFERROR(ZACKS_Screener[[#This Row],[PE1]]/(ZACKS_Screener[[#This Row],[EG1]]*100), "")</f>
        <v>-2.557427536231891</v>
      </c>
      <c r="T1459" s="17" t="str">
        <f>IFERROR(ZACKS_Screener[[#This Row],[PE2]]/(ZACKS_Screener[[#This Row],[EG2]]*100), "")</f>
        <v/>
      </c>
      <c r="U1459"/>
    </row>
    <row r="1460" spans="1:21" x14ac:dyDescent="0.25">
      <c r="A1460" s="20" t="s">
        <v>2457</v>
      </c>
      <c r="B1460" s="34">
        <v>23750.43</v>
      </c>
      <c r="C1460" s="6" t="s">
        <v>2456</v>
      </c>
      <c r="D1460" s="6" t="s">
        <v>13</v>
      </c>
      <c r="E1460" s="6" t="s">
        <v>30</v>
      </c>
      <c r="F1460" s="6" t="s">
        <v>763</v>
      </c>
      <c r="G1460">
        <v>12</v>
      </c>
      <c r="H1460">
        <v>202212</v>
      </c>
      <c r="I1460" s="8">
        <v>76.12</v>
      </c>
      <c r="J1460" s="8">
        <v>3.14</v>
      </c>
      <c r="K1460" s="8">
        <v>3.08</v>
      </c>
      <c r="L1460" s="8">
        <v>3.33</v>
      </c>
      <c r="M1460" s="35" t="str">
        <f>INDEX(YahooDetails[], MATCH(ZACKS_Screener[Ticker], YahooDetails[Ticker],0), 3)</f>
        <v>Consumer Cyclical</v>
      </c>
      <c r="N1460" s="6" t="str">
        <f>INDEX(YahooDetails[], MATCH(ZACKS_Screener[Ticker], YahooDetails[Ticker],0), 2)</f>
        <v>Restaurants</v>
      </c>
      <c r="O146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-1.9108280254777087E-2</v>
      </c>
      <c r="P146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8.1168831168831168E-2</v>
      </c>
      <c r="Q1460" s="17">
        <f>IFERROR(ZACKS_Screener[[#This Row],[Price]]/ZACKS_Screener[[#This Row],[EPS1]], "")</f>
        <v>24.714285714285715</v>
      </c>
      <c r="R1460" s="17">
        <f>IFERROR(ZACKS_Screener[[#This Row],[Price]]/ZACKS_Screener[[#This Row],[EPS2]], "")</f>
        <v>22.858858858858859</v>
      </c>
      <c r="S1460" s="17">
        <f>IFERROR(ZACKS_Screener[[#This Row],[PE1]]/(ZACKS_Screener[[#This Row],[EG1]]*100), "")</f>
        <v>-12.933809523809513</v>
      </c>
      <c r="T1460" s="17">
        <f>IFERROR(ZACKS_Screener[[#This Row],[PE2]]/(ZACKS_Screener[[#This Row],[EG2]]*100), "")</f>
        <v>2.8162114114114116</v>
      </c>
      <c r="U1460"/>
    </row>
    <row r="1461" spans="1:21" x14ac:dyDescent="0.25">
      <c r="A1461" s="20" t="s">
        <v>2459</v>
      </c>
      <c r="B1461" s="34">
        <v>3805.39</v>
      </c>
      <c r="C1461" s="6" t="s">
        <v>2458</v>
      </c>
      <c r="D1461" s="6" t="s">
        <v>13</v>
      </c>
      <c r="E1461" s="6" t="s">
        <v>23</v>
      </c>
      <c r="F1461" s="6" t="s">
        <v>186</v>
      </c>
      <c r="G1461">
        <v>12</v>
      </c>
      <c r="H1461">
        <v>202212</v>
      </c>
      <c r="I1461" s="8">
        <v>81.849999999999994</v>
      </c>
      <c r="J1461" s="8">
        <v>16.37</v>
      </c>
      <c r="K1461" s="8">
        <v>11.82</v>
      </c>
      <c r="L1461" s="8">
        <v>10.81</v>
      </c>
      <c r="M1461" s="35" t="str">
        <f>INDEX(YahooDetails[], MATCH(ZACKS_Screener[Ticker], YahooDetails[Ticker],0), 3)</f>
        <v>Industrials</v>
      </c>
      <c r="N1461" s="6" t="str">
        <f>INDEX(YahooDetails[], MATCH(ZACKS_Screener[Ticker], YahooDetails[Ticker],0), 2)</f>
        <v>Rental &amp; Leasing Services</v>
      </c>
      <c r="O146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-0.27794746487477096</v>
      </c>
      <c r="P146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-8.5448392554991523E-2</v>
      </c>
      <c r="Q1461" s="17">
        <f>IFERROR(ZACKS_Screener[[#This Row],[Price]]/ZACKS_Screener[[#This Row],[EPS1]], "")</f>
        <v>6.9247038917089672</v>
      </c>
      <c r="R1461" s="17">
        <f>IFERROR(ZACKS_Screener[[#This Row],[Price]]/ZACKS_Screener[[#This Row],[EPS2]], "")</f>
        <v>7.5716928769657716</v>
      </c>
      <c r="S1461" s="17">
        <f>IFERROR(ZACKS_Screener[[#This Row],[PE1]]/(ZACKS_Screener[[#This Row],[EG1]]*100), "")</f>
        <v>-0.24913714880719953</v>
      </c>
      <c r="T1461" s="17">
        <f>IFERROR(ZACKS_Screener[[#This Row],[PE2]]/(ZACKS_Screener[[#This Row],[EG2]]*100), "")</f>
        <v>-0.88611296837361819</v>
      </c>
      <c r="U1461"/>
    </row>
    <row r="1462" spans="1:21" x14ac:dyDescent="0.25">
      <c r="A1462" s="20" t="s">
        <v>2461</v>
      </c>
      <c r="B1462" s="34">
        <v>3549.93</v>
      </c>
      <c r="C1462" s="6" t="s">
        <v>2460</v>
      </c>
      <c r="D1462" s="6" t="s">
        <v>22</v>
      </c>
      <c r="E1462" s="6" t="s">
        <v>41</v>
      </c>
      <c r="F1462" s="6" t="s">
        <v>67</v>
      </c>
      <c r="G1462">
        <v>12</v>
      </c>
      <c r="H1462">
        <v>202212</v>
      </c>
      <c r="I1462" s="8">
        <v>50.13</v>
      </c>
      <c r="J1462" s="8">
        <v>-10.119999999999999</v>
      </c>
      <c r="K1462" s="8">
        <v>-8.35</v>
      </c>
      <c r="L1462" s="8">
        <v>-6.87</v>
      </c>
      <c r="M1462" s="35" t="str">
        <f>INDEX(YahooDetails[], MATCH(ZACKS_Screener[Ticker], YahooDetails[Ticker],0), 3)</f>
        <v>Healthcare</v>
      </c>
      <c r="N1462" s="6" t="str">
        <f>INDEX(YahooDetails[], MATCH(ZACKS_Screener[Ticker], YahooDetails[Ticker],0), 2)</f>
        <v>Biotechnology</v>
      </c>
      <c r="O146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0.17490118577075095</v>
      </c>
      <c r="P146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0.17724550898203589</v>
      </c>
      <c r="Q1462" s="17">
        <f>IFERROR(ZACKS_Screener[[#This Row],[Price]]/ZACKS_Screener[[#This Row],[EPS1]], "")</f>
        <v>-6.0035928143712578</v>
      </c>
      <c r="R1462" s="17">
        <f>IFERROR(ZACKS_Screener[[#This Row],[Price]]/ZACKS_Screener[[#This Row],[EPS2]], "")</f>
        <v>-7.2969432314410483</v>
      </c>
      <c r="S1462" s="17">
        <f>IFERROR(ZACKS_Screener[[#This Row],[PE1]]/(ZACKS_Screener[[#This Row],[EG1]]*100), "")</f>
        <v>-0.34325626712676355</v>
      </c>
      <c r="T1462" s="17">
        <f>IFERROR(ZACKS_Screener[[#This Row],[PE2]]/(ZACKS_Screener[[#This Row],[EG2]]*100), "")</f>
        <v>-0.41168564853062678</v>
      </c>
      <c r="U1462"/>
    </row>
    <row r="1463" spans="1:21" x14ac:dyDescent="0.25">
      <c r="A1463" s="20" t="s">
        <v>2462</v>
      </c>
      <c r="B1463" s="34">
        <v>10395.700000000001</v>
      </c>
      <c r="C1463" s="6" t="s">
        <v>4131</v>
      </c>
      <c r="D1463" s="6" t="s">
        <v>13</v>
      </c>
      <c r="E1463" s="6" t="s">
        <v>85</v>
      </c>
      <c r="F1463" s="6" t="s">
        <v>981</v>
      </c>
      <c r="G1463">
        <v>12</v>
      </c>
      <c r="H1463">
        <v>202212</v>
      </c>
      <c r="I1463" s="8">
        <v>57.15</v>
      </c>
      <c r="J1463" s="8">
        <v>2.41</v>
      </c>
      <c r="K1463" s="8">
        <v>2.71</v>
      </c>
      <c r="L1463" s="8">
        <v>3.19</v>
      </c>
      <c r="M1463" s="35" t="str">
        <f>INDEX(YahooDetails[], MATCH(ZACKS_Screener[Ticker], YahooDetails[Ticker],0), 3)</f>
        <v>Industrials</v>
      </c>
      <c r="N1463" s="6" t="str">
        <f>INDEX(YahooDetails[], MATCH(ZACKS_Screener[Ticker], YahooDetails[Ticker],0), 2)</f>
        <v>Specialty Business Services</v>
      </c>
      <c r="O146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0.12448132780082979</v>
      </c>
      <c r="P146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0.17712177121771217</v>
      </c>
      <c r="Q1463" s="17">
        <f>IFERROR(ZACKS_Screener[[#This Row],[Price]]/ZACKS_Screener[[#This Row],[EPS1]], "")</f>
        <v>21.088560885608857</v>
      </c>
      <c r="R1463" s="17">
        <f>IFERROR(ZACKS_Screener[[#This Row],[Price]]/ZACKS_Screener[[#This Row],[EPS2]], "")</f>
        <v>17.915360501567399</v>
      </c>
      <c r="S1463" s="17">
        <f>IFERROR(ZACKS_Screener[[#This Row],[PE1]]/(ZACKS_Screener[[#This Row],[EG1]]*100), "")</f>
        <v>1.6941143911439127</v>
      </c>
      <c r="T1463" s="17">
        <f>IFERROR(ZACKS_Screener[[#This Row],[PE2]]/(ZACKS_Screener[[#This Row],[EG2]]*100), "")</f>
        <v>1.0114713949843261</v>
      </c>
      <c r="U1463"/>
    </row>
    <row r="1464" spans="1:21" x14ac:dyDescent="0.25">
      <c r="A1464" s="20" t="s">
        <v>2464</v>
      </c>
      <c r="B1464" s="34">
        <v>6051.17</v>
      </c>
      <c r="C1464" s="6" t="s">
        <v>2463</v>
      </c>
      <c r="D1464" s="6" t="s">
        <v>13</v>
      </c>
      <c r="E1464" s="6" t="s">
        <v>18</v>
      </c>
      <c r="F1464" s="6" t="s">
        <v>171</v>
      </c>
      <c r="G1464">
        <v>3</v>
      </c>
      <c r="H1464">
        <v>202303</v>
      </c>
      <c r="I1464" s="8">
        <v>208.48</v>
      </c>
      <c r="J1464" s="8">
        <v>7.48</v>
      </c>
      <c r="K1464" s="8">
        <v>8.18</v>
      </c>
      <c r="L1464" s="8">
        <v>8.98</v>
      </c>
      <c r="M1464" s="35" t="str">
        <f>INDEX(YahooDetails[], MATCH(ZACKS_Screener[Ticker], YahooDetails[Ticker],0), 3)</f>
        <v>Industrials</v>
      </c>
      <c r="N1464" s="6" t="str">
        <f>INDEX(YahooDetails[], MATCH(ZACKS_Screener[Ticker], YahooDetails[Ticker],0), 2)</f>
        <v>Tools &amp; Accessories</v>
      </c>
      <c r="O146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9.3582887700534662E-2</v>
      </c>
      <c r="P146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9.7799511002445078E-2</v>
      </c>
      <c r="Q1464" s="17">
        <f>IFERROR(ZACKS_Screener[[#This Row],[Price]]/ZACKS_Screener[[#This Row],[EPS1]], "")</f>
        <v>25.486552567237162</v>
      </c>
      <c r="R1464" s="17">
        <f>IFERROR(ZACKS_Screener[[#This Row],[Price]]/ZACKS_Screener[[#This Row],[EPS2]], "")</f>
        <v>23.216035634743871</v>
      </c>
      <c r="S1464" s="17">
        <f>IFERROR(ZACKS_Screener[[#This Row],[PE1]]/(ZACKS_Screener[[#This Row],[EG1]]*100), "")</f>
        <v>2.7234201886133453</v>
      </c>
      <c r="T1464" s="17">
        <f>IFERROR(ZACKS_Screener[[#This Row],[PE2]]/(ZACKS_Screener[[#This Row],[EG2]]*100), "")</f>
        <v>2.3738396436525586</v>
      </c>
      <c r="U1464"/>
    </row>
    <row r="1465" spans="1:21" x14ac:dyDescent="0.25">
      <c r="A1465" s="20" t="s">
        <v>2466</v>
      </c>
      <c r="B1465" s="34">
        <v>25276.51</v>
      </c>
      <c r="C1465" s="6" t="s">
        <v>2465</v>
      </c>
      <c r="D1465" s="6" t="s">
        <v>13</v>
      </c>
      <c r="E1465" s="6" t="s">
        <v>330</v>
      </c>
      <c r="F1465" s="6" t="s">
        <v>606</v>
      </c>
      <c r="G1465">
        <v>12</v>
      </c>
      <c r="H1465">
        <v>202212</v>
      </c>
      <c r="I1465" s="8">
        <v>41.77</v>
      </c>
      <c r="J1465" s="8">
        <v>-1.55</v>
      </c>
      <c r="K1465" s="8">
        <v>-1.82</v>
      </c>
      <c r="L1465" s="8">
        <v>-1.83</v>
      </c>
      <c r="M1465" s="35" t="str">
        <f>INDEX(YahooDetails[], MATCH(ZACKS_Screener[Ticker], YahooDetails[Ticker],0), 3)</f>
        <v>Communication Services</v>
      </c>
      <c r="N1465" s="6" t="str">
        <f>INDEX(YahooDetails[], MATCH(ZACKS_Screener[Ticker], YahooDetails[Ticker],0), 2)</f>
        <v>Electronic Gaming &amp; Multimedia</v>
      </c>
      <c r="O146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-0.17419354838709677</v>
      </c>
      <c r="P146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-5.4945054945054993E-3</v>
      </c>
      <c r="Q1465" s="17">
        <f>IFERROR(ZACKS_Screener[[#This Row],[Price]]/ZACKS_Screener[[#This Row],[EPS1]], "")</f>
        <v>-22.950549450549453</v>
      </c>
      <c r="R1465" s="17">
        <f>IFERROR(ZACKS_Screener[[#This Row],[Price]]/ZACKS_Screener[[#This Row],[EPS2]], "")</f>
        <v>-22.825136612021858</v>
      </c>
      <c r="S1465" s="17">
        <f>IFERROR(ZACKS_Screener[[#This Row],[PE1]]/(ZACKS_Screener[[#This Row],[EG1]]*100), "")</f>
        <v>1.3175315425315428</v>
      </c>
      <c r="T1465" s="17">
        <f>IFERROR(ZACKS_Screener[[#This Row],[PE2]]/(ZACKS_Screener[[#This Row],[EG2]]*100), "")</f>
        <v>41.541748633879742</v>
      </c>
      <c r="U1465"/>
    </row>
    <row r="1466" spans="1:21" x14ac:dyDescent="0.25">
      <c r="A1466" s="20" t="s">
        <v>2468</v>
      </c>
      <c r="B1466" s="34">
        <v>22171.27</v>
      </c>
      <c r="C1466" s="6" t="s">
        <v>2467</v>
      </c>
      <c r="D1466" s="6" t="s">
        <v>13</v>
      </c>
      <c r="E1466" s="6" t="s">
        <v>330</v>
      </c>
      <c r="F1466" s="6" t="s">
        <v>613</v>
      </c>
      <c r="G1466">
        <v>12</v>
      </c>
      <c r="H1466">
        <v>202212</v>
      </c>
      <c r="I1466" s="8">
        <v>43.91</v>
      </c>
      <c r="J1466" s="8">
        <v>2.91</v>
      </c>
      <c r="K1466" s="8">
        <v>3.46</v>
      </c>
      <c r="L1466" s="8">
        <v>4.41</v>
      </c>
      <c r="M1466" s="35" t="str">
        <f>INDEX(YahooDetails[], MATCH(ZACKS_Screener[Ticker], YahooDetails[Ticker],0), 3)</f>
        <v>Communication Services</v>
      </c>
      <c r="N1466" s="6" t="str">
        <f>INDEX(YahooDetails[], MATCH(ZACKS_Screener[Ticker], YahooDetails[Ticker],0), 2)</f>
        <v>Telecom Services</v>
      </c>
      <c r="O146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0.18900343642611678</v>
      </c>
      <c r="P146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0.27456647398843936</v>
      </c>
      <c r="Q1466" s="17">
        <f>IFERROR(ZACKS_Screener[[#This Row],[Price]]/ZACKS_Screener[[#This Row],[EPS1]], "")</f>
        <v>12.690751445086704</v>
      </c>
      <c r="R1466" s="17">
        <f>IFERROR(ZACKS_Screener[[#This Row],[Price]]/ZACKS_Screener[[#This Row],[EPS2]], "")</f>
        <v>9.9569160997732418</v>
      </c>
      <c r="S1466" s="17">
        <f>IFERROR(ZACKS_Screener[[#This Row],[PE1]]/(ZACKS_Screener[[#This Row],[EG1]]*100), "")</f>
        <v>0.67145612191276949</v>
      </c>
      <c r="T1466" s="17">
        <f>IFERROR(ZACKS_Screener[[#This Row],[PE2]]/(ZACKS_Screener[[#This Row],[EG2]]*100), "")</f>
        <v>0.36264136531805691</v>
      </c>
      <c r="U1466"/>
    </row>
    <row r="1467" spans="1:21" x14ac:dyDescent="0.25">
      <c r="A1467" s="20" t="s">
        <v>2470</v>
      </c>
      <c r="B1467" s="34">
        <v>24704.16</v>
      </c>
      <c r="C1467" s="6" t="s">
        <v>2469</v>
      </c>
      <c r="D1467" s="6" t="s">
        <v>13</v>
      </c>
      <c r="E1467" s="6" t="s">
        <v>330</v>
      </c>
      <c r="F1467" s="6" t="s">
        <v>664</v>
      </c>
      <c r="G1467">
        <v>12</v>
      </c>
      <c r="H1467">
        <v>202212</v>
      </c>
      <c r="I1467" s="8">
        <v>96.6</v>
      </c>
      <c r="J1467" s="8">
        <v>-7.5</v>
      </c>
      <c r="K1467" s="8">
        <v>4.6900000000000004</v>
      </c>
      <c r="L1467" s="8">
        <v>6.81</v>
      </c>
      <c r="M1467" s="35" t="str">
        <f>INDEX(YahooDetails[], MATCH(ZACKS_Screener[Ticker], YahooDetails[Ticker],0), 3)</f>
        <v>Consumer Cyclical</v>
      </c>
      <c r="N1467" s="6" t="str">
        <f>INDEX(YahooDetails[], MATCH(ZACKS_Screener[Ticker], YahooDetails[Ticker],0), 2)</f>
        <v>Travel Services</v>
      </c>
      <c r="O146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46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0.45202558635394435</v>
      </c>
      <c r="Q1467" s="17">
        <f>IFERROR(ZACKS_Screener[[#This Row],[Price]]/ZACKS_Screener[[#This Row],[EPS1]], "")</f>
        <v>20.597014925373131</v>
      </c>
      <c r="R1467" s="17">
        <f>IFERROR(ZACKS_Screener[[#This Row],[Price]]/ZACKS_Screener[[#This Row],[EPS2]], "")</f>
        <v>14.185022026431717</v>
      </c>
      <c r="S1467" s="17">
        <f>IFERROR(ZACKS_Screener[[#This Row],[PE1]]/(ZACKS_Screener[[#This Row],[EG1]]*100), "")</f>
        <v>0.20597014925373131</v>
      </c>
      <c r="T1467" s="17">
        <f>IFERROR(ZACKS_Screener[[#This Row],[PE2]]/(ZACKS_Screener[[#This Row],[EG2]]*100), "")</f>
        <v>0.31381015709417354</v>
      </c>
      <c r="U1467"/>
    </row>
    <row r="1468" spans="1:21" x14ac:dyDescent="0.25">
      <c r="A1468" s="20" t="s">
        <v>2472</v>
      </c>
      <c r="B1468" s="34">
        <v>7360.37</v>
      </c>
      <c r="C1468" s="6" t="s">
        <v>2471</v>
      </c>
      <c r="D1468" s="6" t="s">
        <v>22</v>
      </c>
      <c r="E1468" s="6" t="s">
        <v>85</v>
      </c>
      <c r="F1468" s="6" t="s">
        <v>286</v>
      </c>
      <c r="G1468">
        <v>12</v>
      </c>
      <c r="H1468">
        <v>202212</v>
      </c>
      <c r="I1468" s="8">
        <v>17.600000000000001</v>
      </c>
      <c r="J1468" s="8">
        <v>-0.16</v>
      </c>
      <c r="K1468" s="8">
        <v>0.08</v>
      </c>
      <c r="L1468" s="8">
        <v>0.28999999999999998</v>
      </c>
      <c r="M1468" s="35" t="str">
        <f>INDEX(YahooDetails[], MATCH(ZACKS_Screener[Ticker], YahooDetails[Ticker],0), 3)</f>
        <v>Healthcare</v>
      </c>
      <c r="N1468" s="6" t="str">
        <f>INDEX(YahooDetails[], MATCH(ZACKS_Screener[Ticker], YahooDetails[Ticker],0), 2)</f>
        <v>Health Information Services</v>
      </c>
      <c r="O146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46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2.6249999999999996</v>
      </c>
      <c r="Q1468" s="17">
        <f>IFERROR(ZACKS_Screener[[#This Row],[Price]]/ZACKS_Screener[[#This Row],[EPS1]], "")</f>
        <v>220</v>
      </c>
      <c r="R1468" s="17">
        <f>IFERROR(ZACKS_Screener[[#This Row],[Price]]/ZACKS_Screener[[#This Row],[EPS2]], "")</f>
        <v>60.689655172413801</v>
      </c>
      <c r="S1468" s="17">
        <f>IFERROR(ZACKS_Screener[[#This Row],[PE1]]/(ZACKS_Screener[[#This Row],[EG1]]*100), "")</f>
        <v>2.2000000000000002</v>
      </c>
      <c r="T1468" s="17">
        <f>IFERROR(ZACKS_Screener[[#This Row],[PE2]]/(ZACKS_Screener[[#This Row],[EG2]]*100), "")</f>
        <v>0.23119868637110025</v>
      </c>
      <c r="U1468"/>
    </row>
    <row r="1469" spans="1:21" x14ac:dyDescent="0.25">
      <c r="A1469" s="20" t="s">
        <v>2474</v>
      </c>
      <c r="B1469" s="34">
        <v>3943.23</v>
      </c>
      <c r="C1469" s="6" t="s">
        <v>2473</v>
      </c>
      <c r="D1469" s="6" t="s">
        <v>13</v>
      </c>
      <c r="E1469" s="6" t="s">
        <v>37</v>
      </c>
      <c r="F1469" s="6" t="s">
        <v>89</v>
      </c>
      <c r="G1469">
        <v>12</v>
      </c>
      <c r="H1469">
        <v>202212</v>
      </c>
      <c r="I1469" s="8">
        <v>25.22</v>
      </c>
      <c r="J1469" s="8">
        <v>4.87</v>
      </c>
      <c r="K1469" s="8">
        <v>3.28</v>
      </c>
      <c r="L1469" s="8">
        <v>3.23</v>
      </c>
      <c r="M1469" s="35" t="str">
        <f>INDEX(YahooDetails[], MATCH(ZACKS_Screener[Ticker], YahooDetails[Ticker],0), 3)</f>
        <v>Financial Services</v>
      </c>
      <c r="N1469" s="6" t="str">
        <f>INDEX(YahooDetails[], MATCH(ZACKS_Screener[Ticker], YahooDetails[Ticker],0), 2)</f>
        <v>Insurance—Specialty</v>
      </c>
      <c r="O146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-0.32648870636550315</v>
      </c>
      <c r="P146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-1.5243902439024336E-2</v>
      </c>
      <c r="Q1469" s="17">
        <f>IFERROR(ZACKS_Screener[[#This Row],[Price]]/ZACKS_Screener[[#This Row],[EPS1]], "")</f>
        <v>7.6890243902439028</v>
      </c>
      <c r="R1469" s="17">
        <f>IFERROR(ZACKS_Screener[[#This Row],[Price]]/ZACKS_Screener[[#This Row],[EPS2]], "")</f>
        <v>7.8080495356037147</v>
      </c>
      <c r="S1469" s="17">
        <f>IFERROR(ZACKS_Screener[[#This Row],[PE1]]/(ZACKS_Screener[[#This Row],[EG1]]*100), "")</f>
        <v>-0.23550659610369687</v>
      </c>
      <c r="T1469" s="17">
        <f>IFERROR(ZACKS_Screener[[#This Row],[PE2]]/(ZACKS_Screener[[#This Row],[EG2]]*100), "")</f>
        <v>-5.1220804953560544</v>
      </c>
      <c r="U1469"/>
    </row>
    <row r="1470" spans="1:21" x14ac:dyDescent="0.25">
      <c r="A1470" s="20" t="s">
        <v>2476</v>
      </c>
      <c r="B1470" s="34">
        <v>10064.549999999999</v>
      </c>
      <c r="C1470" s="6" t="s">
        <v>2475</v>
      </c>
      <c r="D1470" s="6" t="s">
        <v>13</v>
      </c>
      <c r="E1470" s="6" t="s">
        <v>41</v>
      </c>
      <c r="F1470" s="6" t="s">
        <v>2477</v>
      </c>
      <c r="G1470">
        <v>3</v>
      </c>
      <c r="H1470">
        <v>202303</v>
      </c>
      <c r="I1470" s="8">
        <v>60.41</v>
      </c>
      <c r="J1470" s="8">
        <v>3.3</v>
      </c>
      <c r="K1470" s="8">
        <v>3.4</v>
      </c>
      <c r="L1470" s="8">
        <v>3.74</v>
      </c>
      <c r="M1470" s="35" t="str">
        <f>INDEX(YahooDetails[], MATCH(ZACKS_Screener[Ticker], YahooDetails[Ticker],0), 3)</f>
        <v>Healthcare</v>
      </c>
      <c r="N1470" s="6" t="str">
        <f>INDEX(YahooDetails[], MATCH(ZACKS_Screener[Ticker], YahooDetails[Ticker],0), 2)</f>
        <v>Drug Manufacturers—Specialty &amp; Generic</v>
      </c>
      <c r="O147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3.0303030303030332E-2</v>
      </c>
      <c r="P147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0.10000000000000009</v>
      </c>
      <c r="Q1470" s="17">
        <f>IFERROR(ZACKS_Screener[[#This Row],[Price]]/ZACKS_Screener[[#This Row],[EPS1]], "")</f>
        <v>17.767647058823528</v>
      </c>
      <c r="R1470" s="17">
        <f>IFERROR(ZACKS_Screener[[#This Row],[Price]]/ZACKS_Screener[[#This Row],[EPS2]], "")</f>
        <v>16.152406417112296</v>
      </c>
      <c r="S1470" s="17">
        <f>IFERROR(ZACKS_Screener[[#This Row],[PE1]]/(ZACKS_Screener[[#This Row],[EG1]]*100), "")</f>
        <v>5.8633235294117592</v>
      </c>
      <c r="T1470" s="17">
        <f>IFERROR(ZACKS_Screener[[#This Row],[PE2]]/(ZACKS_Screener[[#This Row],[EG2]]*100), "")</f>
        <v>1.6152406417112282</v>
      </c>
      <c r="U1470"/>
    </row>
    <row r="1471" spans="1:21" x14ac:dyDescent="0.25">
      <c r="A1471" s="20" t="s">
        <v>2479</v>
      </c>
      <c r="B1471" s="34">
        <v>13853.94</v>
      </c>
      <c r="C1471" s="6" t="s">
        <v>2478</v>
      </c>
      <c r="D1471" s="6" t="s">
        <v>13</v>
      </c>
      <c r="E1471" s="6" t="s">
        <v>37</v>
      </c>
      <c r="F1471" s="6" t="s">
        <v>70</v>
      </c>
      <c r="G1471">
        <v>12</v>
      </c>
      <c r="H1471">
        <v>202212</v>
      </c>
      <c r="I1471" s="8">
        <v>352.74</v>
      </c>
      <c r="J1471" s="8">
        <v>27.08</v>
      </c>
      <c r="K1471" s="8">
        <v>43.69</v>
      </c>
      <c r="L1471" s="8">
        <v>55.34</v>
      </c>
      <c r="M1471" s="35" t="str">
        <f>INDEX(YahooDetails[], MATCH(ZACKS_Screener[Ticker], YahooDetails[Ticker],0), 3)</f>
        <v>Financial Services</v>
      </c>
      <c r="N1471" s="6" t="str">
        <f>INDEX(YahooDetails[], MATCH(ZACKS_Screener[Ticker], YahooDetails[Ticker],0), 2)</f>
        <v>Insurance—Reinsurance</v>
      </c>
      <c r="O147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0.61336779911373707</v>
      </c>
      <c r="P147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0.26665140764477013</v>
      </c>
      <c r="Q1471" s="17">
        <f>IFERROR(ZACKS_Screener[[#This Row],[Price]]/ZACKS_Screener[[#This Row],[EPS1]], "")</f>
        <v>8.0737010757610452</v>
      </c>
      <c r="R1471" s="17">
        <f>IFERROR(ZACKS_Screener[[#This Row],[Price]]/ZACKS_Screener[[#This Row],[EPS2]], "")</f>
        <v>6.3740513191181787</v>
      </c>
      <c r="S1471" s="17">
        <f>IFERROR(ZACKS_Screener[[#This Row],[PE1]]/(ZACKS_Screener[[#This Row],[EG1]]*100), "")</f>
        <v>0.13162903379386462</v>
      </c>
      <c r="T1471" s="17">
        <f>IFERROR(ZACKS_Screener[[#This Row],[PE2]]/(ZACKS_Screener[[#This Row],[EG2]]*100), "")</f>
        <v>0.23904060268864641</v>
      </c>
      <c r="U1471"/>
    </row>
    <row r="1472" spans="1:21" x14ac:dyDescent="0.25">
      <c r="A1472" s="20" t="s">
        <v>2481</v>
      </c>
      <c r="B1472" s="34">
        <v>10371.58</v>
      </c>
      <c r="C1472" s="6" t="s">
        <v>2480</v>
      </c>
      <c r="D1472" s="6" t="s">
        <v>22</v>
      </c>
      <c r="E1472" s="6" t="s">
        <v>37</v>
      </c>
      <c r="F1472" s="6" t="s">
        <v>98</v>
      </c>
      <c r="G1472">
        <v>12</v>
      </c>
      <c r="H1472">
        <v>202212</v>
      </c>
      <c r="I1472" s="8">
        <v>60.66</v>
      </c>
      <c r="J1472" s="8">
        <v>3.83</v>
      </c>
      <c r="K1472" s="8">
        <v>4.1100000000000003</v>
      </c>
      <c r="L1472" s="8">
        <v>4.21</v>
      </c>
      <c r="M1472" s="35" t="str">
        <f>INDEX(YahooDetails[], MATCH(ZACKS_Screener[Ticker], YahooDetails[Ticker],0), 3)</f>
        <v>Real Estate</v>
      </c>
      <c r="N1472" s="6" t="str">
        <f>INDEX(YahooDetails[], MATCH(ZACKS_Screener[Ticker], YahooDetails[Ticker],0), 2)</f>
        <v>REIT—Retail</v>
      </c>
      <c r="O147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7.3107049608355151E-2</v>
      </c>
      <c r="P147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2.4330900243308914E-2</v>
      </c>
      <c r="Q1472" s="17">
        <f>IFERROR(ZACKS_Screener[[#This Row],[Price]]/ZACKS_Screener[[#This Row],[EPS1]], "")</f>
        <v>14.759124087591239</v>
      </c>
      <c r="R1472" s="17">
        <f>IFERROR(ZACKS_Screener[[#This Row],[Price]]/ZACKS_Screener[[#This Row],[EPS2]], "")</f>
        <v>14.408551068883609</v>
      </c>
      <c r="S1472" s="17">
        <f>IFERROR(ZACKS_Screener[[#This Row],[PE1]]/(ZACKS_Screener[[#This Row],[EG1]]*100), "")</f>
        <v>2.0188373305526572</v>
      </c>
      <c r="T1472" s="17">
        <f>IFERROR(ZACKS_Screener[[#This Row],[PE2]]/(ZACKS_Screener[[#This Row],[EG2]]*100), "")</f>
        <v>5.9219144893111846</v>
      </c>
      <c r="U1472"/>
    </row>
    <row r="1473" spans="1:21" x14ac:dyDescent="0.25">
      <c r="A1473" s="20" t="s">
        <v>2483</v>
      </c>
      <c r="B1473" s="34">
        <v>85406.2</v>
      </c>
      <c r="C1473" s="6" t="s">
        <v>2482</v>
      </c>
      <c r="D1473" s="6" t="s">
        <v>22</v>
      </c>
      <c r="E1473" s="6" t="s">
        <v>41</v>
      </c>
      <c r="F1473" s="6" t="s">
        <v>67</v>
      </c>
      <c r="G1473">
        <v>12</v>
      </c>
      <c r="H1473">
        <v>202212</v>
      </c>
      <c r="I1473" s="8">
        <v>781.21</v>
      </c>
      <c r="J1473" s="8">
        <v>44.98</v>
      </c>
      <c r="K1473" s="8">
        <v>41.35</v>
      </c>
      <c r="L1473" s="8">
        <v>42.33</v>
      </c>
      <c r="M1473" s="35" t="str">
        <f>INDEX(YahooDetails[], MATCH(ZACKS_Screener[Ticker], YahooDetails[Ticker],0), 3)</f>
        <v>Healthcare</v>
      </c>
      <c r="N1473" s="6" t="str">
        <f>INDEX(YahooDetails[], MATCH(ZACKS_Screener[Ticker], YahooDetails[Ticker],0), 2)</f>
        <v>Biotechnology</v>
      </c>
      <c r="O147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-8.0702534459759792E-2</v>
      </c>
      <c r="P147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2.3700120918984203E-2</v>
      </c>
      <c r="Q1473" s="17">
        <f>IFERROR(ZACKS_Screener[[#This Row],[Price]]/ZACKS_Screener[[#This Row],[EPS1]], "")</f>
        <v>18.892623941958888</v>
      </c>
      <c r="R1473" s="17">
        <f>IFERROR(ZACKS_Screener[[#This Row],[Price]]/ZACKS_Screener[[#This Row],[EPS2]], "")</f>
        <v>18.455232695487837</v>
      </c>
      <c r="S1473" s="17">
        <f>IFERROR(ZACKS_Screener[[#This Row],[PE1]]/(ZACKS_Screener[[#This Row],[EG1]]*100), "")</f>
        <v>-2.3410199033314378</v>
      </c>
      <c r="T1473" s="17">
        <f>IFERROR(ZACKS_Screener[[#This Row],[PE2]]/(ZACKS_Screener[[#This Row],[EG2]]*100), "")</f>
        <v>7.7869782852900462</v>
      </c>
      <c r="U1473"/>
    </row>
    <row r="1474" spans="1:21" x14ac:dyDescent="0.25">
      <c r="A1474" s="20" t="s">
        <v>2484</v>
      </c>
      <c r="B1474" s="34">
        <v>63240.94</v>
      </c>
      <c r="C1474" s="6" t="s">
        <v>2484</v>
      </c>
      <c r="D1474" s="6" t="s">
        <v>13</v>
      </c>
      <c r="E1474" s="6" t="s">
        <v>14</v>
      </c>
      <c r="F1474" s="6" t="s">
        <v>58</v>
      </c>
      <c r="G1474">
        <v>12</v>
      </c>
      <c r="H1474">
        <v>202212</v>
      </c>
      <c r="I1474" s="8">
        <v>33.31</v>
      </c>
      <c r="J1474" s="8">
        <v>1.26</v>
      </c>
      <c r="K1474" s="8">
        <v>1.36</v>
      </c>
      <c r="L1474" s="8">
        <v>1.52</v>
      </c>
      <c r="M1474" s="35" t="str">
        <f>INDEX(YahooDetails[], MATCH(ZACKS_Screener[Ticker], YahooDetails[Ticker],0), 3)</f>
        <v>Industrials</v>
      </c>
      <c r="N1474" s="6" t="str">
        <f>INDEX(YahooDetails[], MATCH(ZACKS_Screener[Ticker], YahooDetails[Ticker],0), 2)</f>
        <v>Specialty Business Services</v>
      </c>
      <c r="O147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7.936507936507943E-2</v>
      </c>
      <c r="P147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0.11764705882352934</v>
      </c>
      <c r="Q1474" s="17">
        <f>IFERROR(ZACKS_Screener[[#This Row],[Price]]/ZACKS_Screener[[#This Row],[EPS1]], "")</f>
        <v>24.492647058823529</v>
      </c>
      <c r="R1474" s="17">
        <f>IFERROR(ZACKS_Screener[[#This Row],[Price]]/ZACKS_Screener[[#This Row],[EPS2]], "")</f>
        <v>21.914473684210527</v>
      </c>
      <c r="S1474" s="17">
        <f>IFERROR(ZACKS_Screener[[#This Row],[PE1]]/(ZACKS_Screener[[#This Row],[EG1]]*100), "")</f>
        <v>3.0860735294117623</v>
      </c>
      <c r="T1474" s="17">
        <f>IFERROR(ZACKS_Screener[[#This Row],[PE2]]/(ZACKS_Screener[[#This Row],[EG2]]*100), "")</f>
        <v>1.8627302631578959</v>
      </c>
      <c r="U1474"/>
    </row>
    <row r="1475" spans="1:21" x14ac:dyDescent="0.25">
      <c r="A1475" s="20" t="s">
        <v>2486</v>
      </c>
      <c r="B1475" s="34">
        <v>3347.2</v>
      </c>
      <c r="C1475" s="6" t="s">
        <v>2485</v>
      </c>
      <c r="D1475" s="6" t="s">
        <v>22</v>
      </c>
      <c r="E1475" s="6" t="s">
        <v>85</v>
      </c>
      <c r="F1475" s="6" t="s">
        <v>981</v>
      </c>
      <c r="G1475">
        <v>12</v>
      </c>
      <c r="H1475">
        <v>202212</v>
      </c>
      <c r="I1475" s="8">
        <v>18.809999999999999</v>
      </c>
      <c r="J1475" s="8">
        <v>-0.68</v>
      </c>
      <c r="K1475" s="8">
        <v>-0.63</v>
      </c>
      <c r="L1475" s="8">
        <v>-0.53</v>
      </c>
      <c r="M1475" s="35" t="str">
        <f>INDEX(YahooDetails[], MATCH(ZACKS_Screener[Ticker], YahooDetails[Ticker],0), 3)</f>
        <v>Technology</v>
      </c>
      <c r="N1475" s="6" t="str">
        <f>INDEX(YahooDetails[], MATCH(ZACKS_Screener[Ticker], YahooDetails[Ticker],0), 2)</f>
        <v>Software—Infrastructure</v>
      </c>
      <c r="O147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7.352941176470594E-2</v>
      </c>
      <c r="P147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0.15873015873015869</v>
      </c>
      <c r="Q1475" s="17">
        <f>IFERROR(ZACKS_Screener[[#This Row],[Price]]/ZACKS_Screener[[#This Row],[EPS1]], "")</f>
        <v>-29.857142857142854</v>
      </c>
      <c r="R1475" s="17">
        <f>IFERROR(ZACKS_Screener[[#This Row],[Price]]/ZACKS_Screener[[#This Row],[EPS2]], "")</f>
        <v>-35.490566037735846</v>
      </c>
      <c r="S1475" s="17">
        <f>IFERROR(ZACKS_Screener[[#This Row],[PE1]]/(ZACKS_Screener[[#This Row],[EG1]]*100), "")</f>
        <v>-4.0605714285714249</v>
      </c>
      <c r="T1475" s="17">
        <f>IFERROR(ZACKS_Screener[[#This Row],[PE2]]/(ZACKS_Screener[[#This Row],[EG2]]*100), "")</f>
        <v>-2.2359056603773588</v>
      </c>
      <c r="U1475"/>
    </row>
    <row r="1476" spans="1:21" x14ac:dyDescent="0.25">
      <c r="A1476" s="20" t="s">
        <v>2488</v>
      </c>
      <c r="B1476" s="34">
        <v>3497.92</v>
      </c>
      <c r="C1476" s="6" t="s">
        <v>2487</v>
      </c>
      <c r="D1476" s="6" t="s">
        <v>22</v>
      </c>
      <c r="E1476" s="6" t="s">
        <v>41</v>
      </c>
      <c r="F1476" s="6" t="s">
        <v>67</v>
      </c>
      <c r="G1476">
        <v>12</v>
      </c>
      <c r="H1476">
        <v>202212</v>
      </c>
      <c r="I1476" s="8">
        <v>93.15</v>
      </c>
      <c r="J1476" s="8">
        <v>-8.19</v>
      </c>
      <c r="K1476" s="8">
        <v>-10.66</v>
      </c>
      <c r="L1476" s="8">
        <v>-4.28</v>
      </c>
      <c r="M1476" s="35" t="str">
        <f>INDEX(YahooDetails[], MATCH(ZACKS_Screener[Ticker], YahooDetails[Ticker],0), 3)</f>
        <v>Healthcare</v>
      </c>
      <c r="N1476" s="6" t="str">
        <f>INDEX(YahooDetails[], MATCH(ZACKS_Screener[Ticker], YahooDetails[Ticker],0), 2)</f>
        <v>Biotechnology</v>
      </c>
      <c r="O147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-0.30158730158730168</v>
      </c>
      <c r="P147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0.59849906191369606</v>
      </c>
      <c r="Q1476" s="17">
        <f>IFERROR(ZACKS_Screener[[#This Row],[Price]]/ZACKS_Screener[[#This Row],[EPS1]], "")</f>
        <v>-8.7382739212007507</v>
      </c>
      <c r="R1476" s="17">
        <f>IFERROR(ZACKS_Screener[[#This Row],[Price]]/ZACKS_Screener[[#This Row],[EPS2]], "")</f>
        <v>-21.764018691588785</v>
      </c>
      <c r="S1476" s="17">
        <f>IFERROR(ZACKS_Screener[[#This Row],[PE1]]/(ZACKS_Screener[[#This Row],[EG1]]*100), "")</f>
        <v>0.28974276686086692</v>
      </c>
      <c r="T1476" s="17">
        <f>IFERROR(ZACKS_Screener[[#This Row],[PE2]]/(ZACKS_Screener[[#This Row],[EG2]]*100), "")</f>
        <v>-0.3636433217121261</v>
      </c>
      <c r="U1476"/>
    </row>
    <row r="1477" spans="1:21" x14ac:dyDescent="0.25">
      <c r="A1477" s="20" t="s">
        <v>2490</v>
      </c>
      <c r="B1477" s="34">
        <v>10670.68</v>
      </c>
      <c r="C1477" s="6" t="s">
        <v>2489</v>
      </c>
      <c r="D1477" s="6" t="s">
        <v>13</v>
      </c>
      <c r="E1477" s="6" t="s">
        <v>37</v>
      </c>
      <c r="F1477" s="6" t="s">
        <v>250</v>
      </c>
      <c r="G1477">
        <v>12</v>
      </c>
      <c r="H1477">
        <v>202212</v>
      </c>
      <c r="I1477" s="8">
        <v>53.11</v>
      </c>
      <c r="J1477" s="8">
        <v>1.96</v>
      </c>
      <c r="K1477" s="8">
        <v>2.19</v>
      </c>
      <c r="L1477" s="8">
        <v>2.5299999999999998</v>
      </c>
      <c r="M1477" s="35" t="str">
        <f>INDEX(YahooDetails[], MATCH(ZACKS_Screener[Ticker], YahooDetails[Ticker],0), 3)</f>
        <v>Real Estate</v>
      </c>
      <c r="N1477" s="6" t="str">
        <f>INDEX(YahooDetails[], MATCH(ZACKS_Screener[Ticker], YahooDetails[Ticker],0), 2)</f>
        <v>REIT—Industrial</v>
      </c>
      <c r="O147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0.1173469387755102</v>
      </c>
      <c r="P147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0.15525114155251135</v>
      </c>
      <c r="Q1477" s="17">
        <f>IFERROR(ZACKS_Screener[[#This Row],[Price]]/ZACKS_Screener[[#This Row],[EPS1]], "")</f>
        <v>24.251141552511417</v>
      </c>
      <c r="R1477" s="17">
        <f>IFERROR(ZACKS_Screener[[#This Row],[Price]]/ZACKS_Screener[[#This Row],[EPS2]], "")</f>
        <v>20.992094861660082</v>
      </c>
      <c r="S1477" s="17">
        <f>IFERROR(ZACKS_Screener[[#This Row],[PE1]]/(ZACKS_Screener[[#This Row],[EG1]]*100), "")</f>
        <v>2.0666190192574945</v>
      </c>
      <c r="T1477" s="17">
        <f>IFERROR(ZACKS_Screener[[#This Row],[PE2]]/(ZACKS_Screener[[#This Row],[EG2]]*100), "")</f>
        <v>1.3521378749128117</v>
      </c>
      <c r="U1477"/>
    </row>
    <row r="1478" spans="1:21" x14ac:dyDescent="0.25">
      <c r="A1478" s="20" t="s">
        <v>2492</v>
      </c>
      <c r="B1478" s="34">
        <v>5888.65</v>
      </c>
      <c r="C1478" s="6" t="s">
        <v>2491</v>
      </c>
      <c r="D1478" s="6" t="s">
        <v>22</v>
      </c>
      <c r="E1478" s="6" t="s">
        <v>330</v>
      </c>
      <c r="F1478" s="6" t="s">
        <v>2493</v>
      </c>
      <c r="G1478">
        <v>12</v>
      </c>
      <c r="H1478">
        <v>202212</v>
      </c>
      <c r="I1478" s="8">
        <v>28.04</v>
      </c>
      <c r="J1478" s="8">
        <v>1.28</v>
      </c>
      <c r="K1478" s="8">
        <v>1.34</v>
      </c>
      <c r="L1478" s="8">
        <v>1.46</v>
      </c>
      <c r="M1478" s="35" t="str">
        <f>INDEX(YahooDetails[], MATCH(ZACKS_Screener[Ticker], YahooDetails[Ticker],0), 3)</f>
        <v>Consumer Cyclical</v>
      </c>
      <c r="N1478" s="6" t="str">
        <f>INDEX(YahooDetails[], MATCH(ZACKS_Screener[Ticker], YahooDetails[Ticker],0), 2)</f>
        <v>Packaging &amp; Containers</v>
      </c>
      <c r="O147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4.6875000000000042E-2</v>
      </c>
      <c r="P147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8.9552238805970061E-2</v>
      </c>
      <c r="Q1478" s="17">
        <f>IFERROR(ZACKS_Screener[[#This Row],[Price]]/ZACKS_Screener[[#This Row],[EPS1]], "")</f>
        <v>20.925373134328357</v>
      </c>
      <c r="R1478" s="17">
        <f>IFERROR(ZACKS_Screener[[#This Row],[Price]]/ZACKS_Screener[[#This Row],[EPS2]], "")</f>
        <v>19.205479452054796</v>
      </c>
      <c r="S1478" s="17">
        <f>IFERROR(ZACKS_Screener[[#This Row],[PE1]]/(ZACKS_Screener[[#This Row],[EG1]]*100), "")</f>
        <v>4.4640796019900453</v>
      </c>
      <c r="T1478" s="17">
        <f>IFERROR(ZACKS_Screener[[#This Row],[PE2]]/(ZACKS_Screener[[#This Row],[EG2]]*100), "")</f>
        <v>2.1446118721461214</v>
      </c>
      <c r="U1478"/>
    </row>
    <row r="1479" spans="1:21" x14ac:dyDescent="0.25">
      <c r="A1479" s="20" t="s">
        <v>4138</v>
      </c>
      <c r="B1479" s="34">
        <v>2617.16</v>
      </c>
      <c r="C1479" s="6" t="s">
        <v>4137</v>
      </c>
      <c r="D1479" s="6" t="s">
        <v>13</v>
      </c>
      <c r="E1479" s="6" t="s">
        <v>18</v>
      </c>
      <c r="F1479" s="6" t="s">
        <v>115</v>
      </c>
      <c r="G1479">
        <v>12</v>
      </c>
      <c r="H1479">
        <v>202212</v>
      </c>
      <c r="I1479" s="8">
        <v>17.79</v>
      </c>
      <c r="J1479" s="8">
        <v>1.9</v>
      </c>
      <c r="K1479" s="8">
        <v>1.91</v>
      </c>
      <c r="L1479" s="8">
        <v>2.17</v>
      </c>
      <c r="M1479" s="35" t="str">
        <f>INDEX(YahooDetails[], MATCH(ZACKS_Screener[Ticker], YahooDetails[Ticker],0), 3)</f>
        <v>Industrials</v>
      </c>
      <c r="N1479" s="6" t="str">
        <f>INDEX(YahooDetails[], MATCH(ZACKS_Screener[Ticker], YahooDetails[Ticker],0), 2)</f>
        <v>Security &amp; Protection Services</v>
      </c>
      <c r="O147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5.2631578947368472E-3</v>
      </c>
      <c r="P147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0.13612565445026178</v>
      </c>
      <c r="Q1479" s="17">
        <f>IFERROR(ZACKS_Screener[[#This Row],[Price]]/ZACKS_Screener[[#This Row],[EPS1]], "")</f>
        <v>9.3141361256544499</v>
      </c>
      <c r="R1479" s="17">
        <f>IFERROR(ZACKS_Screener[[#This Row],[Price]]/ZACKS_Screener[[#This Row],[EPS2]], "")</f>
        <v>8.1981566820276495</v>
      </c>
      <c r="S1479" s="17">
        <f>IFERROR(ZACKS_Screener[[#This Row],[PE1]]/(ZACKS_Screener[[#This Row],[EG1]]*100), "")</f>
        <v>17.696858638743436</v>
      </c>
      <c r="T1479" s="17">
        <f>IFERROR(ZACKS_Screener[[#This Row],[PE2]]/(ZACKS_Screener[[#This Row],[EG2]]*100), "")</f>
        <v>0.60224920241049273</v>
      </c>
      <c r="U1479"/>
    </row>
    <row r="1480" spans="1:21" x14ac:dyDescent="0.25">
      <c r="A1480" s="20" t="s">
        <v>2495</v>
      </c>
      <c r="B1480" s="34">
        <v>16767.63</v>
      </c>
      <c r="C1480" s="6" t="s">
        <v>2494</v>
      </c>
      <c r="D1480" s="6" t="s">
        <v>13</v>
      </c>
      <c r="E1480" s="6" t="s">
        <v>37</v>
      </c>
      <c r="F1480" s="6" t="s">
        <v>550</v>
      </c>
      <c r="G1480">
        <v>12</v>
      </c>
      <c r="H1480">
        <v>202212</v>
      </c>
      <c r="I1480" s="8">
        <v>17.87</v>
      </c>
      <c r="J1480" s="8">
        <v>2.37</v>
      </c>
      <c r="K1480" s="8">
        <v>2.38</v>
      </c>
      <c r="L1480" s="8">
        <v>2.2400000000000002</v>
      </c>
      <c r="M1480" s="35" t="str">
        <f>INDEX(YahooDetails[], MATCH(ZACKS_Screener[Ticker], YahooDetails[Ticker],0), 3)</f>
        <v>Financial Services</v>
      </c>
      <c r="N1480" s="6" t="str">
        <f>INDEX(YahooDetails[], MATCH(ZACKS_Screener[Ticker], YahooDetails[Ticker],0), 2)</f>
        <v>Banks—Regional</v>
      </c>
      <c r="O148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4.2194092827003314E-3</v>
      </c>
      <c r="P148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-5.8823529411764573E-2</v>
      </c>
      <c r="Q1480" s="17">
        <f>IFERROR(ZACKS_Screener[[#This Row],[Price]]/ZACKS_Screener[[#This Row],[EPS1]], "")</f>
        <v>7.5084033613445387</v>
      </c>
      <c r="R1480" s="17">
        <f>IFERROR(ZACKS_Screener[[#This Row],[Price]]/ZACKS_Screener[[#This Row],[EPS2]], "")</f>
        <v>7.9776785714285712</v>
      </c>
      <c r="S1480" s="17">
        <f>IFERROR(ZACKS_Screener[[#This Row],[PE1]]/(ZACKS_Screener[[#This Row],[EG1]]*100), "")</f>
        <v>17.794915966386938</v>
      </c>
      <c r="T1480" s="17">
        <f>IFERROR(ZACKS_Screener[[#This Row],[PE2]]/(ZACKS_Screener[[#This Row],[EG2]]*100), "")</f>
        <v>-1.3562053571428601</v>
      </c>
      <c r="U1480"/>
    </row>
    <row r="1481" spans="1:21" x14ac:dyDescent="0.25">
      <c r="A1481" s="20" t="s">
        <v>2497</v>
      </c>
      <c r="B1481" s="34">
        <v>9598.7099999999991</v>
      </c>
      <c r="C1481" s="6" t="s">
        <v>2496</v>
      </c>
      <c r="D1481" s="6" t="s">
        <v>13</v>
      </c>
      <c r="E1481" s="6" t="s">
        <v>37</v>
      </c>
      <c r="F1481" s="6" t="s">
        <v>127</v>
      </c>
      <c r="G1481">
        <v>12</v>
      </c>
      <c r="H1481">
        <v>202212</v>
      </c>
      <c r="I1481" s="8">
        <v>144.25</v>
      </c>
      <c r="J1481" s="8">
        <v>14.43</v>
      </c>
      <c r="K1481" s="8">
        <v>17.77</v>
      </c>
      <c r="L1481" s="8">
        <v>18.100000000000001</v>
      </c>
      <c r="M1481" s="35" t="str">
        <f>INDEX(YahooDetails[], MATCH(ZACKS_Screener[Ticker], YahooDetails[Ticker],0), 3)</f>
        <v>Financial Services</v>
      </c>
      <c r="N1481" s="6" t="str">
        <f>INDEX(YahooDetails[], MATCH(ZACKS_Screener[Ticker], YahooDetails[Ticker],0), 2)</f>
        <v>Insurance—Reinsurance</v>
      </c>
      <c r="O148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0.23146223146223147</v>
      </c>
      <c r="P148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1.857062464828373E-2</v>
      </c>
      <c r="Q1481" s="17">
        <f>IFERROR(ZACKS_Screener[[#This Row],[Price]]/ZACKS_Screener[[#This Row],[EPS1]], "")</f>
        <v>8.1176139561057958</v>
      </c>
      <c r="R1481" s="17">
        <f>IFERROR(ZACKS_Screener[[#This Row],[Price]]/ZACKS_Screener[[#This Row],[EPS2]], "")</f>
        <v>7.9696132596685079</v>
      </c>
      <c r="S1481" s="17">
        <f>IFERROR(ZACKS_Screener[[#This Row],[PE1]]/(ZACKS_Screener[[#This Row],[EG1]]*100), "")</f>
        <v>0.35071008798385217</v>
      </c>
      <c r="T1481" s="17">
        <f>IFERROR(ZACKS_Screener[[#This Row],[PE2]]/(ZACKS_Screener[[#This Row],[EG2]]*100), "")</f>
        <v>4.2915159886154113</v>
      </c>
      <c r="U1481"/>
    </row>
    <row r="1482" spans="1:21" x14ac:dyDescent="0.25">
      <c r="A1482" s="20" t="s">
        <v>2499</v>
      </c>
      <c r="B1482" s="34">
        <v>8416.58</v>
      </c>
      <c r="C1482" s="6" t="s">
        <v>2498</v>
      </c>
      <c r="D1482" s="6" t="s">
        <v>22</v>
      </c>
      <c r="E1482" s="6" t="s">
        <v>41</v>
      </c>
      <c r="F1482" s="6" t="s">
        <v>67</v>
      </c>
      <c r="G1482">
        <v>12</v>
      </c>
      <c r="H1482">
        <v>202212</v>
      </c>
      <c r="I1482" s="8">
        <v>151.16</v>
      </c>
      <c r="J1482" s="8">
        <v>3.28</v>
      </c>
      <c r="K1482" s="8">
        <v>2.37</v>
      </c>
      <c r="L1482" s="8">
        <v>3</v>
      </c>
      <c r="M1482" s="35" t="str">
        <f>INDEX(YahooDetails[], MATCH(ZACKS_Screener[Ticker], YahooDetails[Ticker],0), 3)</f>
        <v>Healthcare</v>
      </c>
      <c r="N1482" s="6" t="str">
        <f>INDEX(YahooDetails[], MATCH(ZACKS_Screener[Ticker], YahooDetails[Ticker],0), 2)</f>
        <v>Medical Instruments &amp; Supplies</v>
      </c>
      <c r="O148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-0.27743902439024382</v>
      </c>
      <c r="P148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0.2658227848101265</v>
      </c>
      <c r="Q1482" s="17">
        <f>IFERROR(ZACKS_Screener[[#This Row],[Price]]/ZACKS_Screener[[#This Row],[EPS1]], "")</f>
        <v>63.780590717299575</v>
      </c>
      <c r="R1482" s="17">
        <f>IFERROR(ZACKS_Screener[[#This Row],[Price]]/ZACKS_Screener[[#This Row],[EPS2]], "")</f>
        <v>50.386666666666663</v>
      </c>
      <c r="S1482" s="17">
        <f>IFERROR(ZACKS_Screener[[#This Row],[PE1]]/(ZACKS_Screener[[#This Row],[EG1]]*100), "")</f>
        <v>-2.2989048082718972</v>
      </c>
      <c r="T1482" s="17">
        <f>IFERROR(ZACKS_Screener[[#This Row],[PE2]]/(ZACKS_Screener[[#This Row],[EG2]]*100), "")</f>
        <v>1.8954984126984131</v>
      </c>
      <c r="U1482"/>
    </row>
    <row r="1483" spans="1:21" x14ac:dyDescent="0.25">
      <c r="A1483" s="20" t="s">
        <v>2501</v>
      </c>
      <c r="B1483" s="34">
        <v>7430.44</v>
      </c>
      <c r="C1483" s="6" t="s">
        <v>2500</v>
      </c>
      <c r="D1483" s="6" t="s">
        <v>22</v>
      </c>
      <c r="E1483" s="6" t="s">
        <v>130</v>
      </c>
      <c r="F1483" s="6" t="s">
        <v>131</v>
      </c>
      <c r="G1483">
        <v>12</v>
      </c>
      <c r="H1483">
        <v>202212</v>
      </c>
      <c r="I1483" s="8">
        <v>113.27</v>
      </c>
      <c r="J1483" s="8">
        <v>3.43</v>
      </c>
      <c r="K1483" s="8">
        <v>3.93</v>
      </c>
      <c r="L1483" s="8">
        <v>4.55</v>
      </c>
      <c r="M1483" s="35" t="str">
        <f>INDEX(YahooDetails[], MATCH(ZACKS_Screener[Ticker], YahooDetails[Ticker],0), 3)</f>
        <v>Basic Materials</v>
      </c>
      <c r="N1483" s="6" t="str">
        <f>INDEX(YahooDetails[], MATCH(ZACKS_Screener[Ticker], YahooDetails[Ticker],0), 2)</f>
        <v>Gold</v>
      </c>
      <c r="O148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0.14577259475218657</v>
      </c>
      <c r="P148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0.15776081424936378</v>
      </c>
      <c r="Q1483" s="17">
        <f>IFERROR(ZACKS_Screener[[#This Row],[Price]]/ZACKS_Screener[[#This Row],[EPS1]], "")</f>
        <v>28.82188295165394</v>
      </c>
      <c r="R1483" s="17">
        <f>IFERROR(ZACKS_Screener[[#This Row],[Price]]/ZACKS_Screener[[#This Row],[EPS2]], "")</f>
        <v>24.894505494505495</v>
      </c>
      <c r="S1483" s="17">
        <f>IFERROR(ZACKS_Screener[[#This Row],[PE1]]/(ZACKS_Screener[[#This Row],[EG1]]*100), "")</f>
        <v>1.9771811704834605</v>
      </c>
      <c r="T1483" s="17">
        <f>IFERROR(ZACKS_Screener[[#This Row],[PE2]]/(ZACKS_Screener[[#This Row],[EG2]]*100), "")</f>
        <v>1.5779904289259137</v>
      </c>
      <c r="U1483"/>
    </row>
    <row r="1484" spans="1:21" x14ac:dyDescent="0.25">
      <c r="A1484" s="6" t="s">
        <v>2502</v>
      </c>
      <c r="B1484" s="34">
        <v>6385.66</v>
      </c>
      <c r="C1484" s="6" t="s">
        <v>2502</v>
      </c>
      <c r="D1484" s="6" t="s">
        <v>13</v>
      </c>
      <c r="E1484" s="6" t="s">
        <v>51</v>
      </c>
      <c r="F1484" s="6" t="s">
        <v>76</v>
      </c>
      <c r="G1484">
        <v>1</v>
      </c>
      <c r="H1484">
        <v>202301</v>
      </c>
      <c r="I1484" s="8">
        <v>289.57</v>
      </c>
      <c r="J1484" s="8">
        <v>20.059999999999999</v>
      </c>
      <c r="K1484" s="8">
        <v>10.23</v>
      </c>
      <c r="L1484" s="8">
        <v>14.61</v>
      </c>
      <c r="M1484" s="35" t="str">
        <f>INDEX(YahooDetails[], MATCH(ZACKS_Screener[Ticker], YahooDetails[Ticker],0), 3)</f>
        <v>Consumer Cyclical</v>
      </c>
      <c r="N1484" s="6" t="str">
        <f>INDEX(YahooDetails[], MATCH(ZACKS_Screener[Ticker], YahooDetails[Ticker],0), 2)</f>
        <v>Specialty Retail</v>
      </c>
      <c r="O148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-0.49002991026919235</v>
      </c>
      <c r="P148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0.4281524926686216</v>
      </c>
      <c r="Q1484" s="17">
        <f>IFERROR(ZACKS_Screener[[#This Row],[Price]]/ZACKS_Screener[[#This Row],[EPS1]], "")</f>
        <v>28.30596285434995</v>
      </c>
      <c r="R1484" s="17">
        <f>IFERROR(ZACKS_Screener[[#This Row],[Price]]/ZACKS_Screener[[#This Row],[EPS2]], "")</f>
        <v>19.819986310746064</v>
      </c>
      <c r="S1484" s="17">
        <f>IFERROR(ZACKS_Screener[[#This Row],[PE1]]/(ZACKS_Screener[[#This Row],[EG1]]*100), "")</f>
        <v>-0.57763745153434398</v>
      </c>
      <c r="T1484" s="17">
        <f>IFERROR(ZACKS_Screener[[#This Row],[PE2]]/(ZACKS_Screener[[#This Row],[EG2]]*100), "")</f>
        <v>0.46291885835372665</v>
      </c>
      <c r="U1484"/>
    </row>
    <row r="1485" spans="1:21" x14ac:dyDescent="0.25">
      <c r="A1485" s="20" t="s">
        <v>2504</v>
      </c>
      <c r="B1485" s="34">
        <v>7711.51</v>
      </c>
      <c r="C1485" s="6" t="s">
        <v>2503</v>
      </c>
      <c r="D1485" s="6" t="s">
        <v>13</v>
      </c>
      <c r="E1485" s="6" t="s">
        <v>85</v>
      </c>
      <c r="F1485" s="6" t="s">
        <v>1898</v>
      </c>
      <c r="G1485">
        <v>12</v>
      </c>
      <c r="H1485">
        <v>202212</v>
      </c>
      <c r="I1485" s="8">
        <v>71.56</v>
      </c>
      <c r="J1485" s="8">
        <v>6.03</v>
      </c>
      <c r="K1485" s="8">
        <v>4.29</v>
      </c>
      <c r="L1485" s="8">
        <v>4.99</v>
      </c>
      <c r="M1485" s="35" t="str">
        <f>INDEX(YahooDetails[], MATCH(ZACKS_Screener[Ticker], YahooDetails[Ticker],0), 3)</f>
        <v>Industrials</v>
      </c>
      <c r="N1485" s="6" t="str">
        <f>INDEX(YahooDetails[], MATCH(ZACKS_Screener[Ticker], YahooDetails[Ticker],0), 2)</f>
        <v>Staffing &amp; Employment Services</v>
      </c>
      <c r="O148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-0.28855721393034828</v>
      </c>
      <c r="P148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0.16317016317016322</v>
      </c>
      <c r="Q1485" s="17">
        <f>IFERROR(ZACKS_Screener[[#This Row],[Price]]/ZACKS_Screener[[#This Row],[EPS1]], "")</f>
        <v>16.680652680652681</v>
      </c>
      <c r="R1485" s="17">
        <f>IFERROR(ZACKS_Screener[[#This Row],[Price]]/ZACKS_Screener[[#This Row],[EPS2]], "")</f>
        <v>14.340681362725451</v>
      </c>
      <c r="S1485" s="17">
        <f>IFERROR(ZACKS_Screener[[#This Row],[PE1]]/(ZACKS_Screener[[#This Row],[EG1]]*100), "")</f>
        <v>-0.57807089462261874</v>
      </c>
      <c r="T1485" s="17">
        <f>IFERROR(ZACKS_Screener[[#This Row],[PE2]]/(ZACKS_Screener[[#This Row],[EG2]]*100), "")</f>
        <v>0.87887890065845953</v>
      </c>
      <c r="U1485"/>
    </row>
    <row r="1486" spans="1:21" x14ac:dyDescent="0.25">
      <c r="A1486" s="20" t="s">
        <v>2506</v>
      </c>
      <c r="B1486" s="34">
        <v>5510.12</v>
      </c>
      <c r="C1486" s="6" t="s">
        <v>2505</v>
      </c>
      <c r="D1486" s="6" t="s">
        <v>13</v>
      </c>
      <c r="E1486" s="6" t="s">
        <v>37</v>
      </c>
      <c r="F1486" s="6" t="s">
        <v>250</v>
      </c>
      <c r="G1486">
        <v>12</v>
      </c>
      <c r="H1486">
        <v>202212</v>
      </c>
      <c r="I1486" s="8">
        <v>92.31</v>
      </c>
      <c r="J1486" s="8">
        <v>6.52</v>
      </c>
      <c r="K1486" s="8">
        <v>7.3</v>
      </c>
      <c r="L1486" s="8">
        <v>7.83</v>
      </c>
      <c r="M1486" s="35" t="str">
        <f>INDEX(YahooDetails[], MATCH(ZACKS_Screener[Ticker], YahooDetails[Ticker],0), 3)</f>
        <v>Real Estate</v>
      </c>
      <c r="N1486" s="6" t="str">
        <f>INDEX(YahooDetails[], MATCH(ZACKS_Screener[Ticker], YahooDetails[Ticker],0), 2)</f>
        <v>REIT—Hotel &amp; Motel</v>
      </c>
      <c r="O148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0.11963190184049084</v>
      </c>
      <c r="P148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7.2602739726027432E-2</v>
      </c>
      <c r="Q1486" s="17">
        <f>IFERROR(ZACKS_Screener[[#This Row],[Price]]/ZACKS_Screener[[#This Row],[EPS1]], "")</f>
        <v>12.645205479452056</v>
      </c>
      <c r="R1486" s="17">
        <f>IFERROR(ZACKS_Screener[[#This Row],[Price]]/ZACKS_Screener[[#This Row],[EPS2]], "")</f>
        <v>11.789272030651341</v>
      </c>
      <c r="S1486" s="17">
        <f>IFERROR(ZACKS_Screener[[#This Row],[PE1]]/(ZACKS_Screener[[#This Row],[EG1]]*100), "")</f>
        <v>1.0570094836670176</v>
      </c>
      <c r="T1486" s="17">
        <f>IFERROR(ZACKS_Screener[[#This Row],[PE2]]/(ZACKS_Screener[[#This Row],[EG2]]*100), "")</f>
        <v>1.623805392901033</v>
      </c>
      <c r="U1486"/>
    </row>
    <row r="1487" spans="1:21" x14ac:dyDescent="0.25">
      <c r="A1487" s="20" t="s">
        <v>2508</v>
      </c>
      <c r="B1487" s="34">
        <v>4782.6400000000003</v>
      </c>
      <c r="C1487" s="6" t="s">
        <v>2507</v>
      </c>
      <c r="D1487" s="6" t="s">
        <v>13</v>
      </c>
      <c r="E1487" s="6" t="s">
        <v>223</v>
      </c>
      <c r="F1487" s="6" t="s">
        <v>1503</v>
      </c>
      <c r="G1487">
        <v>12</v>
      </c>
      <c r="H1487">
        <v>202212</v>
      </c>
      <c r="I1487" s="8">
        <v>6.24</v>
      </c>
      <c r="J1487" s="8">
        <v>-0.93</v>
      </c>
      <c r="K1487" s="8">
        <v>-0.5</v>
      </c>
      <c r="L1487" s="8">
        <v>0.37</v>
      </c>
      <c r="M1487" s="35" t="str">
        <f>INDEX(YahooDetails[], MATCH(ZACKS_Screener[Ticker], YahooDetails[Ticker],0), 3)</f>
        <v>Energy</v>
      </c>
      <c r="N1487" s="6" t="str">
        <f>INDEX(YahooDetails[], MATCH(ZACKS_Screener[Ticker], YahooDetails[Ticker],0), 2)</f>
        <v>Oil &amp; Gas Drilling</v>
      </c>
      <c r="O148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0.4623655913978495</v>
      </c>
      <c r="P148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1487" s="17">
        <f>IFERROR(ZACKS_Screener[[#This Row],[Price]]/ZACKS_Screener[[#This Row],[EPS1]], "")</f>
        <v>-12.48</v>
      </c>
      <c r="R1487" s="17">
        <f>IFERROR(ZACKS_Screener[[#This Row],[Price]]/ZACKS_Screener[[#This Row],[EPS2]], "")</f>
        <v>16.864864864864867</v>
      </c>
      <c r="S1487" s="17">
        <f>IFERROR(ZACKS_Screener[[#This Row],[PE1]]/(ZACKS_Screener[[#This Row],[EG1]]*100), "")</f>
        <v>-0.2699162790697674</v>
      </c>
      <c r="T1487" s="17">
        <f>IFERROR(ZACKS_Screener[[#This Row],[PE2]]/(ZACKS_Screener[[#This Row],[EG2]]*100), "")</f>
        <v>0.16864864864864867</v>
      </c>
      <c r="U1487"/>
    </row>
    <row r="1488" spans="1:21" x14ac:dyDescent="0.25">
      <c r="A1488" s="20" t="s">
        <v>2510</v>
      </c>
      <c r="B1488" s="34">
        <v>82474.97</v>
      </c>
      <c r="C1488" s="6" t="s">
        <v>2509</v>
      </c>
      <c r="D1488" s="6" t="s">
        <v>13</v>
      </c>
      <c r="E1488" s="6" t="s">
        <v>130</v>
      </c>
      <c r="F1488" s="6" t="s">
        <v>482</v>
      </c>
      <c r="G1488">
        <v>12</v>
      </c>
      <c r="H1488">
        <v>202212</v>
      </c>
      <c r="I1488" s="8">
        <v>65.930000000000007</v>
      </c>
      <c r="J1488" s="8">
        <v>8.15</v>
      </c>
      <c r="K1488" s="8">
        <v>8.11</v>
      </c>
      <c r="L1488" s="8">
        <v>7.09</v>
      </c>
      <c r="M1488" s="35" t="str">
        <f>INDEX(YahooDetails[], MATCH(ZACKS_Screener[Ticker], YahooDetails[Ticker],0), 3)</f>
        <v>Basic Materials</v>
      </c>
      <c r="N1488" s="6" t="str">
        <f>INDEX(YahooDetails[], MATCH(ZACKS_Screener[Ticker], YahooDetails[Ticker],0), 2)</f>
        <v>Other Industrial Metals &amp; Mining</v>
      </c>
      <c r="O148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-4.9079754601228124E-3</v>
      </c>
      <c r="P148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-0.12577065351417999</v>
      </c>
      <c r="Q1488" s="17">
        <f>IFERROR(ZACKS_Screener[[#This Row],[Price]]/ZACKS_Screener[[#This Row],[EPS1]], "")</f>
        <v>8.1294697903822453</v>
      </c>
      <c r="R1488" s="17">
        <f>IFERROR(ZACKS_Screener[[#This Row],[Price]]/ZACKS_Screener[[#This Row],[EPS2]], "")</f>
        <v>9.2990126939351203</v>
      </c>
      <c r="S1488" s="17">
        <f>IFERROR(ZACKS_Screener[[#This Row],[PE1]]/(ZACKS_Screener[[#This Row],[EG1]]*100), "")</f>
        <v>-16.563794697903443</v>
      </c>
      <c r="T1488" s="17">
        <f>IFERROR(ZACKS_Screener[[#This Row],[PE2]]/(ZACKS_Screener[[#This Row],[EG2]]*100), "")</f>
        <v>-0.73936267595895933</v>
      </c>
      <c r="U1488"/>
    </row>
    <row r="1489" spans="1:21" x14ac:dyDescent="0.25">
      <c r="A1489" s="20" t="s">
        <v>6914</v>
      </c>
      <c r="B1489" s="34">
        <v>2004.35</v>
      </c>
      <c r="C1489" s="6" t="s">
        <v>6913</v>
      </c>
      <c r="D1489" s="6" t="s">
        <v>22</v>
      </c>
      <c r="E1489" s="6" t="s">
        <v>85</v>
      </c>
      <c r="F1489" s="6" t="s">
        <v>286</v>
      </c>
      <c r="G1489">
        <v>12</v>
      </c>
      <c r="H1489">
        <v>202212</v>
      </c>
      <c r="I1489" s="8">
        <v>11.25</v>
      </c>
      <c r="J1489" s="8">
        <v>-0.47</v>
      </c>
      <c r="K1489" s="8">
        <v>-1.01</v>
      </c>
      <c r="L1489" s="8">
        <v>-0.8</v>
      </c>
      <c r="M1489" s="35" t="str">
        <f>INDEX(YahooDetails[], MATCH(ZACKS_Screener[Ticker], YahooDetails[Ticker],0), 3)</f>
        <v>Financial Services</v>
      </c>
      <c r="N1489" s="6" t="str">
        <f>INDEX(YahooDetails[], MATCH(ZACKS_Screener[Ticker], YahooDetails[Ticker],0), 2)</f>
        <v>Capital Markets</v>
      </c>
      <c r="O148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-1.1489361702127661</v>
      </c>
      <c r="P148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0.20792079207920788</v>
      </c>
      <c r="Q1489" s="17">
        <f>IFERROR(ZACKS_Screener[[#This Row],[Price]]/ZACKS_Screener[[#This Row],[EPS1]], "")</f>
        <v>-11.138613861386139</v>
      </c>
      <c r="R1489" s="17">
        <f>IFERROR(ZACKS_Screener[[#This Row],[Price]]/ZACKS_Screener[[#This Row],[EPS2]], "")</f>
        <v>-14.0625</v>
      </c>
      <c r="S1489" s="17">
        <f>IFERROR(ZACKS_Screener[[#This Row],[PE1]]/(ZACKS_Screener[[#This Row],[EG1]]*100), "")</f>
        <v>9.6947194719471941E-2</v>
      </c>
      <c r="T1489" s="17">
        <f>IFERROR(ZACKS_Screener[[#This Row],[PE2]]/(ZACKS_Screener[[#This Row],[EG2]]*100), "")</f>
        <v>-0.67633928571428581</v>
      </c>
      <c r="U1489"/>
    </row>
    <row r="1490" spans="1:21" x14ac:dyDescent="0.25">
      <c r="A1490" s="20" t="s">
        <v>2512</v>
      </c>
      <c r="B1490" s="34">
        <v>4458.25</v>
      </c>
      <c r="C1490" s="6" t="s">
        <v>2511</v>
      </c>
      <c r="D1490" s="6" t="s">
        <v>13</v>
      </c>
      <c r="E1490" s="6" t="s">
        <v>37</v>
      </c>
      <c r="F1490" s="6" t="s">
        <v>379</v>
      </c>
      <c r="G1490">
        <v>12</v>
      </c>
      <c r="H1490">
        <v>202212</v>
      </c>
      <c r="I1490" s="8">
        <v>9.23</v>
      </c>
      <c r="J1490" s="8">
        <v>1.31</v>
      </c>
      <c r="K1490" s="8">
        <v>1.4</v>
      </c>
      <c r="L1490" s="8">
        <v>1.53</v>
      </c>
      <c r="M1490" s="35" t="str">
        <f>INDEX(YahooDetails[], MATCH(ZACKS_Screener[Ticker], YahooDetails[Ticker],0), 3)</f>
        <v>Real Estate</v>
      </c>
      <c r="N1490" s="6" t="str">
        <f>INDEX(YahooDetails[], MATCH(ZACKS_Screener[Ticker], YahooDetails[Ticker],0), 2)</f>
        <v>REIT—Mortgage</v>
      </c>
      <c r="O149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6.870229007633577E-2</v>
      </c>
      <c r="P149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9.2857142857142944E-2</v>
      </c>
      <c r="Q1490" s="17">
        <f>IFERROR(ZACKS_Screener[[#This Row],[Price]]/ZACKS_Screener[[#This Row],[EPS1]], "")</f>
        <v>6.5928571428571434</v>
      </c>
      <c r="R1490" s="17">
        <f>IFERROR(ZACKS_Screener[[#This Row],[Price]]/ZACKS_Screener[[#This Row],[EPS2]], "")</f>
        <v>6.0326797385620914</v>
      </c>
      <c r="S1490" s="17">
        <f>IFERROR(ZACKS_Screener[[#This Row],[PE1]]/(ZACKS_Screener[[#This Row],[EG1]]*100), "")</f>
        <v>0.95962698412698566</v>
      </c>
      <c r="T1490" s="17">
        <f>IFERROR(ZACKS_Screener[[#This Row],[PE2]]/(ZACKS_Screener[[#This Row],[EG2]]*100), "")</f>
        <v>0.64967320261437855</v>
      </c>
      <c r="U1490"/>
    </row>
    <row r="1491" spans="1:21" x14ac:dyDescent="0.25">
      <c r="A1491" s="20" t="s">
        <v>2514</v>
      </c>
      <c r="B1491" s="34">
        <v>14747.56</v>
      </c>
      <c r="C1491" s="6" t="s">
        <v>2513</v>
      </c>
      <c r="D1491" s="6" t="s">
        <v>22</v>
      </c>
      <c r="E1491" s="6" t="s">
        <v>107</v>
      </c>
      <c r="F1491" s="6" t="s">
        <v>1200</v>
      </c>
      <c r="G1491">
        <v>12</v>
      </c>
      <c r="H1491">
        <v>202212</v>
      </c>
      <c r="I1491" s="8">
        <v>15.7</v>
      </c>
      <c r="J1491" s="8">
        <v>-6.34</v>
      </c>
      <c r="K1491" s="8">
        <v>-5.15</v>
      </c>
      <c r="L1491" s="8">
        <v>-3.09</v>
      </c>
      <c r="M1491" s="35" t="str">
        <f>INDEX(YahooDetails[], MATCH(ZACKS_Screener[Ticker], YahooDetails[Ticker],0), 3)</f>
        <v>Consumer Cyclical</v>
      </c>
      <c r="N1491" s="6" t="str">
        <f>INDEX(YahooDetails[], MATCH(ZACKS_Screener[Ticker], YahooDetails[Ticker],0), 2)</f>
        <v>Auto Manufacturers</v>
      </c>
      <c r="O149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0.18769716088328067</v>
      </c>
      <c r="P149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0.40000000000000008</v>
      </c>
      <c r="Q1491" s="17">
        <f>IFERROR(ZACKS_Screener[[#This Row],[Price]]/ZACKS_Screener[[#This Row],[EPS1]], "")</f>
        <v>-3.0485436893203879</v>
      </c>
      <c r="R1491" s="17">
        <f>IFERROR(ZACKS_Screener[[#This Row],[Price]]/ZACKS_Screener[[#This Row],[EPS2]], "")</f>
        <v>-5.0809061488673137</v>
      </c>
      <c r="S1491" s="17">
        <f>IFERROR(ZACKS_Screener[[#This Row],[PE1]]/(ZACKS_Screener[[#This Row],[EG1]]*100), "")</f>
        <v>-0.16241821000244763</v>
      </c>
      <c r="T1491" s="17">
        <f>IFERROR(ZACKS_Screener[[#This Row],[PE2]]/(ZACKS_Screener[[#This Row],[EG2]]*100), "")</f>
        <v>-0.12702265372168281</v>
      </c>
      <c r="U1491"/>
    </row>
    <row r="1492" spans="1:21" x14ac:dyDescent="0.25">
      <c r="A1492" s="20" t="s">
        <v>2516</v>
      </c>
      <c r="B1492" s="34">
        <v>20953.73</v>
      </c>
      <c r="C1492" s="6" t="s">
        <v>2515</v>
      </c>
      <c r="D1492" s="6" t="s">
        <v>13</v>
      </c>
      <c r="E1492" s="6" t="s">
        <v>37</v>
      </c>
      <c r="F1492" s="6" t="s">
        <v>1169</v>
      </c>
      <c r="G1492">
        <v>9</v>
      </c>
      <c r="H1492">
        <v>202209</v>
      </c>
      <c r="I1492" s="8">
        <v>98.88</v>
      </c>
      <c r="J1492" s="8">
        <v>7.49</v>
      </c>
      <c r="K1492" s="8">
        <v>8.6999999999999993</v>
      </c>
      <c r="L1492" s="8">
        <v>9.35</v>
      </c>
      <c r="M1492" s="35" t="str">
        <f>INDEX(YahooDetails[], MATCH(ZACKS_Screener[Ticker], YahooDetails[Ticker],0), 3)</f>
        <v>Financial Services</v>
      </c>
      <c r="N1492" s="6" t="str">
        <f>INDEX(YahooDetails[], MATCH(ZACKS_Screener[Ticker], YahooDetails[Ticker],0), 2)</f>
        <v>Capital Markets</v>
      </c>
      <c r="O149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0.16154873164218947</v>
      </c>
      <c r="P149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7.4712643678160967E-2</v>
      </c>
      <c r="Q1492" s="17">
        <f>IFERROR(ZACKS_Screener[[#This Row],[Price]]/ZACKS_Screener[[#This Row],[EPS1]], "")</f>
        <v>11.36551724137931</v>
      </c>
      <c r="R1492" s="17">
        <f>IFERROR(ZACKS_Screener[[#This Row],[Price]]/ZACKS_Screener[[#This Row],[EPS2]], "")</f>
        <v>10.575401069518717</v>
      </c>
      <c r="S1492" s="17">
        <f>IFERROR(ZACKS_Screener[[#This Row],[PE1]]/(ZACKS_Screener[[#This Row],[EG1]]*100), "")</f>
        <v>0.70353491023083548</v>
      </c>
      <c r="T1492" s="17">
        <f>IFERROR(ZACKS_Screener[[#This Row],[PE2]]/(ZACKS_Screener[[#This Row],[EG2]]*100), "")</f>
        <v>1.4154767585355814</v>
      </c>
      <c r="U1492"/>
    </row>
    <row r="1493" spans="1:21" x14ac:dyDescent="0.25">
      <c r="A1493" s="20" t="s">
        <v>4142</v>
      </c>
      <c r="B1493" s="34">
        <v>2781.02</v>
      </c>
      <c r="C1493" s="6" t="s">
        <v>4141</v>
      </c>
      <c r="D1493" s="6" t="s">
        <v>22</v>
      </c>
      <c r="E1493" s="6" t="s">
        <v>179</v>
      </c>
      <c r="F1493" s="6" t="s">
        <v>399</v>
      </c>
      <c r="G1493">
        <v>12</v>
      </c>
      <c r="H1493">
        <v>202212</v>
      </c>
      <c r="I1493" s="8">
        <v>5.81</v>
      </c>
      <c r="J1493" s="8">
        <v>-0.28999999999999998</v>
      </c>
      <c r="K1493" s="8">
        <v>-0.35</v>
      </c>
      <c r="L1493" s="8">
        <v>-0.2</v>
      </c>
      <c r="M1493" s="35" t="str">
        <f>INDEX(YahooDetails[], MATCH(ZACKS_Screener[Ticker], YahooDetails[Ticker],0), 3)</f>
        <v>Industrials</v>
      </c>
      <c r="N1493" s="6" t="str">
        <f>INDEX(YahooDetails[], MATCH(ZACKS_Screener[Ticker], YahooDetails[Ticker],0), 2)</f>
        <v>Aerospace &amp; Defense</v>
      </c>
      <c r="O149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-0.20689655172413793</v>
      </c>
      <c r="P149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0.42857142857142849</v>
      </c>
      <c r="Q1493" s="17">
        <f>IFERROR(ZACKS_Screener[[#This Row],[Price]]/ZACKS_Screener[[#This Row],[EPS1]], "")</f>
        <v>-16.600000000000001</v>
      </c>
      <c r="R1493" s="17">
        <f>IFERROR(ZACKS_Screener[[#This Row],[Price]]/ZACKS_Screener[[#This Row],[EPS2]], "")</f>
        <v>-29.049999999999997</v>
      </c>
      <c r="S1493" s="17">
        <f>IFERROR(ZACKS_Screener[[#This Row],[PE1]]/(ZACKS_Screener[[#This Row],[EG1]]*100), "")</f>
        <v>0.80233333333333334</v>
      </c>
      <c r="T1493" s="17">
        <f>IFERROR(ZACKS_Screener[[#This Row],[PE2]]/(ZACKS_Screener[[#This Row],[EG2]]*100), "")</f>
        <v>-0.6778333333333334</v>
      </c>
      <c r="U1493"/>
    </row>
    <row r="1494" spans="1:21" x14ac:dyDescent="0.25">
      <c r="A1494" s="20" t="s">
        <v>2518</v>
      </c>
      <c r="B1494" s="34">
        <v>17743.439999999999</v>
      </c>
      <c r="C1494" s="6" t="s">
        <v>2517</v>
      </c>
      <c r="D1494" s="6" t="s">
        <v>13</v>
      </c>
      <c r="E1494" s="6" t="s">
        <v>85</v>
      </c>
      <c r="F1494" s="6" t="s">
        <v>286</v>
      </c>
      <c r="G1494">
        <v>12</v>
      </c>
      <c r="H1494">
        <v>202212</v>
      </c>
      <c r="I1494" s="8">
        <v>8.98</v>
      </c>
      <c r="J1494" s="8">
        <v>-7.0000000000000007E-2</v>
      </c>
      <c r="K1494" s="8">
        <v>-0.12</v>
      </c>
      <c r="L1494" s="8">
        <v>0.62</v>
      </c>
      <c r="M1494" s="35" t="str">
        <f>INDEX(YahooDetails[], MATCH(ZACKS_Screener[Ticker], YahooDetails[Ticker],0), 3)</f>
        <v>Financial Services</v>
      </c>
      <c r="N1494" s="6" t="str">
        <f>INDEX(YahooDetails[], MATCH(ZACKS_Screener[Ticker], YahooDetails[Ticker],0), 2)</f>
        <v>Mortgage Finance</v>
      </c>
      <c r="O149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-0.71428571428571408</v>
      </c>
      <c r="P149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1494" s="17">
        <f>IFERROR(ZACKS_Screener[[#This Row],[Price]]/ZACKS_Screener[[#This Row],[EPS1]], "")</f>
        <v>-74.833333333333343</v>
      </c>
      <c r="R1494" s="17">
        <f>IFERROR(ZACKS_Screener[[#This Row],[Price]]/ZACKS_Screener[[#This Row],[EPS2]], "")</f>
        <v>14.483870967741936</v>
      </c>
      <c r="S1494" s="17">
        <f>IFERROR(ZACKS_Screener[[#This Row],[PE1]]/(ZACKS_Screener[[#This Row],[EG1]]*100), "")</f>
        <v>1.0476666666666672</v>
      </c>
      <c r="T1494" s="17">
        <f>IFERROR(ZACKS_Screener[[#This Row],[PE2]]/(ZACKS_Screener[[#This Row],[EG2]]*100), "")</f>
        <v>0.14483870967741935</v>
      </c>
      <c r="U1494"/>
    </row>
    <row r="1495" spans="1:21" x14ac:dyDescent="0.25">
      <c r="A1495" s="20" t="s">
        <v>2520</v>
      </c>
      <c r="B1495" s="34">
        <v>8069.64</v>
      </c>
      <c r="C1495" s="6" t="s">
        <v>2519</v>
      </c>
      <c r="D1495" s="6" t="s">
        <v>13</v>
      </c>
      <c r="E1495" s="6" t="s">
        <v>330</v>
      </c>
      <c r="F1495" s="6" t="s">
        <v>806</v>
      </c>
      <c r="G1495">
        <v>3</v>
      </c>
      <c r="H1495">
        <v>202303</v>
      </c>
      <c r="I1495" s="8">
        <v>123.38</v>
      </c>
      <c r="J1495" s="8">
        <v>8.34</v>
      </c>
      <c r="K1495" s="8">
        <v>9.42</v>
      </c>
      <c r="L1495" s="8">
        <v>10.72</v>
      </c>
      <c r="M1495" s="35" t="str">
        <f>INDEX(YahooDetails[], MATCH(ZACKS_Screener[Ticker], YahooDetails[Ticker],0), 3)</f>
        <v>Consumer Cyclical</v>
      </c>
      <c r="N1495" s="6" t="str">
        <f>INDEX(YahooDetails[], MATCH(ZACKS_Screener[Ticker], YahooDetails[Ticker],0), 2)</f>
        <v>Apparel Manufacturing</v>
      </c>
      <c r="O149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0.12949640287769784</v>
      </c>
      <c r="P149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0.13800424628450114</v>
      </c>
      <c r="Q1495" s="17">
        <f>IFERROR(ZACKS_Screener[[#This Row],[Price]]/ZACKS_Screener[[#This Row],[EPS1]], "")</f>
        <v>13.097664543524417</v>
      </c>
      <c r="R1495" s="17">
        <f>IFERROR(ZACKS_Screener[[#This Row],[Price]]/ZACKS_Screener[[#This Row],[EPS2]], "")</f>
        <v>11.509328358208954</v>
      </c>
      <c r="S1495" s="17">
        <f>IFERROR(ZACKS_Screener[[#This Row],[PE1]]/(ZACKS_Screener[[#This Row],[EG1]]*100), "")</f>
        <v>1.0114307619721634</v>
      </c>
      <c r="T1495" s="17">
        <f>IFERROR(ZACKS_Screener[[#This Row],[PE2]]/(ZACKS_Screener[[#This Row],[EG2]]*100), "")</f>
        <v>0.8339836394948329</v>
      </c>
      <c r="U1495"/>
    </row>
    <row r="1496" spans="1:21" x14ac:dyDescent="0.25">
      <c r="A1496" s="20" t="s">
        <v>2521</v>
      </c>
      <c r="B1496" s="34">
        <v>5915.73</v>
      </c>
      <c r="C1496" s="6" t="s">
        <v>2521</v>
      </c>
      <c r="D1496" s="6" t="s">
        <v>13</v>
      </c>
      <c r="E1496" s="6" t="s">
        <v>37</v>
      </c>
      <c r="F1496" s="6" t="s">
        <v>70</v>
      </c>
      <c r="G1496">
        <v>12</v>
      </c>
      <c r="H1496">
        <v>202212</v>
      </c>
      <c r="I1496" s="8">
        <v>129.86000000000001</v>
      </c>
      <c r="J1496" s="8">
        <v>4.6900000000000004</v>
      </c>
      <c r="K1496" s="8">
        <v>5.0599999999999996</v>
      </c>
      <c r="L1496" s="8">
        <v>5.25</v>
      </c>
      <c r="M1496" s="35" t="str">
        <f>INDEX(YahooDetails[], MATCH(ZACKS_Screener[Ticker], YahooDetails[Ticker],0), 3)</f>
        <v>Financial Services</v>
      </c>
      <c r="N1496" s="6" t="str">
        <f>INDEX(YahooDetails[], MATCH(ZACKS_Screener[Ticker], YahooDetails[Ticker],0), 2)</f>
        <v>Insurance—Property &amp; Casualty</v>
      </c>
      <c r="O149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7.8891257995735431E-2</v>
      </c>
      <c r="P149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3.7549407114624588E-2</v>
      </c>
      <c r="Q1496" s="17">
        <f>IFERROR(ZACKS_Screener[[#This Row],[Price]]/ZACKS_Screener[[#This Row],[EPS1]], "")</f>
        <v>25.664031620553363</v>
      </c>
      <c r="R1496" s="17">
        <f>IFERROR(ZACKS_Screener[[#This Row],[Price]]/ZACKS_Screener[[#This Row],[EPS2]], "")</f>
        <v>24.735238095238099</v>
      </c>
      <c r="S1496" s="17">
        <f>IFERROR(ZACKS_Screener[[#This Row],[PE1]]/(ZACKS_Screener[[#This Row],[EG1]]*100), "")</f>
        <v>3.2530894135242039</v>
      </c>
      <c r="T1496" s="17">
        <f>IFERROR(ZACKS_Screener[[#This Row],[PE2]]/(ZACKS_Screener[[#This Row],[EG2]]*100), "")</f>
        <v>6.5873844611528689</v>
      </c>
      <c r="U1496"/>
    </row>
    <row r="1497" spans="1:21" x14ac:dyDescent="0.25">
      <c r="A1497" s="20" t="s">
        <v>2523</v>
      </c>
      <c r="B1497" s="34">
        <v>6510.59</v>
      </c>
      <c r="C1497" s="6" t="s">
        <v>2522</v>
      </c>
      <c r="D1497" s="6" t="s">
        <v>22</v>
      </c>
      <c r="E1497" s="6" t="s">
        <v>14</v>
      </c>
      <c r="F1497" s="6" t="s">
        <v>196</v>
      </c>
      <c r="G1497">
        <v>12</v>
      </c>
      <c r="H1497">
        <v>202212</v>
      </c>
      <c r="I1497" s="8">
        <v>59.84</v>
      </c>
      <c r="J1497" s="8">
        <v>1.75</v>
      </c>
      <c r="K1497" s="8">
        <v>1.78</v>
      </c>
      <c r="L1497" s="8">
        <v>2.21</v>
      </c>
      <c r="M1497" s="35" t="str">
        <f>INDEX(YahooDetails[], MATCH(ZACKS_Screener[Ticker], YahooDetails[Ticker],0), 3)</f>
        <v>Technology</v>
      </c>
      <c r="N1497" s="6" t="str">
        <f>INDEX(YahooDetails[], MATCH(ZACKS_Screener[Ticker], YahooDetails[Ticker],0), 2)</f>
        <v>Semiconductors</v>
      </c>
      <c r="O149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1.7142857142857158E-2</v>
      </c>
      <c r="P149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0.24157303370786512</v>
      </c>
      <c r="Q1497" s="17">
        <f>IFERROR(ZACKS_Screener[[#This Row],[Price]]/ZACKS_Screener[[#This Row],[EPS1]], "")</f>
        <v>33.617977528089888</v>
      </c>
      <c r="R1497" s="17">
        <f>IFERROR(ZACKS_Screener[[#This Row],[Price]]/ZACKS_Screener[[#This Row],[EPS2]], "")</f>
        <v>27.07692307692308</v>
      </c>
      <c r="S1497" s="17">
        <f>IFERROR(ZACKS_Screener[[#This Row],[PE1]]/(ZACKS_Screener[[#This Row],[EG1]]*100), "")</f>
        <v>19.610486891385751</v>
      </c>
      <c r="T1497" s="17">
        <f>IFERROR(ZACKS_Screener[[#This Row],[PE2]]/(ZACKS_Screener[[#This Row],[EG2]]*100), "")</f>
        <v>1.1208586762075139</v>
      </c>
      <c r="U1497"/>
    </row>
    <row r="1498" spans="1:21" x14ac:dyDescent="0.25">
      <c r="A1498" s="20" t="s">
        <v>2525</v>
      </c>
      <c r="B1498" s="34">
        <v>31856.03</v>
      </c>
      <c r="C1498" s="6" t="s">
        <v>2524</v>
      </c>
      <c r="D1498" s="6" t="s">
        <v>13</v>
      </c>
      <c r="E1498" s="6" t="s">
        <v>41</v>
      </c>
      <c r="F1498" s="6" t="s">
        <v>61</v>
      </c>
      <c r="G1498">
        <v>6</v>
      </c>
      <c r="H1498">
        <v>202206</v>
      </c>
      <c r="I1498" s="8">
        <v>216.81</v>
      </c>
      <c r="J1498" s="8">
        <v>5.79</v>
      </c>
      <c r="K1498" s="8">
        <v>6.48</v>
      </c>
      <c r="L1498" s="8">
        <v>7.26</v>
      </c>
      <c r="M1498" s="35" t="str">
        <f>INDEX(YahooDetails[], MATCH(ZACKS_Screener[Ticker], YahooDetails[Ticker],0), 3)</f>
        <v>Healthcare</v>
      </c>
      <c r="N1498" s="6" t="str">
        <f>INDEX(YahooDetails[], MATCH(ZACKS_Screener[Ticker], YahooDetails[Ticker],0), 2)</f>
        <v>Medical Instruments &amp; Supplies</v>
      </c>
      <c r="O149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0.11917098445595861</v>
      </c>
      <c r="P149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0.12037037037037027</v>
      </c>
      <c r="Q1498" s="17">
        <f>IFERROR(ZACKS_Screener[[#This Row],[Price]]/ZACKS_Screener[[#This Row],[EPS1]], "")</f>
        <v>33.458333333333329</v>
      </c>
      <c r="R1498" s="17">
        <f>IFERROR(ZACKS_Screener[[#This Row],[Price]]/ZACKS_Screener[[#This Row],[EPS2]], "")</f>
        <v>29.863636363636363</v>
      </c>
      <c r="S1498" s="17">
        <f>IFERROR(ZACKS_Screener[[#This Row],[PE1]]/(ZACKS_Screener[[#This Row],[EG1]]*100), "")</f>
        <v>2.8075905797101428</v>
      </c>
      <c r="T1498" s="17">
        <f>IFERROR(ZACKS_Screener[[#This Row],[PE2]]/(ZACKS_Screener[[#This Row],[EG2]]*100), "")</f>
        <v>2.480979020979023</v>
      </c>
      <c r="U1498"/>
    </row>
    <row r="1499" spans="1:21" x14ac:dyDescent="0.25">
      <c r="A1499" s="20" t="s">
        <v>2527</v>
      </c>
      <c r="B1499" s="34">
        <v>3245.67</v>
      </c>
      <c r="C1499" s="6" t="s">
        <v>2526</v>
      </c>
      <c r="D1499" s="6" t="s">
        <v>13</v>
      </c>
      <c r="E1499" s="6" t="s">
        <v>14</v>
      </c>
      <c r="F1499" s="6" t="s">
        <v>1376</v>
      </c>
      <c r="G1499">
        <v>12</v>
      </c>
      <c r="H1499">
        <v>202212</v>
      </c>
      <c r="I1499" s="8">
        <v>33.950000000000003</v>
      </c>
      <c r="J1499" s="8">
        <v>1.99</v>
      </c>
      <c r="K1499" s="8">
        <v>3.23</v>
      </c>
      <c r="L1499" s="8">
        <v>3.68</v>
      </c>
      <c r="M1499" s="35" t="str">
        <f>INDEX(YahooDetails[], MATCH(ZACKS_Screener[Ticker], YahooDetails[Ticker],0), 3)</f>
        <v>Technology</v>
      </c>
      <c r="N1499" s="6" t="str">
        <f>INDEX(YahooDetails[], MATCH(ZACKS_Screener[Ticker], YahooDetails[Ticker],0), 2)</f>
        <v>Software—Application</v>
      </c>
      <c r="O149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0.62311557788944727</v>
      </c>
      <c r="P149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0.13931888544891646</v>
      </c>
      <c r="Q1499" s="17">
        <f>IFERROR(ZACKS_Screener[[#This Row],[Price]]/ZACKS_Screener[[#This Row],[EPS1]], "")</f>
        <v>10.510835913312695</v>
      </c>
      <c r="R1499" s="17">
        <f>IFERROR(ZACKS_Screener[[#This Row],[Price]]/ZACKS_Screener[[#This Row],[EPS2]], "")</f>
        <v>9.2255434782608692</v>
      </c>
      <c r="S1499" s="17">
        <f>IFERROR(ZACKS_Screener[[#This Row],[PE1]]/(ZACKS_Screener[[#This Row],[EG1]]*100), "")</f>
        <v>0.16868196344751824</v>
      </c>
      <c r="T1499" s="17">
        <f>IFERROR(ZACKS_Screener[[#This Row],[PE2]]/(ZACKS_Screener[[#This Row],[EG2]]*100), "")</f>
        <v>0.66218900966183547</v>
      </c>
      <c r="U1499"/>
    </row>
    <row r="1500" spans="1:21" x14ac:dyDescent="0.25">
      <c r="A1500" s="20" t="s">
        <v>2529</v>
      </c>
      <c r="B1500" s="34">
        <v>8357.1</v>
      </c>
      <c r="C1500" s="6" t="s">
        <v>2528</v>
      </c>
      <c r="D1500" s="6" t="s">
        <v>13</v>
      </c>
      <c r="E1500" s="6" t="s">
        <v>37</v>
      </c>
      <c r="F1500" s="6" t="s">
        <v>70</v>
      </c>
      <c r="G1500">
        <v>12</v>
      </c>
      <c r="H1500">
        <v>202212</v>
      </c>
      <c r="I1500" s="8">
        <v>190.23</v>
      </c>
      <c r="J1500" s="8">
        <v>7.3</v>
      </c>
      <c r="K1500" s="8">
        <v>22.99</v>
      </c>
      <c r="L1500" s="8">
        <v>25.28</v>
      </c>
      <c r="M1500" s="35" t="str">
        <f>INDEX(YahooDetails[], MATCH(ZACKS_Screener[Ticker], YahooDetails[Ticker],0), 3)</f>
        <v>Financial Services</v>
      </c>
      <c r="N1500" s="6" t="str">
        <f>INDEX(YahooDetails[], MATCH(ZACKS_Screener[Ticker], YahooDetails[Ticker],0), 2)</f>
        <v>Insurance—Reinsurance</v>
      </c>
      <c r="O150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2.1493150684931503</v>
      </c>
      <c r="P150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9.9608525445846141E-2</v>
      </c>
      <c r="Q1500" s="17">
        <f>IFERROR(ZACKS_Screener[[#This Row],[Price]]/ZACKS_Screener[[#This Row],[EPS1]], "")</f>
        <v>8.2744671596346233</v>
      </c>
      <c r="R1500" s="17">
        <f>IFERROR(ZACKS_Screener[[#This Row],[Price]]/ZACKS_Screener[[#This Row],[EPS2]], "")</f>
        <v>7.5249208860759484</v>
      </c>
      <c r="S1500" s="17">
        <f>IFERROR(ZACKS_Screener[[#This Row],[PE1]]/(ZACKS_Screener[[#This Row],[EG1]]*100), "")</f>
        <v>3.8498158231569636E-2</v>
      </c>
      <c r="T1500" s="17">
        <f>IFERROR(ZACKS_Screener[[#This Row],[PE2]]/(ZACKS_Screener[[#This Row],[EG2]]*100), "")</f>
        <v>0.75544948109557131</v>
      </c>
      <c r="U1500"/>
    </row>
    <row r="1501" spans="1:21" x14ac:dyDescent="0.25">
      <c r="A1501" s="20" t="s">
        <v>4147</v>
      </c>
      <c r="B1501" s="34">
        <v>2252.6799999999998</v>
      </c>
      <c r="C1501" s="6" t="s">
        <v>4146</v>
      </c>
      <c r="D1501" s="6" t="s">
        <v>22</v>
      </c>
      <c r="E1501" s="6" t="s">
        <v>223</v>
      </c>
      <c r="F1501" s="6" t="s">
        <v>465</v>
      </c>
      <c r="G1501">
        <v>3</v>
      </c>
      <c r="H1501">
        <v>202303</v>
      </c>
      <c r="I1501" s="8">
        <v>5.62</v>
      </c>
      <c r="J1501" s="8">
        <v>-0.15</v>
      </c>
      <c r="K1501" s="8">
        <v>-0.1</v>
      </c>
      <c r="L1501" s="8">
        <v>0.27</v>
      </c>
      <c r="M1501" s="35" t="str">
        <f>INDEX(YahooDetails[], MATCH(ZACKS_Screener[Ticker], YahooDetails[Ticker],0), 3)</f>
        <v>Utilities</v>
      </c>
      <c r="N1501" s="6" t="str">
        <f>INDEX(YahooDetails[], MATCH(ZACKS_Screener[Ticker], YahooDetails[Ticker],0), 2)</f>
        <v>Utilities—Renewable</v>
      </c>
      <c r="O150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0.33333333333333326</v>
      </c>
      <c r="P150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1501" s="17">
        <f>IFERROR(ZACKS_Screener[[#This Row],[Price]]/ZACKS_Screener[[#This Row],[EPS1]], "")</f>
        <v>-56.199999999999996</v>
      </c>
      <c r="R1501" s="17">
        <f>IFERROR(ZACKS_Screener[[#This Row],[Price]]/ZACKS_Screener[[#This Row],[EPS2]], "")</f>
        <v>20.814814814814813</v>
      </c>
      <c r="S1501" s="17">
        <f>IFERROR(ZACKS_Screener[[#This Row],[PE1]]/(ZACKS_Screener[[#This Row],[EG1]]*100), "")</f>
        <v>-1.6860000000000002</v>
      </c>
      <c r="T1501" s="17">
        <f>IFERROR(ZACKS_Screener[[#This Row],[PE2]]/(ZACKS_Screener[[#This Row],[EG2]]*100), "")</f>
        <v>0.20814814814814814</v>
      </c>
      <c r="U1501"/>
    </row>
    <row r="1502" spans="1:21" x14ac:dyDescent="0.25">
      <c r="A1502" s="20" t="s">
        <v>4149</v>
      </c>
      <c r="B1502" s="34">
        <v>2936.44</v>
      </c>
      <c r="C1502" s="6" t="s">
        <v>4148</v>
      </c>
      <c r="D1502" s="6" t="s">
        <v>13</v>
      </c>
      <c r="E1502" s="6" t="s">
        <v>14</v>
      </c>
      <c r="F1502" s="6" t="s">
        <v>595</v>
      </c>
      <c r="G1502">
        <v>12</v>
      </c>
      <c r="H1502">
        <v>202212</v>
      </c>
      <c r="I1502" s="8">
        <v>157.80000000000001</v>
      </c>
      <c r="J1502" s="8">
        <v>4.91</v>
      </c>
      <c r="K1502" s="8">
        <v>4.49</v>
      </c>
      <c r="L1502" s="8">
        <v>5.9</v>
      </c>
      <c r="M1502" s="35" t="str">
        <f>INDEX(YahooDetails[], MATCH(ZACKS_Screener[Ticker], YahooDetails[Ticker],0), 3)</f>
        <v>Technology</v>
      </c>
      <c r="N1502" s="6" t="str">
        <f>INDEX(YahooDetails[], MATCH(ZACKS_Screener[Ticker], YahooDetails[Ticker],0), 2)</f>
        <v>Electronic Components</v>
      </c>
      <c r="O150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-8.5539714867617092E-2</v>
      </c>
      <c r="P150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0.3140311804008909</v>
      </c>
      <c r="Q1502" s="17">
        <f>IFERROR(ZACKS_Screener[[#This Row],[Price]]/ZACKS_Screener[[#This Row],[EPS1]], "")</f>
        <v>35.144766146993319</v>
      </c>
      <c r="R1502" s="17">
        <f>IFERROR(ZACKS_Screener[[#This Row],[Price]]/ZACKS_Screener[[#This Row],[EPS2]], "")</f>
        <v>26.745762711864408</v>
      </c>
      <c r="S1502" s="17">
        <f>IFERROR(ZACKS_Screener[[#This Row],[PE1]]/(ZACKS_Screener[[#This Row],[EG1]]*100), "")</f>
        <v>-4.1085905186127913</v>
      </c>
      <c r="T1502" s="17">
        <f>IFERROR(ZACKS_Screener[[#This Row],[PE2]]/(ZACKS_Screener[[#This Row],[EG2]]*100), "")</f>
        <v>0.85169130905156865</v>
      </c>
      <c r="U1502"/>
    </row>
    <row r="1503" spans="1:21" x14ac:dyDescent="0.25">
      <c r="A1503" s="20" t="s">
        <v>2531</v>
      </c>
      <c r="B1503" s="34">
        <v>7425</v>
      </c>
      <c r="C1503" s="6" t="s">
        <v>2530</v>
      </c>
      <c r="D1503" s="6" t="s">
        <v>22</v>
      </c>
      <c r="E1503" s="6" t="s">
        <v>41</v>
      </c>
      <c r="F1503" s="6" t="s">
        <v>67</v>
      </c>
      <c r="G1503">
        <v>3</v>
      </c>
      <c r="H1503">
        <v>202303</v>
      </c>
      <c r="I1503" s="8">
        <v>9.7899999999999991</v>
      </c>
      <c r="J1503" s="8">
        <v>-1.26</v>
      </c>
      <c r="K1503" s="8">
        <v>-1.38</v>
      </c>
      <c r="M1503" s="35" t="str">
        <f>INDEX(YahooDetails[], MATCH(ZACKS_Screener[Ticker], YahooDetails[Ticker],0), 3)</f>
        <v>Healthcare</v>
      </c>
      <c r="N1503" s="6" t="str">
        <f>INDEX(YahooDetails[], MATCH(ZACKS_Screener[Ticker], YahooDetails[Ticker],0), 2)</f>
        <v>Biotechnology</v>
      </c>
      <c r="O150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-9.523809523809515E-2</v>
      </c>
      <c r="P150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1503" s="17">
        <f>IFERROR(ZACKS_Screener[[#This Row],[Price]]/ZACKS_Screener[[#This Row],[EPS1]], "")</f>
        <v>-7.0942028985507246</v>
      </c>
      <c r="R1503" s="17" t="str">
        <f>IFERROR(ZACKS_Screener[[#This Row],[Price]]/ZACKS_Screener[[#This Row],[EPS2]], "")</f>
        <v/>
      </c>
      <c r="S1503" s="17">
        <f>IFERROR(ZACKS_Screener[[#This Row],[PE1]]/(ZACKS_Screener[[#This Row],[EG1]]*100), "")</f>
        <v>0.7448913043478268</v>
      </c>
      <c r="T1503" s="17" t="str">
        <f>IFERROR(ZACKS_Screener[[#This Row],[PE2]]/(ZACKS_Screener[[#This Row],[EG2]]*100), "")</f>
        <v/>
      </c>
      <c r="U1503"/>
    </row>
    <row r="1504" spans="1:21" x14ac:dyDescent="0.25">
      <c r="A1504" s="20" t="s">
        <v>2533</v>
      </c>
      <c r="B1504" s="34">
        <v>36230.53</v>
      </c>
      <c r="C1504" s="6" t="s">
        <v>2532</v>
      </c>
      <c r="D1504" s="6" t="s">
        <v>13</v>
      </c>
      <c r="E1504" s="6" t="s">
        <v>18</v>
      </c>
      <c r="F1504" s="6" t="s">
        <v>2534</v>
      </c>
      <c r="G1504">
        <v>9</v>
      </c>
      <c r="H1504">
        <v>202209</v>
      </c>
      <c r="I1504" s="8">
        <v>315.39</v>
      </c>
      <c r="J1504" s="8">
        <v>9.49</v>
      </c>
      <c r="K1504" s="8">
        <v>12.04</v>
      </c>
      <c r="L1504" s="8">
        <v>12.84</v>
      </c>
      <c r="M1504" s="35" t="str">
        <f>INDEX(YahooDetails[], MATCH(ZACKS_Screener[Ticker], YahooDetails[Ticker],0), 3)</f>
        <v>Industrials</v>
      </c>
      <c r="N1504" s="6" t="str">
        <f>INDEX(YahooDetails[], MATCH(ZACKS_Screener[Ticker], YahooDetails[Ticker],0), 2)</f>
        <v>Specialty Industrial Machinery</v>
      </c>
      <c r="O150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0.26870389884088502</v>
      </c>
      <c r="P150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6.6445182724252552E-2</v>
      </c>
      <c r="Q1504" s="17">
        <f>IFERROR(ZACKS_Screener[[#This Row],[Price]]/ZACKS_Screener[[#This Row],[EPS1]], "")</f>
        <v>26.195182724252494</v>
      </c>
      <c r="R1504" s="17">
        <f>IFERROR(ZACKS_Screener[[#This Row],[Price]]/ZACKS_Screener[[#This Row],[EPS2]], "")</f>
        <v>24.563084112149532</v>
      </c>
      <c r="S1504" s="17">
        <f>IFERROR(ZACKS_Screener[[#This Row],[PE1]]/(ZACKS_Screener[[#This Row],[EG1]]*100), "")</f>
        <v>0.97487170216924024</v>
      </c>
      <c r="T1504" s="17">
        <f>IFERROR(ZACKS_Screener[[#This Row],[PE2]]/(ZACKS_Screener[[#This Row],[EG2]]*100), "")</f>
        <v>3.6967441588785013</v>
      </c>
      <c r="U1504"/>
    </row>
    <row r="1505" spans="1:21" x14ac:dyDescent="0.25">
      <c r="A1505" s="20" t="s">
        <v>2536</v>
      </c>
      <c r="B1505" s="34">
        <v>9567.76</v>
      </c>
      <c r="C1505" s="6" t="s">
        <v>2535</v>
      </c>
      <c r="D1505" s="6" t="s">
        <v>22</v>
      </c>
      <c r="E1505" s="6" t="s">
        <v>330</v>
      </c>
      <c r="F1505" s="6" t="s">
        <v>1287</v>
      </c>
      <c r="G1505">
        <v>12</v>
      </c>
      <c r="H1505">
        <v>202212</v>
      </c>
      <c r="I1505" s="8">
        <v>67.959999999999994</v>
      </c>
      <c r="J1505" s="8">
        <v>-3.62</v>
      </c>
      <c r="K1505" s="8">
        <v>-5.23</v>
      </c>
      <c r="L1505" s="8">
        <v>-3.29</v>
      </c>
      <c r="M1505" s="35" t="str">
        <f>INDEX(YahooDetails[], MATCH(ZACKS_Screener[Ticker], YahooDetails[Ticker],0), 3)</f>
        <v>Communication Services</v>
      </c>
      <c r="N1505" s="6" t="str">
        <f>INDEX(YahooDetails[], MATCH(ZACKS_Screener[Ticker], YahooDetails[Ticker],0), 2)</f>
        <v>Entertainment</v>
      </c>
      <c r="O150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-0.4447513812154697</v>
      </c>
      <c r="P150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0.37093690248565969</v>
      </c>
      <c r="Q1505" s="17">
        <f>IFERROR(ZACKS_Screener[[#This Row],[Price]]/ZACKS_Screener[[#This Row],[EPS1]], "")</f>
        <v>-12.994263862332694</v>
      </c>
      <c r="R1505" s="17">
        <f>IFERROR(ZACKS_Screener[[#This Row],[Price]]/ZACKS_Screener[[#This Row],[EPS2]], "")</f>
        <v>-20.656534954407292</v>
      </c>
      <c r="S1505" s="17">
        <f>IFERROR(ZACKS_Screener[[#This Row],[PE1]]/(ZACKS_Screener[[#This Row],[EG1]]*100), "")</f>
        <v>0.29216916261890896</v>
      </c>
      <c r="T1505" s="17">
        <f>IFERROR(ZACKS_Screener[[#This Row],[PE2]]/(ZACKS_Screener[[#This Row],[EG2]]*100), "")</f>
        <v>-0.5568746278945883</v>
      </c>
      <c r="U1505"/>
    </row>
    <row r="1506" spans="1:21" x14ac:dyDescent="0.25">
      <c r="A1506" s="20" t="s">
        <v>2538</v>
      </c>
      <c r="B1506" s="34">
        <v>20159.919999999998</v>
      </c>
      <c r="C1506" s="6" t="s">
        <v>2537</v>
      </c>
      <c r="D1506" s="6" t="s">
        <v>13</v>
      </c>
      <c r="E1506" s="6" t="s">
        <v>85</v>
      </c>
      <c r="F1506" s="6" t="s">
        <v>2539</v>
      </c>
      <c r="G1506">
        <v>12</v>
      </c>
      <c r="H1506">
        <v>202212</v>
      </c>
      <c r="I1506" s="8">
        <v>40.909999999999997</v>
      </c>
      <c r="J1506" s="8">
        <v>0.75</v>
      </c>
      <c r="K1506" s="8">
        <v>0.85</v>
      </c>
      <c r="L1506" s="8">
        <v>0.92</v>
      </c>
      <c r="M1506" s="35" t="str">
        <f>INDEX(YahooDetails[], MATCH(ZACKS_Screener[Ticker], YahooDetails[Ticker],0), 3)</f>
        <v>Consumer Cyclical</v>
      </c>
      <c r="N1506" s="6" t="str">
        <f>INDEX(YahooDetails[], MATCH(ZACKS_Screener[Ticker], YahooDetails[Ticker],0), 2)</f>
        <v>Personal Services</v>
      </c>
      <c r="O150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0.1333333333333333</v>
      </c>
      <c r="P150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8.235294117647067E-2</v>
      </c>
      <c r="Q1506" s="17">
        <f>IFERROR(ZACKS_Screener[[#This Row],[Price]]/ZACKS_Screener[[#This Row],[EPS1]], "")</f>
        <v>48.129411764705878</v>
      </c>
      <c r="R1506" s="17">
        <f>IFERROR(ZACKS_Screener[[#This Row],[Price]]/ZACKS_Screener[[#This Row],[EPS2]], "")</f>
        <v>44.467391304347821</v>
      </c>
      <c r="S1506" s="17">
        <f>IFERROR(ZACKS_Screener[[#This Row],[PE1]]/(ZACKS_Screener[[#This Row],[EG1]]*100), "")</f>
        <v>3.6097058823529418</v>
      </c>
      <c r="T1506" s="17">
        <f>IFERROR(ZACKS_Screener[[#This Row],[PE2]]/(ZACKS_Screener[[#This Row],[EG2]]*100), "")</f>
        <v>5.3996118012422301</v>
      </c>
      <c r="U1506"/>
    </row>
    <row r="1507" spans="1:21" x14ac:dyDescent="0.25">
      <c r="A1507" s="20" t="s">
        <v>2541</v>
      </c>
      <c r="B1507" s="34">
        <v>48579.41</v>
      </c>
      <c r="C1507" s="6" t="s">
        <v>2540</v>
      </c>
      <c r="D1507" s="6" t="s">
        <v>13</v>
      </c>
      <c r="E1507" s="6" t="s">
        <v>14</v>
      </c>
      <c r="F1507" s="6" t="s">
        <v>163</v>
      </c>
      <c r="G1507">
        <v>12</v>
      </c>
      <c r="H1507">
        <v>202212</v>
      </c>
      <c r="I1507" s="8">
        <v>455.75</v>
      </c>
      <c r="J1507" s="8">
        <v>14.28</v>
      </c>
      <c r="K1507" s="8">
        <v>16.25</v>
      </c>
      <c r="L1507" s="8">
        <v>17.28</v>
      </c>
      <c r="M1507" s="35" t="str">
        <f>INDEX(YahooDetails[], MATCH(ZACKS_Screener[Ticker], YahooDetails[Ticker],0), 3)</f>
        <v>Technology</v>
      </c>
      <c r="N1507" s="6" t="str">
        <f>INDEX(YahooDetails[], MATCH(ZACKS_Screener[Ticker], YahooDetails[Ticker],0), 2)</f>
        <v>Software—Application</v>
      </c>
      <c r="O150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0.13795518207282917</v>
      </c>
      <c r="P150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6.3384615384615456E-2</v>
      </c>
      <c r="Q1507" s="17">
        <f>IFERROR(ZACKS_Screener[[#This Row],[Price]]/ZACKS_Screener[[#This Row],[EPS1]], "")</f>
        <v>28.046153846153846</v>
      </c>
      <c r="R1507" s="17">
        <f>IFERROR(ZACKS_Screener[[#This Row],[Price]]/ZACKS_Screener[[#This Row],[EPS2]], "")</f>
        <v>26.374421296296294</v>
      </c>
      <c r="S1507" s="17">
        <f>IFERROR(ZACKS_Screener[[#This Row],[PE1]]/(ZACKS_Screener[[#This Row],[EG1]]*100), "")</f>
        <v>2.0329902381882072</v>
      </c>
      <c r="T1507" s="17">
        <f>IFERROR(ZACKS_Screener[[#This Row],[PE2]]/(ZACKS_Screener[[#This Row],[EG2]]*100), "")</f>
        <v>4.1610130685904299</v>
      </c>
      <c r="U1507"/>
    </row>
    <row r="1508" spans="1:21" x14ac:dyDescent="0.25">
      <c r="A1508" s="20" t="s">
        <v>2543</v>
      </c>
      <c r="B1508" s="34">
        <v>36695.32</v>
      </c>
      <c r="C1508" s="6" t="s">
        <v>2542</v>
      </c>
      <c r="D1508" s="6" t="s">
        <v>22</v>
      </c>
      <c r="E1508" s="6" t="s">
        <v>30</v>
      </c>
      <c r="F1508" s="6" t="s">
        <v>590</v>
      </c>
      <c r="G1508">
        <v>1</v>
      </c>
      <c r="H1508">
        <v>202301</v>
      </c>
      <c r="I1508" s="8">
        <v>107.28</v>
      </c>
      <c r="J1508" s="8">
        <v>4.38</v>
      </c>
      <c r="K1508" s="8">
        <v>4.91</v>
      </c>
      <c r="L1508" s="8">
        <v>5.4</v>
      </c>
      <c r="M1508" s="35" t="str">
        <f>INDEX(YahooDetails[], MATCH(ZACKS_Screener[Ticker], YahooDetails[Ticker],0), 3)</f>
        <v>Consumer Cyclical</v>
      </c>
      <c r="N1508" s="6" t="str">
        <f>INDEX(YahooDetails[], MATCH(ZACKS_Screener[Ticker], YahooDetails[Ticker],0), 2)</f>
        <v>Apparel Retail</v>
      </c>
      <c r="O150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0.12100456621004572</v>
      </c>
      <c r="P150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9.9796334012220003E-2</v>
      </c>
      <c r="Q1508" s="17">
        <f>IFERROR(ZACKS_Screener[[#This Row],[Price]]/ZACKS_Screener[[#This Row],[EPS1]], "")</f>
        <v>21.849287169042768</v>
      </c>
      <c r="R1508" s="17">
        <f>IFERROR(ZACKS_Screener[[#This Row],[Price]]/ZACKS_Screener[[#This Row],[EPS2]], "")</f>
        <v>19.866666666666667</v>
      </c>
      <c r="S1508" s="17">
        <f>IFERROR(ZACKS_Screener[[#This Row],[PE1]]/(ZACKS_Screener[[#This Row],[EG1]]*100), "")</f>
        <v>1.8056580717057977</v>
      </c>
      <c r="T1508" s="17">
        <f>IFERROR(ZACKS_Screener[[#This Row],[PE2]]/(ZACKS_Screener[[#This Row],[EG2]]*100), "")</f>
        <v>1.9907210884353732</v>
      </c>
      <c r="U1508"/>
    </row>
    <row r="1509" spans="1:21" x14ac:dyDescent="0.25">
      <c r="A1509" s="20" t="s">
        <v>4152</v>
      </c>
      <c r="B1509" s="34">
        <v>2674.8</v>
      </c>
      <c r="C1509" s="6" t="s">
        <v>4151</v>
      </c>
      <c r="D1509" s="6" t="s">
        <v>22</v>
      </c>
      <c r="E1509" s="6" t="s">
        <v>14</v>
      </c>
      <c r="F1509" s="6" t="s">
        <v>201</v>
      </c>
      <c r="G1509">
        <v>12</v>
      </c>
      <c r="H1509">
        <v>202212</v>
      </c>
      <c r="I1509" s="8">
        <v>44.32</v>
      </c>
      <c r="J1509" s="8">
        <v>0.35</v>
      </c>
      <c r="K1509" s="8">
        <v>0.86</v>
      </c>
      <c r="L1509" s="8">
        <v>1.21</v>
      </c>
      <c r="M1509" s="35" t="str">
        <f>INDEX(YahooDetails[], MATCH(ZACKS_Screener[Ticker], YahooDetails[Ticker],0), 3)</f>
        <v>Technology</v>
      </c>
      <c r="N1509" s="6" t="str">
        <f>INDEX(YahooDetails[], MATCH(ZACKS_Screener[Ticker], YahooDetails[Ticker],0), 2)</f>
        <v>Software—Infrastructure</v>
      </c>
      <c r="O150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1.4571428571428573</v>
      </c>
      <c r="P150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0.40697674418604651</v>
      </c>
      <c r="Q1509" s="17">
        <f>IFERROR(ZACKS_Screener[[#This Row],[Price]]/ZACKS_Screener[[#This Row],[EPS1]], "")</f>
        <v>51.534883720930232</v>
      </c>
      <c r="R1509" s="17">
        <f>IFERROR(ZACKS_Screener[[#This Row],[Price]]/ZACKS_Screener[[#This Row],[EPS2]], "")</f>
        <v>36.628099173553721</v>
      </c>
      <c r="S1509" s="17">
        <f>IFERROR(ZACKS_Screener[[#This Row],[PE1]]/(ZACKS_Screener[[#This Row],[EG1]]*100), "")</f>
        <v>0.3536707706338349</v>
      </c>
      <c r="T1509" s="17">
        <f>IFERROR(ZACKS_Screener[[#This Row],[PE2]]/(ZACKS_Screener[[#This Row],[EG2]]*100), "")</f>
        <v>0.90000472255017716</v>
      </c>
      <c r="U1509"/>
    </row>
    <row r="1510" spans="1:21" x14ac:dyDescent="0.25">
      <c r="A1510" s="20" t="s">
        <v>2545</v>
      </c>
      <c r="B1510" s="34">
        <v>10737.05</v>
      </c>
      <c r="C1510" s="6" t="s">
        <v>2544</v>
      </c>
      <c r="D1510" s="6" t="s">
        <v>13</v>
      </c>
      <c r="E1510" s="6" t="s">
        <v>26</v>
      </c>
      <c r="F1510" s="6" t="s">
        <v>2546</v>
      </c>
      <c r="G1510">
        <v>5</v>
      </c>
      <c r="H1510">
        <v>202305</v>
      </c>
      <c r="I1510" s="8">
        <v>83.29</v>
      </c>
      <c r="J1510" s="8">
        <v>3.66</v>
      </c>
      <c r="K1510" s="8">
        <v>4.5199999999999996</v>
      </c>
      <c r="L1510" s="8">
        <v>5.44</v>
      </c>
      <c r="M1510" s="35" t="str">
        <f>INDEX(YahooDetails[], MATCH(ZACKS_Screener[Ticker], YahooDetails[Ticker],0), 3)</f>
        <v>Basic Materials</v>
      </c>
      <c r="N1510" s="6" t="str">
        <f>INDEX(YahooDetails[], MATCH(ZACKS_Screener[Ticker], YahooDetails[Ticker],0), 2)</f>
        <v>Specialty Chemicals</v>
      </c>
      <c r="O151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0.23497267759562826</v>
      </c>
      <c r="P151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0.20353982300884976</v>
      </c>
      <c r="Q1510" s="17">
        <f>IFERROR(ZACKS_Screener[[#This Row],[Price]]/ZACKS_Screener[[#This Row],[EPS1]], "")</f>
        <v>18.426991150442483</v>
      </c>
      <c r="R1510" s="17">
        <f>IFERROR(ZACKS_Screener[[#This Row],[Price]]/ZACKS_Screener[[#This Row],[EPS2]], "")</f>
        <v>15.310661764705882</v>
      </c>
      <c r="S1510" s="17">
        <f>IFERROR(ZACKS_Screener[[#This Row],[PE1]]/(ZACKS_Screener[[#This Row],[EG1]]*100), "")</f>
        <v>0.78421846058859912</v>
      </c>
      <c r="T1510" s="17">
        <f>IFERROR(ZACKS_Screener[[#This Row],[PE2]]/(ZACKS_Screener[[#This Row],[EG2]]*100), "")</f>
        <v>0.75221946930946215</v>
      </c>
      <c r="U1510"/>
    </row>
    <row r="1511" spans="1:21" x14ac:dyDescent="0.25">
      <c r="A1511" s="20" t="s">
        <v>2548</v>
      </c>
      <c r="B1511" s="34">
        <v>19070.189999999999</v>
      </c>
      <c r="C1511" s="6" t="s">
        <v>2547</v>
      </c>
      <c r="D1511" s="6" t="s">
        <v>22</v>
      </c>
      <c r="E1511" s="6" t="s">
        <v>37</v>
      </c>
      <c r="F1511" s="6" t="s">
        <v>379</v>
      </c>
      <c r="G1511">
        <v>12</v>
      </c>
      <c r="H1511">
        <v>202212</v>
      </c>
      <c r="I1511" s="8">
        <v>31.41</v>
      </c>
      <c r="J1511" s="8">
        <v>3.68</v>
      </c>
      <c r="K1511" s="8">
        <v>4.1500000000000004</v>
      </c>
      <c r="L1511" s="8">
        <v>3.93</v>
      </c>
      <c r="M1511" s="35" t="str">
        <f>INDEX(YahooDetails[], MATCH(ZACKS_Screener[Ticker], YahooDetails[Ticker],0), 3)</f>
        <v>Healthcare</v>
      </c>
      <c r="N1511" s="6" t="str">
        <f>INDEX(YahooDetails[], MATCH(ZACKS_Screener[Ticker], YahooDetails[Ticker],0), 2)</f>
        <v>Biotechnology</v>
      </c>
      <c r="O151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0.12771739130434787</v>
      </c>
      <c r="P151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-5.3012048192771125E-2</v>
      </c>
      <c r="Q1511" s="17">
        <f>IFERROR(ZACKS_Screener[[#This Row],[Price]]/ZACKS_Screener[[#This Row],[EPS1]], "")</f>
        <v>7.5686746987951805</v>
      </c>
      <c r="R1511" s="17">
        <f>IFERROR(ZACKS_Screener[[#This Row],[Price]]/ZACKS_Screener[[#This Row],[EPS2]], "")</f>
        <v>7.9923664122137401</v>
      </c>
      <c r="S1511" s="17">
        <f>IFERROR(ZACKS_Screener[[#This Row],[PE1]]/(ZACKS_Screener[[#This Row],[EG1]]*100), "")</f>
        <v>0.59261112535247351</v>
      </c>
      <c r="T1511" s="17">
        <f>IFERROR(ZACKS_Screener[[#This Row],[PE2]]/(ZACKS_Screener[[#This Row],[EG2]]*100), "")</f>
        <v>-1.5076509368494091</v>
      </c>
      <c r="U1511"/>
    </row>
    <row r="1512" spans="1:21" x14ac:dyDescent="0.25">
      <c r="A1512" s="20" t="s">
        <v>2550</v>
      </c>
      <c r="B1512" s="34">
        <v>6898.38</v>
      </c>
      <c r="C1512" s="6" t="s">
        <v>2549</v>
      </c>
      <c r="D1512" s="6" t="s">
        <v>13</v>
      </c>
      <c r="E1512" s="6" t="s">
        <v>223</v>
      </c>
      <c r="F1512" s="6" t="s">
        <v>270</v>
      </c>
      <c r="G1512">
        <v>12</v>
      </c>
      <c r="H1512">
        <v>202212</v>
      </c>
      <c r="I1512" s="8">
        <v>28.59</v>
      </c>
      <c r="J1512" s="8">
        <v>5.1100000000000003</v>
      </c>
      <c r="K1512" s="8">
        <v>2.21</v>
      </c>
      <c r="L1512" s="8">
        <v>3.04</v>
      </c>
      <c r="M1512" s="35" t="str">
        <f>INDEX(YahooDetails[], MATCH(ZACKS_Screener[Ticker], YahooDetails[Ticker],0), 3)</f>
        <v>Energy</v>
      </c>
      <c r="N1512" s="6" t="str">
        <f>INDEX(YahooDetails[], MATCH(ZACKS_Screener[Ticker], YahooDetails[Ticker],0), 2)</f>
        <v>Oil &amp; Gas E&amp;P</v>
      </c>
      <c r="O151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-0.56751467710371828</v>
      </c>
      <c r="P151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0.37556561085972856</v>
      </c>
      <c r="Q1512" s="17">
        <f>IFERROR(ZACKS_Screener[[#This Row],[Price]]/ZACKS_Screener[[#This Row],[EPS1]], "")</f>
        <v>12.936651583710407</v>
      </c>
      <c r="R1512" s="17">
        <f>IFERROR(ZACKS_Screener[[#This Row],[Price]]/ZACKS_Screener[[#This Row],[EPS2]], "")</f>
        <v>9.4046052631578938</v>
      </c>
      <c r="S1512" s="17">
        <f>IFERROR(ZACKS_Screener[[#This Row],[PE1]]/(ZACKS_Screener[[#This Row],[EG1]]*100), "")</f>
        <v>-0.22795272273365577</v>
      </c>
      <c r="T1512" s="17">
        <f>IFERROR(ZACKS_Screener[[#This Row],[PE2]]/(ZACKS_Screener[[#This Row],[EG2]]*100), "")</f>
        <v>0.25041177869372216</v>
      </c>
      <c r="U1512"/>
    </row>
    <row r="1513" spans="1:21" x14ac:dyDescent="0.25">
      <c r="A1513" s="20" t="s">
        <v>2552</v>
      </c>
      <c r="B1513" s="34">
        <v>4863.47</v>
      </c>
      <c r="C1513" s="6" t="s">
        <v>2551</v>
      </c>
      <c r="D1513" s="6" t="s">
        <v>22</v>
      </c>
      <c r="E1513" s="6" t="s">
        <v>330</v>
      </c>
      <c r="F1513" s="6" t="s">
        <v>606</v>
      </c>
      <c r="G1513">
        <v>12</v>
      </c>
      <c r="H1513">
        <v>202212</v>
      </c>
      <c r="I1513" s="8">
        <v>46.68</v>
      </c>
      <c r="J1513" s="8">
        <v>4.2</v>
      </c>
      <c r="K1513" s="8">
        <v>1.82</v>
      </c>
      <c r="L1513" s="8">
        <v>2.0499999999999998</v>
      </c>
      <c r="M1513" s="35" t="str">
        <f>INDEX(YahooDetails[], MATCH(ZACKS_Screener[Ticker], YahooDetails[Ticker],0), 3)</f>
        <v>Consumer Cyclical</v>
      </c>
      <c r="N1513" s="6" t="str">
        <f>INDEX(YahooDetails[], MATCH(ZACKS_Screener[Ticker], YahooDetails[Ticker],0), 2)</f>
        <v>Resorts &amp; Casinos</v>
      </c>
      <c r="O151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-0.56666666666666665</v>
      </c>
      <c r="P151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0.12637362637362623</v>
      </c>
      <c r="Q1513" s="17">
        <f>IFERROR(ZACKS_Screener[[#This Row],[Price]]/ZACKS_Screener[[#This Row],[EPS1]], "")</f>
        <v>25.648351648351646</v>
      </c>
      <c r="R1513" s="17">
        <f>IFERROR(ZACKS_Screener[[#This Row],[Price]]/ZACKS_Screener[[#This Row],[EPS2]], "")</f>
        <v>22.770731707317076</v>
      </c>
      <c r="S1513" s="17">
        <f>IFERROR(ZACKS_Screener[[#This Row],[PE1]]/(ZACKS_Screener[[#This Row],[EG1]]*100), "")</f>
        <v>-0.45261797026502909</v>
      </c>
      <c r="T1513" s="17">
        <f>IFERROR(ZACKS_Screener[[#This Row],[PE2]]/(ZACKS_Screener[[#This Row],[EG2]]*100), "")</f>
        <v>1.8018579003181359</v>
      </c>
      <c r="U1513"/>
    </row>
    <row r="1514" spans="1:21" x14ac:dyDescent="0.25">
      <c r="A1514" s="20" t="s">
        <v>2554</v>
      </c>
      <c r="B1514" s="34">
        <v>10114.780000000001</v>
      </c>
      <c r="C1514" s="6" t="s">
        <v>2553</v>
      </c>
      <c r="D1514" s="6" t="s">
        <v>13</v>
      </c>
      <c r="E1514" s="6" t="s">
        <v>18</v>
      </c>
      <c r="F1514" s="6" t="s">
        <v>268</v>
      </c>
      <c r="G1514">
        <v>12</v>
      </c>
      <c r="H1514">
        <v>202212</v>
      </c>
      <c r="I1514" s="8">
        <v>152.61000000000001</v>
      </c>
      <c r="J1514" s="8">
        <v>10.75</v>
      </c>
      <c r="K1514" s="8">
        <v>10.69</v>
      </c>
      <c r="L1514" s="8">
        <v>12.52</v>
      </c>
      <c r="M1514" s="35" t="str">
        <f>INDEX(YahooDetails[], MATCH(ZACKS_Screener[Ticker], YahooDetails[Ticker],0), 3)</f>
        <v>Industrials</v>
      </c>
      <c r="N1514" s="6" t="str">
        <f>INDEX(YahooDetails[], MATCH(ZACKS_Screener[Ticker], YahooDetails[Ticker],0), 2)</f>
        <v>Specialty Industrial Machinery</v>
      </c>
      <c r="O151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-5.5813953488372554E-3</v>
      </c>
      <c r="P151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0.17118802619270349</v>
      </c>
      <c r="Q1514" s="17">
        <f>IFERROR(ZACKS_Screener[[#This Row],[Price]]/ZACKS_Screener[[#This Row],[EPS1]], "")</f>
        <v>14.27595884003742</v>
      </c>
      <c r="R1514" s="17">
        <f>IFERROR(ZACKS_Screener[[#This Row],[Price]]/ZACKS_Screener[[#This Row],[EPS2]], "")</f>
        <v>12.189297124600641</v>
      </c>
      <c r="S1514" s="17">
        <f>IFERROR(ZACKS_Screener[[#This Row],[PE1]]/(ZACKS_Screener[[#This Row],[EG1]]*100), "")</f>
        <v>-25.577759588400166</v>
      </c>
      <c r="T1514" s="17">
        <f>IFERROR(ZACKS_Screener[[#This Row],[PE2]]/(ZACKS_Screener[[#This Row],[EG2]]*100), "")</f>
        <v>0.7120414549835018</v>
      </c>
      <c r="U1514"/>
    </row>
    <row r="1515" spans="1:21" x14ac:dyDescent="0.25">
      <c r="A1515" s="20" t="s">
        <v>2556</v>
      </c>
      <c r="B1515" s="34">
        <v>14841.16</v>
      </c>
      <c r="C1515" s="6" t="s">
        <v>2555</v>
      </c>
      <c r="D1515" s="6" t="s">
        <v>13</v>
      </c>
      <c r="E1515" s="6" t="s">
        <v>18</v>
      </c>
      <c r="F1515" s="6" t="s">
        <v>19</v>
      </c>
      <c r="G1515">
        <v>12</v>
      </c>
      <c r="H1515">
        <v>202212</v>
      </c>
      <c r="I1515" s="8">
        <v>252.43</v>
      </c>
      <c r="J1515" s="8">
        <v>30.03</v>
      </c>
      <c r="K1515" s="8">
        <v>22.07</v>
      </c>
      <c r="L1515" s="8">
        <v>17.03</v>
      </c>
      <c r="M1515" s="35" t="str">
        <f>INDEX(YahooDetails[], MATCH(ZACKS_Screener[Ticker], YahooDetails[Ticker],0), 3)</f>
        <v>Basic Materials</v>
      </c>
      <c r="N1515" s="6" t="str">
        <f>INDEX(YahooDetails[], MATCH(ZACKS_Screener[Ticker], YahooDetails[Ticker],0), 2)</f>
        <v>Steel</v>
      </c>
      <c r="O151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-0.26506826506826509</v>
      </c>
      <c r="P151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-0.22836429542365197</v>
      </c>
      <c r="Q1515" s="17">
        <f>IFERROR(ZACKS_Screener[[#This Row],[Price]]/ZACKS_Screener[[#This Row],[EPS1]], "")</f>
        <v>11.437698232895332</v>
      </c>
      <c r="R1515" s="17">
        <f>IFERROR(ZACKS_Screener[[#This Row],[Price]]/ZACKS_Screener[[#This Row],[EPS2]], "")</f>
        <v>14.822665883734585</v>
      </c>
      <c r="S1515" s="17">
        <f>IFERROR(ZACKS_Screener[[#This Row],[PE1]]/(ZACKS_Screener[[#This Row],[EG1]]*100), "")</f>
        <v>-0.43150009790684268</v>
      </c>
      <c r="T1515" s="17">
        <f>IFERROR(ZACKS_Screener[[#This Row],[PE2]]/(ZACKS_Screener[[#This Row],[EG2]]*100), "")</f>
        <v>-0.64907983344052056</v>
      </c>
      <c r="U1515"/>
    </row>
    <row r="1516" spans="1:21" x14ac:dyDescent="0.25">
      <c r="A1516" s="20" t="s">
        <v>2558</v>
      </c>
      <c r="B1516" s="34">
        <v>46136.11</v>
      </c>
      <c r="C1516" s="6" t="s">
        <v>2557</v>
      </c>
      <c r="D1516" s="6" t="s">
        <v>13</v>
      </c>
      <c r="E1516" s="6" t="s">
        <v>85</v>
      </c>
      <c r="F1516" s="6" t="s">
        <v>745</v>
      </c>
      <c r="G1516">
        <v>12</v>
      </c>
      <c r="H1516">
        <v>202212</v>
      </c>
      <c r="I1516" s="8">
        <v>145.87</v>
      </c>
      <c r="J1516" s="8">
        <v>4.93</v>
      </c>
      <c r="K1516" s="8">
        <v>5.23</v>
      </c>
      <c r="L1516" s="8">
        <v>5.82</v>
      </c>
      <c r="M1516" s="35" t="str">
        <f>INDEX(YahooDetails[], MATCH(ZACKS_Screener[Ticker], YahooDetails[Ticker],0), 3)</f>
        <v>Industrials</v>
      </c>
      <c r="N1516" s="6" t="str">
        <f>INDEX(YahooDetails[], MATCH(ZACKS_Screener[Ticker], YahooDetails[Ticker],0), 2)</f>
        <v>Waste Management</v>
      </c>
      <c r="O151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6.0851926977687772E-2</v>
      </c>
      <c r="P151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0.11281070745697894</v>
      </c>
      <c r="Q1516" s="17">
        <f>IFERROR(ZACKS_Screener[[#This Row],[Price]]/ZACKS_Screener[[#This Row],[EPS1]], "")</f>
        <v>27.891013384321223</v>
      </c>
      <c r="R1516" s="17">
        <f>IFERROR(ZACKS_Screener[[#This Row],[Price]]/ZACKS_Screener[[#This Row],[EPS2]], "")</f>
        <v>25.06357388316151</v>
      </c>
      <c r="S1516" s="17">
        <f>IFERROR(ZACKS_Screener[[#This Row],[PE1]]/(ZACKS_Screener[[#This Row],[EG1]]*100), "")</f>
        <v>4.5834231994901105</v>
      </c>
      <c r="T1516" s="17">
        <f>IFERROR(ZACKS_Screener[[#This Row],[PE2]]/(ZACKS_Screener[[#This Row],[EG2]]*100), "")</f>
        <v>2.2217371425243173</v>
      </c>
      <c r="U1516"/>
    </row>
    <row r="1517" spans="1:21" x14ac:dyDescent="0.25">
      <c r="A1517" s="20" t="s">
        <v>2559</v>
      </c>
      <c r="B1517" s="34">
        <v>36326.75</v>
      </c>
      <c r="C1517" s="6" t="s">
        <v>90</v>
      </c>
      <c r="D1517" s="6" t="s">
        <v>13</v>
      </c>
      <c r="E1517" s="6" t="s">
        <v>37</v>
      </c>
      <c r="F1517" s="6" t="s">
        <v>92</v>
      </c>
      <c r="G1517">
        <v>12</v>
      </c>
      <c r="H1517">
        <v>202212</v>
      </c>
      <c r="I1517" s="8">
        <v>146.84</v>
      </c>
      <c r="J1517" s="8"/>
      <c r="M1517" s="35" t="str">
        <f>INDEX(YahooDetails[], MATCH(ZACKS_Screener[Ticker], YahooDetails[Ticker],0), 3)</f>
        <v/>
      </c>
      <c r="N1517" s="6" t="str">
        <f>INDEX(YahooDetails[], MATCH(ZACKS_Screener[Ticker], YahooDetails[Ticker],0), 2)</f>
        <v/>
      </c>
      <c r="O1517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517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517" s="17" t="str">
        <f>IFERROR(ZACKS_Screener[[#This Row],[Price]]/ZACKS_Screener[[#This Row],[EPS1]], "")</f>
        <v/>
      </c>
      <c r="R1517" s="17" t="str">
        <f>IFERROR(ZACKS_Screener[[#This Row],[Price]]/ZACKS_Screener[[#This Row],[EPS2]], "")</f>
        <v/>
      </c>
      <c r="S1517" s="17" t="str">
        <f>IFERROR(ZACKS_Screener[[#This Row],[PE1]]/(ZACKS_Screener[[#This Row],[EG1]]*100), "")</f>
        <v/>
      </c>
      <c r="T1517" s="17" t="str">
        <f>IFERROR(ZACKS_Screener[[#This Row],[PE2]]/(ZACKS_Screener[[#This Row],[EG2]]*100), "")</f>
        <v/>
      </c>
      <c r="U1517"/>
    </row>
    <row r="1518" spans="1:21" x14ac:dyDescent="0.25">
      <c r="A1518" s="20" t="s">
        <v>2561</v>
      </c>
      <c r="B1518" s="34">
        <v>20326.64</v>
      </c>
      <c r="C1518" s="6" t="s">
        <v>2560</v>
      </c>
      <c r="D1518" s="6" t="s">
        <v>13</v>
      </c>
      <c r="E1518" s="6" t="s">
        <v>85</v>
      </c>
      <c r="F1518" s="6" t="s">
        <v>145</v>
      </c>
      <c r="G1518">
        <v>12</v>
      </c>
      <c r="H1518">
        <v>202212</v>
      </c>
      <c r="I1518" s="8">
        <v>40.33</v>
      </c>
      <c r="J1518" s="8">
        <v>1.31</v>
      </c>
      <c r="K1518" s="8">
        <v>1.3</v>
      </c>
      <c r="L1518" s="8">
        <v>1.5</v>
      </c>
      <c r="M1518" s="35" t="str">
        <f>INDEX(YahooDetails[], MATCH(ZACKS_Screener[Ticker], YahooDetails[Ticker],0), 3)</f>
        <v>Industrials</v>
      </c>
      <c r="N1518" s="6" t="str">
        <f>INDEX(YahooDetails[], MATCH(ZACKS_Screener[Ticker], YahooDetails[Ticker],0), 2)</f>
        <v>Specialty Business Services</v>
      </c>
      <c r="O151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-7.6335877862595486E-3</v>
      </c>
      <c r="P151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0.1538461538461538</v>
      </c>
      <c r="Q1518" s="17">
        <f>IFERROR(ZACKS_Screener[[#This Row],[Price]]/ZACKS_Screener[[#This Row],[EPS1]], "")</f>
        <v>31.023076923076921</v>
      </c>
      <c r="R1518" s="17">
        <f>IFERROR(ZACKS_Screener[[#This Row],[Price]]/ZACKS_Screener[[#This Row],[EPS2]], "")</f>
        <v>26.886666666666667</v>
      </c>
      <c r="S1518" s="17">
        <f>IFERROR(ZACKS_Screener[[#This Row],[PE1]]/(ZACKS_Screener[[#This Row],[EG1]]*100), "")</f>
        <v>-40.640230769230726</v>
      </c>
      <c r="T1518" s="17">
        <f>IFERROR(ZACKS_Screener[[#This Row],[PE2]]/(ZACKS_Screener[[#This Row],[EG2]]*100), "")</f>
        <v>1.7476333333333338</v>
      </c>
      <c r="U1518"/>
    </row>
    <row r="1519" spans="1:21" x14ac:dyDescent="0.25">
      <c r="A1519" s="20" t="s">
        <v>2563</v>
      </c>
      <c r="B1519" s="34">
        <v>142753.56</v>
      </c>
      <c r="C1519" s="6" t="s">
        <v>2562</v>
      </c>
      <c r="D1519" s="6" t="s">
        <v>13</v>
      </c>
      <c r="E1519" s="6" t="s">
        <v>179</v>
      </c>
      <c r="F1519" s="6" t="s">
        <v>180</v>
      </c>
      <c r="G1519">
        <v>12</v>
      </c>
      <c r="H1519">
        <v>202212</v>
      </c>
      <c r="I1519" s="8">
        <v>97.7</v>
      </c>
      <c r="J1519" s="8">
        <v>4.78</v>
      </c>
      <c r="K1519" s="8">
        <v>5.04</v>
      </c>
      <c r="L1519" s="8">
        <v>5.69</v>
      </c>
      <c r="M1519" s="35" t="str">
        <f>INDEX(YahooDetails[], MATCH(ZACKS_Screener[Ticker], YahooDetails[Ticker],0), 3)</f>
        <v>Industrials</v>
      </c>
      <c r="N1519" s="6" t="str">
        <f>INDEX(YahooDetails[], MATCH(ZACKS_Screener[Ticker], YahooDetails[Ticker],0), 2)</f>
        <v>Aerospace &amp; Defense</v>
      </c>
      <c r="O151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5.4393305439330498E-2</v>
      </c>
      <c r="P151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0.12896825396825404</v>
      </c>
      <c r="Q1519" s="17">
        <f>IFERROR(ZACKS_Screener[[#This Row],[Price]]/ZACKS_Screener[[#This Row],[EPS1]], "")</f>
        <v>19.384920634920636</v>
      </c>
      <c r="R1519" s="17">
        <f>IFERROR(ZACKS_Screener[[#This Row],[Price]]/ZACKS_Screener[[#This Row],[EPS2]], "")</f>
        <v>17.170474516695958</v>
      </c>
      <c r="S1519" s="17">
        <f>IFERROR(ZACKS_Screener[[#This Row],[PE1]]/(ZACKS_Screener[[#This Row],[EG1]]*100), "")</f>
        <v>3.5638431013431044</v>
      </c>
      <c r="T1519" s="17">
        <f>IFERROR(ZACKS_Screener[[#This Row],[PE2]]/(ZACKS_Screener[[#This Row],[EG2]]*100), "")</f>
        <v>1.3313721779099628</v>
      </c>
      <c r="U1519"/>
    </row>
    <row r="1520" spans="1:21" x14ac:dyDescent="0.25">
      <c r="A1520" s="20" t="s">
        <v>2565</v>
      </c>
      <c r="B1520" s="34">
        <v>3591.23</v>
      </c>
      <c r="C1520" s="6" t="s">
        <v>2564</v>
      </c>
      <c r="D1520" s="6" t="s">
        <v>22</v>
      </c>
      <c r="E1520" s="6" t="s">
        <v>14</v>
      </c>
      <c r="F1520" s="6" t="s">
        <v>201</v>
      </c>
      <c r="G1520">
        <v>12</v>
      </c>
      <c r="H1520">
        <v>202212</v>
      </c>
      <c r="I1520" s="8">
        <v>9.33</v>
      </c>
      <c r="J1520" s="8">
        <v>-0.12</v>
      </c>
      <c r="K1520" s="8">
        <v>-0.55000000000000004</v>
      </c>
      <c r="L1520" s="8">
        <v>-0.24</v>
      </c>
      <c r="M1520" s="35" t="str">
        <f>INDEX(YahooDetails[], MATCH(ZACKS_Screener[Ticker], YahooDetails[Ticker],0), 3)</f>
        <v>Technology</v>
      </c>
      <c r="N1520" s="6" t="str">
        <f>INDEX(YahooDetails[], MATCH(ZACKS_Screener[Ticker], YahooDetails[Ticker],0), 2)</f>
        <v>Software—Application</v>
      </c>
      <c r="O152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-3.5833333333333339</v>
      </c>
      <c r="P152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0.56363636363636371</v>
      </c>
      <c r="Q1520" s="17">
        <f>IFERROR(ZACKS_Screener[[#This Row],[Price]]/ZACKS_Screener[[#This Row],[EPS1]], "")</f>
        <v>-16.963636363636361</v>
      </c>
      <c r="R1520" s="17">
        <f>IFERROR(ZACKS_Screener[[#This Row],[Price]]/ZACKS_Screener[[#This Row],[EPS2]], "")</f>
        <v>-38.875</v>
      </c>
      <c r="S1520" s="17">
        <f>IFERROR(ZACKS_Screener[[#This Row],[PE1]]/(ZACKS_Screener[[#This Row],[EG1]]*100), "")</f>
        <v>4.7340380549682863E-2</v>
      </c>
      <c r="T1520" s="17">
        <f>IFERROR(ZACKS_Screener[[#This Row],[PE2]]/(ZACKS_Screener[[#This Row],[EG2]]*100), "")</f>
        <v>-0.68971774193548374</v>
      </c>
      <c r="U1520"/>
    </row>
    <row r="1521" spans="1:21" x14ac:dyDescent="0.25">
      <c r="A1521" s="20" t="s">
        <v>2567</v>
      </c>
      <c r="B1521" s="34">
        <v>4053.5</v>
      </c>
      <c r="C1521" s="6" t="s">
        <v>2566</v>
      </c>
      <c r="D1521" s="6" t="s">
        <v>22</v>
      </c>
      <c r="E1521" s="6" t="s">
        <v>223</v>
      </c>
      <c r="F1521" s="6" t="s">
        <v>311</v>
      </c>
      <c r="G1521">
        <v>12</v>
      </c>
      <c r="H1521">
        <v>202212</v>
      </c>
      <c r="I1521" s="8">
        <v>18.8</v>
      </c>
      <c r="J1521" s="8">
        <v>0.8</v>
      </c>
      <c r="K1521" s="8">
        <v>-1.51</v>
      </c>
      <c r="L1521" s="8">
        <v>-1.07</v>
      </c>
      <c r="M1521" s="35" t="str">
        <f>INDEX(YahooDetails[], MATCH(ZACKS_Screener[Ticker], YahooDetails[Ticker],0), 3)</f>
        <v>Technology</v>
      </c>
      <c r="N1521" s="6" t="str">
        <f>INDEX(YahooDetails[], MATCH(ZACKS_Screener[Ticker], YahooDetails[Ticker],0), 2)</f>
        <v>Solar</v>
      </c>
      <c r="O152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52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0.29139072847682118</v>
      </c>
      <c r="Q1521" s="17">
        <f>IFERROR(ZACKS_Screener[[#This Row],[Price]]/ZACKS_Screener[[#This Row],[EPS1]], "")</f>
        <v>-12.450331125827814</v>
      </c>
      <c r="R1521" s="17">
        <f>IFERROR(ZACKS_Screener[[#This Row],[Price]]/ZACKS_Screener[[#This Row],[EPS2]], "")</f>
        <v>-17.570093457943926</v>
      </c>
      <c r="S1521" s="17">
        <f>IFERROR(ZACKS_Screener[[#This Row],[PE1]]/(ZACKS_Screener[[#This Row],[EG1]]*100), "")</f>
        <v>0.12450331125827814</v>
      </c>
      <c r="T1521" s="17">
        <f>IFERROR(ZACKS_Screener[[#This Row],[PE2]]/(ZACKS_Screener[[#This Row],[EG2]]*100), "")</f>
        <v>-0.60297366185216661</v>
      </c>
      <c r="U1521"/>
    </row>
    <row r="1522" spans="1:21" x14ac:dyDescent="0.25">
      <c r="A1522" s="20" t="s">
        <v>4153</v>
      </c>
      <c r="B1522" s="34">
        <v>3221.23</v>
      </c>
      <c r="C1522" s="6" t="s">
        <v>2568</v>
      </c>
      <c r="D1522" s="6" t="s">
        <v>22</v>
      </c>
      <c r="E1522" s="6" t="s">
        <v>30</v>
      </c>
      <c r="F1522" s="6" t="s">
        <v>55</v>
      </c>
      <c r="G1522">
        <v>12</v>
      </c>
      <c r="H1522">
        <v>202212</v>
      </c>
      <c r="I1522" s="8">
        <v>59.34</v>
      </c>
      <c r="J1522" s="8">
        <v>6.51</v>
      </c>
      <c r="K1522" s="8">
        <v>5.61</v>
      </c>
      <c r="L1522" s="8">
        <v>4.67</v>
      </c>
      <c r="M1522" s="35" t="str">
        <f>INDEX(YahooDetails[], MATCH(ZACKS_Screener[Ticker], YahooDetails[Ticker],0), 3)</f>
        <v>Consumer Cyclical</v>
      </c>
      <c r="N1522" s="6" t="str">
        <f>INDEX(YahooDetails[], MATCH(ZACKS_Screener[Ticker], YahooDetails[Ticker],0), 2)</f>
        <v>Auto &amp; Truck Dealerships</v>
      </c>
      <c r="O152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-0.13824884792626721</v>
      </c>
      <c r="P152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-0.16755793226381469</v>
      </c>
      <c r="Q1522" s="17">
        <f>IFERROR(ZACKS_Screener[[#This Row],[Price]]/ZACKS_Screener[[#This Row],[EPS1]], "")</f>
        <v>10.577540106951872</v>
      </c>
      <c r="R1522" s="17">
        <f>IFERROR(ZACKS_Screener[[#This Row],[Price]]/ZACKS_Screener[[#This Row],[EPS2]], "")</f>
        <v>12.706638115631693</v>
      </c>
      <c r="S1522" s="17">
        <f>IFERROR(ZACKS_Screener[[#This Row],[PE1]]/(ZACKS_Screener[[#This Row],[EG1]]*100), "")</f>
        <v>-0.76510873440285254</v>
      </c>
      <c r="T1522" s="17">
        <f>IFERROR(ZACKS_Screener[[#This Row],[PE2]]/(ZACKS_Screener[[#This Row],[EG2]]*100), "")</f>
        <v>-0.75834297690099761</v>
      </c>
      <c r="U1522"/>
    </row>
    <row r="1523" spans="1:21" x14ac:dyDescent="0.25">
      <c r="A1523" s="20" t="s">
        <v>2569</v>
      </c>
      <c r="B1523" s="34">
        <v>3581.14</v>
      </c>
      <c r="C1523" s="6" t="s">
        <v>2568</v>
      </c>
      <c r="D1523" s="6" t="s">
        <v>22</v>
      </c>
      <c r="E1523" s="6" t="s">
        <v>30</v>
      </c>
      <c r="F1523" s="6" t="s">
        <v>55</v>
      </c>
      <c r="G1523">
        <v>12</v>
      </c>
      <c r="H1523">
        <v>202212</v>
      </c>
      <c r="I1523" s="8">
        <v>65.97</v>
      </c>
      <c r="J1523" s="8">
        <v>6.51</v>
      </c>
      <c r="M1523" s="35" t="str">
        <f>INDEX(YahooDetails[], MATCH(ZACKS_Screener[Ticker], YahooDetails[Ticker],0), 3)</f>
        <v>Consumer Cyclical</v>
      </c>
      <c r="N1523" s="6" t="str">
        <f>INDEX(YahooDetails[], MATCH(ZACKS_Screener[Ticker], YahooDetails[Ticker],0), 2)</f>
        <v>Auto &amp; Truck Dealerships</v>
      </c>
      <c r="O152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523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523" s="17" t="str">
        <f>IFERROR(ZACKS_Screener[[#This Row],[Price]]/ZACKS_Screener[[#This Row],[EPS1]], "")</f>
        <v/>
      </c>
      <c r="R1523" s="17" t="str">
        <f>IFERROR(ZACKS_Screener[[#This Row],[Price]]/ZACKS_Screener[[#This Row],[EPS2]], "")</f>
        <v/>
      </c>
      <c r="S1523" s="17" t="str">
        <f>IFERROR(ZACKS_Screener[[#This Row],[PE1]]/(ZACKS_Screener[[#This Row],[EG1]]*100), "")</f>
        <v/>
      </c>
      <c r="T1523" s="17" t="str">
        <f>IFERROR(ZACKS_Screener[[#This Row],[PE2]]/(ZACKS_Screener[[#This Row],[EG2]]*100), "")</f>
        <v/>
      </c>
      <c r="U1523"/>
    </row>
    <row r="1524" spans="1:21" x14ac:dyDescent="0.25">
      <c r="A1524" s="20" t="s">
        <v>4155</v>
      </c>
      <c r="B1524" s="34">
        <v>2730.12</v>
      </c>
      <c r="C1524" s="6" t="s">
        <v>4154</v>
      </c>
      <c r="D1524" s="6" t="s">
        <v>22</v>
      </c>
      <c r="E1524" s="6" t="s">
        <v>41</v>
      </c>
      <c r="F1524" s="6" t="s">
        <v>317</v>
      </c>
      <c r="G1524">
        <v>12</v>
      </c>
      <c r="H1524">
        <v>202212</v>
      </c>
      <c r="I1524" s="8">
        <v>25.68</v>
      </c>
      <c r="J1524" s="8">
        <v>-3.08</v>
      </c>
      <c r="K1524" s="8">
        <v>-3.47</v>
      </c>
      <c r="L1524" s="8">
        <v>-3.71</v>
      </c>
      <c r="M1524" s="35" t="str">
        <f>INDEX(YahooDetails[], MATCH(ZACKS_Screener[Ticker], YahooDetails[Ticker],0), 3)</f>
        <v>Healthcare</v>
      </c>
      <c r="N1524" s="6" t="str">
        <f>INDEX(YahooDetails[], MATCH(ZACKS_Screener[Ticker], YahooDetails[Ticker],0), 2)</f>
        <v>Biotechnology</v>
      </c>
      <c r="O152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-0.12662337662337667</v>
      </c>
      <c r="P152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-6.9164265129682934E-2</v>
      </c>
      <c r="Q1524" s="17">
        <f>IFERROR(ZACKS_Screener[[#This Row],[Price]]/ZACKS_Screener[[#This Row],[EPS1]], "")</f>
        <v>-7.4005763688760799</v>
      </c>
      <c r="R1524" s="17">
        <f>IFERROR(ZACKS_Screener[[#This Row],[Price]]/ZACKS_Screener[[#This Row],[EPS2]], "")</f>
        <v>-6.9218328840970349</v>
      </c>
      <c r="S1524" s="17">
        <f>IFERROR(ZACKS_Screener[[#This Row],[PE1]]/(ZACKS_Screener[[#This Row],[EG1]]*100), "")</f>
        <v>0.58445577477277744</v>
      </c>
      <c r="T1524" s="17">
        <f>IFERROR(ZACKS_Screener[[#This Row],[PE2]]/(ZACKS_Screener[[#This Row],[EG2]]*100), "")</f>
        <v>1.0007816711590305</v>
      </c>
      <c r="U1524"/>
    </row>
    <row r="1525" spans="1:21" x14ac:dyDescent="0.25">
      <c r="A1525" s="20" t="s">
        <v>4157</v>
      </c>
      <c r="B1525" s="34">
        <v>2419.1999999999998</v>
      </c>
      <c r="C1525" s="6" t="s">
        <v>4156</v>
      </c>
      <c r="D1525" s="6" t="s">
        <v>22</v>
      </c>
      <c r="E1525" s="6" t="s">
        <v>41</v>
      </c>
      <c r="F1525" s="6" t="s">
        <v>67</v>
      </c>
      <c r="G1525">
        <v>12</v>
      </c>
      <c r="H1525">
        <v>202212</v>
      </c>
      <c r="I1525" s="8">
        <v>28.8</v>
      </c>
      <c r="J1525" s="8">
        <v>-4.9000000000000004</v>
      </c>
      <c r="K1525" s="8">
        <v>-2.78</v>
      </c>
      <c r="L1525" s="8">
        <v>-1.02</v>
      </c>
      <c r="M1525" s="35" t="str">
        <f>INDEX(YahooDetails[], MATCH(ZACKS_Screener[Ticker], YahooDetails[Ticker],0), 3)</f>
        <v>Healthcare</v>
      </c>
      <c r="N1525" s="6" t="str">
        <f>INDEX(YahooDetails[], MATCH(ZACKS_Screener[Ticker], YahooDetails[Ticker],0), 2)</f>
        <v>Biotechnology</v>
      </c>
      <c r="O152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0.43265306122448988</v>
      </c>
      <c r="P152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0.63309352517985606</v>
      </c>
      <c r="Q1525" s="17">
        <f>IFERROR(ZACKS_Screener[[#This Row],[Price]]/ZACKS_Screener[[#This Row],[EPS1]], "")</f>
        <v>-10.359712230215829</v>
      </c>
      <c r="R1525" s="17">
        <f>IFERROR(ZACKS_Screener[[#This Row],[Price]]/ZACKS_Screener[[#This Row],[EPS2]], "")</f>
        <v>-28.235294117647058</v>
      </c>
      <c r="S1525" s="17">
        <f>IFERROR(ZACKS_Screener[[#This Row],[PE1]]/(ZACKS_Screener[[#This Row],[EG1]]*100), "")</f>
        <v>-0.23944617890593184</v>
      </c>
      <c r="T1525" s="17">
        <f>IFERROR(ZACKS_Screener[[#This Row],[PE2]]/(ZACKS_Screener[[#This Row],[EG2]]*100), "")</f>
        <v>-0.44598930481283422</v>
      </c>
      <c r="U1525"/>
    </row>
    <row r="1526" spans="1:21" x14ac:dyDescent="0.25">
      <c r="A1526" s="20" t="s">
        <v>2571</v>
      </c>
      <c r="B1526" s="34">
        <v>14562.45</v>
      </c>
      <c r="C1526" s="6" t="s">
        <v>2570</v>
      </c>
      <c r="D1526" s="6" t="s">
        <v>13</v>
      </c>
      <c r="E1526" s="6" t="s">
        <v>41</v>
      </c>
      <c r="F1526" s="6" t="s">
        <v>153</v>
      </c>
      <c r="G1526">
        <v>12</v>
      </c>
      <c r="H1526">
        <v>202212</v>
      </c>
      <c r="I1526" s="8">
        <v>116.09</v>
      </c>
      <c r="J1526" s="8">
        <v>7.95</v>
      </c>
      <c r="K1526" s="8">
        <v>4.9400000000000004</v>
      </c>
      <c r="L1526" s="8">
        <v>5.77</v>
      </c>
      <c r="M1526" s="35" t="str">
        <f>INDEX(YahooDetails[], MATCH(ZACKS_Screener[Ticker], YahooDetails[Ticker],0), 3)</f>
        <v>Healthcare</v>
      </c>
      <c r="N1526" s="6" t="str">
        <f>INDEX(YahooDetails[], MATCH(ZACKS_Screener[Ticker], YahooDetails[Ticker],0), 2)</f>
        <v>Diagnostics &amp; Research</v>
      </c>
      <c r="O152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-0.37861635220125783</v>
      </c>
      <c r="P152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0.16801619433198361</v>
      </c>
      <c r="Q1526" s="17">
        <f>IFERROR(ZACKS_Screener[[#This Row],[Price]]/ZACKS_Screener[[#This Row],[EPS1]], "")</f>
        <v>23.5</v>
      </c>
      <c r="R1526" s="17">
        <f>IFERROR(ZACKS_Screener[[#This Row],[Price]]/ZACKS_Screener[[#This Row],[EPS2]], "")</f>
        <v>20.119584055459274</v>
      </c>
      <c r="S1526" s="17">
        <f>IFERROR(ZACKS_Screener[[#This Row],[PE1]]/(ZACKS_Screener[[#This Row],[EG1]]*100), "")</f>
        <v>-0.62068106312292359</v>
      </c>
      <c r="T1526" s="17">
        <f>IFERROR(ZACKS_Screener[[#This Row],[PE2]]/(ZACKS_Screener[[#This Row],[EG2]]*100), "")</f>
        <v>1.1974788582405895</v>
      </c>
      <c r="U1526"/>
    </row>
    <row r="1527" spans="1:21" x14ac:dyDescent="0.25">
      <c r="A1527" s="6" t="s">
        <v>4159</v>
      </c>
      <c r="B1527" s="34">
        <v>2565.29</v>
      </c>
      <c r="C1527" s="6" t="s">
        <v>90</v>
      </c>
      <c r="D1527" s="6" t="s">
        <v>13</v>
      </c>
      <c r="E1527" s="6" t="s">
        <v>23</v>
      </c>
      <c r="F1527" s="6" t="s">
        <v>334</v>
      </c>
      <c r="G1527">
        <v>12</v>
      </c>
      <c r="H1527">
        <v>202212</v>
      </c>
      <c r="I1527" s="8">
        <v>21.94</v>
      </c>
      <c r="J1527" s="8">
        <v>1.56</v>
      </c>
      <c r="K1527" s="8">
        <v>0.66</v>
      </c>
      <c r="L1527" s="8">
        <v>0.96</v>
      </c>
      <c r="M1527" s="35" t="str">
        <f>INDEX(YahooDetails[], MATCH(ZACKS_Screener[Ticker], YahooDetails[Ticker],0), 3)</f>
        <v>Industrials</v>
      </c>
      <c r="N1527" s="6" t="str">
        <f>INDEX(YahooDetails[], MATCH(ZACKS_Screener[Ticker], YahooDetails[Ticker],0), 2)</f>
        <v>Trucking</v>
      </c>
      <c r="O152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-0.57692307692307687</v>
      </c>
      <c r="P152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0.45454545454545442</v>
      </c>
      <c r="Q1527" s="17">
        <f>IFERROR(ZACKS_Screener[[#This Row],[Price]]/ZACKS_Screener[[#This Row],[EPS1]], "")</f>
        <v>33.242424242424242</v>
      </c>
      <c r="R1527" s="17">
        <f>IFERROR(ZACKS_Screener[[#This Row],[Price]]/ZACKS_Screener[[#This Row],[EPS2]], "")</f>
        <v>22.854166666666668</v>
      </c>
      <c r="S1527" s="17">
        <f>IFERROR(ZACKS_Screener[[#This Row],[PE1]]/(ZACKS_Screener[[#This Row],[EG1]]*100), "")</f>
        <v>-0.57620202020202027</v>
      </c>
      <c r="T1527" s="17">
        <f>IFERROR(ZACKS_Screener[[#This Row],[PE2]]/(ZACKS_Screener[[#This Row],[EG2]]*100), "")</f>
        <v>0.50279166666666686</v>
      </c>
      <c r="U1527"/>
    </row>
    <row r="1528" spans="1:21" x14ac:dyDescent="0.25">
      <c r="A1528" s="20" t="s">
        <v>2573</v>
      </c>
      <c r="B1528" s="34">
        <v>131736.98000000001</v>
      </c>
      <c r="C1528" s="6" t="s">
        <v>2572</v>
      </c>
      <c r="D1528" s="6" t="s">
        <v>13</v>
      </c>
      <c r="E1528" s="6" t="s">
        <v>37</v>
      </c>
      <c r="F1528" s="6" t="s">
        <v>418</v>
      </c>
      <c r="G1528">
        <v>10</v>
      </c>
      <c r="H1528">
        <v>202210</v>
      </c>
      <c r="I1528" s="8">
        <v>94.36</v>
      </c>
      <c r="J1528" s="8">
        <v>8.69</v>
      </c>
      <c r="K1528" s="8">
        <v>8.2100000000000009</v>
      </c>
      <c r="L1528" s="8">
        <v>8.77</v>
      </c>
      <c r="M1528" s="35" t="str">
        <f>INDEX(YahooDetails[], MATCH(ZACKS_Screener[Ticker], YahooDetails[Ticker],0), 3)</f>
        <v>Financial Services</v>
      </c>
      <c r="N1528" s="6" t="str">
        <f>INDEX(YahooDetails[], MATCH(ZACKS_Screener[Ticker], YahooDetails[Ticker],0), 2)</f>
        <v>Banks—Diversified</v>
      </c>
      <c r="O152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-5.5235903337169011E-2</v>
      </c>
      <c r="P152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6.8209500609013235E-2</v>
      </c>
      <c r="Q1528" s="17">
        <f>IFERROR(ZACKS_Screener[[#This Row],[Price]]/ZACKS_Screener[[#This Row],[EPS1]], "")</f>
        <v>11.493300852618756</v>
      </c>
      <c r="R1528" s="17">
        <f>IFERROR(ZACKS_Screener[[#This Row],[Price]]/ZACKS_Screener[[#This Row],[EPS2]], "")</f>
        <v>10.759407069555303</v>
      </c>
      <c r="S1528" s="17">
        <f>IFERROR(ZACKS_Screener[[#This Row],[PE1]]/(ZACKS_Screener[[#This Row],[EG1]]*100), "")</f>
        <v>-2.0807663418595261</v>
      </c>
      <c r="T1528" s="17">
        <f>IFERROR(ZACKS_Screener[[#This Row],[PE2]]/(ZACKS_Screener[[#This Row],[EG2]]*100), "")</f>
        <v>1.5774059293044509</v>
      </c>
      <c r="U1528"/>
    </row>
    <row r="1529" spans="1:21" x14ac:dyDescent="0.25">
      <c r="A1529" s="20" t="s">
        <v>2575</v>
      </c>
      <c r="B1529" s="34">
        <v>24142.63</v>
      </c>
      <c r="C1529" s="6" t="s">
        <v>2574</v>
      </c>
      <c r="D1529" s="6" t="s">
        <v>22</v>
      </c>
      <c r="E1529" s="6" t="s">
        <v>23</v>
      </c>
      <c r="F1529" s="6" t="s">
        <v>24</v>
      </c>
      <c r="G1529">
        <v>3</v>
      </c>
      <c r="H1529">
        <v>202303</v>
      </c>
      <c r="I1529" s="8">
        <v>106</v>
      </c>
      <c r="J1529" s="8">
        <v>7.29</v>
      </c>
      <c r="K1529" s="8">
        <v>7.53</v>
      </c>
      <c r="L1529" s="8">
        <v>9.5500000000000007</v>
      </c>
      <c r="M1529" s="35" t="str">
        <f>INDEX(YahooDetails[], MATCH(ZACKS_Screener[Ticker], YahooDetails[Ticker],0), 3)</f>
        <v>Industrials</v>
      </c>
      <c r="N1529" s="6" t="str">
        <f>INDEX(YahooDetails[], MATCH(ZACKS_Screener[Ticker], YahooDetails[Ticker],0), 2)</f>
        <v>Airlines</v>
      </c>
      <c r="O152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3.2921810699588508E-2</v>
      </c>
      <c r="P152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0.26826029216467467</v>
      </c>
      <c r="Q1529" s="17">
        <f>IFERROR(ZACKS_Screener[[#This Row],[Price]]/ZACKS_Screener[[#This Row],[EPS1]], "")</f>
        <v>14.077025232403718</v>
      </c>
      <c r="R1529" s="17">
        <f>IFERROR(ZACKS_Screener[[#This Row],[Price]]/ZACKS_Screener[[#This Row],[EPS2]], "")</f>
        <v>11.099476439790575</v>
      </c>
      <c r="S1529" s="17">
        <f>IFERROR(ZACKS_Screener[[#This Row],[PE1]]/(ZACKS_Screener[[#This Row],[EG1]]*100), "")</f>
        <v>4.2758964143426255</v>
      </c>
      <c r="T1529" s="17">
        <f>IFERROR(ZACKS_Screener[[#This Row],[PE2]]/(ZACKS_Screener[[#This Row],[EG2]]*100), "")</f>
        <v>0.41375771084961888</v>
      </c>
      <c r="U1529"/>
    </row>
    <row r="1530" spans="1:21" x14ac:dyDescent="0.25">
      <c r="A1530" s="20" t="s">
        <v>2577</v>
      </c>
      <c r="B1530" s="34">
        <v>11186.16</v>
      </c>
      <c r="C1530" s="6" t="s">
        <v>2576</v>
      </c>
      <c r="D1530" s="6" t="s">
        <v>13</v>
      </c>
      <c r="E1530" s="6" t="s">
        <v>37</v>
      </c>
      <c r="F1530" s="6" t="s">
        <v>176</v>
      </c>
      <c r="G1530">
        <v>12</v>
      </c>
      <c r="H1530">
        <v>202212</v>
      </c>
      <c r="I1530" s="8">
        <v>43.06</v>
      </c>
      <c r="J1530" s="8">
        <v>1.1499999999999999</v>
      </c>
      <c r="K1530" s="8">
        <v>1.33</v>
      </c>
      <c r="L1530" s="8">
        <v>1.63</v>
      </c>
      <c r="M1530" s="35" t="str">
        <f>INDEX(YahooDetails[], MATCH(ZACKS_Screener[Ticker], YahooDetails[Ticker],0), 3)</f>
        <v>Financial Services</v>
      </c>
      <c r="N1530" s="6" t="str">
        <f>INDEX(YahooDetails[], MATCH(ZACKS_Screener[Ticker], YahooDetails[Ticker],0), 2)</f>
        <v>Insurance—Specialty</v>
      </c>
      <c r="O153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0.15652173913043493</v>
      </c>
      <c r="P153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0.22556390977443594</v>
      </c>
      <c r="Q1530" s="17">
        <f>IFERROR(ZACKS_Screener[[#This Row],[Price]]/ZACKS_Screener[[#This Row],[EPS1]], "")</f>
        <v>32.375939849624061</v>
      </c>
      <c r="R1530" s="17">
        <f>IFERROR(ZACKS_Screener[[#This Row],[Price]]/ZACKS_Screener[[#This Row],[EPS2]], "")</f>
        <v>26.417177914110432</v>
      </c>
      <c r="S1530" s="17">
        <f>IFERROR(ZACKS_Screener[[#This Row],[PE1]]/(ZACKS_Screener[[#This Row],[EG1]]*100), "")</f>
        <v>2.0684628237259797</v>
      </c>
      <c r="T1530" s="17">
        <f>IFERROR(ZACKS_Screener[[#This Row],[PE2]]/(ZACKS_Screener[[#This Row],[EG2]]*100), "")</f>
        <v>1.17116155419223</v>
      </c>
      <c r="U1530"/>
    </row>
    <row r="1531" spans="1:21" x14ac:dyDescent="0.25">
      <c r="A1531" s="20" t="s">
        <v>2579</v>
      </c>
      <c r="B1531" s="34">
        <v>4479.24</v>
      </c>
      <c r="C1531" s="6" t="s">
        <v>2578</v>
      </c>
      <c r="D1531" s="6" t="s">
        <v>13</v>
      </c>
      <c r="E1531" s="6" t="s">
        <v>26</v>
      </c>
      <c r="F1531" s="6" t="s">
        <v>438</v>
      </c>
      <c r="G1531">
        <v>12</v>
      </c>
      <c r="H1531">
        <v>202212</v>
      </c>
      <c r="I1531" s="8">
        <v>30.22</v>
      </c>
      <c r="J1531" s="8">
        <v>0.62</v>
      </c>
      <c r="K1531" s="8">
        <v>0.36</v>
      </c>
      <c r="L1531" s="8">
        <v>0.51</v>
      </c>
      <c r="M1531" s="35" t="str">
        <f>INDEX(YahooDetails[], MATCH(ZACKS_Screener[Ticker], YahooDetails[Ticker],0), 3)</f>
        <v>Real Estate</v>
      </c>
      <c r="N1531" s="6" t="str">
        <f>INDEX(YahooDetails[], MATCH(ZACKS_Screener[Ticker], YahooDetails[Ticker],0), 2)</f>
        <v>REIT—Specialty</v>
      </c>
      <c r="O153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-0.41935483870967744</v>
      </c>
      <c r="P153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0.41666666666666674</v>
      </c>
      <c r="Q1531" s="17">
        <f>IFERROR(ZACKS_Screener[[#This Row],[Price]]/ZACKS_Screener[[#This Row],[EPS1]], "")</f>
        <v>83.944444444444443</v>
      </c>
      <c r="R1531" s="17">
        <f>IFERROR(ZACKS_Screener[[#This Row],[Price]]/ZACKS_Screener[[#This Row],[EPS2]], "")</f>
        <v>59.254901960784309</v>
      </c>
      <c r="S1531" s="17">
        <f>IFERROR(ZACKS_Screener[[#This Row],[PE1]]/(ZACKS_Screener[[#This Row],[EG1]]*100), "")</f>
        <v>-2.0017521367521365</v>
      </c>
      <c r="T1531" s="17">
        <f>IFERROR(ZACKS_Screener[[#This Row],[PE2]]/(ZACKS_Screener[[#This Row],[EG2]]*100), "")</f>
        <v>1.4221176470588233</v>
      </c>
      <c r="U1531"/>
    </row>
    <row r="1532" spans="1:21" x14ac:dyDescent="0.25">
      <c r="A1532" s="20" t="s">
        <v>2581</v>
      </c>
      <c r="B1532" s="34">
        <v>4459.25</v>
      </c>
      <c r="C1532" s="6" t="s">
        <v>2580</v>
      </c>
      <c r="D1532" s="6" t="s">
        <v>13</v>
      </c>
      <c r="E1532" s="6" t="s">
        <v>14</v>
      </c>
      <c r="F1532" s="6" t="s">
        <v>163</v>
      </c>
      <c r="G1532">
        <v>1</v>
      </c>
      <c r="H1532">
        <v>202301</v>
      </c>
      <c r="I1532" s="8">
        <v>15.27</v>
      </c>
      <c r="J1532" s="8">
        <v>-0.7</v>
      </c>
      <c r="K1532" s="8">
        <v>-0.44</v>
      </c>
      <c r="L1532" s="8">
        <v>0.01</v>
      </c>
      <c r="M1532" s="35" t="str">
        <f>INDEX(YahooDetails[], MATCH(ZACKS_Screener[Ticker], YahooDetails[Ticker],0), 3)</f>
        <v>Technology</v>
      </c>
      <c r="N1532" s="6" t="str">
        <f>INDEX(YahooDetails[], MATCH(ZACKS_Screener[Ticker], YahooDetails[Ticker],0), 2)</f>
        <v>Software—Infrastructure</v>
      </c>
      <c r="O153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0.37142857142857139</v>
      </c>
      <c r="P153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1532" s="17">
        <f>IFERROR(ZACKS_Screener[[#This Row],[Price]]/ZACKS_Screener[[#This Row],[EPS1]], "")</f>
        <v>-34.704545454545453</v>
      </c>
      <c r="R1532" s="17">
        <f>IFERROR(ZACKS_Screener[[#This Row],[Price]]/ZACKS_Screener[[#This Row],[EPS2]], "")</f>
        <v>1527</v>
      </c>
      <c r="S1532" s="17">
        <f>IFERROR(ZACKS_Screener[[#This Row],[PE1]]/(ZACKS_Screener[[#This Row],[EG1]]*100), "")</f>
        <v>-0.93435314685314697</v>
      </c>
      <c r="T1532" s="17">
        <f>IFERROR(ZACKS_Screener[[#This Row],[PE2]]/(ZACKS_Screener[[#This Row],[EG2]]*100), "")</f>
        <v>15.27</v>
      </c>
      <c r="U1532"/>
    </row>
    <row r="1533" spans="1:21" x14ac:dyDescent="0.25">
      <c r="A1533" s="20" t="s">
        <v>4162</v>
      </c>
      <c r="B1533" s="34">
        <v>3309.63</v>
      </c>
      <c r="C1533" s="6" t="s">
        <v>4161</v>
      </c>
      <c r="D1533" s="6" t="s">
        <v>22</v>
      </c>
      <c r="E1533" s="6" t="s">
        <v>41</v>
      </c>
      <c r="F1533" s="6" t="s">
        <v>317</v>
      </c>
      <c r="G1533">
        <v>12</v>
      </c>
      <c r="H1533">
        <v>202212</v>
      </c>
      <c r="I1533" s="8">
        <v>55.38</v>
      </c>
      <c r="J1533" s="8">
        <v>-8.98</v>
      </c>
      <c r="K1533" s="8">
        <v>-8.0399999999999991</v>
      </c>
      <c r="L1533" s="8">
        <v>-8.09</v>
      </c>
      <c r="M1533" s="35" t="str">
        <f>INDEX(YahooDetails[], MATCH(ZACKS_Screener[Ticker], YahooDetails[Ticker],0), 3)</f>
        <v>Healthcare</v>
      </c>
      <c r="N1533" s="6" t="str">
        <f>INDEX(YahooDetails[], MATCH(ZACKS_Screener[Ticker], YahooDetails[Ticker],0), 2)</f>
        <v>Biotechnology</v>
      </c>
      <c r="O153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0.10467706013363043</v>
      </c>
      <c r="P153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-6.2189054726369047E-3</v>
      </c>
      <c r="Q1533" s="17">
        <f>IFERROR(ZACKS_Screener[[#This Row],[Price]]/ZACKS_Screener[[#This Row],[EPS1]], "")</f>
        <v>-6.888059701492538</v>
      </c>
      <c r="R1533" s="17">
        <f>IFERROR(ZACKS_Screener[[#This Row],[Price]]/ZACKS_Screener[[#This Row],[EPS2]], "")</f>
        <v>-6.8454882571075411</v>
      </c>
      <c r="S1533" s="17">
        <f>IFERROR(ZACKS_Screener[[#This Row],[PE1]]/(ZACKS_Screener[[#This Row],[EG1]]*100), "")</f>
        <v>-0.65802953318513735</v>
      </c>
      <c r="T1533" s="17">
        <f>IFERROR(ZACKS_Screener[[#This Row],[PE2]]/(ZACKS_Screener[[#This Row],[EG2]]*100), "")</f>
        <v>11.007545117428769</v>
      </c>
      <c r="U1533"/>
    </row>
    <row r="1534" spans="1:21" x14ac:dyDescent="0.25">
      <c r="A1534" s="20" t="s">
        <v>2583</v>
      </c>
      <c r="B1534" s="34">
        <v>8137.87</v>
      </c>
      <c r="C1534" s="6" t="s">
        <v>2582</v>
      </c>
      <c r="D1534" s="6" t="s">
        <v>22</v>
      </c>
      <c r="E1534" s="6" t="s">
        <v>23</v>
      </c>
      <c r="F1534" s="6" t="s">
        <v>1685</v>
      </c>
      <c r="G1534">
        <v>12</v>
      </c>
      <c r="H1534">
        <v>202212</v>
      </c>
      <c r="I1534" s="8">
        <v>306.70999999999998</v>
      </c>
      <c r="J1534" s="8">
        <v>13.4</v>
      </c>
      <c r="K1534" s="8">
        <v>12.17</v>
      </c>
      <c r="L1534" s="8">
        <v>13.9</v>
      </c>
      <c r="M1534" s="35" t="str">
        <f>INDEX(YahooDetails[], MATCH(ZACKS_Screener[Ticker], YahooDetails[Ticker],0), 3)</f>
        <v>Industrials</v>
      </c>
      <c r="N1534" s="6" t="str">
        <f>INDEX(YahooDetails[], MATCH(ZACKS_Screener[Ticker], YahooDetails[Ticker],0), 2)</f>
        <v>Trucking</v>
      </c>
      <c r="O153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-9.1791044776119435E-2</v>
      </c>
      <c r="P153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0.14215283483976995</v>
      </c>
      <c r="Q1534" s="17">
        <f>IFERROR(ZACKS_Screener[[#This Row],[Price]]/ZACKS_Screener[[#This Row],[EPS1]], "")</f>
        <v>25.202136400986031</v>
      </c>
      <c r="R1534" s="17">
        <f>IFERROR(ZACKS_Screener[[#This Row],[Price]]/ZACKS_Screener[[#This Row],[EPS2]], "")</f>
        <v>22.065467625899277</v>
      </c>
      <c r="S1534" s="17">
        <f>IFERROR(ZACKS_Screener[[#This Row],[PE1]]/(ZACKS_Screener[[#This Row],[EG1]]*100), "")</f>
        <v>-2.745598599782217</v>
      </c>
      <c r="T1534" s="17">
        <f>IFERROR(ZACKS_Screener[[#This Row],[PE2]]/(ZACKS_Screener[[#This Row],[EG2]]*100), "")</f>
        <v>1.5522354971514114</v>
      </c>
      <c r="U1534"/>
    </row>
    <row r="1535" spans="1:21" x14ac:dyDescent="0.25">
      <c r="A1535" s="20" t="s">
        <v>2585</v>
      </c>
      <c r="B1535" s="34">
        <v>5818.7</v>
      </c>
      <c r="C1535" s="6" t="s">
        <v>2584</v>
      </c>
      <c r="D1535" s="6" t="s">
        <v>13</v>
      </c>
      <c r="E1535" s="6" t="s">
        <v>14</v>
      </c>
      <c r="F1535" s="6" t="s">
        <v>163</v>
      </c>
      <c r="G1535">
        <v>1</v>
      </c>
      <c r="H1535">
        <v>202301</v>
      </c>
      <c r="I1535" s="8">
        <v>108.39</v>
      </c>
      <c r="J1535" s="8">
        <v>7.55</v>
      </c>
      <c r="K1535" s="8">
        <v>7.08</v>
      </c>
      <c r="L1535" s="8">
        <v>7.49</v>
      </c>
      <c r="M1535" s="35" t="str">
        <f>INDEX(YahooDetails[], MATCH(ZACKS_Screener[Ticker], YahooDetails[Ticker],0), 3)</f>
        <v>Technology</v>
      </c>
      <c r="N1535" s="6" t="str">
        <f>INDEX(YahooDetails[], MATCH(ZACKS_Screener[Ticker], YahooDetails[Ticker],0), 2)</f>
        <v>Information Technology Services</v>
      </c>
      <c r="O153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-6.2251655629139042E-2</v>
      </c>
      <c r="P153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5.7909604519774033E-2</v>
      </c>
      <c r="Q1535" s="17">
        <f>IFERROR(ZACKS_Screener[[#This Row],[Price]]/ZACKS_Screener[[#This Row],[EPS1]], "")</f>
        <v>15.309322033898304</v>
      </c>
      <c r="R1535" s="17">
        <f>IFERROR(ZACKS_Screener[[#This Row],[Price]]/ZACKS_Screener[[#This Row],[EPS2]], "")</f>
        <v>14.471295060080106</v>
      </c>
      <c r="S1535" s="17">
        <f>IFERROR(ZACKS_Screener[[#This Row],[PE1]]/(ZACKS_Screener[[#This Row],[EG1]]*100), "")</f>
        <v>-2.4592634331049417</v>
      </c>
      <c r="T1535" s="17">
        <f>IFERROR(ZACKS_Screener[[#This Row],[PE2]]/(ZACKS_Screener[[#This Row],[EG2]]*100), "")</f>
        <v>2.4989455859845635</v>
      </c>
      <c r="U1535"/>
    </row>
    <row r="1536" spans="1:21" x14ac:dyDescent="0.25">
      <c r="A1536" s="20" t="s">
        <v>2587</v>
      </c>
      <c r="B1536" s="34">
        <v>3994.05</v>
      </c>
      <c r="C1536" s="6" t="s">
        <v>2586</v>
      </c>
      <c r="D1536" s="6" t="s">
        <v>13</v>
      </c>
      <c r="E1536" s="6" t="s">
        <v>51</v>
      </c>
      <c r="F1536" s="6" t="s">
        <v>52</v>
      </c>
      <c r="G1536">
        <v>12</v>
      </c>
      <c r="H1536">
        <v>202212</v>
      </c>
      <c r="I1536" s="8">
        <v>325.52</v>
      </c>
      <c r="J1536" s="8">
        <v>7.05</v>
      </c>
      <c r="K1536" s="8">
        <v>7.17</v>
      </c>
      <c r="L1536" s="8">
        <v>10.39</v>
      </c>
      <c r="M1536" s="35" t="str">
        <f>INDEX(YahooDetails[], MATCH(ZACKS_Screener[Ticker], YahooDetails[Ticker],0), 3)</f>
        <v>Consumer Defensive</v>
      </c>
      <c r="N1536" s="6" t="str">
        <f>INDEX(YahooDetails[], MATCH(ZACKS_Screener[Ticker], YahooDetails[Ticker],0), 2)</f>
        <v>Beverages—Brewers</v>
      </c>
      <c r="O153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1.7021276595744695E-2</v>
      </c>
      <c r="P153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0.44909344490934461</v>
      </c>
      <c r="Q1536" s="17">
        <f>IFERROR(ZACKS_Screener[[#This Row],[Price]]/ZACKS_Screener[[#This Row],[EPS1]], "")</f>
        <v>45.400278940027889</v>
      </c>
      <c r="R1536" s="17">
        <f>IFERROR(ZACKS_Screener[[#This Row],[Price]]/ZACKS_Screener[[#This Row],[EPS2]], "")</f>
        <v>31.330125120307986</v>
      </c>
      <c r="S1536" s="17">
        <f>IFERROR(ZACKS_Screener[[#This Row],[PE1]]/(ZACKS_Screener[[#This Row],[EG1]]*100), "")</f>
        <v>26.672663877266363</v>
      </c>
      <c r="T1536" s="17">
        <f>IFERROR(ZACKS_Screener[[#This Row],[PE2]]/(ZACKS_Screener[[#This Row],[EG2]]*100), "")</f>
        <v>0.69763042581555346</v>
      </c>
      <c r="U1536"/>
    </row>
    <row r="1537" spans="1:21" x14ac:dyDescent="0.25">
      <c r="A1537" s="20" t="s">
        <v>2589</v>
      </c>
      <c r="B1537" s="34">
        <v>56930.83</v>
      </c>
      <c r="C1537" s="6" t="s">
        <v>2588</v>
      </c>
      <c r="D1537" s="6" t="s">
        <v>13</v>
      </c>
      <c r="E1537" s="6" t="s">
        <v>37</v>
      </c>
      <c r="F1537" s="6" t="s">
        <v>418</v>
      </c>
      <c r="G1537">
        <v>12</v>
      </c>
      <c r="H1537">
        <v>202212</v>
      </c>
      <c r="I1537" s="8">
        <v>3.46</v>
      </c>
      <c r="J1537" s="8">
        <v>0.56999999999999995</v>
      </c>
      <c r="K1537" s="8">
        <v>0.62</v>
      </c>
      <c r="L1537" s="8">
        <v>0.66</v>
      </c>
      <c r="M1537" s="35" t="str">
        <f>INDEX(YahooDetails[], MATCH(ZACKS_Screener[Ticker], YahooDetails[Ticker],0), 3)</f>
        <v>Financial Services</v>
      </c>
      <c r="N1537" s="6" t="str">
        <f>INDEX(YahooDetails[], MATCH(ZACKS_Screener[Ticker], YahooDetails[Ticker],0), 2)</f>
        <v>Banks—Diversified</v>
      </c>
      <c r="O153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8.7719298245614127E-2</v>
      </c>
      <c r="P153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6.4516129032258118E-2</v>
      </c>
      <c r="Q1537" s="17">
        <f>IFERROR(ZACKS_Screener[[#This Row],[Price]]/ZACKS_Screener[[#This Row],[EPS1]], "")</f>
        <v>5.580645161290323</v>
      </c>
      <c r="R1537" s="17">
        <f>IFERROR(ZACKS_Screener[[#This Row],[Price]]/ZACKS_Screener[[#This Row],[EPS2]], "")</f>
        <v>5.2424242424242422</v>
      </c>
      <c r="S1537" s="17">
        <f>IFERROR(ZACKS_Screener[[#This Row],[PE1]]/(ZACKS_Screener[[#This Row],[EG1]]*100), "")</f>
        <v>0.63619354838709608</v>
      </c>
      <c r="T1537" s="17">
        <f>IFERROR(ZACKS_Screener[[#This Row],[PE2]]/(ZACKS_Screener[[#This Row],[EG2]]*100), "")</f>
        <v>0.81257575757575695</v>
      </c>
      <c r="U1537"/>
    </row>
    <row r="1538" spans="1:21" x14ac:dyDescent="0.25">
      <c r="A1538" s="20" t="s">
        <v>2591</v>
      </c>
      <c r="B1538" s="34">
        <v>3428.47</v>
      </c>
      <c r="C1538" s="6" t="s">
        <v>2590</v>
      </c>
      <c r="D1538" s="6" t="s">
        <v>22</v>
      </c>
      <c r="E1538" s="6" t="s">
        <v>14</v>
      </c>
      <c r="F1538" s="6" t="s">
        <v>1688</v>
      </c>
      <c r="G1538">
        <v>9</v>
      </c>
      <c r="H1538">
        <v>202209</v>
      </c>
      <c r="I1538" s="8">
        <v>58.94</v>
      </c>
      <c r="J1538" s="8">
        <v>4.99</v>
      </c>
      <c r="M1538" s="35" t="str">
        <f>INDEX(YahooDetails[], MATCH(ZACKS_Screener[Ticker], YahooDetails[Ticker],0), 3)</f>
        <v>Technology</v>
      </c>
      <c r="N1538" s="6" t="str">
        <f>INDEX(YahooDetails[], MATCH(ZACKS_Screener[Ticker], YahooDetails[Ticker],0), 2)</f>
        <v>Electronic Components</v>
      </c>
      <c r="O153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538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538" s="17" t="str">
        <f>IFERROR(ZACKS_Screener[[#This Row],[Price]]/ZACKS_Screener[[#This Row],[EPS1]], "")</f>
        <v/>
      </c>
      <c r="R1538" s="17" t="str">
        <f>IFERROR(ZACKS_Screener[[#This Row],[Price]]/ZACKS_Screener[[#This Row],[EPS2]], "")</f>
        <v/>
      </c>
      <c r="S1538" s="17" t="str">
        <f>IFERROR(ZACKS_Screener[[#This Row],[PE1]]/(ZACKS_Screener[[#This Row],[EG1]]*100), "")</f>
        <v/>
      </c>
      <c r="T1538" s="17" t="str">
        <f>IFERROR(ZACKS_Screener[[#This Row],[PE2]]/(ZACKS_Screener[[#This Row],[EG2]]*100), "")</f>
        <v/>
      </c>
      <c r="U1538"/>
    </row>
    <row r="1539" spans="1:21" x14ac:dyDescent="0.25">
      <c r="A1539" s="20" t="s">
        <v>2592</v>
      </c>
      <c r="B1539" s="34">
        <v>160434.57999999999</v>
      </c>
      <c r="C1539" s="6" t="s">
        <v>2592</v>
      </c>
      <c r="D1539" s="6" t="s">
        <v>13</v>
      </c>
      <c r="E1539" s="6" t="s">
        <v>14</v>
      </c>
      <c r="F1539" s="6" t="s">
        <v>95</v>
      </c>
      <c r="G1539">
        <v>12</v>
      </c>
      <c r="H1539">
        <v>202212</v>
      </c>
      <c r="I1539" s="8">
        <v>136.01</v>
      </c>
      <c r="J1539" s="8">
        <v>4.28</v>
      </c>
      <c r="K1539" s="8">
        <v>5.6</v>
      </c>
      <c r="L1539" s="8">
        <v>6.62</v>
      </c>
      <c r="M1539" s="35" t="str">
        <f>INDEX(YahooDetails[], MATCH(ZACKS_Screener[Ticker], YahooDetails[Ticker],0), 3)</f>
        <v>Technology</v>
      </c>
      <c r="N1539" s="6" t="str">
        <f>INDEX(YahooDetails[], MATCH(ZACKS_Screener[Ticker], YahooDetails[Ticker],0), 2)</f>
        <v>Software—Application</v>
      </c>
      <c r="O153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0.3084112149532709</v>
      </c>
      <c r="P153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0.18214285714285725</v>
      </c>
      <c r="Q1539" s="17">
        <f>IFERROR(ZACKS_Screener[[#This Row],[Price]]/ZACKS_Screener[[#This Row],[EPS1]], "")</f>
        <v>24.287500000000001</v>
      </c>
      <c r="R1539" s="17">
        <f>IFERROR(ZACKS_Screener[[#This Row],[Price]]/ZACKS_Screener[[#This Row],[EPS2]], "")</f>
        <v>20.545317220543804</v>
      </c>
      <c r="S1539" s="17">
        <f>IFERROR(ZACKS_Screener[[#This Row],[PE1]]/(ZACKS_Screener[[#This Row],[EG1]]*100), "")</f>
        <v>0.78750378787878828</v>
      </c>
      <c r="T1539" s="17">
        <f>IFERROR(ZACKS_Screener[[#This Row],[PE2]]/(ZACKS_Screener[[#This Row],[EG2]]*100), "")</f>
        <v>1.1279782003435808</v>
      </c>
      <c r="U1539"/>
    </row>
    <row r="1540" spans="1:21" x14ac:dyDescent="0.25">
      <c r="A1540" s="20" t="s">
        <v>2594</v>
      </c>
      <c r="B1540" s="34">
        <v>24333.03</v>
      </c>
      <c r="C1540" s="6" t="s">
        <v>2593</v>
      </c>
      <c r="D1540" s="6" t="s">
        <v>22</v>
      </c>
      <c r="E1540" s="6" t="s">
        <v>37</v>
      </c>
      <c r="F1540" s="6" t="s">
        <v>250</v>
      </c>
      <c r="G1540">
        <v>12</v>
      </c>
      <c r="H1540">
        <v>202212</v>
      </c>
      <c r="I1540" s="8">
        <v>224.6</v>
      </c>
      <c r="J1540" s="8">
        <v>12.24</v>
      </c>
      <c r="K1540" s="8">
        <v>12.67</v>
      </c>
      <c r="L1540" s="8">
        <v>13.41</v>
      </c>
      <c r="M1540" s="35" t="str">
        <f>INDEX(YahooDetails[], MATCH(ZACKS_Screener[Ticker], YahooDetails[Ticker],0), 3)</f>
        <v>Real Estate</v>
      </c>
      <c r="N1540" s="6" t="str">
        <f>INDEX(YahooDetails[], MATCH(ZACKS_Screener[Ticker], YahooDetails[Ticker],0), 2)</f>
        <v>REIT—Specialty</v>
      </c>
      <c r="O154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3.5130718954248345E-2</v>
      </c>
      <c r="P154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5.8405682715075E-2</v>
      </c>
      <c r="Q1540" s="17">
        <f>IFERROR(ZACKS_Screener[[#This Row],[Price]]/ZACKS_Screener[[#This Row],[EPS1]], "")</f>
        <v>17.726913970007892</v>
      </c>
      <c r="R1540" s="17">
        <f>IFERROR(ZACKS_Screener[[#This Row],[Price]]/ZACKS_Screener[[#This Row],[EPS2]], "")</f>
        <v>16.74869500372856</v>
      </c>
      <c r="S1540" s="17">
        <f>IFERROR(ZACKS_Screener[[#This Row],[PE1]]/(ZACKS_Screener[[#This Row],[EG1]]*100), "")</f>
        <v>5.0459866742534123</v>
      </c>
      <c r="T1540" s="17">
        <f>IFERROR(ZACKS_Screener[[#This Row],[PE2]]/(ZACKS_Screener[[#This Row],[EG2]]*100), "")</f>
        <v>2.8676481850978481</v>
      </c>
      <c r="U1540"/>
    </row>
    <row r="1541" spans="1:21" x14ac:dyDescent="0.25">
      <c r="A1541" s="20" t="s">
        <v>4169</v>
      </c>
      <c r="B1541" s="34">
        <v>2709.61</v>
      </c>
      <c r="C1541" s="6" t="s">
        <v>4168</v>
      </c>
      <c r="D1541" s="6" t="s">
        <v>22</v>
      </c>
      <c r="E1541" s="6" t="s">
        <v>37</v>
      </c>
      <c r="F1541" s="6" t="s">
        <v>250</v>
      </c>
      <c r="G1541">
        <v>12</v>
      </c>
      <c r="H1541">
        <v>202212</v>
      </c>
      <c r="I1541" s="8">
        <v>11.72</v>
      </c>
      <c r="J1541" s="8">
        <v>1.47</v>
      </c>
      <c r="K1541" s="8">
        <v>1.35</v>
      </c>
      <c r="L1541" s="8">
        <v>1.41</v>
      </c>
      <c r="M1541" s="35" t="str">
        <f>INDEX(YahooDetails[], MATCH(ZACKS_Screener[Ticker], YahooDetails[Ticker],0), 3)</f>
        <v>Real Estate</v>
      </c>
      <c r="N1541" s="6" t="str">
        <f>INDEX(YahooDetails[], MATCH(ZACKS_Screener[Ticker], YahooDetails[Ticker],0), 2)</f>
        <v>REIT—Healthcare Facilities</v>
      </c>
      <c r="O154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-8.1632653061224414E-2</v>
      </c>
      <c r="P154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4.4444444444444314E-2</v>
      </c>
      <c r="Q1541" s="17">
        <f>IFERROR(ZACKS_Screener[[#This Row],[Price]]/ZACKS_Screener[[#This Row],[EPS1]], "")</f>
        <v>8.681481481481482</v>
      </c>
      <c r="R1541" s="17">
        <f>IFERROR(ZACKS_Screener[[#This Row],[Price]]/ZACKS_Screener[[#This Row],[EPS2]], "")</f>
        <v>8.3120567375886534</v>
      </c>
      <c r="S1541" s="17">
        <f>IFERROR(ZACKS_Screener[[#This Row],[PE1]]/(ZACKS_Screener[[#This Row],[EG1]]*100), "")</f>
        <v>-1.0634814814814824</v>
      </c>
      <c r="T1541" s="17">
        <f>IFERROR(ZACKS_Screener[[#This Row],[PE2]]/(ZACKS_Screener[[#This Row],[EG2]]*100), "")</f>
        <v>1.8702127659574526</v>
      </c>
      <c r="U1541"/>
    </row>
    <row r="1542" spans="1:21" x14ac:dyDescent="0.25">
      <c r="A1542" s="20" t="s">
        <v>2596</v>
      </c>
      <c r="B1542" s="34">
        <v>4953.49</v>
      </c>
      <c r="C1542" s="6" t="s">
        <v>2595</v>
      </c>
      <c r="D1542" s="6" t="s">
        <v>13</v>
      </c>
      <c r="E1542" s="6" t="s">
        <v>130</v>
      </c>
      <c r="F1542" s="6" t="s">
        <v>482</v>
      </c>
      <c r="G1542">
        <v>12</v>
      </c>
      <c r="H1542">
        <v>202212</v>
      </c>
      <c r="I1542" s="8">
        <v>7</v>
      </c>
      <c r="J1542" s="8">
        <v>1.6</v>
      </c>
      <c r="K1542" s="8">
        <v>1.87</v>
      </c>
      <c r="L1542" s="8">
        <v>2.61</v>
      </c>
      <c r="M1542" s="35" t="str">
        <f>INDEX(YahooDetails[], MATCH(ZACKS_Screener[Ticker], YahooDetails[Ticker],0), 3)</f>
        <v>Basic Materials</v>
      </c>
      <c r="N1542" s="6" t="str">
        <f>INDEX(YahooDetails[], MATCH(ZACKS_Screener[Ticker], YahooDetails[Ticker],0), 2)</f>
        <v>Gold</v>
      </c>
      <c r="O154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0.16875000000000001</v>
      </c>
      <c r="P154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0.3957219251336897</v>
      </c>
      <c r="Q1542" s="17">
        <f>IFERROR(ZACKS_Screener[[#This Row],[Price]]/ZACKS_Screener[[#This Row],[EPS1]], "")</f>
        <v>3.7433155080213902</v>
      </c>
      <c r="R1542" s="17">
        <f>IFERROR(ZACKS_Screener[[#This Row],[Price]]/ZACKS_Screener[[#This Row],[EPS2]], "")</f>
        <v>2.6819923371647509</v>
      </c>
      <c r="S1542" s="17">
        <f>IFERROR(ZACKS_Screener[[#This Row],[PE1]]/(ZACKS_Screener[[#This Row],[EG1]]*100), "")</f>
        <v>0.22182610417904536</v>
      </c>
      <c r="T1542" s="17">
        <f>IFERROR(ZACKS_Screener[[#This Row],[PE2]]/(ZACKS_Screener[[#This Row],[EG2]]*100), "")</f>
        <v>6.7774671222947114E-2</v>
      </c>
      <c r="U1542"/>
    </row>
    <row r="1543" spans="1:21" x14ac:dyDescent="0.25">
      <c r="A1543" s="20" t="s">
        <v>2598</v>
      </c>
      <c r="B1543" s="34">
        <v>116095.93</v>
      </c>
      <c r="C1543" s="6" t="s">
        <v>2597</v>
      </c>
      <c r="D1543" s="6" t="s">
        <v>22</v>
      </c>
      <c r="E1543" s="6" t="s">
        <v>30</v>
      </c>
      <c r="F1543" s="6" t="s">
        <v>763</v>
      </c>
      <c r="G1543">
        <v>9</v>
      </c>
      <c r="H1543">
        <v>202209</v>
      </c>
      <c r="I1543" s="8">
        <v>101.27</v>
      </c>
      <c r="J1543" s="8">
        <v>2.96</v>
      </c>
      <c r="K1543" s="8">
        <v>3.43</v>
      </c>
      <c r="L1543" s="8">
        <v>4.07</v>
      </c>
      <c r="M1543" s="35" t="str">
        <f>INDEX(YahooDetails[], MATCH(ZACKS_Screener[Ticker], YahooDetails[Ticker],0), 3)</f>
        <v>Consumer Cyclical</v>
      </c>
      <c r="N1543" s="6" t="str">
        <f>INDEX(YahooDetails[], MATCH(ZACKS_Screener[Ticker], YahooDetails[Ticker],0), 2)</f>
        <v>Restaurants</v>
      </c>
      <c r="O154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0.15878378378378386</v>
      </c>
      <c r="P154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0.18658892128279886</v>
      </c>
      <c r="Q1543" s="17">
        <f>IFERROR(ZACKS_Screener[[#This Row],[Price]]/ZACKS_Screener[[#This Row],[EPS1]], "")</f>
        <v>29.524781341107868</v>
      </c>
      <c r="R1543" s="17">
        <f>IFERROR(ZACKS_Screener[[#This Row],[Price]]/ZACKS_Screener[[#This Row],[EPS2]], "")</f>
        <v>24.882063882063878</v>
      </c>
      <c r="S1543" s="17">
        <f>IFERROR(ZACKS_Screener[[#This Row],[PE1]]/(ZACKS_Screener[[#This Row],[EG1]]*100), "")</f>
        <v>1.8594330376527499</v>
      </c>
      <c r="T1543" s="17">
        <f>IFERROR(ZACKS_Screener[[#This Row],[PE2]]/(ZACKS_Screener[[#This Row],[EG2]]*100), "")</f>
        <v>1.3335231111793608</v>
      </c>
      <c r="U1543"/>
    </row>
    <row r="1544" spans="1:21" x14ac:dyDescent="0.25">
      <c r="A1544" s="20" t="s">
        <v>2600</v>
      </c>
      <c r="B1544" s="34">
        <v>56559.89</v>
      </c>
      <c r="C1544" s="6" t="s">
        <v>2599</v>
      </c>
      <c r="D1544" s="6" t="s">
        <v>13</v>
      </c>
      <c r="E1544" s="6" t="s">
        <v>130</v>
      </c>
      <c r="F1544" s="6" t="s">
        <v>1218</v>
      </c>
      <c r="G1544">
        <v>12</v>
      </c>
      <c r="H1544">
        <v>202212</v>
      </c>
      <c r="I1544" s="8">
        <v>73.16</v>
      </c>
      <c r="J1544" s="8">
        <v>3.41</v>
      </c>
      <c r="K1544" s="8">
        <v>3.98</v>
      </c>
      <c r="L1544" s="8">
        <v>4.37</v>
      </c>
      <c r="M1544" s="35" t="str">
        <f>INDEX(YahooDetails[], MATCH(ZACKS_Screener[Ticker], YahooDetails[Ticker],0), 3)</f>
        <v>Basic Materials</v>
      </c>
      <c r="N1544" s="6" t="str">
        <f>INDEX(YahooDetails[], MATCH(ZACKS_Screener[Ticker], YahooDetails[Ticker],0), 2)</f>
        <v>Copper</v>
      </c>
      <c r="O154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0.16715542521994128</v>
      </c>
      <c r="P154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9.7989949748743754E-2</v>
      </c>
      <c r="Q1544" s="17">
        <f>IFERROR(ZACKS_Screener[[#This Row],[Price]]/ZACKS_Screener[[#This Row],[EPS1]], "")</f>
        <v>18.381909547738694</v>
      </c>
      <c r="R1544" s="17">
        <f>IFERROR(ZACKS_Screener[[#This Row],[Price]]/ZACKS_Screener[[#This Row],[EPS2]], "")</f>
        <v>16.741418764302058</v>
      </c>
      <c r="S1544" s="17">
        <f>IFERROR(ZACKS_Screener[[#This Row],[PE1]]/(ZACKS_Screener[[#This Row],[EG1]]*100), "")</f>
        <v>1.0996896764524382</v>
      </c>
      <c r="T1544" s="17">
        <f>IFERROR(ZACKS_Screener[[#This Row],[PE2]]/(ZACKS_Screener[[#This Row],[EG2]]*100), "")</f>
        <v>1.7084832482544146</v>
      </c>
      <c r="U1544"/>
    </row>
    <row r="1545" spans="1:21" x14ac:dyDescent="0.25">
      <c r="A1545" s="20" t="s">
        <v>2602</v>
      </c>
      <c r="B1545" s="34">
        <v>95409.84</v>
      </c>
      <c r="C1545" s="6" t="s">
        <v>2601</v>
      </c>
      <c r="D1545" s="6" t="s">
        <v>13</v>
      </c>
      <c r="E1545" s="6" t="s">
        <v>37</v>
      </c>
      <c r="F1545" s="6" t="s">
        <v>1169</v>
      </c>
      <c r="G1545">
        <v>12</v>
      </c>
      <c r="H1545">
        <v>202212</v>
      </c>
      <c r="I1545" s="8">
        <v>53.93</v>
      </c>
      <c r="J1545" s="8">
        <v>3.9</v>
      </c>
      <c r="K1545" s="8">
        <v>3.29</v>
      </c>
      <c r="L1545" s="8">
        <v>4.2</v>
      </c>
      <c r="M1545" s="35" t="str">
        <f>INDEX(YahooDetails[], MATCH(ZACKS_Screener[Ticker], YahooDetails[Ticker],0), 3)</f>
        <v>Financial Services</v>
      </c>
      <c r="N1545" s="6" t="str">
        <f>INDEX(YahooDetails[], MATCH(ZACKS_Screener[Ticker], YahooDetails[Ticker],0), 2)</f>
        <v>Capital Markets</v>
      </c>
      <c r="O154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-0.15641025641025638</v>
      </c>
      <c r="P154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0.27659574468085113</v>
      </c>
      <c r="Q1545" s="17">
        <f>IFERROR(ZACKS_Screener[[#This Row],[Price]]/ZACKS_Screener[[#This Row],[EPS1]], "")</f>
        <v>16.392097264437691</v>
      </c>
      <c r="R1545" s="17">
        <f>IFERROR(ZACKS_Screener[[#This Row],[Price]]/ZACKS_Screener[[#This Row],[EPS2]], "")</f>
        <v>12.84047619047619</v>
      </c>
      <c r="S1545" s="17">
        <f>IFERROR(ZACKS_Screener[[#This Row],[PE1]]/(ZACKS_Screener[[#This Row],[EG1]]*100), "")</f>
        <v>-1.0480193333001149</v>
      </c>
      <c r="T1545" s="17">
        <f>IFERROR(ZACKS_Screener[[#This Row],[PE2]]/(ZACKS_Screener[[#This Row],[EG2]]*100), "")</f>
        <v>0.46423260073260064</v>
      </c>
      <c r="U1545"/>
    </row>
    <row r="1546" spans="1:21" x14ac:dyDescent="0.25">
      <c r="A1546" s="20" t="s">
        <v>2604</v>
      </c>
      <c r="B1546" s="34">
        <v>9874.42</v>
      </c>
      <c r="C1546" s="6" t="s">
        <v>2603</v>
      </c>
      <c r="D1546" s="6" t="s">
        <v>13</v>
      </c>
      <c r="E1546" s="6" t="s">
        <v>51</v>
      </c>
      <c r="F1546" s="6" t="s">
        <v>2605</v>
      </c>
      <c r="G1546">
        <v>12</v>
      </c>
      <c r="H1546">
        <v>202212</v>
      </c>
      <c r="I1546" s="8">
        <v>65.319999999999993</v>
      </c>
      <c r="J1546" s="8">
        <v>3.8</v>
      </c>
      <c r="K1546" s="8">
        <v>3.51</v>
      </c>
      <c r="L1546" s="8">
        <v>3.85</v>
      </c>
      <c r="M1546" s="35" t="str">
        <f>INDEX(YahooDetails[], MATCH(ZACKS_Screener[Ticker], YahooDetails[Ticker],0), 3)</f>
        <v>Consumer Cyclical</v>
      </c>
      <c r="N1546" s="6" t="str">
        <f>INDEX(YahooDetails[], MATCH(ZACKS_Screener[Ticker], YahooDetails[Ticker],0), 2)</f>
        <v>Personal Services</v>
      </c>
      <c r="O154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-7.6315789473684226E-2</v>
      </c>
      <c r="P154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9.6866096866096957E-2</v>
      </c>
      <c r="Q1546" s="17">
        <f>IFERROR(ZACKS_Screener[[#This Row],[Price]]/ZACKS_Screener[[#This Row],[EPS1]], "")</f>
        <v>18.609686609686609</v>
      </c>
      <c r="R1546" s="17">
        <f>IFERROR(ZACKS_Screener[[#This Row],[Price]]/ZACKS_Screener[[#This Row],[EPS2]], "")</f>
        <v>16.966233766233763</v>
      </c>
      <c r="S1546" s="17">
        <f>IFERROR(ZACKS_Screener[[#This Row],[PE1]]/(ZACKS_Screener[[#This Row],[EG1]]*100), "")</f>
        <v>-2.4385106592003134</v>
      </c>
      <c r="T1546" s="17">
        <f>IFERROR(ZACKS_Screener[[#This Row],[PE2]]/(ZACKS_Screener[[#This Row],[EG2]]*100), "")</f>
        <v>1.7515141329258956</v>
      </c>
      <c r="U1546"/>
    </row>
    <row r="1547" spans="1:21" x14ac:dyDescent="0.25">
      <c r="A1547" s="20" t="s">
        <v>4173</v>
      </c>
      <c r="B1547" s="34">
        <v>2102.5300000000002</v>
      </c>
      <c r="C1547" s="6" t="s">
        <v>4172</v>
      </c>
      <c r="D1547" s="6" t="s">
        <v>13</v>
      </c>
      <c r="E1547" s="6" t="s">
        <v>130</v>
      </c>
      <c r="F1547" s="6" t="s">
        <v>189</v>
      </c>
      <c r="G1547">
        <v>12</v>
      </c>
      <c r="H1547">
        <v>202212</v>
      </c>
      <c r="I1547" s="8">
        <v>94.11</v>
      </c>
      <c r="J1547" s="8">
        <v>6.65</v>
      </c>
      <c r="K1547" s="8">
        <v>4.58</v>
      </c>
      <c r="L1547" s="8">
        <v>6.3</v>
      </c>
      <c r="M1547" s="35" t="str">
        <f>INDEX(YahooDetails[], MATCH(ZACKS_Screener[Ticker], YahooDetails[Ticker],0), 3)</f>
        <v>Basic Materials</v>
      </c>
      <c r="N1547" s="6" t="str">
        <f>INDEX(YahooDetails[], MATCH(ZACKS_Screener[Ticker], YahooDetails[Ticker],0), 2)</f>
        <v>Specialty Chemicals</v>
      </c>
      <c r="O154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-0.31127819548872182</v>
      </c>
      <c r="P154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0.37554585152838421</v>
      </c>
      <c r="Q1547" s="17">
        <f>IFERROR(ZACKS_Screener[[#This Row],[Price]]/ZACKS_Screener[[#This Row],[EPS1]], "")</f>
        <v>20.548034934497817</v>
      </c>
      <c r="R1547" s="17">
        <f>IFERROR(ZACKS_Screener[[#This Row],[Price]]/ZACKS_Screener[[#This Row],[EPS2]], "")</f>
        <v>14.938095238095238</v>
      </c>
      <c r="S1547" s="17">
        <f>IFERROR(ZACKS_Screener[[#This Row],[PE1]]/(ZACKS_Screener[[#This Row],[EG1]]*100), "")</f>
        <v>-0.66011803050439843</v>
      </c>
      <c r="T1547" s="17">
        <f>IFERROR(ZACKS_Screener[[#This Row],[PE2]]/(ZACKS_Screener[[#This Row],[EG2]]*100), "")</f>
        <v>0.39777021040974536</v>
      </c>
      <c r="U1547"/>
    </row>
    <row r="1548" spans="1:21" x14ac:dyDescent="0.25">
      <c r="A1548" s="20" t="s">
        <v>4176</v>
      </c>
      <c r="B1548" s="34">
        <v>2433.4</v>
      </c>
      <c r="C1548" s="6" t="s">
        <v>4175</v>
      </c>
      <c r="D1548" s="6" t="s">
        <v>22</v>
      </c>
      <c r="E1548" s="6" t="s">
        <v>330</v>
      </c>
      <c r="F1548" s="6" t="s">
        <v>606</v>
      </c>
      <c r="G1548">
        <v>12</v>
      </c>
      <c r="H1548">
        <v>202212</v>
      </c>
      <c r="I1548" s="8">
        <v>19.5</v>
      </c>
      <c r="J1548" s="8">
        <v>0.91</v>
      </c>
      <c r="K1548" s="8">
        <v>1.06</v>
      </c>
      <c r="L1548" s="8">
        <v>1.21</v>
      </c>
      <c r="M1548" s="35" t="str">
        <f>INDEX(YahooDetails[], MATCH(ZACKS_Screener[Ticker], YahooDetails[Ticker],0), 3)</f>
        <v>Communication Services</v>
      </c>
      <c r="N1548" s="6" t="str">
        <f>INDEX(YahooDetails[], MATCH(ZACKS_Screener[Ticker], YahooDetails[Ticker],0), 2)</f>
        <v>Electronic Gaming &amp; Multimedia</v>
      </c>
      <c r="O154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0.16483516483516486</v>
      </c>
      <c r="P154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0.14150943396226406</v>
      </c>
      <c r="Q1548" s="17">
        <f>IFERROR(ZACKS_Screener[[#This Row],[Price]]/ZACKS_Screener[[#This Row],[EPS1]], "")</f>
        <v>18.39622641509434</v>
      </c>
      <c r="R1548" s="17">
        <f>IFERROR(ZACKS_Screener[[#This Row],[Price]]/ZACKS_Screener[[#This Row],[EPS2]], "")</f>
        <v>16.115702479338843</v>
      </c>
      <c r="S1548" s="17">
        <f>IFERROR(ZACKS_Screener[[#This Row],[PE1]]/(ZACKS_Screener[[#This Row],[EG1]]*100), "")</f>
        <v>1.1160377358490565</v>
      </c>
      <c r="T1548" s="17">
        <f>IFERROR(ZACKS_Screener[[#This Row],[PE2]]/(ZACKS_Screener[[#This Row],[EG2]]*100), "")</f>
        <v>1.1388429752066123</v>
      </c>
      <c r="U1548"/>
    </row>
    <row r="1549" spans="1:21" x14ac:dyDescent="0.25">
      <c r="A1549" s="20" t="s">
        <v>4179</v>
      </c>
      <c r="B1549" s="34">
        <v>3418.69</v>
      </c>
      <c r="C1549" s="6" t="s">
        <v>4178</v>
      </c>
      <c r="D1549" s="6" t="s">
        <v>22</v>
      </c>
      <c r="E1549" s="6" t="s">
        <v>41</v>
      </c>
      <c r="F1549" s="6" t="s">
        <v>1348</v>
      </c>
      <c r="G1549">
        <v>12</v>
      </c>
      <c r="H1549">
        <v>202212</v>
      </c>
      <c r="I1549" s="8">
        <v>47.99</v>
      </c>
      <c r="J1549" s="8">
        <v>-2.1</v>
      </c>
      <c r="K1549" s="8">
        <v>0.45</v>
      </c>
      <c r="L1549" s="8">
        <v>-1.43</v>
      </c>
      <c r="M1549" s="35" t="str">
        <f>INDEX(YahooDetails[], MATCH(ZACKS_Screener[Ticker], YahooDetails[Ticker],0), 3)</f>
        <v>Healthcare</v>
      </c>
      <c r="N1549" s="6" t="str">
        <f>INDEX(YahooDetails[], MATCH(ZACKS_Screener[Ticker], YahooDetails[Ticker],0), 2)</f>
        <v>Health Information Services</v>
      </c>
      <c r="O154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54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</v>
      </c>
      <c r="Q1549" s="17">
        <f>IFERROR(ZACKS_Screener[[#This Row],[Price]]/ZACKS_Screener[[#This Row],[EPS1]], "")</f>
        <v>106.64444444444445</v>
      </c>
      <c r="R1549" s="17">
        <f>IFERROR(ZACKS_Screener[[#This Row],[Price]]/ZACKS_Screener[[#This Row],[EPS2]], "")</f>
        <v>-33.55944055944056</v>
      </c>
      <c r="S1549" s="17">
        <f>IFERROR(ZACKS_Screener[[#This Row],[PE1]]/(ZACKS_Screener[[#This Row],[EG1]]*100), "")</f>
        <v>1.0664444444444445</v>
      </c>
      <c r="T1549" s="17">
        <f>IFERROR(ZACKS_Screener[[#This Row],[PE2]]/(ZACKS_Screener[[#This Row],[EG2]]*100), "")</f>
        <v>0.33559440559440562</v>
      </c>
      <c r="U1549"/>
    </row>
    <row r="1550" spans="1:21" x14ac:dyDescent="0.25">
      <c r="A1550" s="20" t="s">
        <v>2606</v>
      </c>
      <c r="B1550" s="34">
        <v>22060.58</v>
      </c>
      <c r="C1550" s="6" t="s">
        <v>90</v>
      </c>
      <c r="D1550" s="6" t="s">
        <v>13</v>
      </c>
      <c r="E1550" s="6" t="s">
        <v>37</v>
      </c>
      <c r="F1550" s="6" t="s">
        <v>92</v>
      </c>
      <c r="G1550">
        <v>12</v>
      </c>
      <c r="H1550">
        <v>202212</v>
      </c>
      <c r="I1550" s="8">
        <v>121.68</v>
      </c>
      <c r="J1550" s="8"/>
      <c r="M1550" s="35" t="str">
        <f>INDEX(YahooDetails[], MATCH(ZACKS_Screener[Ticker], YahooDetails[Ticker],0), 3)</f>
        <v/>
      </c>
      <c r="N1550" s="6" t="str">
        <f>INDEX(YahooDetails[], MATCH(ZACKS_Screener[Ticker], YahooDetails[Ticker],0), 2)</f>
        <v/>
      </c>
      <c r="O1550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550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550" s="17" t="str">
        <f>IFERROR(ZACKS_Screener[[#This Row],[Price]]/ZACKS_Screener[[#This Row],[EPS1]], "")</f>
        <v/>
      </c>
      <c r="R1550" s="17" t="str">
        <f>IFERROR(ZACKS_Screener[[#This Row],[Price]]/ZACKS_Screener[[#This Row],[EPS2]], "")</f>
        <v/>
      </c>
      <c r="S1550" s="17" t="str">
        <f>IFERROR(ZACKS_Screener[[#This Row],[PE1]]/(ZACKS_Screener[[#This Row],[EG1]]*100), "")</f>
        <v/>
      </c>
      <c r="T1550" s="17" t="str">
        <f>IFERROR(ZACKS_Screener[[#This Row],[PE2]]/(ZACKS_Screener[[#This Row],[EG2]]*100), "")</f>
        <v/>
      </c>
      <c r="U1550"/>
    </row>
    <row r="1551" spans="1:21" x14ac:dyDescent="0.25">
      <c r="A1551" s="20" t="s">
        <v>2608</v>
      </c>
      <c r="B1551" s="34">
        <v>34568.89</v>
      </c>
      <c r="C1551" s="6" t="s">
        <v>2607</v>
      </c>
      <c r="D1551" s="6" t="s">
        <v>13</v>
      </c>
      <c r="E1551" s="6" t="s">
        <v>14</v>
      </c>
      <c r="F1551" s="6" t="s">
        <v>201</v>
      </c>
      <c r="G1551">
        <v>12</v>
      </c>
      <c r="H1551">
        <v>202212</v>
      </c>
      <c r="I1551" s="8">
        <v>61.21</v>
      </c>
      <c r="J1551" s="8">
        <v>-1.29</v>
      </c>
      <c r="K1551" s="8">
        <v>3.73</v>
      </c>
      <c r="L1551" s="8">
        <v>4.09</v>
      </c>
      <c r="M1551" s="35" t="str">
        <f>INDEX(YahooDetails[], MATCH(ZACKS_Screener[Ticker], YahooDetails[Ticker],0), 3)</f>
        <v>Consumer Cyclical</v>
      </c>
      <c r="N1551" s="6" t="str">
        <f>INDEX(YahooDetails[], MATCH(ZACKS_Screener[Ticker], YahooDetails[Ticker],0), 2)</f>
        <v>Internet Retail</v>
      </c>
      <c r="O155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55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9.6514745308310959E-2</v>
      </c>
      <c r="Q1551" s="17">
        <f>IFERROR(ZACKS_Screener[[#This Row],[Price]]/ZACKS_Screener[[#This Row],[EPS1]], "")</f>
        <v>16.410187667560322</v>
      </c>
      <c r="R1551" s="17">
        <f>IFERROR(ZACKS_Screener[[#This Row],[Price]]/ZACKS_Screener[[#This Row],[EPS2]], "")</f>
        <v>14.965770171149146</v>
      </c>
      <c r="S1551" s="17">
        <f>IFERROR(ZACKS_Screener[[#This Row],[PE1]]/(ZACKS_Screener[[#This Row],[EG1]]*100), "")</f>
        <v>0.16410187667560322</v>
      </c>
      <c r="T1551" s="17">
        <f>IFERROR(ZACKS_Screener[[#This Row],[PE2]]/(ZACKS_Screener[[#This Row],[EG2]]*100), "")</f>
        <v>1.5506200760662869</v>
      </c>
      <c r="U1551"/>
    </row>
    <row r="1552" spans="1:21" x14ac:dyDescent="0.25">
      <c r="A1552" s="20" t="s">
        <v>2610</v>
      </c>
      <c r="B1552" s="34">
        <v>3661.36</v>
      </c>
      <c r="C1552" s="6" t="s">
        <v>2609</v>
      </c>
      <c r="D1552" s="6" t="s">
        <v>13</v>
      </c>
      <c r="E1552" s="6" t="s">
        <v>330</v>
      </c>
      <c r="F1552" s="6" t="s">
        <v>664</v>
      </c>
      <c r="G1552">
        <v>12</v>
      </c>
      <c r="H1552">
        <v>202212</v>
      </c>
      <c r="I1552" s="8">
        <v>57.31</v>
      </c>
      <c r="J1552" s="8">
        <v>4.1399999999999997</v>
      </c>
      <c r="K1552" s="8">
        <v>5.01</v>
      </c>
      <c r="L1552" s="8">
        <v>5.52</v>
      </c>
      <c r="M1552" s="35" t="str">
        <f>INDEX(YahooDetails[], MATCH(ZACKS_Screener[Ticker], YahooDetails[Ticker],0), 3)</f>
        <v>Consumer Cyclical</v>
      </c>
      <c r="N1552" s="6" t="str">
        <f>INDEX(YahooDetails[], MATCH(ZACKS_Screener[Ticker], YahooDetails[Ticker],0), 2)</f>
        <v>Leisure</v>
      </c>
      <c r="O155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0.21014492753623193</v>
      </c>
      <c r="P155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0.1017964071856287</v>
      </c>
      <c r="Q1552" s="17">
        <f>IFERROR(ZACKS_Screener[[#This Row],[Price]]/ZACKS_Screener[[#This Row],[EPS1]], "")</f>
        <v>11.439121756487026</v>
      </c>
      <c r="R1552" s="17">
        <f>IFERROR(ZACKS_Screener[[#This Row],[Price]]/ZACKS_Screener[[#This Row],[EPS2]], "")</f>
        <v>10.382246376811596</v>
      </c>
      <c r="S1552" s="17">
        <f>IFERROR(ZACKS_Screener[[#This Row],[PE1]]/(ZACKS_Screener[[#This Row],[EG1]]*100), "")</f>
        <v>0.5443444146190376</v>
      </c>
      <c r="T1552" s="17">
        <f>IFERROR(ZACKS_Screener[[#This Row],[PE2]]/(ZACKS_Screener[[#This Row],[EG2]]*100), "")</f>
        <v>1.0199030264279629</v>
      </c>
      <c r="U1552"/>
    </row>
    <row r="1553" spans="1:21" x14ac:dyDescent="0.25">
      <c r="A1553" s="20" t="s">
        <v>2612</v>
      </c>
      <c r="B1553" s="34">
        <v>4279.8100000000004</v>
      </c>
      <c r="C1553" s="6" t="s">
        <v>2611</v>
      </c>
      <c r="D1553" s="6" t="s">
        <v>582</v>
      </c>
      <c r="E1553" s="6" t="s">
        <v>51</v>
      </c>
      <c r="F1553" s="6" t="s">
        <v>308</v>
      </c>
      <c r="G1553">
        <v>12</v>
      </c>
      <c r="H1553">
        <v>202212</v>
      </c>
      <c r="I1553" s="8">
        <v>3687.01</v>
      </c>
      <c r="J1553" s="8">
        <v>499.66</v>
      </c>
      <c r="M1553" s="35" t="str">
        <f>INDEX(YahooDetails[], MATCH(ZACKS_Screener[Ticker], YahooDetails[Ticker],0), 3)</f>
        <v>Industrials</v>
      </c>
      <c r="N1553" s="6" t="str">
        <f>INDEX(YahooDetails[], MATCH(ZACKS_Screener[Ticker], YahooDetails[Ticker],0), 2)</f>
        <v>Conglomerates</v>
      </c>
      <c r="O155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553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553" s="17" t="str">
        <f>IFERROR(ZACKS_Screener[[#This Row],[Price]]/ZACKS_Screener[[#This Row],[EPS1]], "")</f>
        <v/>
      </c>
      <c r="R1553" s="17" t="str">
        <f>IFERROR(ZACKS_Screener[[#This Row],[Price]]/ZACKS_Screener[[#This Row],[EPS2]], "")</f>
        <v/>
      </c>
      <c r="S1553" s="17" t="str">
        <f>IFERROR(ZACKS_Screener[[#This Row],[PE1]]/(ZACKS_Screener[[#This Row],[EG1]]*100), "")</f>
        <v/>
      </c>
      <c r="T1553" s="17" t="str">
        <f>IFERROR(ZACKS_Screener[[#This Row],[PE2]]/(ZACKS_Screener[[#This Row],[EG2]]*100), "")</f>
        <v/>
      </c>
      <c r="U1553"/>
    </row>
    <row r="1554" spans="1:21" x14ac:dyDescent="0.25">
      <c r="A1554" s="20" t="s">
        <v>2614</v>
      </c>
      <c r="B1554" s="34">
        <v>14388.19</v>
      </c>
      <c r="C1554" s="6" t="s">
        <v>2613</v>
      </c>
      <c r="D1554" s="6" t="s">
        <v>22</v>
      </c>
      <c r="E1554" s="6" t="s">
        <v>223</v>
      </c>
      <c r="F1554" s="6" t="s">
        <v>311</v>
      </c>
      <c r="G1554">
        <v>12</v>
      </c>
      <c r="H1554">
        <v>202212</v>
      </c>
      <c r="I1554" s="8">
        <v>255.36</v>
      </c>
      <c r="J1554" s="8">
        <v>5.95</v>
      </c>
      <c r="K1554" s="8">
        <v>10.94</v>
      </c>
      <c r="L1554" s="8">
        <v>13.19</v>
      </c>
      <c r="M1554" s="35" t="str">
        <f>INDEX(YahooDetails[], MATCH(ZACKS_Screener[Ticker], YahooDetails[Ticker],0), 3)</f>
        <v>Technology</v>
      </c>
      <c r="N1554" s="6" t="str">
        <f>INDEX(YahooDetails[], MATCH(ZACKS_Screener[Ticker], YahooDetails[Ticker],0), 2)</f>
        <v>Solar</v>
      </c>
      <c r="O155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0.83865546218487386</v>
      </c>
      <c r="P155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0.20566727605118831</v>
      </c>
      <c r="Q1554" s="17">
        <f>IFERROR(ZACKS_Screener[[#This Row],[Price]]/ZACKS_Screener[[#This Row],[EPS1]], "")</f>
        <v>23.341864716636199</v>
      </c>
      <c r="R1554" s="17">
        <f>IFERROR(ZACKS_Screener[[#This Row],[Price]]/ZACKS_Screener[[#This Row],[EPS2]], "")</f>
        <v>19.360121304018197</v>
      </c>
      <c r="S1554" s="17">
        <f>IFERROR(ZACKS_Screener[[#This Row],[PE1]]/(ZACKS_Screener[[#This Row],[EG1]]*100), "")</f>
        <v>0.27832483980758599</v>
      </c>
      <c r="T1554" s="17">
        <f>IFERROR(ZACKS_Screener[[#This Row],[PE2]]/(ZACKS_Screener[[#This Row],[EG2]]*100), "")</f>
        <v>0.94133212029315139</v>
      </c>
      <c r="U1554"/>
    </row>
    <row r="1555" spans="1:21" x14ac:dyDescent="0.25">
      <c r="A1555" s="20" t="s">
        <v>2616</v>
      </c>
      <c r="B1555" s="34">
        <v>5740.8</v>
      </c>
      <c r="C1555" s="6" t="s">
        <v>2615</v>
      </c>
      <c r="D1555" s="6" t="s">
        <v>13</v>
      </c>
      <c r="E1555" s="6" t="s">
        <v>18</v>
      </c>
      <c r="F1555" s="6" t="s">
        <v>231</v>
      </c>
      <c r="G1555">
        <v>12</v>
      </c>
      <c r="H1555">
        <v>202212</v>
      </c>
      <c r="I1555" s="8">
        <v>39.76</v>
      </c>
      <c r="J1555" s="8">
        <v>4.0999999999999996</v>
      </c>
      <c r="K1555" s="8">
        <v>3.53</v>
      </c>
      <c r="L1555" s="8">
        <v>4.04</v>
      </c>
      <c r="M1555" s="35" t="str">
        <f>INDEX(YahooDetails[], MATCH(ZACKS_Screener[Ticker], YahooDetails[Ticker],0), 3)</f>
        <v>Consumer Cyclical</v>
      </c>
      <c r="N1555" s="6" t="str">
        <f>INDEX(YahooDetails[], MATCH(ZACKS_Screener[Ticker], YahooDetails[Ticker],0), 2)</f>
        <v>Packaging &amp; Containers</v>
      </c>
      <c r="O155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-0.13902439024390242</v>
      </c>
      <c r="P155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0.14447592067988677</v>
      </c>
      <c r="Q1555" s="17">
        <f>IFERROR(ZACKS_Screener[[#This Row],[Price]]/ZACKS_Screener[[#This Row],[EPS1]], "")</f>
        <v>11.263456090651559</v>
      </c>
      <c r="R1555" s="17">
        <f>IFERROR(ZACKS_Screener[[#This Row],[Price]]/ZACKS_Screener[[#This Row],[EPS2]], "")</f>
        <v>9.8415841584158414</v>
      </c>
      <c r="S1555" s="17">
        <f>IFERROR(ZACKS_Screener[[#This Row],[PE1]]/(ZACKS_Screener[[#This Row],[EG1]]*100), "")</f>
        <v>-0.8101784205556386</v>
      </c>
      <c r="T1555" s="17">
        <f>IFERROR(ZACKS_Screener[[#This Row],[PE2]]/(ZACKS_Screener[[#This Row],[EG2]]*100), "")</f>
        <v>0.68119200155309612</v>
      </c>
      <c r="U1555"/>
    </row>
    <row r="1556" spans="1:21" x14ac:dyDescent="0.25">
      <c r="A1556" s="20" t="s">
        <v>2618</v>
      </c>
      <c r="B1556" s="34">
        <v>7866.39</v>
      </c>
      <c r="C1556" s="6" t="s">
        <v>2617</v>
      </c>
      <c r="D1556" s="6" t="s">
        <v>22</v>
      </c>
      <c r="E1556" s="6" t="s">
        <v>37</v>
      </c>
      <c r="F1556" s="6" t="s">
        <v>38</v>
      </c>
      <c r="G1556">
        <v>12</v>
      </c>
      <c r="H1556">
        <v>202212</v>
      </c>
      <c r="I1556" s="8">
        <v>59.01</v>
      </c>
      <c r="J1556" s="8">
        <v>3.46</v>
      </c>
      <c r="K1556" s="8">
        <v>3.4</v>
      </c>
      <c r="L1556" s="8">
        <v>3.85</v>
      </c>
      <c r="M1556" s="35" t="str">
        <f>INDEX(YahooDetails[], MATCH(ZACKS_Screener[Ticker], YahooDetails[Ticker],0), 3)</f>
        <v>Financial Services</v>
      </c>
      <c r="N1556" s="6" t="str">
        <f>INDEX(YahooDetails[], MATCH(ZACKS_Screener[Ticker], YahooDetails[Ticker],0), 2)</f>
        <v>Asset Management</v>
      </c>
      <c r="O155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-1.7341040462427761E-2</v>
      </c>
      <c r="P155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0.13235294117647065</v>
      </c>
      <c r="Q1556" s="17">
        <f>IFERROR(ZACKS_Screener[[#This Row],[Price]]/ZACKS_Screener[[#This Row],[EPS1]], "")</f>
        <v>17.355882352941176</v>
      </c>
      <c r="R1556" s="17">
        <f>IFERROR(ZACKS_Screener[[#This Row],[Price]]/ZACKS_Screener[[#This Row],[EPS2]], "")</f>
        <v>15.327272727272726</v>
      </c>
      <c r="S1556" s="17">
        <f>IFERROR(ZACKS_Screener[[#This Row],[PE1]]/(ZACKS_Screener[[#This Row],[EG1]]*100), "")</f>
        <v>-10.008558823529402</v>
      </c>
      <c r="T1556" s="17">
        <f>IFERROR(ZACKS_Screener[[#This Row],[PE2]]/(ZACKS_Screener[[#This Row],[EG2]]*100), "")</f>
        <v>1.1580606060606053</v>
      </c>
      <c r="U1556"/>
    </row>
    <row r="1557" spans="1:21" x14ac:dyDescent="0.25">
      <c r="A1557" s="20" t="s">
        <v>2620</v>
      </c>
      <c r="B1557" s="34">
        <v>3789.65</v>
      </c>
      <c r="C1557" s="6" t="s">
        <v>2619</v>
      </c>
      <c r="D1557" s="6" t="s">
        <v>13</v>
      </c>
      <c r="E1557" s="6" t="s">
        <v>41</v>
      </c>
      <c r="F1557" s="6" t="s">
        <v>773</v>
      </c>
      <c r="G1557">
        <v>12</v>
      </c>
      <c r="H1557">
        <v>202212</v>
      </c>
      <c r="I1557" s="8">
        <v>29.81</v>
      </c>
      <c r="J1557" s="8">
        <v>1.23</v>
      </c>
      <c r="K1557" s="8">
        <v>1.84</v>
      </c>
      <c r="L1557" s="8">
        <v>2.34</v>
      </c>
      <c r="M1557" s="35" t="str">
        <f>INDEX(YahooDetails[], MATCH(ZACKS_Screener[Ticker], YahooDetails[Ticker],0), 3)</f>
        <v>Healthcare</v>
      </c>
      <c r="N1557" s="6" t="str">
        <f>INDEX(YahooDetails[], MATCH(ZACKS_Screener[Ticker], YahooDetails[Ticker],0), 2)</f>
        <v>Medical Care Facilities</v>
      </c>
      <c r="O155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0.49593495934959358</v>
      </c>
      <c r="P155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0.27173913043478248</v>
      </c>
      <c r="Q1557" s="17">
        <f>IFERROR(ZACKS_Screener[[#This Row],[Price]]/ZACKS_Screener[[#This Row],[EPS1]], "")</f>
        <v>16.201086956521738</v>
      </c>
      <c r="R1557" s="17">
        <f>IFERROR(ZACKS_Screener[[#This Row],[Price]]/ZACKS_Screener[[#This Row],[EPS2]], "")</f>
        <v>12.73931623931624</v>
      </c>
      <c r="S1557" s="17">
        <f>IFERROR(ZACKS_Screener[[#This Row],[PE1]]/(ZACKS_Screener[[#This Row],[EG1]]*100), "")</f>
        <v>0.3266776550249465</v>
      </c>
      <c r="T1557" s="17">
        <f>IFERROR(ZACKS_Screener[[#This Row],[PE2]]/(ZACKS_Screener[[#This Row],[EG2]]*100), "")</f>
        <v>0.46880683760683789</v>
      </c>
      <c r="U1557"/>
    </row>
    <row r="1558" spans="1:21" x14ac:dyDescent="0.25">
      <c r="A1558" s="20" t="s">
        <v>2622</v>
      </c>
      <c r="B1558" s="34">
        <v>6280.84</v>
      </c>
      <c r="C1558" s="6" t="s">
        <v>2621</v>
      </c>
      <c r="D1558" s="6" t="s">
        <v>13</v>
      </c>
      <c r="E1558" s="6" t="s">
        <v>37</v>
      </c>
      <c r="F1558" s="6" t="s">
        <v>1169</v>
      </c>
      <c r="G1558">
        <v>12</v>
      </c>
      <c r="H1558">
        <v>202212</v>
      </c>
      <c r="I1558" s="8">
        <v>59.18</v>
      </c>
      <c r="J1558" s="8">
        <v>5.74</v>
      </c>
      <c r="M1558" s="35" t="str">
        <f>INDEX(YahooDetails[], MATCH(ZACKS_Screener[Ticker], YahooDetails[Ticker],0), 3)</f>
        <v>Financial Services</v>
      </c>
      <c r="N1558" s="6" t="str">
        <f>INDEX(YahooDetails[], MATCH(ZACKS_Screener[Ticker], YahooDetails[Ticker],0), 2)</f>
        <v>Capital Markets</v>
      </c>
      <c r="O155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558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558" s="17" t="str">
        <f>IFERROR(ZACKS_Screener[[#This Row],[Price]]/ZACKS_Screener[[#This Row],[EPS1]], "")</f>
        <v/>
      </c>
      <c r="R1558" s="17" t="str">
        <f>IFERROR(ZACKS_Screener[[#This Row],[Price]]/ZACKS_Screener[[#This Row],[EPS2]], "")</f>
        <v/>
      </c>
      <c r="S1558" s="17" t="str">
        <f>IFERROR(ZACKS_Screener[[#This Row],[PE1]]/(ZACKS_Screener[[#This Row],[EG1]]*100), "")</f>
        <v/>
      </c>
      <c r="T1558" s="17" t="str">
        <f>IFERROR(ZACKS_Screener[[#This Row],[PE2]]/(ZACKS_Screener[[#This Row],[EG2]]*100), "")</f>
        <v/>
      </c>
      <c r="U1558"/>
    </row>
    <row r="1559" spans="1:21" x14ac:dyDescent="0.25">
      <c r="A1559" s="20" t="s">
        <v>4186</v>
      </c>
      <c r="B1559" s="34">
        <v>2436.1799999999998</v>
      </c>
      <c r="C1559" s="6" t="s">
        <v>4185</v>
      </c>
      <c r="D1559" s="6" t="s">
        <v>13</v>
      </c>
      <c r="E1559" s="6" t="s">
        <v>37</v>
      </c>
      <c r="F1559" s="6" t="s">
        <v>688</v>
      </c>
      <c r="G1559">
        <v>12</v>
      </c>
      <c r="H1559">
        <v>202212</v>
      </c>
      <c r="I1559" s="8">
        <v>44.88</v>
      </c>
      <c r="J1559" s="8">
        <v>4.6100000000000003</v>
      </c>
      <c r="K1559" s="8">
        <v>3.84</v>
      </c>
      <c r="L1559" s="8">
        <v>3.82</v>
      </c>
      <c r="M1559" s="35" t="str">
        <f>INDEX(YahooDetails[], MATCH(ZACKS_Screener[Ticker], YahooDetails[Ticker],0), 3)</f>
        <v>Financial Services</v>
      </c>
      <c r="N1559" s="6" t="str">
        <f>INDEX(YahooDetails[], MATCH(ZACKS_Screener[Ticker], YahooDetails[Ticker],0), 2)</f>
        <v>Banks—Regional</v>
      </c>
      <c r="O155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-0.16702819956616061</v>
      </c>
      <c r="P155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-5.2083333333333382E-3</v>
      </c>
      <c r="Q1559" s="17">
        <f>IFERROR(ZACKS_Screener[[#This Row],[Price]]/ZACKS_Screener[[#This Row],[EPS1]], "")</f>
        <v>11.687500000000002</v>
      </c>
      <c r="R1559" s="17">
        <f>IFERROR(ZACKS_Screener[[#This Row],[Price]]/ZACKS_Screener[[#This Row],[EPS2]], "")</f>
        <v>11.74869109947644</v>
      </c>
      <c r="S1559" s="17">
        <f>IFERROR(ZACKS_Screener[[#This Row],[PE1]]/(ZACKS_Screener[[#This Row],[EG1]]*100), "")</f>
        <v>-0.69973214285714258</v>
      </c>
      <c r="T1559" s="17">
        <f>IFERROR(ZACKS_Screener[[#This Row],[PE2]]/(ZACKS_Screener[[#This Row],[EG2]]*100), "")</f>
        <v>-22.557486910994744</v>
      </c>
      <c r="U1559"/>
    </row>
    <row r="1560" spans="1:21" x14ac:dyDescent="0.25">
      <c r="A1560" s="20" t="s">
        <v>2624</v>
      </c>
      <c r="B1560" s="34">
        <v>3412.61</v>
      </c>
      <c r="C1560" s="6" t="s">
        <v>2623</v>
      </c>
      <c r="D1560" s="6" t="s">
        <v>22</v>
      </c>
      <c r="E1560" s="6" t="s">
        <v>30</v>
      </c>
      <c r="F1560" s="6" t="s">
        <v>2339</v>
      </c>
      <c r="G1560">
        <v>12</v>
      </c>
      <c r="H1560">
        <v>202212</v>
      </c>
      <c r="I1560" s="8">
        <v>33.1</v>
      </c>
      <c r="J1560" s="8">
        <v>2.39</v>
      </c>
      <c r="K1560" s="8">
        <v>2.68</v>
      </c>
      <c r="L1560" s="8">
        <v>2.75</v>
      </c>
      <c r="M1560" s="35" t="str">
        <f>INDEX(YahooDetails[], MATCH(ZACKS_Screener[Ticker], YahooDetails[Ticker],0), 3)</f>
        <v>Consumer Defensive</v>
      </c>
      <c r="N1560" s="6" t="str">
        <f>INDEX(YahooDetails[], MATCH(ZACKS_Screener[Ticker], YahooDetails[Ticker],0), 2)</f>
        <v>Grocery Stores</v>
      </c>
      <c r="O156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0.12133891213389122</v>
      </c>
      <c r="P156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2.6119402985074567E-2</v>
      </c>
      <c r="Q1560" s="17">
        <f>IFERROR(ZACKS_Screener[[#This Row],[Price]]/ZACKS_Screener[[#This Row],[EPS1]], "")</f>
        <v>12.350746268656716</v>
      </c>
      <c r="R1560" s="17">
        <f>IFERROR(ZACKS_Screener[[#This Row],[Price]]/ZACKS_Screener[[#This Row],[EPS2]], "")</f>
        <v>12.036363636363637</v>
      </c>
      <c r="S1560" s="17">
        <f>IFERROR(ZACKS_Screener[[#This Row],[PE1]]/(ZACKS_Screener[[#This Row],[EG1]]*100), "")</f>
        <v>1.0178718476582602</v>
      </c>
      <c r="T1560" s="17">
        <f>IFERROR(ZACKS_Screener[[#This Row],[PE2]]/(ZACKS_Screener[[#This Row],[EG2]]*100), "")</f>
        <v>4.6082077922078026</v>
      </c>
      <c r="U1560"/>
    </row>
    <row r="1561" spans="1:21" x14ac:dyDescent="0.25">
      <c r="A1561" s="20" t="s">
        <v>4188</v>
      </c>
      <c r="B1561" s="34">
        <v>2307.17</v>
      </c>
      <c r="C1561" s="6" t="s">
        <v>4187</v>
      </c>
      <c r="D1561" s="6" t="s">
        <v>22</v>
      </c>
      <c r="E1561" s="6" t="s">
        <v>37</v>
      </c>
      <c r="F1561" s="6" t="s">
        <v>550</v>
      </c>
      <c r="G1561">
        <v>12</v>
      </c>
      <c r="H1561">
        <v>202212</v>
      </c>
      <c r="I1561" s="8">
        <v>18.12</v>
      </c>
      <c r="J1561" s="8">
        <v>2.4</v>
      </c>
      <c r="K1561" s="8">
        <v>1.65</v>
      </c>
      <c r="L1561" s="8">
        <v>1.91</v>
      </c>
      <c r="M1561" s="35" t="str">
        <f>INDEX(YahooDetails[], MATCH(ZACKS_Screener[Ticker], YahooDetails[Ticker],0), 3)</f>
        <v>Financial Services</v>
      </c>
      <c r="N1561" s="6" t="str">
        <f>INDEX(YahooDetails[], MATCH(ZACKS_Screener[Ticker], YahooDetails[Ticker],0), 2)</f>
        <v>Banks—Regional</v>
      </c>
      <c r="O156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-0.3125</v>
      </c>
      <c r="P156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0.15757575757575759</v>
      </c>
      <c r="Q1561" s="17">
        <f>IFERROR(ZACKS_Screener[[#This Row],[Price]]/ZACKS_Screener[[#This Row],[EPS1]], "")</f>
        <v>10.981818181818182</v>
      </c>
      <c r="R1561" s="17">
        <f>IFERROR(ZACKS_Screener[[#This Row],[Price]]/ZACKS_Screener[[#This Row],[EPS2]], "")</f>
        <v>9.4869109947643988</v>
      </c>
      <c r="S1561" s="17">
        <f>IFERROR(ZACKS_Screener[[#This Row],[PE1]]/(ZACKS_Screener[[#This Row],[EG1]]*100), "")</f>
        <v>-0.35141818181818185</v>
      </c>
      <c r="T1561" s="17">
        <f>IFERROR(ZACKS_Screener[[#This Row],[PE2]]/(ZACKS_Screener[[#This Row],[EG2]]*100), "")</f>
        <v>0.6020539669754329</v>
      </c>
      <c r="U1561"/>
    </row>
    <row r="1562" spans="1:21" x14ac:dyDescent="0.25">
      <c r="A1562" s="20" t="s">
        <v>2626</v>
      </c>
      <c r="B1562" s="34">
        <v>37272.04</v>
      </c>
      <c r="C1562" s="6" t="s">
        <v>2625</v>
      </c>
      <c r="D1562" s="6" t="s">
        <v>22</v>
      </c>
      <c r="E1562" s="6" t="s">
        <v>41</v>
      </c>
      <c r="F1562" s="6" t="s">
        <v>67</v>
      </c>
      <c r="G1562">
        <v>12</v>
      </c>
      <c r="H1562">
        <v>202212</v>
      </c>
      <c r="I1562" s="8">
        <v>198.78</v>
      </c>
      <c r="J1562" s="8">
        <v>-3.3</v>
      </c>
      <c r="K1562" s="8">
        <v>-2.95</v>
      </c>
      <c r="L1562" s="8">
        <v>-0.84</v>
      </c>
      <c r="M1562" s="35" t="str">
        <f>INDEX(YahooDetails[], MATCH(ZACKS_Screener[Ticker], YahooDetails[Ticker],0), 3)</f>
        <v>Healthcare</v>
      </c>
      <c r="N1562" s="6" t="str">
        <f>INDEX(YahooDetails[], MATCH(ZACKS_Screener[Ticker], YahooDetails[Ticker],0), 2)</f>
        <v>Biotechnology</v>
      </c>
      <c r="O156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0.10606060606060595</v>
      </c>
      <c r="P156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0.71525423728813564</v>
      </c>
      <c r="Q1562" s="17">
        <f>IFERROR(ZACKS_Screener[[#This Row],[Price]]/ZACKS_Screener[[#This Row],[EPS1]], "")</f>
        <v>-67.383050847457625</v>
      </c>
      <c r="R1562" s="17">
        <f>IFERROR(ZACKS_Screener[[#This Row],[Price]]/ZACKS_Screener[[#This Row],[EPS2]], "")</f>
        <v>-236.64285714285714</v>
      </c>
      <c r="S1562" s="17">
        <f>IFERROR(ZACKS_Screener[[#This Row],[PE1]]/(ZACKS_Screener[[#This Row],[EG1]]*100), "")</f>
        <v>-6.3532590799031539</v>
      </c>
      <c r="T1562" s="17">
        <f>IFERROR(ZACKS_Screener[[#This Row],[PE2]]/(ZACKS_Screener[[#This Row],[EG2]]*100), "")</f>
        <v>-3.3085138794854432</v>
      </c>
      <c r="U1562"/>
    </row>
    <row r="1563" spans="1:21" x14ac:dyDescent="0.25">
      <c r="A1563" s="20" t="s">
        <v>2628</v>
      </c>
      <c r="B1563" s="34">
        <v>4217.24</v>
      </c>
      <c r="C1563" s="6" t="s">
        <v>2627</v>
      </c>
      <c r="D1563" s="6" t="s">
        <v>22</v>
      </c>
      <c r="E1563" s="6" t="s">
        <v>14</v>
      </c>
      <c r="F1563" s="6" t="s">
        <v>630</v>
      </c>
      <c r="G1563">
        <v>12</v>
      </c>
      <c r="H1563">
        <v>202212</v>
      </c>
      <c r="I1563" s="8">
        <v>39.19</v>
      </c>
      <c r="J1563" s="8">
        <v>-0.97</v>
      </c>
      <c r="K1563" s="8">
        <v>3.97</v>
      </c>
      <c r="L1563" s="8">
        <v>10.62</v>
      </c>
      <c r="M1563" s="35" t="str">
        <f>INDEX(YahooDetails[], MATCH(ZACKS_Screener[Ticker], YahooDetails[Ticker],0), 3)</f>
        <v>Basic Materials</v>
      </c>
      <c r="N1563" s="6" t="str">
        <f>INDEX(YahooDetails[], MATCH(ZACKS_Screener[Ticker], YahooDetails[Ticker],0), 2)</f>
        <v>Other Industrial Metals &amp; Mining</v>
      </c>
      <c r="O156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56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1.675062972292191</v>
      </c>
      <c r="Q1563" s="17">
        <f>IFERROR(ZACKS_Screener[[#This Row],[Price]]/ZACKS_Screener[[#This Row],[EPS1]], "")</f>
        <v>9.8715365239294695</v>
      </c>
      <c r="R1563" s="17">
        <f>IFERROR(ZACKS_Screener[[#This Row],[Price]]/ZACKS_Screener[[#This Row],[EPS2]], "")</f>
        <v>3.6902071563088512</v>
      </c>
      <c r="S1563" s="17">
        <f>IFERROR(ZACKS_Screener[[#This Row],[PE1]]/(ZACKS_Screener[[#This Row],[EG1]]*100), "")</f>
        <v>9.8715365239294695E-2</v>
      </c>
      <c r="T1563" s="17">
        <f>IFERROR(ZACKS_Screener[[#This Row],[PE2]]/(ZACKS_Screener[[#This Row],[EG2]]*100), "")</f>
        <v>2.2030259263979161E-2</v>
      </c>
      <c r="U1563"/>
    </row>
    <row r="1564" spans="1:21" x14ac:dyDescent="0.25">
      <c r="A1564" s="20" t="s">
        <v>2630</v>
      </c>
      <c r="B1564" s="34">
        <v>5242.46</v>
      </c>
      <c r="C1564" s="6" t="s">
        <v>2629</v>
      </c>
      <c r="D1564" s="6" t="s">
        <v>22</v>
      </c>
      <c r="E1564" s="6" t="s">
        <v>41</v>
      </c>
      <c r="F1564" s="6" t="s">
        <v>153</v>
      </c>
      <c r="G1564">
        <v>12</v>
      </c>
      <c r="H1564">
        <v>202212</v>
      </c>
      <c r="I1564" s="8">
        <v>41.45</v>
      </c>
      <c r="J1564" s="8">
        <v>0.16</v>
      </c>
      <c r="K1564" s="8">
        <v>0.54</v>
      </c>
      <c r="L1564" s="8">
        <v>0.73</v>
      </c>
      <c r="M1564" s="35" t="str">
        <f>INDEX(YahooDetails[], MATCH(ZACKS_Screener[Ticker], YahooDetails[Ticker],0), 3)</f>
        <v>Healthcare</v>
      </c>
      <c r="N1564" s="6" t="str">
        <f>INDEX(YahooDetails[], MATCH(ZACKS_Screener[Ticker], YahooDetails[Ticker],0), 2)</f>
        <v>Medical Care Facilities</v>
      </c>
      <c r="O156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2.375</v>
      </c>
      <c r="P156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0.35185185185185175</v>
      </c>
      <c r="Q1564" s="17">
        <f>IFERROR(ZACKS_Screener[[#This Row],[Price]]/ZACKS_Screener[[#This Row],[EPS1]], "")</f>
        <v>76.759259259259252</v>
      </c>
      <c r="R1564" s="17">
        <f>IFERROR(ZACKS_Screener[[#This Row],[Price]]/ZACKS_Screener[[#This Row],[EPS2]], "")</f>
        <v>56.780821917808225</v>
      </c>
      <c r="S1564" s="17">
        <f>IFERROR(ZACKS_Screener[[#This Row],[PE1]]/(ZACKS_Screener[[#This Row],[EG1]]*100), "")</f>
        <v>0.32319688109161793</v>
      </c>
      <c r="T1564" s="17">
        <f>IFERROR(ZACKS_Screener[[#This Row],[PE2]]/(ZACKS_Screener[[#This Row],[EG2]]*100), "")</f>
        <v>1.6137707281903395</v>
      </c>
      <c r="U1564"/>
    </row>
    <row r="1565" spans="1:21" x14ac:dyDescent="0.25">
      <c r="A1565" s="20" t="s">
        <v>4196</v>
      </c>
      <c r="B1565" s="34">
        <v>3119.48</v>
      </c>
      <c r="C1565" s="6" t="s">
        <v>4195</v>
      </c>
      <c r="D1565" s="6" t="s">
        <v>13</v>
      </c>
      <c r="E1565" s="6" t="s">
        <v>30</v>
      </c>
      <c r="F1565" s="6" t="s">
        <v>763</v>
      </c>
      <c r="G1565">
        <v>12</v>
      </c>
      <c r="H1565">
        <v>202212</v>
      </c>
      <c r="I1565" s="8">
        <v>73.989999999999995</v>
      </c>
      <c r="J1565" s="8">
        <v>-0.31</v>
      </c>
      <c r="K1565" s="8">
        <v>0.15</v>
      </c>
      <c r="L1565" s="8">
        <v>0.26</v>
      </c>
      <c r="M1565" s="35" t="str">
        <f>INDEX(YahooDetails[], MATCH(ZACKS_Screener[Ticker], YahooDetails[Ticker],0), 3)</f>
        <v>Consumer Cyclical</v>
      </c>
      <c r="N1565" s="6" t="str">
        <f>INDEX(YahooDetails[], MATCH(ZACKS_Screener[Ticker], YahooDetails[Ticker],0), 2)</f>
        <v>Restaurants</v>
      </c>
      <c r="O156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56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0.7333333333333335</v>
      </c>
      <c r="Q1565" s="17">
        <f>IFERROR(ZACKS_Screener[[#This Row],[Price]]/ZACKS_Screener[[#This Row],[EPS1]], "")</f>
        <v>493.26666666666665</v>
      </c>
      <c r="R1565" s="17">
        <f>IFERROR(ZACKS_Screener[[#This Row],[Price]]/ZACKS_Screener[[#This Row],[EPS2]], "")</f>
        <v>284.57692307692304</v>
      </c>
      <c r="S1565" s="17">
        <f>IFERROR(ZACKS_Screener[[#This Row],[PE1]]/(ZACKS_Screener[[#This Row],[EG1]]*100), "")</f>
        <v>4.9326666666666661</v>
      </c>
      <c r="T1565" s="17">
        <f>IFERROR(ZACKS_Screener[[#This Row],[PE2]]/(ZACKS_Screener[[#This Row],[EG2]]*100), "")</f>
        <v>3.8805944055944037</v>
      </c>
      <c r="U1565"/>
    </row>
    <row r="1566" spans="1:21" x14ac:dyDescent="0.25">
      <c r="A1566" s="20" t="s">
        <v>2632</v>
      </c>
      <c r="B1566" s="34">
        <v>4232.1000000000004</v>
      </c>
      <c r="C1566" s="6" t="s">
        <v>2631</v>
      </c>
      <c r="D1566" s="6" t="s">
        <v>22</v>
      </c>
      <c r="E1566" s="6" t="s">
        <v>41</v>
      </c>
      <c r="F1566" s="6" t="s">
        <v>153</v>
      </c>
      <c r="G1566">
        <v>12</v>
      </c>
      <c r="H1566">
        <v>202212</v>
      </c>
      <c r="I1566" s="8">
        <v>14.98</v>
      </c>
      <c r="J1566" s="8">
        <v>0.96</v>
      </c>
      <c r="K1566" s="8">
        <v>0.8</v>
      </c>
      <c r="L1566" s="8">
        <v>0.9</v>
      </c>
      <c r="M1566" s="35" t="str">
        <f>INDEX(YahooDetails[], MATCH(ZACKS_Screener[Ticker], YahooDetails[Ticker],0), 3)</f>
        <v>Healthcare</v>
      </c>
      <c r="N1566" s="6" t="str">
        <f>INDEX(YahooDetails[], MATCH(ZACKS_Screener[Ticker], YahooDetails[Ticker],0), 2)</f>
        <v>Diagnostics &amp; Research</v>
      </c>
      <c r="O156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-0.1666666666666666</v>
      </c>
      <c r="P156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0.12499999999999997</v>
      </c>
      <c r="Q1566" s="17">
        <f>IFERROR(ZACKS_Screener[[#This Row],[Price]]/ZACKS_Screener[[#This Row],[EPS1]], "")</f>
        <v>18.724999999999998</v>
      </c>
      <c r="R1566" s="17">
        <f>IFERROR(ZACKS_Screener[[#This Row],[Price]]/ZACKS_Screener[[#This Row],[EPS2]], "")</f>
        <v>16.644444444444446</v>
      </c>
      <c r="S1566" s="17">
        <f>IFERROR(ZACKS_Screener[[#This Row],[PE1]]/(ZACKS_Screener[[#This Row],[EG1]]*100), "")</f>
        <v>-1.1235000000000002</v>
      </c>
      <c r="T1566" s="17">
        <f>IFERROR(ZACKS_Screener[[#This Row],[PE2]]/(ZACKS_Screener[[#This Row],[EG2]]*100), "")</f>
        <v>1.331555555555556</v>
      </c>
      <c r="U1566"/>
    </row>
    <row r="1567" spans="1:21" x14ac:dyDescent="0.25">
      <c r="A1567" s="20" t="s">
        <v>2634</v>
      </c>
      <c r="B1567" s="34">
        <v>210272.11</v>
      </c>
      <c r="C1567" s="6" t="s">
        <v>2633</v>
      </c>
      <c r="D1567" s="6" t="s">
        <v>13</v>
      </c>
      <c r="E1567" s="6" t="s">
        <v>223</v>
      </c>
      <c r="F1567" s="6" t="s">
        <v>410</v>
      </c>
      <c r="G1567">
        <v>12</v>
      </c>
      <c r="H1567">
        <v>202212</v>
      </c>
      <c r="I1567" s="8">
        <v>60.33</v>
      </c>
      <c r="J1567" s="8">
        <v>10.76</v>
      </c>
      <c r="K1567" s="8">
        <v>8.94</v>
      </c>
      <c r="L1567" s="8">
        <v>9.33</v>
      </c>
      <c r="M1567" s="35" t="str">
        <f>INDEX(YahooDetails[], MATCH(ZACKS_Screener[Ticker], YahooDetails[Ticker],0), 3)</f>
        <v>Energy</v>
      </c>
      <c r="N1567" s="6" t="str">
        <f>INDEX(YahooDetails[], MATCH(ZACKS_Screener[Ticker], YahooDetails[Ticker],0), 2)</f>
        <v>Oil &amp; Gas Integrated</v>
      </c>
      <c r="O156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-0.16914498141263942</v>
      </c>
      <c r="P156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4.3624161073825572E-2</v>
      </c>
      <c r="Q1567" s="17">
        <f>IFERROR(ZACKS_Screener[[#This Row],[Price]]/ZACKS_Screener[[#This Row],[EPS1]], "")</f>
        <v>6.7483221476510069</v>
      </c>
      <c r="R1567" s="17">
        <f>IFERROR(ZACKS_Screener[[#This Row],[Price]]/ZACKS_Screener[[#This Row],[EPS2]], "")</f>
        <v>6.4662379421221861</v>
      </c>
      <c r="S1567" s="17">
        <f>IFERROR(ZACKS_Screener[[#This Row],[PE1]]/(ZACKS_Screener[[#This Row],[EG1]]*100), "")</f>
        <v>-0.39896673796002657</v>
      </c>
      <c r="T1567" s="17">
        <f>IFERROR(ZACKS_Screener[[#This Row],[PE2]]/(ZACKS_Screener[[#This Row],[EG2]]*100), "")</f>
        <v>1.4822606975018524</v>
      </c>
      <c r="U1567"/>
    </row>
    <row r="1568" spans="1:21" x14ac:dyDescent="0.25">
      <c r="A1568" s="20" t="s">
        <v>2636</v>
      </c>
      <c r="B1568" s="34">
        <v>13958.39</v>
      </c>
      <c r="C1568" s="6" t="s">
        <v>2635</v>
      </c>
      <c r="D1568" s="6" t="s">
        <v>13</v>
      </c>
      <c r="E1568" s="6" t="s">
        <v>37</v>
      </c>
      <c r="F1568" s="6" t="s">
        <v>418</v>
      </c>
      <c r="G1568">
        <v>12</v>
      </c>
      <c r="H1568">
        <v>202212</v>
      </c>
      <c r="I1568" s="8">
        <v>26.71</v>
      </c>
      <c r="J1568" s="8">
        <v>6.54</v>
      </c>
      <c r="K1568" s="8">
        <v>6.26</v>
      </c>
      <c r="L1568" s="8">
        <v>6.42</v>
      </c>
      <c r="M1568" s="35" t="str">
        <f>INDEX(YahooDetails[], MATCH(ZACKS_Screener[Ticker], YahooDetails[Ticker],0), 3)</f>
        <v>Financial Services</v>
      </c>
      <c r="N1568" s="6" t="str">
        <f>INDEX(YahooDetails[], MATCH(ZACKS_Screener[Ticker], YahooDetails[Ticker],0), 2)</f>
        <v>Banks—Regional</v>
      </c>
      <c r="O156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-4.2813455657492394E-2</v>
      </c>
      <c r="P156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2.5559105431309927E-2</v>
      </c>
      <c r="Q1568" s="17">
        <f>IFERROR(ZACKS_Screener[[#This Row],[Price]]/ZACKS_Screener[[#This Row],[EPS1]], "")</f>
        <v>4.2667731629392973</v>
      </c>
      <c r="R1568" s="17">
        <f>IFERROR(ZACKS_Screener[[#This Row],[Price]]/ZACKS_Screener[[#This Row],[EPS2]], "")</f>
        <v>4.1604361370716516</v>
      </c>
      <c r="S1568" s="17">
        <f>IFERROR(ZACKS_Screener[[#This Row],[PE1]]/(ZACKS_Screener[[#This Row],[EG1]]*100), "")</f>
        <v>-0.99659630305796354</v>
      </c>
      <c r="T1568" s="17">
        <f>IFERROR(ZACKS_Screener[[#This Row],[PE2]]/(ZACKS_Screener[[#This Row],[EG2]]*100), "")</f>
        <v>1.6277706386292823</v>
      </c>
      <c r="U1568"/>
    </row>
    <row r="1569" spans="1:21" x14ac:dyDescent="0.25">
      <c r="A1569" s="20" t="s">
        <v>2638</v>
      </c>
      <c r="B1569" s="34">
        <v>4147.01</v>
      </c>
      <c r="C1569" s="6" t="s">
        <v>2637</v>
      </c>
      <c r="D1569" s="6" t="s">
        <v>22</v>
      </c>
      <c r="E1569" s="6" t="s">
        <v>223</v>
      </c>
      <c r="F1569" s="6" t="s">
        <v>311</v>
      </c>
      <c r="G1569">
        <v>12</v>
      </c>
      <c r="H1569">
        <v>202212</v>
      </c>
      <c r="I1569" s="8">
        <v>24.42</v>
      </c>
      <c r="J1569" s="8">
        <v>0.37</v>
      </c>
      <c r="K1569" s="8">
        <v>0.59</v>
      </c>
      <c r="L1569" s="8">
        <v>0.96</v>
      </c>
      <c r="M1569" s="35" t="str">
        <f>INDEX(YahooDetails[], MATCH(ZACKS_Screener[Ticker], YahooDetails[Ticker],0), 3)</f>
        <v>Technology</v>
      </c>
      <c r="N1569" s="6" t="str">
        <f>INDEX(YahooDetails[], MATCH(ZACKS_Screener[Ticker], YahooDetails[Ticker],0), 2)</f>
        <v>Solar</v>
      </c>
      <c r="O156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0.59459459459459452</v>
      </c>
      <c r="P156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0.6271186440677966</v>
      </c>
      <c r="Q1569" s="17">
        <f>IFERROR(ZACKS_Screener[[#This Row],[Price]]/ZACKS_Screener[[#This Row],[EPS1]], "")</f>
        <v>41.389830508474581</v>
      </c>
      <c r="R1569" s="17">
        <f>IFERROR(ZACKS_Screener[[#This Row],[Price]]/ZACKS_Screener[[#This Row],[EPS2]], "")</f>
        <v>25.437500000000004</v>
      </c>
      <c r="S1569" s="17">
        <f>IFERROR(ZACKS_Screener[[#This Row],[PE1]]/(ZACKS_Screener[[#This Row],[EG1]]*100), "")</f>
        <v>0.69610169491525442</v>
      </c>
      <c r="T1569" s="17">
        <f>IFERROR(ZACKS_Screener[[#This Row],[PE2]]/(ZACKS_Screener[[#This Row],[EG2]]*100), "")</f>
        <v>0.40562500000000007</v>
      </c>
      <c r="U1569"/>
    </row>
    <row r="1570" spans="1:21" x14ac:dyDescent="0.25">
      <c r="A1570" s="20" t="s">
        <v>2639</v>
      </c>
      <c r="B1570" s="34">
        <v>4188.5</v>
      </c>
      <c r="C1570" s="6" t="s">
        <v>90</v>
      </c>
      <c r="D1570" s="6" t="s">
        <v>13</v>
      </c>
      <c r="E1570" s="6" t="s">
        <v>37</v>
      </c>
      <c r="F1570" s="6" t="s">
        <v>92</v>
      </c>
      <c r="G1570">
        <v>12</v>
      </c>
      <c r="H1570">
        <v>202212</v>
      </c>
      <c r="I1570" s="8">
        <v>46.93</v>
      </c>
      <c r="J1570" s="8"/>
      <c r="M1570" s="35" t="str">
        <f>INDEX(YahooDetails[], MATCH(ZACKS_Screener[Ticker], YahooDetails[Ticker],0), 3)</f>
        <v/>
      </c>
      <c r="N1570" s="6" t="str">
        <f>INDEX(YahooDetails[], MATCH(ZACKS_Screener[Ticker], YahooDetails[Ticker],0), 2)</f>
        <v/>
      </c>
      <c r="O1570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570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570" s="17" t="str">
        <f>IFERROR(ZACKS_Screener[[#This Row],[Price]]/ZACKS_Screener[[#This Row],[EPS1]], "")</f>
        <v/>
      </c>
      <c r="R1570" s="17" t="str">
        <f>IFERROR(ZACKS_Screener[[#This Row],[Price]]/ZACKS_Screener[[#This Row],[EPS2]], "")</f>
        <v/>
      </c>
      <c r="S1570" s="17" t="str">
        <f>IFERROR(ZACKS_Screener[[#This Row],[PE1]]/(ZACKS_Screener[[#This Row],[EG1]]*100), "")</f>
        <v/>
      </c>
      <c r="T1570" s="17" t="str">
        <f>IFERROR(ZACKS_Screener[[#This Row],[PE2]]/(ZACKS_Screener[[#This Row],[EG2]]*100), "")</f>
        <v/>
      </c>
      <c r="U1570"/>
    </row>
    <row r="1571" spans="1:21" x14ac:dyDescent="0.25">
      <c r="A1571" s="20" t="s">
        <v>4202</v>
      </c>
      <c r="B1571" s="34">
        <v>2021.32</v>
      </c>
      <c r="C1571" s="6" t="s">
        <v>4201</v>
      </c>
      <c r="D1571" s="6" t="s">
        <v>13</v>
      </c>
      <c r="E1571" s="6" t="s">
        <v>37</v>
      </c>
      <c r="F1571" s="6" t="s">
        <v>250</v>
      </c>
      <c r="G1571">
        <v>12</v>
      </c>
      <c r="H1571">
        <v>202212</v>
      </c>
      <c r="I1571" s="8">
        <v>9.76</v>
      </c>
      <c r="J1571" s="8">
        <v>0.87</v>
      </c>
      <c r="K1571" s="8">
        <v>0.93</v>
      </c>
      <c r="L1571" s="8">
        <v>0.93</v>
      </c>
      <c r="M1571" s="35" t="str">
        <f>INDEX(YahooDetails[], MATCH(ZACKS_Screener[Ticker], YahooDetails[Ticker],0), 3)</f>
        <v>Real Estate</v>
      </c>
      <c r="N1571" s="6" t="str">
        <f>INDEX(YahooDetails[], MATCH(ZACKS_Screener[Ticker], YahooDetails[Ticker],0), 2)</f>
        <v>REIT—Hotel &amp; Motel</v>
      </c>
      <c r="O157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6.8965517241379379E-2</v>
      </c>
      <c r="P157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</v>
      </c>
      <c r="Q1571" s="17">
        <f>IFERROR(ZACKS_Screener[[#This Row],[Price]]/ZACKS_Screener[[#This Row],[EPS1]], "")</f>
        <v>10.494623655913978</v>
      </c>
      <c r="R1571" s="17">
        <f>IFERROR(ZACKS_Screener[[#This Row],[Price]]/ZACKS_Screener[[#This Row],[EPS2]], "")</f>
        <v>10.494623655913978</v>
      </c>
      <c r="S1571" s="17">
        <f>IFERROR(ZACKS_Screener[[#This Row],[PE1]]/(ZACKS_Screener[[#This Row],[EG1]]*100), "")</f>
        <v>1.5217204301075253</v>
      </c>
      <c r="T1571" s="17" t="str">
        <f>IFERROR(ZACKS_Screener[[#This Row],[PE2]]/(ZACKS_Screener[[#This Row],[EG2]]*100), "")</f>
        <v/>
      </c>
      <c r="U1571"/>
    </row>
    <row r="1572" spans="1:21" x14ac:dyDescent="0.25">
      <c r="A1572" s="20" t="s">
        <v>4204</v>
      </c>
      <c r="B1572" s="34">
        <v>2582.7800000000002</v>
      </c>
      <c r="C1572" s="6" t="s">
        <v>4203</v>
      </c>
      <c r="D1572" s="6" t="s">
        <v>22</v>
      </c>
      <c r="E1572" s="6" t="s">
        <v>330</v>
      </c>
      <c r="F1572" s="6" t="s">
        <v>944</v>
      </c>
      <c r="G1572">
        <v>12</v>
      </c>
      <c r="H1572">
        <v>202212</v>
      </c>
      <c r="I1572" s="8">
        <v>33.979999999999997</v>
      </c>
      <c r="J1572" s="8">
        <v>2.8</v>
      </c>
      <c r="K1572" s="8">
        <v>2.48</v>
      </c>
      <c r="L1572" s="8">
        <v>2.72</v>
      </c>
      <c r="M1572" s="35" t="str">
        <f>INDEX(YahooDetails[], MATCH(ZACKS_Screener[Ticker], YahooDetails[Ticker],0), 3)</f>
        <v>Consumer Cyclical</v>
      </c>
      <c r="N1572" s="6" t="str">
        <f>INDEX(YahooDetails[], MATCH(ZACKS_Screener[Ticker], YahooDetails[Ticker],0), 2)</f>
        <v>Footwear &amp; Accessories</v>
      </c>
      <c r="O157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-0.11428571428571424</v>
      </c>
      <c r="P157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9.6774193548387177E-2</v>
      </c>
      <c r="Q1572" s="17">
        <f>IFERROR(ZACKS_Screener[[#This Row],[Price]]/ZACKS_Screener[[#This Row],[EPS1]], "")</f>
        <v>13.701612903225806</v>
      </c>
      <c r="R1572" s="17">
        <f>IFERROR(ZACKS_Screener[[#This Row],[Price]]/ZACKS_Screener[[#This Row],[EPS2]], "")</f>
        <v>12.492647058823527</v>
      </c>
      <c r="S1572" s="17">
        <f>IFERROR(ZACKS_Screener[[#This Row],[PE1]]/(ZACKS_Screener[[#This Row],[EG1]]*100), "")</f>
        <v>-1.1988911290322586</v>
      </c>
      <c r="T1572" s="17">
        <f>IFERROR(ZACKS_Screener[[#This Row],[PE2]]/(ZACKS_Screener[[#This Row],[EG2]]*100), "")</f>
        <v>1.2909068627450968</v>
      </c>
      <c r="U1572"/>
    </row>
    <row r="1573" spans="1:21" x14ac:dyDescent="0.25">
      <c r="A1573" s="20" t="s">
        <v>2641</v>
      </c>
      <c r="B1573" s="34">
        <v>82034.55</v>
      </c>
      <c r="C1573" s="6" t="s">
        <v>2640</v>
      </c>
      <c r="D1573" s="6" t="s">
        <v>13</v>
      </c>
      <c r="E1573" s="6" t="s">
        <v>14</v>
      </c>
      <c r="F1573" s="6" t="s">
        <v>183</v>
      </c>
      <c r="G1573">
        <v>12</v>
      </c>
      <c r="H1573">
        <v>202212</v>
      </c>
      <c r="I1573" s="8">
        <v>64.260000000000005</v>
      </c>
      <c r="J1573" s="8">
        <v>0.04</v>
      </c>
      <c r="K1573" s="8">
        <v>0.31</v>
      </c>
      <c r="L1573" s="8">
        <v>0.56000000000000005</v>
      </c>
      <c r="M1573" s="35" t="str">
        <f>INDEX(YahooDetails[], MATCH(ZACKS_Screener[Ticker], YahooDetails[Ticker],0), 3)</f>
        <v>Technology</v>
      </c>
      <c r="N1573" s="6" t="str">
        <f>INDEX(YahooDetails[], MATCH(ZACKS_Screener[Ticker], YahooDetails[Ticker],0), 2)</f>
        <v>Software—Application</v>
      </c>
      <c r="O157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6.75</v>
      </c>
      <c r="P157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0.80645161290322598</v>
      </c>
      <c r="Q1573" s="17">
        <f>IFERROR(ZACKS_Screener[[#This Row],[Price]]/ZACKS_Screener[[#This Row],[EPS1]], "")</f>
        <v>207.29032258064518</v>
      </c>
      <c r="R1573" s="17">
        <f>IFERROR(ZACKS_Screener[[#This Row],[Price]]/ZACKS_Screener[[#This Row],[EPS2]], "")</f>
        <v>114.75</v>
      </c>
      <c r="S1573" s="17">
        <f>IFERROR(ZACKS_Screener[[#This Row],[PE1]]/(ZACKS_Screener[[#This Row],[EG1]]*100), "")</f>
        <v>0.30709677419354842</v>
      </c>
      <c r="T1573" s="17">
        <f>IFERROR(ZACKS_Screener[[#This Row],[PE2]]/(ZACKS_Screener[[#This Row],[EG2]]*100), "")</f>
        <v>1.4228999999999998</v>
      </c>
      <c r="U1573"/>
    </row>
    <row r="1574" spans="1:21" x14ac:dyDescent="0.25">
      <c r="A1574" s="20" t="s">
        <v>2642</v>
      </c>
      <c r="B1574" s="34">
        <v>19849.009999999998</v>
      </c>
      <c r="C1574" s="6" t="s">
        <v>90</v>
      </c>
      <c r="D1574" s="6" t="s">
        <v>22</v>
      </c>
      <c r="E1574" s="6" t="s">
        <v>37</v>
      </c>
      <c r="F1574" s="6" t="s">
        <v>92</v>
      </c>
      <c r="G1574">
        <v>12</v>
      </c>
      <c r="H1574">
        <v>202212</v>
      </c>
      <c r="I1574" s="8">
        <v>110.26</v>
      </c>
      <c r="J1574" s="8"/>
      <c r="M1574" s="35" t="str">
        <f>INDEX(YahooDetails[], MATCH(ZACKS_Screener[Ticker], YahooDetails[Ticker],0), 3)</f>
        <v/>
      </c>
      <c r="N1574" s="6" t="str">
        <f>INDEX(YahooDetails[], MATCH(ZACKS_Screener[Ticker], YahooDetails[Ticker],0), 2)</f>
        <v/>
      </c>
      <c r="O1574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574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574" s="17" t="str">
        <f>IFERROR(ZACKS_Screener[[#This Row],[Price]]/ZACKS_Screener[[#This Row],[EPS1]], "")</f>
        <v/>
      </c>
      <c r="R1574" s="17" t="str">
        <f>IFERROR(ZACKS_Screener[[#This Row],[Price]]/ZACKS_Screener[[#This Row],[EPS2]], "")</f>
        <v/>
      </c>
      <c r="S1574" s="17" t="str">
        <f>IFERROR(ZACKS_Screener[[#This Row],[PE1]]/(ZACKS_Screener[[#This Row],[EG1]]*100), "")</f>
        <v/>
      </c>
      <c r="T1574" s="17" t="str">
        <f>IFERROR(ZACKS_Screener[[#This Row],[PE2]]/(ZACKS_Screener[[#This Row],[EG2]]*100), "")</f>
        <v/>
      </c>
      <c r="U1574"/>
    </row>
    <row r="1575" spans="1:21" x14ac:dyDescent="0.25">
      <c r="A1575" s="20" t="s">
        <v>2644</v>
      </c>
      <c r="B1575" s="34">
        <v>64052.22</v>
      </c>
      <c r="C1575" s="6" t="s">
        <v>2643</v>
      </c>
      <c r="D1575" s="6" t="s">
        <v>13</v>
      </c>
      <c r="E1575" s="6" t="s">
        <v>26</v>
      </c>
      <c r="F1575" s="6" t="s">
        <v>2546</v>
      </c>
      <c r="G1575">
        <v>12</v>
      </c>
      <c r="H1575">
        <v>202212</v>
      </c>
      <c r="I1575" s="8">
        <v>248.37</v>
      </c>
      <c r="J1575" s="8">
        <v>8.73</v>
      </c>
      <c r="K1575" s="8">
        <v>8.69</v>
      </c>
      <c r="L1575" s="8">
        <v>10.050000000000001</v>
      </c>
      <c r="M1575" s="35" t="str">
        <f>INDEX(YahooDetails[], MATCH(ZACKS_Screener[Ticker], YahooDetails[Ticker],0), 3)</f>
        <v>Basic Materials</v>
      </c>
      <c r="N1575" s="6" t="str">
        <f>INDEX(YahooDetails[], MATCH(ZACKS_Screener[Ticker], YahooDetails[Ticker],0), 2)</f>
        <v>Specialty Chemicals</v>
      </c>
      <c r="O157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-4.5819014891180891E-3</v>
      </c>
      <c r="P157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0.15650172612197943</v>
      </c>
      <c r="Q1575" s="17">
        <f>IFERROR(ZACKS_Screener[[#This Row],[Price]]/ZACKS_Screener[[#This Row],[EPS1]], "")</f>
        <v>28.58112773302647</v>
      </c>
      <c r="R1575" s="17">
        <f>IFERROR(ZACKS_Screener[[#This Row],[Price]]/ZACKS_Screener[[#This Row],[EPS2]], "")</f>
        <v>24.713432835820893</v>
      </c>
      <c r="S1575" s="17">
        <f>IFERROR(ZACKS_Screener[[#This Row],[PE1]]/(ZACKS_Screener[[#This Row],[EG1]]*100), "")</f>
        <v>-62.378311277328841</v>
      </c>
      <c r="T1575" s="17">
        <f>IFERROR(ZACKS_Screener[[#This Row],[PE2]]/(ZACKS_Screener[[#This Row],[EG2]]*100), "")</f>
        <v>1.5791156716417893</v>
      </c>
      <c r="U1575"/>
    </row>
    <row r="1576" spans="1:21" x14ac:dyDescent="0.25">
      <c r="A1576" s="20" t="s">
        <v>2645</v>
      </c>
      <c r="B1576" s="34">
        <v>27897.81</v>
      </c>
      <c r="C1576" s="6" t="s">
        <v>90</v>
      </c>
      <c r="D1576" s="6" t="s">
        <v>22</v>
      </c>
      <c r="E1576" s="6" t="s">
        <v>37</v>
      </c>
      <c r="F1576" s="6" t="s">
        <v>92</v>
      </c>
      <c r="G1576">
        <v>12</v>
      </c>
      <c r="H1576">
        <v>202212</v>
      </c>
      <c r="I1576" s="8">
        <v>81.239999999999995</v>
      </c>
      <c r="J1576" s="8"/>
      <c r="M1576" s="35" t="str">
        <f>INDEX(YahooDetails[], MATCH(ZACKS_Screener[Ticker], YahooDetails[Ticker],0), 3)</f>
        <v/>
      </c>
      <c r="N1576" s="6" t="str">
        <f>INDEX(YahooDetails[], MATCH(ZACKS_Screener[Ticker], YahooDetails[Ticker],0), 2)</f>
        <v/>
      </c>
      <c r="O1576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576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576" s="17" t="str">
        <f>IFERROR(ZACKS_Screener[[#This Row],[Price]]/ZACKS_Screener[[#This Row],[EPS1]], "")</f>
        <v/>
      </c>
      <c r="R1576" s="17" t="str">
        <f>IFERROR(ZACKS_Screener[[#This Row],[Price]]/ZACKS_Screener[[#This Row],[EPS2]], "")</f>
        <v/>
      </c>
      <c r="S1576" s="17" t="str">
        <f>IFERROR(ZACKS_Screener[[#This Row],[PE1]]/(ZACKS_Screener[[#This Row],[EG1]]*100), "")</f>
        <v/>
      </c>
      <c r="T1576" s="17" t="str">
        <f>IFERROR(ZACKS_Screener[[#This Row],[PE2]]/(ZACKS_Screener[[#This Row],[EG2]]*100), "")</f>
        <v/>
      </c>
      <c r="U1576"/>
    </row>
    <row r="1577" spans="1:21" x14ac:dyDescent="0.25">
      <c r="A1577" s="20" t="s">
        <v>2647</v>
      </c>
      <c r="B1577" s="34">
        <v>3829.57</v>
      </c>
      <c r="C1577" s="6" t="s">
        <v>2646</v>
      </c>
      <c r="D1577" s="6" t="s">
        <v>13</v>
      </c>
      <c r="E1577" s="6" t="s">
        <v>130</v>
      </c>
      <c r="F1577" s="6" t="s">
        <v>756</v>
      </c>
      <c r="G1577">
        <v>12</v>
      </c>
      <c r="H1577">
        <v>202212</v>
      </c>
      <c r="I1577" s="8">
        <v>2.76</v>
      </c>
      <c r="J1577" s="8">
        <v>0.32</v>
      </c>
      <c r="K1577" s="8">
        <v>0.33</v>
      </c>
      <c r="L1577" s="8">
        <v>0.2</v>
      </c>
      <c r="M1577" s="35" t="str">
        <f>INDEX(YahooDetails[], MATCH(ZACKS_Screener[Ticker], YahooDetails[Ticker],0), 3)</f>
        <v>Basic Materials</v>
      </c>
      <c r="N1577" s="6" t="str">
        <f>INDEX(YahooDetails[], MATCH(ZACKS_Screener[Ticker], YahooDetails[Ticker],0), 2)</f>
        <v>Steel</v>
      </c>
      <c r="O157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3.1250000000000028E-2</v>
      </c>
      <c r="P157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-0.39393939393939392</v>
      </c>
      <c r="Q1577" s="17">
        <f>IFERROR(ZACKS_Screener[[#This Row],[Price]]/ZACKS_Screener[[#This Row],[EPS1]], "")</f>
        <v>8.3636363636363633</v>
      </c>
      <c r="R1577" s="17">
        <f>IFERROR(ZACKS_Screener[[#This Row],[Price]]/ZACKS_Screener[[#This Row],[EPS2]], "")</f>
        <v>13.799999999999999</v>
      </c>
      <c r="S1577" s="17">
        <f>IFERROR(ZACKS_Screener[[#This Row],[PE1]]/(ZACKS_Screener[[#This Row],[EG1]]*100), "")</f>
        <v>2.6763636363636341</v>
      </c>
      <c r="T1577" s="17">
        <f>IFERROR(ZACKS_Screener[[#This Row],[PE2]]/(ZACKS_Screener[[#This Row],[EG2]]*100), "")</f>
        <v>-0.35030769230769232</v>
      </c>
      <c r="U1577"/>
    </row>
    <row r="1578" spans="1:21" x14ac:dyDescent="0.25">
      <c r="A1578" s="20" t="s">
        <v>4209</v>
      </c>
      <c r="B1578" s="34">
        <v>2844.4</v>
      </c>
      <c r="C1578" s="6" t="s">
        <v>4208</v>
      </c>
      <c r="D1578" s="6" t="s">
        <v>13</v>
      </c>
      <c r="E1578" s="6" t="s">
        <v>30</v>
      </c>
      <c r="F1578" s="6" t="s">
        <v>3493</v>
      </c>
      <c r="G1578">
        <v>1</v>
      </c>
      <c r="H1578">
        <v>202301</v>
      </c>
      <c r="I1578" s="8">
        <v>62.64</v>
      </c>
      <c r="J1578" s="8">
        <v>11.8</v>
      </c>
      <c r="K1578" s="8">
        <v>9.69</v>
      </c>
      <c r="L1578" s="8">
        <v>10.45</v>
      </c>
      <c r="M1578" s="35" t="str">
        <f>INDEX(YahooDetails[], MATCH(ZACKS_Screener[Ticker], YahooDetails[Ticker],0), 3)</f>
        <v>Consumer Cyclical</v>
      </c>
      <c r="N1578" s="6" t="str">
        <f>INDEX(YahooDetails[], MATCH(ZACKS_Screener[Ticker], YahooDetails[Ticker],0), 2)</f>
        <v>Luxury Goods</v>
      </c>
      <c r="O157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-0.17881355932203399</v>
      </c>
      <c r="P157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7.8431372549019593E-2</v>
      </c>
      <c r="Q1578" s="17">
        <f>IFERROR(ZACKS_Screener[[#This Row],[Price]]/ZACKS_Screener[[#This Row],[EPS1]], "")</f>
        <v>6.4643962848297214</v>
      </c>
      <c r="R1578" s="17">
        <f>IFERROR(ZACKS_Screener[[#This Row],[Price]]/ZACKS_Screener[[#This Row],[EPS2]], "")</f>
        <v>5.9942583732057422</v>
      </c>
      <c r="S1578" s="17">
        <f>IFERROR(ZACKS_Screener[[#This Row],[PE1]]/(ZACKS_Screener[[#This Row],[EG1]]*100), "")</f>
        <v>-0.36151600076298901</v>
      </c>
      <c r="T1578" s="17">
        <f>IFERROR(ZACKS_Screener[[#This Row],[PE2]]/(ZACKS_Screener[[#This Row],[EG2]]*100), "")</f>
        <v>0.76426794258373221</v>
      </c>
      <c r="U1578"/>
    </row>
    <row r="1579" spans="1:21" x14ac:dyDescent="0.25">
      <c r="A1579" s="20" t="s">
        <v>2649</v>
      </c>
      <c r="B1579" s="34">
        <v>5899.86</v>
      </c>
      <c r="C1579" s="6" t="s">
        <v>2648</v>
      </c>
      <c r="D1579" s="6" t="s">
        <v>22</v>
      </c>
      <c r="E1579" s="6" t="s">
        <v>37</v>
      </c>
      <c r="F1579" s="6" t="s">
        <v>70</v>
      </c>
      <c r="G1579">
        <v>12</v>
      </c>
      <c r="H1579">
        <v>202212</v>
      </c>
      <c r="I1579" s="8">
        <v>97.53</v>
      </c>
      <c r="J1579" s="8">
        <v>5.03</v>
      </c>
      <c r="K1579" s="8">
        <v>6.41</v>
      </c>
      <c r="L1579" s="8">
        <v>7.52</v>
      </c>
      <c r="M1579" s="35" t="str">
        <f>INDEX(YahooDetails[], MATCH(ZACKS_Screener[Ticker], YahooDetails[Ticker],0), 3)</f>
        <v>Financial Services</v>
      </c>
      <c r="N1579" s="6" t="str">
        <f>INDEX(YahooDetails[], MATCH(ZACKS_Screener[Ticker], YahooDetails[Ticker],0), 2)</f>
        <v>Insurance—Property &amp; Casualty</v>
      </c>
      <c r="O157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0.27435387673956257</v>
      </c>
      <c r="P157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0.17316692667706698</v>
      </c>
      <c r="Q1579" s="17">
        <f>IFERROR(ZACKS_Screener[[#This Row],[Price]]/ZACKS_Screener[[#This Row],[EPS1]], "")</f>
        <v>15.215288611544462</v>
      </c>
      <c r="R1579" s="17">
        <f>IFERROR(ZACKS_Screener[[#This Row],[Price]]/ZACKS_Screener[[#This Row],[EPS2]], "")</f>
        <v>12.969414893617023</v>
      </c>
      <c r="S1579" s="17">
        <f>IFERROR(ZACKS_Screener[[#This Row],[PE1]]/(ZACKS_Screener[[#This Row],[EG1]]*100), "")</f>
        <v>0.55458624431933812</v>
      </c>
      <c r="T1579" s="17">
        <f>IFERROR(ZACKS_Screener[[#This Row],[PE2]]/(ZACKS_Screener[[#This Row],[EG2]]*100), "")</f>
        <v>0.74895449971247896</v>
      </c>
      <c r="U1579"/>
    </row>
    <row r="1580" spans="1:21" x14ac:dyDescent="0.25">
      <c r="A1580" s="20" t="s">
        <v>2651</v>
      </c>
      <c r="B1580" s="34">
        <v>5035.96</v>
      </c>
      <c r="C1580" s="6" t="s">
        <v>2650</v>
      </c>
      <c r="D1580" s="6" t="s">
        <v>582</v>
      </c>
      <c r="E1580" s="6" t="s">
        <v>130</v>
      </c>
      <c r="F1580" s="6" t="s">
        <v>756</v>
      </c>
      <c r="G1580">
        <v>12</v>
      </c>
      <c r="H1580">
        <v>202212</v>
      </c>
      <c r="I1580" s="8">
        <v>32.659999999999997</v>
      </c>
      <c r="J1580" s="8">
        <v>2.59</v>
      </c>
      <c r="M1580" s="35" t="str">
        <f>INDEX(YahooDetails[], MATCH(ZACKS_Screener[Ticker], YahooDetails[Ticker],0), 3)</f>
        <v>Basic Materials</v>
      </c>
      <c r="N1580" s="6" t="str">
        <f>INDEX(YahooDetails[], MATCH(ZACKS_Screener[Ticker], YahooDetails[Ticker],0), 2)</f>
        <v>Steel</v>
      </c>
      <c r="O158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580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580" s="17" t="str">
        <f>IFERROR(ZACKS_Screener[[#This Row],[Price]]/ZACKS_Screener[[#This Row],[EPS1]], "")</f>
        <v/>
      </c>
      <c r="R1580" s="17" t="str">
        <f>IFERROR(ZACKS_Screener[[#This Row],[Price]]/ZACKS_Screener[[#This Row],[EPS2]], "")</f>
        <v/>
      </c>
      <c r="S1580" s="17" t="str">
        <f>IFERROR(ZACKS_Screener[[#This Row],[PE1]]/(ZACKS_Screener[[#This Row],[EG1]]*100), "")</f>
        <v/>
      </c>
      <c r="T1580" s="17" t="str">
        <f>IFERROR(ZACKS_Screener[[#This Row],[PE2]]/(ZACKS_Screener[[#This Row],[EG2]]*100), "")</f>
        <v/>
      </c>
      <c r="U1580"/>
    </row>
    <row r="1581" spans="1:21" x14ac:dyDescent="0.25">
      <c r="A1581" s="20" t="s">
        <v>4211</v>
      </c>
      <c r="B1581" s="34">
        <v>2207.34</v>
      </c>
      <c r="C1581" s="6" t="s">
        <v>4210</v>
      </c>
      <c r="D1581" s="6" t="s">
        <v>22</v>
      </c>
      <c r="E1581" s="6" t="s">
        <v>14</v>
      </c>
      <c r="F1581" s="6" t="s">
        <v>196</v>
      </c>
      <c r="G1581">
        <v>12</v>
      </c>
      <c r="H1581">
        <v>202212</v>
      </c>
      <c r="I1581" s="8">
        <v>66.78</v>
      </c>
      <c r="J1581" s="8">
        <v>6.36</v>
      </c>
      <c r="K1581" s="8">
        <v>2.58</v>
      </c>
      <c r="L1581" s="8">
        <v>4.3899999999999997</v>
      </c>
      <c r="M1581" s="35" t="str">
        <f>INDEX(YahooDetails[], MATCH(ZACKS_Screener[Ticker], YahooDetails[Ticker],0), 3)</f>
        <v>Technology</v>
      </c>
      <c r="N1581" s="6" t="str">
        <f>INDEX(YahooDetails[], MATCH(ZACKS_Screener[Ticker], YahooDetails[Ticker],0), 2)</f>
        <v>Semiconductors</v>
      </c>
      <c r="O158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-0.59433962264150941</v>
      </c>
      <c r="P158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0.70155038759689903</v>
      </c>
      <c r="Q1581" s="17">
        <f>IFERROR(ZACKS_Screener[[#This Row],[Price]]/ZACKS_Screener[[#This Row],[EPS1]], "")</f>
        <v>25.883720930232556</v>
      </c>
      <c r="R1581" s="17">
        <f>IFERROR(ZACKS_Screener[[#This Row],[Price]]/ZACKS_Screener[[#This Row],[EPS2]], "")</f>
        <v>15.211845102505697</v>
      </c>
      <c r="S1581" s="17">
        <f>IFERROR(ZACKS_Screener[[#This Row],[PE1]]/(ZACKS_Screener[[#This Row],[EG1]]*100), "")</f>
        <v>-0.4355038759689922</v>
      </c>
      <c r="T1581" s="17">
        <f>IFERROR(ZACKS_Screener[[#This Row],[PE2]]/(ZACKS_Screener[[#This Row],[EG2]]*100), "")</f>
        <v>0.21683182521803707</v>
      </c>
      <c r="U1581"/>
    </row>
    <row r="1582" spans="1:21" x14ac:dyDescent="0.25">
      <c r="A1582" s="20" t="s">
        <v>2653</v>
      </c>
      <c r="B1582" s="34">
        <v>14506.5</v>
      </c>
      <c r="C1582" s="6" t="s">
        <v>2652</v>
      </c>
      <c r="D1582" s="6" t="s">
        <v>22</v>
      </c>
      <c r="E1582" s="6" t="s">
        <v>330</v>
      </c>
      <c r="F1582" s="6" t="s">
        <v>1287</v>
      </c>
      <c r="G1582">
        <v>12</v>
      </c>
      <c r="H1582">
        <v>202212</v>
      </c>
      <c r="I1582" s="8">
        <v>3.75</v>
      </c>
      <c r="J1582" s="8">
        <v>0.32</v>
      </c>
      <c r="K1582" s="8">
        <v>0.3</v>
      </c>
      <c r="L1582" s="8">
        <v>0.31</v>
      </c>
      <c r="M1582" s="35" t="str">
        <f>INDEX(YahooDetails[], MATCH(ZACKS_Screener[Ticker], YahooDetails[Ticker],0), 3)</f>
        <v>Communication Services</v>
      </c>
      <c r="N1582" s="6" t="str">
        <f>INDEX(YahooDetails[], MATCH(ZACKS_Screener[Ticker], YahooDetails[Ticker],0), 2)</f>
        <v>Entertainment</v>
      </c>
      <c r="O158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-6.2500000000000056E-2</v>
      </c>
      <c r="P158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3.3333333333333368E-2</v>
      </c>
      <c r="Q1582" s="17">
        <f>IFERROR(ZACKS_Screener[[#This Row],[Price]]/ZACKS_Screener[[#This Row],[EPS1]], "")</f>
        <v>12.5</v>
      </c>
      <c r="R1582" s="17">
        <f>IFERROR(ZACKS_Screener[[#This Row],[Price]]/ZACKS_Screener[[#This Row],[EPS2]], "")</f>
        <v>12.096774193548388</v>
      </c>
      <c r="S1582" s="17">
        <f>IFERROR(ZACKS_Screener[[#This Row],[PE1]]/(ZACKS_Screener[[#This Row],[EG1]]*100), "")</f>
        <v>-1.9999999999999982</v>
      </c>
      <c r="T1582" s="17">
        <f>IFERROR(ZACKS_Screener[[#This Row],[PE2]]/(ZACKS_Screener[[#This Row],[EG2]]*100), "")</f>
        <v>3.6290322580645129</v>
      </c>
      <c r="U1582"/>
    </row>
    <row r="1583" spans="1:21" x14ac:dyDescent="0.25">
      <c r="A1583" s="20" t="s">
        <v>4213</v>
      </c>
      <c r="B1583" s="34">
        <v>2749.65</v>
      </c>
      <c r="C1583" s="6" t="s">
        <v>4212</v>
      </c>
      <c r="D1583" s="6" t="s">
        <v>13</v>
      </c>
      <c r="E1583" s="6" t="s">
        <v>37</v>
      </c>
      <c r="F1583" s="6" t="s">
        <v>98</v>
      </c>
      <c r="G1583">
        <v>12</v>
      </c>
      <c r="H1583">
        <v>202212</v>
      </c>
      <c r="I1583" s="8">
        <v>13.14</v>
      </c>
      <c r="J1583" s="8">
        <v>1.18</v>
      </c>
      <c r="K1583" s="8">
        <v>1.1399999999999999</v>
      </c>
      <c r="L1583" s="8">
        <v>1.19</v>
      </c>
      <c r="M1583" s="35" t="str">
        <f>INDEX(YahooDetails[], MATCH(ZACKS_Screener[Ticker], YahooDetails[Ticker],0), 3)</f>
        <v>Real Estate</v>
      </c>
      <c r="N1583" s="6" t="str">
        <f>INDEX(YahooDetails[], MATCH(ZACKS_Screener[Ticker], YahooDetails[Ticker],0), 2)</f>
        <v>REIT—Retail</v>
      </c>
      <c r="O158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-3.3898305084745797E-2</v>
      </c>
      <c r="P158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4.3859649122807064E-2</v>
      </c>
      <c r="Q1583" s="17">
        <f>IFERROR(ZACKS_Screener[[#This Row],[Price]]/ZACKS_Screener[[#This Row],[EPS1]], "")</f>
        <v>11.526315789473685</v>
      </c>
      <c r="R1583" s="17">
        <f>IFERROR(ZACKS_Screener[[#This Row],[Price]]/ZACKS_Screener[[#This Row],[EPS2]], "")</f>
        <v>11.042016806722691</v>
      </c>
      <c r="S1583" s="17">
        <f>IFERROR(ZACKS_Screener[[#This Row],[PE1]]/(ZACKS_Screener[[#This Row],[EG1]]*100), "")</f>
        <v>-3.4002631578947335</v>
      </c>
      <c r="T1583" s="17">
        <f>IFERROR(ZACKS_Screener[[#This Row],[PE2]]/(ZACKS_Screener[[#This Row],[EG2]]*100), "")</f>
        <v>2.5175798319327707</v>
      </c>
      <c r="U1583"/>
    </row>
    <row r="1584" spans="1:21" x14ac:dyDescent="0.25">
      <c r="A1584" s="20" t="s">
        <v>2655</v>
      </c>
      <c r="B1584" s="34">
        <v>7279.37</v>
      </c>
      <c r="C1584" s="6" t="s">
        <v>2654</v>
      </c>
      <c r="D1584" s="6" t="s">
        <v>13</v>
      </c>
      <c r="E1584" s="6" t="s">
        <v>18</v>
      </c>
      <c r="F1584" s="6" t="s">
        <v>1437</v>
      </c>
      <c r="G1584">
        <v>12</v>
      </c>
      <c r="H1584">
        <v>202212</v>
      </c>
      <c r="I1584" s="8">
        <v>161.82</v>
      </c>
      <c r="J1584" s="8">
        <v>5.36</v>
      </c>
      <c r="K1584" s="8">
        <v>3.71</v>
      </c>
      <c r="L1584" s="8">
        <v>4.5199999999999996</v>
      </c>
      <c r="M1584" s="35" t="str">
        <f>INDEX(YahooDetails[], MATCH(ZACKS_Screener[Ticker], YahooDetails[Ticker],0), 3)</f>
        <v>Industrials</v>
      </c>
      <c r="N1584" s="6" t="str">
        <f>INDEX(YahooDetails[], MATCH(ZACKS_Screener[Ticker], YahooDetails[Ticker],0), 2)</f>
        <v>Industrial Distribution</v>
      </c>
      <c r="O158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-0.30783582089552242</v>
      </c>
      <c r="P158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0.2183288409703503</v>
      </c>
      <c r="Q1584" s="17">
        <f>IFERROR(ZACKS_Screener[[#This Row],[Price]]/ZACKS_Screener[[#This Row],[EPS1]], "")</f>
        <v>43.617250673854443</v>
      </c>
      <c r="R1584" s="17">
        <f>IFERROR(ZACKS_Screener[[#This Row],[Price]]/ZACKS_Screener[[#This Row],[EPS2]], "")</f>
        <v>35.800884955752217</v>
      </c>
      <c r="S1584" s="17">
        <f>IFERROR(ZACKS_Screener[[#This Row],[PE1]]/(ZACKS_Screener[[#This Row],[EG1]]*100), "")</f>
        <v>-1.4168997794658169</v>
      </c>
      <c r="T1584" s="17">
        <f>IFERROR(ZACKS_Screener[[#This Row],[PE2]]/(ZACKS_Screener[[#This Row],[EG2]]*100), "")</f>
        <v>1.6397689282202565</v>
      </c>
      <c r="U1584"/>
    </row>
    <row r="1585" spans="1:21" x14ac:dyDescent="0.25">
      <c r="A1585" s="20" t="s">
        <v>4215</v>
      </c>
      <c r="B1585" s="34">
        <v>2577.31</v>
      </c>
      <c r="C1585" s="6" t="s">
        <v>4214</v>
      </c>
      <c r="D1585" s="6" t="s">
        <v>22</v>
      </c>
      <c r="E1585" s="6" t="s">
        <v>14</v>
      </c>
      <c r="F1585" s="6" t="s">
        <v>630</v>
      </c>
      <c r="G1585">
        <v>12</v>
      </c>
      <c r="H1585">
        <v>202212</v>
      </c>
      <c r="I1585" s="8">
        <v>118.77</v>
      </c>
      <c r="J1585" s="8">
        <v>3.66</v>
      </c>
      <c r="K1585" s="8">
        <v>0.09</v>
      </c>
      <c r="L1585" s="8">
        <v>1.27</v>
      </c>
      <c r="M1585" s="35" t="str">
        <f>INDEX(YahooDetails[], MATCH(ZACKS_Screener[Ticker], YahooDetails[Ticker],0), 3)</f>
        <v>Technology</v>
      </c>
      <c r="N1585" s="6" t="str">
        <f>INDEX(YahooDetails[], MATCH(ZACKS_Screener[Ticker], YahooDetails[Ticker],0), 2)</f>
        <v>Semiconductors</v>
      </c>
      <c r="O158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-0.97540983606557385</v>
      </c>
      <c r="P158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13.111111111111111</v>
      </c>
      <c r="Q1585" s="17">
        <f>IFERROR(ZACKS_Screener[[#This Row],[Price]]/ZACKS_Screener[[#This Row],[EPS1]], "")</f>
        <v>1319.6666666666667</v>
      </c>
      <c r="R1585" s="17">
        <f>IFERROR(ZACKS_Screener[[#This Row],[Price]]/ZACKS_Screener[[#This Row],[EPS2]], "")</f>
        <v>93.519685039370074</v>
      </c>
      <c r="S1585" s="17">
        <f>IFERROR(ZACKS_Screener[[#This Row],[PE1]]/(ZACKS_Screener[[#This Row],[EG1]]*100), "")</f>
        <v>-13.529355742296918</v>
      </c>
      <c r="T1585" s="17">
        <f>IFERROR(ZACKS_Screener[[#This Row],[PE2]]/(ZACKS_Screener[[#This Row],[EG2]]*100), "")</f>
        <v>7.1328573335112763E-2</v>
      </c>
      <c r="U1585"/>
    </row>
    <row r="1586" spans="1:21" x14ac:dyDescent="0.25">
      <c r="A1586" s="20" t="s">
        <v>4217</v>
      </c>
      <c r="B1586" s="34">
        <v>2270.33</v>
      </c>
      <c r="C1586" s="6" t="s">
        <v>4216</v>
      </c>
      <c r="D1586" s="6" t="s">
        <v>13</v>
      </c>
      <c r="E1586" s="6" t="s">
        <v>330</v>
      </c>
      <c r="F1586" s="6" t="s">
        <v>664</v>
      </c>
      <c r="G1586">
        <v>12</v>
      </c>
      <c r="H1586">
        <v>202212</v>
      </c>
      <c r="I1586" s="8">
        <v>27.26</v>
      </c>
      <c r="J1586" s="8">
        <v>1.61</v>
      </c>
      <c r="K1586" s="8">
        <v>2.14</v>
      </c>
      <c r="L1586" s="8">
        <v>2.54</v>
      </c>
      <c r="M1586" s="35" t="str">
        <f>INDEX(YahooDetails[], MATCH(ZACKS_Screener[Ticker], YahooDetails[Ticker],0), 3)</f>
        <v>Consumer Cyclical</v>
      </c>
      <c r="N1586" s="6" t="str">
        <f>INDEX(YahooDetails[], MATCH(ZACKS_Screener[Ticker], YahooDetails[Ticker],0), 2)</f>
        <v>Leisure</v>
      </c>
      <c r="O158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0.32919254658385094</v>
      </c>
      <c r="P158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0.18691588785046723</v>
      </c>
      <c r="Q1586" s="17">
        <f>IFERROR(ZACKS_Screener[[#This Row],[Price]]/ZACKS_Screener[[#This Row],[EPS1]], "")</f>
        <v>12.738317757009346</v>
      </c>
      <c r="R1586" s="17">
        <f>IFERROR(ZACKS_Screener[[#This Row],[Price]]/ZACKS_Screener[[#This Row],[EPS2]], "")</f>
        <v>10.73228346456693</v>
      </c>
      <c r="S1586" s="17">
        <f>IFERROR(ZACKS_Screener[[#This Row],[PE1]]/(ZACKS_Screener[[#This Row],[EG1]]*100), "")</f>
        <v>0.38695644507141602</v>
      </c>
      <c r="T1586" s="17">
        <f>IFERROR(ZACKS_Screener[[#This Row],[PE2]]/(ZACKS_Screener[[#This Row],[EG2]]*100), "")</f>
        <v>0.57417716535433094</v>
      </c>
      <c r="U1586"/>
    </row>
    <row r="1587" spans="1:21" x14ac:dyDescent="0.25">
      <c r="A1587" s="20" t="s">
        <v>2657</v>
      </c>
      <c r="B1587" s="34">
        <v>16138.31</v>
      </c>
      <c r="C1587" s="6" t="s">
        <v>2656</v>
      </c>
      <c r="D1587" s="6" t="s">
        <v>13</v>
      </c>
      <c r="E1587" s="6" t="s">
        <v>51</v>
      </c>
      <c r="F1587" s="6" t="s">
        <v>308</v>
      </c>
      <c r="G1587">
        <v>4</v>
      </c>
      <c r="H1587">
        <v>202304</v>
      </c>
      <c r="I1587" s="8">
        <v>151.34</v>
      </c>
      <c r="J1587" s="8">
        <v>8.92</v>
      </c>
      <c r="K1587" s="8">
        <v>9.52</v>
      </c>
      <c r="L1587" s="8">
        <v>10.18</v>
      </c>
      <c r="M1587" s="35" t="str">
        <f>INDEX(YahooDetails[], MATCH(ZACKS_Screener[Ticker], YahooDetails[Ticker],0), 3)</f>
        <v>Consumer Defensive</v>
      </c>
      <c r="N1587" s="6" t="str">
        <f>INDEX(YahooDetails[], MATCH(ZACKS_Screener[Ticker], YahooDetails[Ticker],0), 2)</f>
        <v>Packaged Foods</v>
      </c>
      <c r="O158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6.7264573991031348E-2</v>
      </c>
      <c r="P158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6.9327731092436992E-2</v>
      </c>
      <c r="Q1587" s="17">
        <f>IFERROR(ZACKS_Screener[[#This Row],[Price]]/ZACKS_Screener[[#This Row],[EPS1]], "")</f>
        <v>15.897058823529413</v>
      </c>
      <c r="R1587" s="17">
        <f>IFERROR(ZACKS_Screener[[#This Row],[Price]]/ZACKS_Screener[[#This Row],[EPS2]], "")</f>
        <v>14.866404715127702</v>
      </c>
      <c r="S1587" s="17">
        <f>IFERROR(ZACKS_Screener[[#This Row],[PE1]]/(ZACKS_Screener[[#This Row],[EG1]]*100), "")</f>
        <v>2.363362745098041</v>
      </c>
      <c r="T1587" s="17">
        <f>IFERROR(ZACKS_Screener[[#This Row],[PE2]]/(ZACKS_Screener[[#This Row],[EG2]]*100), "")</f>
        <v>2.1443662558790253</v>
      </c>
      <c r="U1587"/>
    </row>
    <row r="1588" spans="1:21" x14ac:dyDescent="0.25">
      <c r="A1588" s="20" t="s">
        <v>4220</v>
      </c>
      <c r="B1588" s="34">
        <v>2247.6799999999998</v>
      </c>
      <c r="C1588" s="6" t="s">
        <v>4219</v>
      </c>
      <c r="D1588" s="6" t="s">
        <v>13</v>
      </c>
      <c r="E1588" s="6" t="s">
        <v>118</v>
      </c>
      <c r="F1588" s="6" t="s">
        <v>372</v>
      </c>
      <c r="G1588">
        <v>12</v>
      </c>
      <c r="H1588">
        <v>202212</v>
      </c>
      <c r="I1588" s="8">
        <v>71.52</v>
      </c>
      <c r="J1588" s="8">
        <v>2.42</v>
      </c>
      <c r="K1588" s="8">
        <v>2.4700000000000002</v>
      </c>
      <c r="L1588" s="8">
        <v>2.69</v>
      </c>
      <c r="M1588" s="35" t="str">
        <f>INDEX(YahooDetails[], MATCH(ZACKS_Screener[Ticker], YahooDetails[Ticker],0), 3)</f>
        <v>Utilities</v>
      </c>
      <c r="N1588" s="6" t="str">
        <f>INDEX(YahooDetails[], MATCH(ZACKS_Screener[Ticker], YahooDetails[Ticker],0), 2)</f>
        <v>Utilities—Regulated Water</v>
      </c>
      <c r="O158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2.06611570247935E-2</v>
      </c>
      <c r="P158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8.9068825910931071E-2</v>
      </c>
      <c r="Q1588" s="17">
        <f>IFERROR(ZACKS_Screener[[#This Row],[Price]]/ZACKS_Screener[[#This Row],[EPS1]], "")</f>
        <v>28.955465587044529</v>
      </c>
      <c r="R1588" s="17">
        <f>IFERROR(ZACKS_Screener[[#This Row],[Price]]/ZACKS_Screener[[#This Row],[EPS2]], "")</f>
        <v>26.587360594795538</v>
      </c>
      <c r="S1588" s="17">
        <f>IFERROR(ZACKS_Screener[[#This Row],[PE1]]/(ZACKS_Screener[[#This Row],[EG1]]*100), "")</f>
        <v>14.014445344129475</v>
      </c>
      <c r="T1588" s="17">
        <f>IFERROR(ZACKS_Screener[[#This Row],[PE2]]/(ZACKS_Screener[[#This Row],[EG2]]*100), "")</f>
        <v>2.9850354849611391</v>
      </c>
      <c r="U1588"/>
    </row>
    <row r="1589" spans="1:21" x14ac:dyDescent="0.25">
      <c r="A1589" s="20" t="s">
        <v>4224</v>
      </c>
      <c r="B1589" s="34">
        <v>2246.67</v>
      </c>
      <c r="C1589" s="6" t="s">
        <v>4223</v>
      </c>
      <c r="D1589" s="6" t="s">
        <v>13</v>
      </c>
      <c r="E1589" s="6" t="s">
        <v>37</v>
      </c>
      <c r="F1589" s="6" t="s">
        <v>98</v>
      </c>
      <c r="G1589">
        <v>12</v>
      </c>
      <c r="H1589">
        <v>202212</v>
      </c>
      <c r="I1589" s="8">
        <v>21.36</v>
      </c>
      <c r="J1589" s="8">
        <v>1.83</v>
      </c>
      <c r="K1589" s="8">
        <v>1.87</v>
      </c>
      <c r="L1589" s="8">
        <v>1.86</v>
      </c>
      <c r="M1589" s="35" t="str">
        <f>INDEX(YahooDetails[], MATCH(ZACKS_Screener[Ticker], YahooDetails[Ticker],0), 3)</f>
        <v>Real Estate</v>
      </c>
      <c r="N1589" s="6" t="str">
        <f>INDEX(YahooDetails[], MATCH(ZACKS_Screener[Ticker], YahooDetails[Ticker],0), 2)</f>
        <v>REIT—Retail</v>
      </c>
      <c r="O158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2.1857923497267777E-2</v>
      </c>
      <c r="P158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-5.3475935828877046E-3</v>
      </c>
      <c r="Q1589" s="17">
        <f>IFERROR(ZACKS_Screener[[#This Row],[Price]]/ZACKS_Screener[[#This Row],[EPS1]], "")</f>
        <v>11.422459893048128</v>
      </c>
      <c r="R1589" s="17">
        <f>IFERROR(ZACKS_Screener[[#This Row],[Price]]/ZACKS_Screener[[#This Row],[EPS2]], "")</f>
        <v>11.483870967741934</v>
      </c>
      <c r="S1589" s="17">
        <f>IFERROR(ZACKS_Screener[[#This Row],[PE1]]/(ZACKS_Screener[[#This Row],[EG1]]*100), "")</f>
        <v>5.225775401069515</v>
      </c>
      <c r="T1589" s="17">
        <f>IFERROR(ZACKS_Screener[[#This Row],[PE2]]/(ZACKS_Screener[[#This Row],[EG2]]*100), "")</f>
        <v>-21.474838709677403</v>
      </c>
      <c r="U1589"/>
    </row>
    <row r="1590" spans="1:21" x14ac:dyDescent="0.25">
      <c r="A1590" s="20" t="s">
        <v>2659</v>
      </c>
      <c r="B1590" s="34">
        <v>7812.54</v>
      </c>
      <c r="C1590" s="6" t="s">
        <v>2658</v>
      </c>
      <c r="D1590" s="6" t="s">
        <v>13</v>
      </c>
      <c r="E1590" s="6" t="s">
        <v>330</v>
      </c>
      <c r="F1590" s="6" t="s">
        <v>944</v>
      </c>
      <c r="G1590">
        <v>12</v>
      </c>
      <c r="H1590">
        <v>202212</v>
      </c>
      <c r="I1590" s="8">
        <v>50.49</v>
      </c>
      <c r="J1590" s="8">
        <v>2.38</v>
      </c>
      <c r="K1590" s="8">
        <v>3.13</v>
      </c>
      <c r="L1590" s="8">
        <v>3.78</v>
      </c>
      <c r="M1590" s="35" t="str">
        <f>INDEX(YahooDetails[], MATCH(ZACKS_Screener[Ticker], YahooDetails[Ticker],0), 3)</f>
        <v>Consumer Cyclical</v>
      </c>
      <c r="N1590" s="6" t="str">
        <f>INDEX(YahooDetails[], MATCH(ZACKS_Screener[Ticker], YahooDetails[Ticker],0), 2)</f>
        <v>Footwear &amp; Accessories</v>
      </c>
      <c r="O159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0.31512605042016806</v>
      </c>
      <c r="P159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0.20766773162939295</v>
      </c>
      <c r="Q1590" s="17">
        <f>IFERROR(ZACKS_Screener[[#This Row],[Price]]/ZACKS_Screener[[#This Row],[EPS1]], "")</f>
        <v>16.130990415335464</v>
      </c>
      <c r="R1590" s="17">
        <f>IFERROR(ZACKS_Screener[[#This Row],[Price]]/ZACKS_Screener[[#This Row],[EPS2]], "")</f>
        <v>13.357142857142858</v>
      </c>
      <c r="S1590" s="17">
        <f>IFERROR(ZACKS_Screener[[#This Row],[PE1]]/(ZACKS_Screener[[#This Row],[EG1]]*100), "")</f>
        <v>0.51189009584664547</v>
      </c>
      <c r="T1590" s="17">
        <f>IFERROR(ZACKS_Screener[[#This Row],[PE2]]/(ZACKS_Screener[[#This Row],[EG2]]*100), "")</f>
        <v>0.64319780219780232</v>
      </c>
      <c r="U1590"/>
    </row>
    <row r="1591" spans="1:21" x14ac:dyDescent="0.25">
      <c r="A1591" s="20" t="s">
        <v>2661</v>
      </c>
      <c r="B1591" s="34">
        <v>3564.55</v>
      </c>
      <c r="C1591" s="6" t="s">
        <v>2660</v>
      </c>
      <c r="D1591" s="6" t="s">
        <v>13</v>
      </c>
      <c r="E1591" s="6" t="s">
        <v>26</v>
      </c>
      <c r="F1591" s="6" t="s">
        <v>2662</v>
      </c>
      <c r="G1591">
        <v>3</v>
      </c>
      <c r="H1591">
        <v>202303</v>
      </c>
      <c r="I1591" s="8">
        <v>62.39</v>
      </c>
      <c r="J1591" s="8">
        <v>7</v>
      </c>
      <c r="K1591" s="8">
        <v>3.91</v>
      </c>
      <c r="L1591" s="8">
        <v>4.45</v>
      </c>
      <c r="M1591" s="35" t="str">
        <f>INDEX(YahooDetails[], MATCH(ZACKS_Screener[Ticker], YahooDetails[Ticker],0), 3)</f>
        <v>Consumer Cyclical</v>
      </c>
      <c r="N1591" s="6" t="str">
        <f>INDEX(YahooDetails[], MATCH(ZACKS_Screener[Ticker], YahooDetails[Ticker],0), 2)</f>
        <v>Residential Construction</v>
      </c>
      <c r="O159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-0.44142857142857139</v>
      </c>
      <c r="P159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0.13810741687979541</v>
      </c>
      <c r="Q1591" s="17">
        <f>IFERROR(ZACKS_Screener[[#This Row],[Price]]/ZACKS_Screener[[#This Row],[EPS1]], "")</f>
        <v>15.956521739130434</v>
      </c>
      <c r="R1591" s="17">
        <f>IFERROR(ZACKS_Screener[[#This Row],[Price]]/ZACKS_Screener[[#This Row],[EPS2]], "")</f>
        <v>14.020224719101122</v>
      </c>
      <c r="S1591" s="17">
        <f>IFERROR(ZACKS_Screener[[#This Row],[PE1]]/(ZACKS_Screener[[#This Row],[EG1]]*100), "")</f>
        <v>-0.36147460250457297</v>
      </c>
      <c r="T1591" s="17">
        <f>IFERROR(ZACKS_Screener[[#This Row],[PE2]]/(ZACKS_Screener[[#This Row],[EG2]]*100), "")</f>
        <v>1.0151681231793588</v>
      </c>
      <c r="U1591"/>
    </row>
    <row r="1592" spans="1:21" x14ac:dyDescent="0.25">
      <c r="A1592" s="20" t="s">
        <v>2664</v>
      </c>
      <c r="B1592" s="34">
        <v>4908</v>
      </c>
      <c r="C1592" s="6" t="s">
        <v>2663</v>
      </c>
      <c r="D1592" s="6" t="s">
        <v>22</v>
      </c>
      <c r="E1592" s="6" t="s">
        <v>14</v>
      </c>
      <c r="F1592" s="6" t="s">
        <v>101</v>
      </c>
      <c r="G1592">
        <v>12</v>
      </c>
      <c r="H1592">
        <v>202212</v>
      </c>
      <c r="I1592" s="8">
        <v>153.86000000000001</v>
      </c>
      <c r="J1592" s="8">
        <v>4.74</v>
      </c>
      <c r="K1592" s="8">
        <v>4.47</v>
      </c>
      <c r="L1592" s="8">
        <v>5.53</v>
      </c>
      <c r="M1592" s="35" t="str">
        <f>INDEX(YahooDetails[], MATCH(ZACKS_Screener[Ticker], YahooDetails[Ticker],0), 3)</f>
        <v>Technology</v>
      </c>
      <c r="N1592" s="6" t="str">
        <f>INDEX(YahooDetails[], MATCH(ZACKS_Screener[Ticker], YahooDetails[Ticker],0), 2)</f>
        <v>Semiconductors</v>
      </c>
      <c r="O159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-5.6962025316455792E-2</v>
      </c>
      <c r="P159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0.2371364653243849</v>
      </c>
      <c r="Q1592" s="17">
        <f>IFERROR(ZACKS_Screener[[#This Row],[Price]]/ZACKS_Screener[[#This Row],[EPS1]], "")</f>
        <v>34.420581655480987</v>
      </c>
      <c r="R1592" s="17">
        <f>IFERROR(ZACKS_Screener[[#This Row],[Price]]/ZACKS_Screener[[#This Row],[EPS2]], "")</f>
        <v>27.822784810126585</v>
      </c>
      <c r="S1592" s="17">
        <f>IFERROR(ZACKS_Screener[[#This Row],[PE1]]/(ZACKS_Screener[[#This Row],[EG1]]*100), "")</f>
        <v>-6.0427243350733182</v>
      </c>
      <c r="T1592" s="17">
        <f>IFERROR(ZACKS_Screener[[#This Row],[PE2]]/(ZACKS_Screener[[#This Row],[EG2]]*100), "")</f>
        <v>1.173281585860998</v>
      </c>
      <c r="U1592"/>
    </row>
    <row r="1593" spans="1:21" x14ac:dyDescent="0.25">
      <c r="A1593" s="20" t="s">
        <v>2666</v>
      </c>
      <c r="B1593" s="34">
        <v>67118.11</v>
      </c>
      <c r="C1593" s="6" t="s">
        <v>2665</v>
      </c>
      <c r="D1593" s="6" t="s">
        <v>13</v>
      </c>
      <c r="E1593" s="6" t="s">
        <v>223</v>
      </c>
      <c r="F1593" s="6" t="s">
        <v>512</v>
      </c>
      <c r="G1593">
        <v>12</v>
      </c>
      <c r="H1593">
        <v>202212</v>
      </c>
      <c r="I1593" s="8">
        <v>47.26</v>
      </c>
      <c r="J1593" s="8">
        <v>2.1800000000000002</v>
      </c>
      <c r="K1593" s="8">
        <v>3.01</v>
      </c>
      <c r="L1593" s="8">
        <v>3.74</v>
      </c>
      <c r="M1593" s="35" t="str">
        <f>INDEX(YahooDetails[], MATCH(ZACKS_Screener[Ticker], YahooDetails[Ticker],0), 3)</f>
        <v>Energy</v>
      </c>
      <c r="N1593" s="6" t="str">
        <f>INDEX(YahooDetails[], MATCH(ZACKS_Screener[Ticker], YahooDetails[Ticker],0), 2)</f>
        <v>Oil &amp; Gas Equipment &amp; Services</v>
      </c>
      <c r="O159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0.38073394495412827</v>
      </c>
      <c r="P159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0.24252491694352174</v>
      </c>
      <c r="Q1593" s="17">
        <f>IFERROR(ZACKS_Screener[[#This Row],[Price]]/ZACKS_Screener[[#This Row],[EPS1]], "")</f>
        <v>15.700996677740864</v>
      </c>
      <c r="R1593" s="17">
        <f>IFERROR(ZACKS_Screener[[#This Row],[Price]]/ZACKS_Screener[[#This Row],[EPS2]], "")</f>
        <v>12.636363636363635</v>
      </c>
      <c r="S1593" s="17">
        <f>IFERROR(ZACKS_Screener[[#This Row],[PE1]]/(ZACKS_Screener[[#This Row],[EG1]]*100), "")</f>
        <v>0.41238762358403735</v>
      </c>
      <c r="T1593" s="17">
        <f>IFERROR(ZACKS_Screener[[#This Row],[PE2]]/(ZACKS_Screener[[#This Row],[EG2]]*100), "")</f>
        <v>0.52103362391033592</v>
      </c>
      <c r="U1593"/>
    </row>
    <row r="1594" spans="1:21" x14ac:dyDescent="0.25">
      <c r="A1594" s="20" t="s">
        <v>2668</v>
      </c>
      <c r="B1594" s="34">
        <v>29554.78</v>
      </c>
      <c r="C1594" s="6" t="s">
        <v>2667</v>
      </c>
      <c r="D1594" s="6" t="s">
        <v>13</v>
      </c>
      <c r="E1594" s="6" t="s">
        <v>37</v>
      </c>
      <c r="F1594" s="6" t="s">
        <v>127</v>
      </c>
      <c r="G1594">
        <v>12</v>
      </c>
      <c r="H1594">
        <v>202212</v>
      </c>
      <c r="I1594" s="8">
        <v>50.37</v>
      </c>
      <c r="J1594" s="8">
        <v>4.82</v>
      </c>
      <c r="K1594" s="8">
        <v>4.7</v>
      </c>
      <c r="L1594" s="8">
        <v>5.07</v>
      </c>
      <c r="M1594" s="35" t="str">
        <f>INDEX(YahooDetails[], MATCH(ZACKS_Screener[Ticker], YahooDetails[Ticker],0), 3)</f>
        <v>Financial Services</v>
      </c>
      <c r="N1594" s="6" t="str">
        <f>INDEX(YahooDetails[], MATCH(ZACKS_Screener[Ticker], YahooDetails[Ticker],0), 2)</f>
        <v>Insurance—Diversified</v>
      </c>
      <c r="O159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-2.4896265560165994E-2</v>
      </c>
      <c r="P159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7.8723404255319165E-2</v>
      </c>
      <c r="Q1594" s="17">
        <f>IFERROR(ZACKS_Screener[[#This Row],[Price]]/ZACKS_Screener[[#This Row],[EPS1]], "")</f>
        <v>10.717021276595744</v>
      </c>
      <c r="R1594" s="17">
        <f>IFERROR(ZACKS_Screener[[#This Row],[Price]]/ZACKS_Screener[[#This Row],[EPS2]], "")</f>
        <v>9.9349112426035493</v>
      </c>
      <c r="S1594" s="17">
        <f>IFERROR(ZACKS_Screener[[#This Row],[PE1]]/(ZACKS_Screener[[#This Row],[EG1]]*100), "")</f>
        <v>-4.304670212765954</v>
      </c>
      <c r="T1594" s="17">
        <f>IFERROR(ZACKS_Screener[[#This Row],[PE2]]/(ZACKS_Screener[[#This Row],[EG2]]*100), "")</f>
        <v>1.2620022389253154</v>
      </c>
      <c r="U1594"/>
    </row>
    <row r="1595" spans="1:21" x14ac:dyDescent="0.25">
      <c r="A1595" s="20" t="s">
        <v>2670</v>
      </c>
      <c r="B1595" s="34">
        <v>5101.38</v>
      </c>
      <c r="C1595" s="6" t="s">
        <v>2669</v>
      </c>
      <c r="D1595" s="6" t="s">
        <v>13</v>
      </c>
      <c r="E1595" s="6" t="s">
        <v>18</v>
      </c>
      <c r="F1595" s="6" t="s">
        <v>413</v>
      </c>
      <c r="G1595">
        <v>12</v>
      </c>
      <c r="H1595">
        <v>202212</v>
      </c>
      <c r="I1595" s="8">
        <v>46.27</v>
      </c>
      <c r="J1595" s="8">
        <v>3.98</v>
      </c>
      <c r="K1595" s="8">
        <v>4.01</v>
      </c>
      <c r="L1595" s="8">
        <v>4.3</v>
      </c>
      <c r="M1595" s="35" t="str">
        <f>INDEX(YahooDetails[], MATCH(ZACKS_Screener[Ticker], YahooDetails[Ticker],0), 3)</f>
        <v>Consumer Cyclical</v>
      </c>
      <c r="N1595" s="6" t="str">
        <f>INDEX(YahooDetails[], MATCH(ZACKS_Screener[Ticker], YahooDetails[Ticker],0), 2)</f>
        <v>Packaging &amp; Containers</v>
      </c>
      <c r="O159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7.5376884422110064E-3</v>
      </c>
      <c r="P159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7.2319201995012475E-2</v>
      </c>
      <c r="Q1595" s="17">
        <f>IFERROR(ZACKS_Screener[[#This Row],[Price]]/ZACKS_Screener[[#This Row],[EPS1]], "")</f>
        <v>11.538653366583542</v>
      </c>
      <c r="R1595" s="17">
        <f>IFERROR(ZACKS_Screener[[#This Row],[Price]]/ZACKS_Screener[[#This Row],[EPS2]], "")</f>
        <v>10.760465116279072</v>
      </c>
      <c r="S1595" s="17">
        <f>IFERROR(ZACKS_Screener[[#This Row],[PE1]]/(ZACKS_Screener[[#This Row],[EG1]]*100), "")</f>
        <v>15.307946799667597</v>
      </c>
      <c r="T1595" s="17">
        <f>IFERROR(ZACKS_Screener[[#This Row],[PE2]]/(ZACKS_Screener[[#This Row],[EG2]]*100), "")</f>
        <v>1.4879125902165198</v>
      </c>
      <c r="U1595"/>
    </row>
    <row r="1596" spans="1:21" x14ac:dyDescent="0.25">
      <c r="A1596" s="20" t="s">
        <v>2671</v>
      </c>
      <c r="B1596" s="34">
        <v>3987.13</v>
      </c>
      <c r="C1596" s="6" t="s">
        <v>2671</v>
      </c>
      <c r="D1596" s="6" t="s">
        <v>22</v>
      </c>
      <c r="E1596" s="6" t="s">
        <v>37</v>
      </c>
      <c r="F1596" s="6" t="s">
        <v>212</v>
      </c>
      <c r="G1596">
        <v>12</v>
      </c>
      <c r="H1596">
        <v>202212</v>
      </c>
      <c r="I1596" s="8">
        <v>16.45</v>
      </c>
      <c r="J1596" s="8">
        <v>1.76</v>
      </c>
      <c r="K1596" s="8">
        <v>2.62</v>
      </c>
      <c r="L1596" s="8">
        <v>2.65</v>
      </c>
      <c r="M1596" s="35" t="str">
        <f>INDEX(YahooDetails[], MATCH(ZACKS_Screener[Ticker], YahooDetails[Ticker],0), 3)</f>
        <v>Financial Services</v>
      </c>
      <c r="N1596" s="6" t="str">
        <f>INDEX(YahooDetails[], MATCH(ZACKS_Screener[Ticker], YahooDetails[Ticker],0), 2)</f>
        <v>Credit Services</v>
      </c>
      <c r="O159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0.4886363636363637</v>
      </c>
      <c r="P159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1.1450381679389238E-2</v>
      </c>
      <c r="Q1596" s="17">
        <f>IFERROR(ZACKS_Screener[[#This Row],[Price]]/ZACKS_Screener[[#This Row],[EPS1]], "")</f>
        <v>6.278625954198473</v>
      </c>
      <c r="R1596" s="17">
        <f>IFERROR(ZACKS_Screener[[#This Row],[Price]]/ZACKS_Screener[[#This Row],[EPS2]], "")</f>
        <v>6.2075471698113205</v>
      </c>
      <c r="S1596" s="17">
        <f>IFERROR(ZACKS_Screener[[#This Row],[PE1]]/(ZACKS_Screener[[#This Row],[EG1]]*100), "")</f>
        <v>0.12849281022545711</v>
      </c>
      <c r="T1596" s="17">
        <f>IFERROR(ZACKS_Screener[[#This Row],[PE2]]/(ZACKS_Screener[[#This Row],[EG2]]*100), "")</f>
        <v>5.4212578616352554</v>
      </c>
      <c r="U1596"/>
    </row>
    <row r="1597" spans="1:21" x14ac:dyDescent="0.25">
      <c r="A1597" s="20" t="s">
        <v>2673</v>
      </c>
      <c r="B1597" s="34">
        <v>3373.3</v>
      </c>
      <c r="C1597" s="6" t="s">
        <v>2672</v>
      </c>
      <c r="D1597" s="6" t="s">
        <v>13</v>
      </c>
      <c r="E1597" s="6" t="s">
        <v>223</v>
      </c>
      <c r="F1597" s="6" t="s">
        <v>270</v>
      </c>
      <c r="G1597">
        <v>12</v>
      </c>
      <c r="H1597">
        <v>202212</v>
      </c>
      <c r="I1597" s="8">
        <v>27.99</v>
      </c>
      <c r="J1597" s="8">
        <v>7.29</v>
      </c>
      <c r="K1597" s="8">
        <v>5.44</v>
      </c>
      <c r="L1597" s="8">
        <v>6.45</v>
      </c>
      <c r="M1597" s="35" t="str">
        <f>INDEX(YahooDetails[], MATCH(ZACKS_Screener[Ticker], YahooDetails[Ticker],0), 3)</f>
        <v>Energy</v>
      </c>
      <c r="N1597" s="6" t="str">
        <f>INDEX(YahooDetails[], MATCH(ZACKS_Screener[Ticker], YahooDetails[Ticker],0), 2)</f>
        <v>Oil &amp; Gas E&amp;P</v>
      </c>
      <c r="O159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-0.25377229080932778</v>
      </c>
      <c r="P159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0.1856617647058823</v>
      </c>
      <c r="Q1597" s="17">
        <f>IFERROR(ZACKS_Screener[[#This Row],[Price]]/ZACKS_Screener[[#This Row],[EPS1]], "")</f>
        <v>5.1452205882352935</v>
      </c>
      <c r="R1597" s="17">
        <f>IFERROR(ZACKS_Screener[[#This Row],[Price]]/ZACKS_Screener[[#This Row],[EPS2]], "")</f>
        <v>4.3395348837209298</v>
      </c>
      <c r="S1597" s="17">
        <f>IFERROR(ZACKS_Screener[[#This Row],[PE1]]/(ZACKS_Screener[[#This Row],[EG1]]*100), "")</f>
        <v>-0.20274950317965026</v>
      </c>
      <c r="T1597" s="17">
        <f>IFERROR(ZACKS_Screener[[#This Row],[PE2]]/(ZACKS_Screener[[#This Row],[EG2]]*100), "")</f>
        <v>0.23373336403407785</v>
      </c>
      <c r="U1597"/>
    </row>
    <row r="1598" spans="1:21" x14ac:dyDescent="0.25">
      <c r="A1598" s="20" t="s">
        <v>2675</v>
      </c>
      <c r="B1598" s="34">
        <v>5348.34</v>
      </c>
      <c r="C1598" s="6" t="s">
        <v>2674</v>
      </c>
      <c r="D1598" s="6" t="s">
        <v>13</v>
      </c>
      <c r="E1598" s="6" t="s">
        <v>14</v>
      </c>
      <c r="F1598" s="6" t="s">
        <v>201</v>
      </c>
      <c r="G1598">
        <v>1</v>
      </c>
      <c r="H1598">
        <v>202301</v>
      </c>
      <c r="I1598" s="8">
        <v>40.03</v>
      </c>
      <c r="J1598" s="8">
        <v>-0.22</v>
      </c>
      <c r="K1598" s="8">
        <v>0.41</v>
      </c>
      <c r="L1598" s="8">
        <v>0.57999999999999996</v>
      </c>
      <c r="M1598" s="35" t="str">
        <f>INDEX(YahooDetails[], MATCH(ZACKS_Screener[Ticker], YahooDetails[Ticker],0), 3)</f>
        <v>Technology</v>
      </c>
      <c r="N1598" s="6" t="str">
        <f>INDEX(YahooDetails[], MATCH(ZACKS_Screener[Ticker], YahooDetails[Ticker],0), 2)</f>
        <v>Software—Application</v>
      </c>
      <c r="O159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59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0.41463414634146339</v>
      </c>
      <c r="Q1598" s="17">
        <f>IFERROR(ZACKS_Screener[[#This Row],[Price]]/ZACKS_Screener[[#This Row],[EPS1]], "")</f>
        <v>97.634146341463421</v>
      </c>
      <c r="R1598" s="17">
        <f>IFERROR(ZACKS_Screener[[#This Row],[Price]]/ZACKS_Screener[[#This Row],[EPS2]], "")</f>
        <v>69.017241379310349</v>
      </c>
      <c r="S1598" s="17">
        <f>IFERROR(ZACKS_Screener[[#This Row],[PE1]]/(ZACKS_Screener[[#This Row],[EG1]]*100), "")</f>
        <v>0.97634146341463424</v>
      </c>
      <c r="T1598" s="17">
        <f>IFERROR(ZACKS_Screener[[#This Row],[PE2]]/(ZACKS_Screener[[#This Row],[EG2]]*100), "")</f>
        <v>1.6645334685598379</v>
      </c>
      <c r="U1598"/>
    </row>
    <row r="1599" spans="1:21" x14ac:dyDescent="0.25">
      <c r="A1599" s="20" t="s">
        <v>2677</v>
      </c>
      <c r="B1599" s="34">
        <v>11676</v>
      </c>
      <c r="C1599" s="6" t="s">
        <v>2676</v>
      </c>
      <c r="D1599" s="6" t="s">
        <v>22</v>
      </c>
      <c r="E1599" s="6" t="s">
        <v>14</v>
      </c>
      <c r="F1599" s="6" t="s">
        <v>2143</v>
      </c>
      <c r="G1599">
        <v>6</v>
      </c>
      <c r="H1599">
        <v>202206</v>
      </c>
      <c r="I1599" s="8">
        <v>222.4</v>
      </c>
      <c r="J1599" s="8">
        <v>5.65</v>
      </c>
      <c r="K1599" s="8">
        <v>10.76</v>
      </c>
      <c r="L1599" s="8">
        <v>9.24</v>
      </c>
      <c r="M1599" s="35" t="str">
        <f>INDEX(YahooDetails[], MATCH(ZACKS_Screener[Ticker], YahooDetails[Ticker],0), 3)</f>
        <v>Technology</v>
      </c>
      <c r="N1599" s="6" t="str">
        <f>INDEX(YahooDetails[], MATCH(ZACKS_Screener[Ticker], YahooDetails[Ticker],0), 2)</f>
        <v>Computer Hardware</v>
      </c>
      <c r="O159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0.90442477876106175</v>
      </c>
      <c r="P159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-0.14126394052044605</v>
      </c>
      <c r="Q1599" s="17">
        <f>IFERROR(ZACKS_Screener[[#This Row],[Price]]/ZACKS_Screener[[#This Row],[EPS1]], "")</f>
        <v>20.669144981412639</v>
      </c>
      <c r="R1599" s="17">
        <f>IFERROR(ZACKS_Screener[[#This Row],[Price]]/ZACKS_Screener[[#This Row],[EPS2]], "")</f>
        <v>24.069264069264069</v>
      </c>
      <c r="S1599" s="17">
        <f>IFERROR(ZACKS_Screener[[#This Row],[PE1]]/(ZACKS_Screener[[#This Row],[EG1]]*100), "")</f>
        <v>0.2285335991095527</v>
      </c>
      <c r="T1599" s="17">
        <f>IFERROR(ZACKS_Screener[[#This Row],[PE2]]/(ZACKS_Screener[[#This Row],[EG2]]*100), "")</f>
        <v>-1.7038505354294833</v>
      </c>
      <c r="U1599"/>
    </row>
    <row r="1600" spans="1:21" x14ac:dyDescent="0.25">
      <c r="A1600" s="20" t="s">
        <v>2679</v>
      </c>
      <c r="B1600" s="34">
        <v>56362.34</v>
      </c>
      <c r="C1600" s="6" t="s">
        <v>2678</v>
      </c>
      <c r="D1600" s="6" t="s">
        <v>13</v>
      </c>
      <c r="E1600" s="6" t="s">
        <v>37</v>
      </c>
      <c r="F1600" s="6" t="s">
        <v>418</v>
      </c>
      <c r="G1600">
        <v>3</v>
      </c>
      <c r="H1600">
        <v>202303</v>
      </c>
      <c r="I1600" s="8">
        <v>8.1999999999999993</v>
      </c>
      <c r="J1600" s="8">
        <v>0.94</v>
      </c>
      <c r="K1600" s="8">
        <v>0.9</v>
      </c>
      <c r="L1600" s="8">
        <v>1.04</v>
      </c>
      <c r="M1600" s="35" t="str">
        <f>INDEX(YahooDetails[], MATCH(ZACKS_Screener[Ticker], YahooDetails[Ticker],0), 3)</f>
        <v>Financial Services</v>
      </c>
      <c r="N1600" s="6" t="str">
        <f>INDEX(YahooDetails[], MATCH(ZACKS_Screener[Ticker], YahooDetails[Ticker],0), 2)</f>
        <v>Banks—Diversified</v>
      </c>
      <c r="O160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-4.2553191489361625E-2</v>
      </c>
      <c r="P160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0.15555555555555556</v>
      </c>
      <c r="Q1600" s="17">
        <f>IFERROR(ZACKS_Screener[[#This Row],[Price]]/ZACKS_Screener[[#This Row],[EPS1]], "")</f>
        <v>9.1111111111111107</v>
      </c>
      <c r="R1600" s="17">
        <f>IFERROR(ZACKS_Screener[[#This Row],[Price]]/ZACKS_Screener[[#This Row],[EPS2]], "")</f>
        <v>7.8846153846153832</v>
      </c>
      <c r="S1600" s="17">
        <f>IFERROR(ZACKS_Screener[[#This Row],[PE1]]/(ZACKS_Screener[[#This Row],[EG1]]*100), "")</f>
        <v>-2.141111111111115</v>
      </c>
      <c r="T1600" s="17">
        <f>IFERROR(ZACKS_Screener[[#This Row],[PE2]]/(ZACKS_Screener[[#This Row],[EG2]]*100), "")</f>
        <v>0.50686813186813173</v>
      </c>
      <c r="U1600"/>
    </row>
    <row r="1601" spans="1:21" x14ac:dyDescent="0.25">
      <c r="A1601" s="20" t="s">
        <v>2681</v>
      </c>
      <c r="B1601" s="34">
        <v>3291.99</v>
      </c>
      <c r="C1601" s="6" t="s">
        <v>2680</v>
      </c>
      <c r="D1601" s="6" t="s">
        <v>13</v>
      </c>
      <c r="E1601" s="6" t="s">
        <v>130</v>
      </c>
      <c r="F1601" s="6" t="s">
        <v>685</v>
      </c>
      <c r="G1601">
        <v>9</v>
      </c>
      <c r="H1601">
        <v>202209</v>
      </c>
      <c r="I1601" s="8">
        <v>58.71</v>
      </c>
      <c r="J1601" s="8">
        <v>4.0999999999999996</v>
      </c>
      <c r="K1601" s="8">
        <v>2.52</v>
      </c>
      <c r="L1601" s="8">
        <v>3.97</v>
      </c>
      <c r="M1601" s="35" t="str">
        <f>INDEX(YahooDetails[], MATCH(ZACKS_Screener[Ticker], YahooDetails[Ticker],0), 3)</f>
        <v>Basic Materials</v>
      </c>
      <c r="N1601" s="6" t="str">
        <f>INDEX(YahooDetails[], MATCH(ZACKS_Screener[Ticker], YahooDetails[Ticker],0), 2)</f>
        <v>Agricultural Inputs</v>
      </c>
      <c r="O160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-0.38536585365853654</v>
      </c>
      <c r="P160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0.57539682539682546</v>
      </c>
      <c r="Q1601" s="17">
        <f>IFERROR(ZACKS_Screener[[#This Row],[Price]]/ZACKS_Screener[[#This Row],[EPS1]], "")</f>
        <v>23.297619047619047</v>
      </c>
      <c r="R1601" s="17">
        <f>IFERROR(ZACKS_Screener[[#This Row],[Price]]/ZACKS_Screener[[#This Row],[EPS2]], "")</f>
        <v>14.788413098236775</v>
      </c>
      <c r="S1601" s="17">
        <f>IFERROR(ZACKS_Screener[[#This Row],[PE1]]/(ZACKS_Screener[[#This Row],[EG1]]*100), "")</f>
        <v>-0.60455846895720322</v>
      </c>
      <c r="T1601" s="17">
        <f>IFERROR(ZACKS_Screener[[#This Row],[PE2]]/(ZACKS_Screener[[#This Row],[EG2]]*100), "")</f>
        <v>0.25701242074177016</v>
      </c>
      <c r="U1601"/>
    </row>
    <row r="1602" spans="1:21" x14ac:dyDescent="0.25">
      <c r="A1602" s="20" t="s">
        <v>2683</v>
      </c>
      <c r="B1602" s="34">
        <v>3655.63</v>
      </c>
      <c r="C1602" s="6" t="s">
        <v>2682</v>
      </c>
      <c r="D1602" s="6" t="s">
        <v>22</v>
      </c>
      <c r="E1602" s="6" t="s">
        <v>51</v>
      </c>
      <c r="F1602" s="6" t="s">
        <v>1524</v>
      </c>
      <c r="G1602">
        <v>8</v>
      </c>
      <c r="H1602">
        <v>202208</v>
      </c>
      <c r="I1602" s="8">
        <v>36.74</v>
      </c>
      <c r="J1602" s="8">
        <v>1.59</v>
      </c>
      <c r="K1602" s="8">
        <v>1.61</v>
      </c>
      <c r="L1602" s="8">
        <v>1.79</v>
      </c>
      <c r="M1602" s="35" t="str">
        <f>INDEX(YahooDetails[], MATCH(ZACKS_Screener[Ticker], YahooDetails[Ticker],0), 3)</f>
        <v>Consumer Defensive</v>
      </c>
      <c r="N1602" s="6" t="str">
        <f>INDEX(YahooDetails[], MATCH(ZACKS_Screener[Ticker], YahooDetails[Ticker],0), 2)</f>
        <v>Packaged Foods</v>
      </c>
      <c r="O160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1.2578616352201269E-2</v>
      </c>
      <c r="P160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0.11180124223602481</v>
      </c>
      <c r="Q1602" s="17">
        <f>IFERROR(ZACKS_Screener[[#This Row],[Price]]/ZACKS_Screener[[#This Row],[EPS1]], "")</f>
        <v>22.819875776397517</v>
      </c>
      <c r="R1602" s="17">
        <f>IFERROR(ZACKS_Screener[[#This Row],[Price]]/ZACKS_Screener[[#This Row],[EPS2]], "")</f>
        <v>20.52513966480447</v>
      </c>
      <c r="S1602" s="17">
        <f>IFERROR(ZACKS_Screener[[#This Row],[PE1]]/(ZACKS_Screener[[#This Row],[EG1]]*100), "")</f>
        <v>18.14180124223601</v>
      </c>
      <c r="T1602" s="17">
        <f>IFERROR(ZACKS_Screener[[#This Row],[PE2]]/(ZACKS_Screener[[#This Row],[EG2]]*100), "")</f>
        <v>1.8358597144630673</v>
      </c>
      <c r="U1602"/>
    </row>
    <row r="1603" spans="1:21" x14ac:dyDescent="0.25">
      <c r="A1603" s="20" t="s">
        <v>2685</v>
      </c>
      <c r="B1603" s="34">
        <v>14451.49</v>
      </c>
      <c r="C1603" s="6" t="s">
        <v>2684</v>
      </c>
      <c r="D1603" s="6" t="s">
        <v>13</v>
      </c>
      <c r="E1603" s="6" t="s">
        <v>330</v>
      </c>
      <c r="F1603" s="6" t="s">
        <v>2686</v>
      </c>
      <c r="G1603">
        <v>12</v>
      </c>
      <c r="H1603">
        <v>202212</v>
      </c>
      <c r="I1603" s="8">
        <v>273.02</v>
      </c>
      <c r="J1603" s="8">
        <v>16.82</v>
      </c>
      <c r="K1603" s="8">
        <v>17.739999999999998</v>
      </c>
      <c r="L1603" s="8">
        <v>18.690000000000001</v>
      </c>
      <c r="M1603" s="35" t="str">
        <f>INDEX(YahooDetails[], MATCH(ZACKS_Screener[Ticker], YahooDetails[Ticker],0), 3)</f>
        <v>Industrials</v>
      </c>
      <c r="N1603" s="6" t="str">
        <f>INDEX(YahooDetails[], MATCH(ZACKS_Screener[Ticker], YahooDetails[Ticker],0), 2)</f>
        <v>Tools &amp; Accessories</v>
      </c>
      <c r="O160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5.4696789536266235E-2</v>
      </c>
      <c r="P160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5.3551296505073447E-2</v>
      </c>
      <c r="Q1603" s="17">
        <f>IFERROR(ZACKS_Screener[[#This Row],[Price]]/ZACKS_Screener[[#This Row],[EPS1]], "")</f>
        <v>15.390078917700112</v>
      </c>
      <c r="R1603" s="17">
        <f>IFERROR(ZACKS_Screener[[#This Row],[Price]]/ZACKS_Screener[[#This Row],[EPS2]], "")</f>
        <v>14.607811663991438</v>
      </c>
      <c r="S1603" s="17">
        <f>IFERROR(ZACKS_Screener[[#This Row],[PE1]]/(ZACKS_Screener[[#This Row],[EG1]]*100), "")</f>
        <v>2.8137079064751784</v>
      </c>
      <c r="T1603" s="17">
        <f>IFERROR(ZACKS_Screener[[#This Row],[PE2]]/(ZACKS_Screener[[#This Row],[EG2]]*100), "")</f>
        <v>2.7278166202021823</v>
      </c>
      <c r="U1603"/>
    </row>
    <row r="1604" spans="1:21" x14ac:dyDescent="0.25">
      <c r="A1604" s="20" t="s">
        <v>2688</v>
      </c>
      <c r="B1604" s="34">
        <v>16946.72</v>
      </c>
      <c r="C1604" s="6" t="s">
        <v>2687</v>
      </c>
      <c r="D1604" s="6" t="s">
        <v>13</v>
      </c>
      <c r="E1604" s="6" t="s">
        <v>14</v>
      </c>
      <c r="F1604" s="6" t="s">
        <v>201</v>
      </c>
      <c r="G1604">
        <v>12</v>
      </c>
      <c r="H1604">
        <v>202212</v>
      </c>
      <c r="I1604" s="8">
        <v>10.58</v>
      </c>
      <c r="J1604" s="8">
        <v>0.17</v>
      </c>
      <c r="K1604" s="8">
        <v>0.04</v>
      </c>
      <c r="L1604" s="8">
        <v>0.18</v>
      </c>
      <c r="M1604" s="35" t="str">
        <f>INDEX(YahooDetails[], MATCH(ZACKS_Screener[Ticker], YahooDetails[Ticker],0), 3)</f>
        <v>Communication Services</v>
      </c>
      <c r="N1604" s="6" t="str">
        <f>INDEX(YahooDetails[], MATCH(ZACKS_Screener[Ticker], YahooDetails[Ticker],0), 2)</f>
        <v>Internet Content &amp; Information</v>
      </c>
      <c r="O160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-0.76470588235294112</v>
      </c>
      <c r="P160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3.4999999999999996</v>
      </c>
      <c r="Q1604" s="17">
        <f>IFERROR(ZACKS_Screener[[#This Row],[Price]]/ZACKS_Screener[[#This Row],[EPS1]], "")</f>
        <v>264.5</v>
      </c>
      <c r="R1604" s="17">
        <f>IFERROR(ZACKS_Screener[[#This Row],[Price]]/ZACKS_Screener[[#This Row],[EPS2]], "")</f>
        <v>58.777777777777779</v>
      </c>
      <c r="S1604" s="17">
        <f>IFERROR(ZACKS_Screener[[#This Row],[PE1]]/(ZACKS_Screener[[#This Row],[EG1]]*100), "")</f>
        <v>-3.4588461538461539</v>
      </c>
      <c r="T1604" s="17">
        <f>IFERROR(ZACKS_Screener[[#This Row],[PE2]]/(ZACKS_Screener[[#This Row],[EG2]]*100), "")</f>
        <v>0.16793650793650797</v>
      </c>
      <c r="U1604"/>
    </row>
    <row r="1605" spans="1:21" x14ac:dyDescent="0.25">
      <c r="A1605" s="20" t="s">
        <v>2690</v>
      </c>
      <c r="B1605" s="34">
        <v>4751.3100000000004</v>
      </c>
      <c r="C1605" s="6" t="s">
        <v>2689</v>
      </c>
      <c r="D1605" s="6" t="s">
        <v>13</v>
      </c>
      <c r="E1605" s="6" t="s">
        <v>23</v>
      </c>
      <c r="F1605" s="6" t="s">
        <v>334</v>
      </c>
      <c r="G1605">
        <v>12</v>
      </c>
      <c r="H1605">
        <v>202212</v>
      </c>
      <c r="I1605" s="8">
        <v>26.63</v>
      </c>
      <c r="J1605" s="8">
        <v>2.64</v>
      </c>
      <c r="K1605" s="8">
        <v>2.09</v>
      </c>
      <c r="L1605" s="8">
        <v>2.39</v>
      </c>
      <c r="M1605" s="35" t="str">
        <f>INDEX(YahooDetails[], MATCH(ZACKS_Screener[Ticker], YahooDetails[Ticker],0), 3)</f>
        <v>Industrials</v>
      </c>
      <c r="N1605" s="6" t="str">
        <f>INDEX(YahooDetails[], MATCH(ZACKS_Screener[Ticker], YahooDetails[Ticker],0), 2)</f>
        <v>Trucking</v>
      </c>
      <c r="O160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-0.20833333333333343</v>
      </c>
      <c r="P160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0.14354066985645947</v>
      </c>
      <c r="Q1605" s="17">
        <f>IFERROR(ZACKS_Screener[[#This Row],[Price]]/ZACKS_Screener[[#This Row],[EPS1]], "")</f>
        <v>12.741626794258373</v>
      </c>
      <c r="R1605" s="17">
        <f>IFERROR(ZACKS_Screener[[#This Row],[Price]]/ZACKS_Screener[[#This Row],[EPS2]], "")</f>
        <v>11.14225941422594</v>
      </c>
      <c r="S1605" s="17">
        <f>IFERROR(ZACKS_Screener[[#This Row],[PE1]]/(ZACKS_Screener[[#This Row],[EG1]]*100), "")</f>
        <v>-0.61159808612440159</v>
      </c>
      <c r="T1605" s="17">
        <f>IFERROR(ZACKS_Screener[[#This Row],[PE2]]/(ZACKS_Screener[[#This Row],[EG2]]*100), "")</f>
        <v>0.77624407252440641</v>
      </c>
      <c r="U1605"/>
    </row>
    <row r="1606" spans="1:21" x14ac:dyDescent="0.25">
      <c r="A1606" s="20" t="s">
        <v>2692</v>
      </c>
      <c r="B1606" s="34">
        <v>13838.71</v>
      </c>
      <c r="C1606" s="6" t="s">
        <v>2691</v>
      </c>
      <c r="D1606" s="6" t="s">
        <v>13</v>
      </c>
      <c r="E1606" s="6" t="s">
        <v>41</v>
      </c>
      <c r="F1606" s="6" t="s">
        <v>61</v>
      </c>
      <c r="G1606">
        <v>12</v>
      </c>
      <c r="H1606">
        <v>202212</v>
      </c>
      <c r="I1606" s="8">
        <v>31.69</v>
      </c>
      <c r="J1606" s="8">
        <v>1.64</v>
      </c>
      <c r="K1606" s="8">
        <v>1.74</v>
      </c>
      <c r="L1606" s="8">
        <v>1.91</v>
      </c>
      <c r="M1606" s="35" t="str">
        <f>INDEX(YahooDetails[], MATCH(ZACKS_Screener[Ticker], YahooDetails[Ticker],0), 3)</f>
        <v>Healthcare</v>
      </c>
      <c r="N1606" s="6" t="str">
        <f>INDEX(YahooDetails[], MATCH(ZACKS_Screener[Ticker], YahooDetails[Ticker],0), 2)</f>
        <v>Medical Devices</v>
      </c>
      <c r="O160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6.0975609756097622E-2</v>
      </c>
      <c r="P160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9.770114942528732E-2</v>
      </c>
      <c r="Q1606" s="17">
        <f>IFERROR(ZACKS_Screener[[#This Row],[Price]]/ZACKS_Screener[[#This Row],[EPS1]], "")</f>
        <v>18.212643678160919</v>
      </c>
      <c r="R1606" s="17">
        <f>IFERROR(ZACKS_Screener[[#This Row],[Price]]/ZACKS_Screener[[#This Row],[EPS2]], "")</f>
        <v>16.591623036649217</v>
      </c>
      <c r="S1606" s="17">
        <f>IFERROR(ZACKS_Screener[[#This Row],[PE1]]/(ZACKS_Screener[[#This Row],[EG1]]*100), "")</f>
        <v>2.9868735632183876</v>
      </c>
      <c r="T1606" s="17">
        <f>IFERROR(ZACKS_Screener[[#This Row],[PE2]]/(ZACKS_Screener[[#This Row],[EG2]]*100), "")</f>
        <v>1.6982014166923323</v>
      </c>
      <c r="U1606"/>
    </row>
    <row r="1607" spans="1:21" x14ac:dyDescent="0.25">
      <c r="A1607" s="20" t="s">
        <v>2694</v>
      </c>
      <c r="B1607" s="34">
        <v>58362.17</v>
      </c>
      <c r="C1607" s="6" t="s">
        <v>2693</v>
      </c>
      <c r="D1607" s="6" t="s">
        <v>13</v>
      </c>
      <c r="E1607" s="6" t="s">
        <v>14</v>
      </c>
      <c r="F1607" s="6" t="s">
        <v>201</v>
      </c>
      <c r="G1607">
        <v>1</v>
      </c>
      <c r="H1607">
        <v>202301</v>
      </c>
      <c r="I1607" s="8">
        <v>179.08</v>
      </c>
      <c r="J1607" s="8">
        <v>0.25</v>
      </c>
      <c r="K1607" s="8">
        <v>0.48</v>
      </c>
      <c r="L1607" s="8">
        <v>0.84</v>
      </c>
      <c r="M1607" s="35" t="str">
        <f>INDEX(YahooDetails[], MATCH(ZACKS_Screener[Ticker], YahooDetails[Ticker],0), 3)</f>
        <v>Technology</v>
      </c>
      <c r="N1607" s="6" t="str">
        <f>INDEX(YahooDetails[], MATCH(ZACKS_Screener[Ticker], YahooDetails[Ticker],0), 2)</f>
        <v>Software—Application</v>
      </c>
      <c r="O160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0.91999999999999993</v>
      </c>
      <c r="P160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0.75</v>
      </c>
      <c r="Q1607" s="17">
        <f>IFERROR(ZACKS_Screener[[#This Row],[Price]]/ZACKS_Screener[[#This Row],[EPS1]], "")</f>
        <v>373.08333333333337</v>
      </c>
      <c r="R1607" s="17">
        <f>IFERROR(ZACKS_Screener[[#This Row],[Price]]/ZACKS_Screener[[#This Row],[EPS2]], "")</f>
        <v>213.1904761904762</v>
      </c>
      <c r="S1607" s="17">
        <f>IFERROR(ZACKS_Screener[[#This Row],[PE1]]/(ZACKS_Screener[[#This Row],[EG1]]*100), "")</f>
        <v>4.0552536231884062</v>
      </c>
      <c r="T1607" s="17">
        <f>IFERROR(ZACKS_Screener[[#This Row],[PE2]]/(ZACKS_Screener[[#This Row],[EG2]]*100), "")</f>
        <v>2.8425396825396829</v>
      </c>
      <c r="U1607"/>
    </row>
    <row r="1608" spans="1:21" x14ac:dyDescent="0.25">
      <c r="A1608" s="20" t="s">
        <v>2696</v>
      </c>
      <c r="B1608" s="34">
        <v>66283.100000000006</v>
      </c>
      <c r="C1608" s="6" t="s">
        <v>2695</v>
      </c>
      <c r="D1608" s="6" t="s">
        <v>22</v>
      </c>
      <c r="E1608" s="6" t="s">
        <v>14</v>
      </c>
      <c r="F1608" s="6" t="s">
        <v>95</v>
      </c>
      <c r="G1608">
        <v>10</v>
      </c>
      <c r="H1608">
        <v>202210</v>
      </c>
      <c r="I1608" s="8">
        <v>435.5</v>
      </c>
      <c r="J1608" s="8">
        <v>8.9</v>
      </c>
      <c r="K1608" s="8">
        <v>10.81</v>
      </c>
      <c r="L1608" s="8">
        <v>12.2</v>
      </c>
      <c r="M1608" s="35" t="str">
        <f>INDEX(YahooDetails[], MATCH(ZACKS_Screener[Ticker], YahooDetails[Ticker],0), 3)</f>
        <v>Technology</v>
      </c>
      <c r="N1608" s="6" t="str">
        <f>INDEX(YahooDetails[], MATCH(ZACKS_Screener[Ticker], YahooDetails[Ticker],0), 2)</f>
        <v>Software—Infrastructure</v>
      </c>
      <c r="O160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0.21460674157303372</v>
      </c>
      <c r="P160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0.12858464384828849</v>
      </c>
      <c r="Q1608" s="17">
        <f>IFERROR(ZACKS_Screener[[#This Row],[Price]]/ZACKS_Screener[[#This Row],[EPS1]], "")</f>
        <v>40.286771507863087</v>
      </c>
      <c r="R1608" s="17">
        <f>IFERROR(ZACKS_Screener[[#This Row],[Price]]/ZACKS_Screener[[#This Row],[EPS2]], "")</f>
        <v>35.696721311475414</v>
      </c>
      <c r="S1608" s="17">
        <f>IFERROR(ZACKS_Screener[[#This Row],[PE1]]/(ZACKS_Screener[[#This Row],[EG1]]*100), "")</f>
        <v>1.8772369969632536</v>
      </c>
      <c r="T1608" s="17">
        <f>IFERROR(ZACKS_Screener[[#This Row],[PE2]]/(ZACKS_Screener[[#This Row],[EG2]]*100), "")</f>
        <v>2.776126312065105</v>
      </c>
      <c r="U1608"/>
    </row>
    <row r="1609" spans="1:21" x14ac:dyDescent="0.25">
      <c r="A1609" s="20" t="s">
        <v>2698</v>
      </c>
      <c r="B1609" s="34">
        <v>4500.41</v>
      </c>
      <c r="C1609" s="6" t="s">
        <v>2697</v>
      </c>
      <c r="D1609" s="6" t="s">
        <v>13</v>
      </c>
      <c r="E1609" s="6" t="s">
        <v>37</v>
      </c>
      <c r="F1609" s="6" t="s">
        <v>550</v>
      </c>
      <c r="G1609">
        <v>12</v>
      </c>
      <c r="H1609">
        <v>202212</v>
      </c>
      <c r="I1609" s="8">
        <v>30.8</v>
      </c>
      <c r="J1609" s="8">
        <v>4.96</v>
      </c>
      <c r="K1609" s="8">
        <v>4.66</v>
      </c>
      <c r="L1609" s="8">
        <v>4.5</v>
      </c>
      <c r="M1609" s="35" t="str">
        <f>INDEX(YahooDetails[], MATCH(ZACKS_Screener[Ticker], YahooDetails[Ticker],0), 3)</f>
        <v>Financial Services</v>
      </c>
      <c r="N1609" s="6" t="str">
        <f>INDEX(YahooDetails[], MATCH(ZACKS_Screener[Ticker], YahooDetails[Ticker],0), 2)</f>
        <v>Banks—Regional</v>
      </c>
      <c r="O160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-6.0483870967741903E-2</v>
      </c>
      <c r="P160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-3.4334763948497882E-2</v>
      </c>
      <c r="Q1609" s="17">
        <f>IFERROR(ZACKS_Screener[[#This Row],[Price]]/ZACKS_Screener[[#This Row],[EPS1]], "")</f>
        <v>6.6094420600858372</v>
      </c>
      <c r="R1609" s="17">
        <f>IFERROR(ZACKS_Screener[[#This Row],[Price]]/ZACKS_Screener[[#This Row],[EPS2]], "")</f>
        <v>6.844444444444445</v>
      </c>
      <c r="S1609" s="17">
        <f>IFERROR(ZACKS_Screener[[#This Row],[PE1]]/(ZACKS_Screener[[#This Row],[EG1]]*100), "")</f>
        <v>-1.0927610872675257</v>
      </c>
      <c r="T1609" s="17">
        <f>IFERROR(ZACKS_Screener[[#This Row],[PE2]]/(ZACKS_Screener[[#This Row],[EG2]]*100), "")</f>
        <v>-1.993444444444443</v>
      </c>
      <c r="U1609"/>
    </row>
    <row r="1610" spans="1:21" x14ac:dyDescent="0.25">
      <c r="A1610" s="20" t="s">
        <v>2700</v>
      </c>
      <c r="B1610" s="34">
        <v>9107.7099999999991</v>
      </c>
      <c r="C1610" s="6" t="s">
        <v>2699</v>
      </c>
      <c r="D1610" s="6" t="s">
        <v>13</v>
      </c>
      <c r="E1610" s="6" t="s">
        <v>14</v>
      </c>
      <c r="F1610" s="6" t="s">
        <v>877</v>
      </c>
      <c r="G1610">
        <v>11</v>
      </c>
      <c r="H1610">
        <v>202211</v>
      </c>
      <c r="I1610" s="8">
        <v>96.48</v>
      </c>
      <c r="J1610" s="8">
        <v>11.94</v>
      </c>
      <c r="K1610" s="8">
        <v>11.23</v>
      </c>
      <c r="L1610" s="8">
        <v>12.21</v>
      </c>
      <c r="M1610" s="35" t="str">
        <f>INDEX(YahooDetails[], MATCH(ZACKS_Screener[Ticker], YahooDetails[Ticker],0), 3)</f>
        <v>Technology</v>
      </c>
      <c r="N1610" s="6" t="str">
        <f>INDEX(YahooDetails[], MATCH(ZACKS_Screener[Ticker], YahooDetails[Ticker],0), 2)</f>
        <v>Electronics &amp; Computer Distribution</v>
      </c>
      <c r="O161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-5.9463986599664918E-2</v>
      </c>
      <c r="P161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8.7266251113089971E-2</v>
      </c>
      <c r="Q1610" s="17">
        <f>IFERROR(ZACKS_Screener[[#This Row],[Price]]/ZACKS_Screener[[#This Row],[EPS1]], "")</f>
        <v>8.5912733748886918</v>
      </c>
      <c r="R1610" s="17">
        <f>IFERROR(ZACKS_Screener[[#This Row],[Price]]/ZACKS_Screener[[#This Row],[EPS2]], "")</f>
        <v>7.9017199017199014</v>
      </c>
      <c r="S1610" s="17">
        <f>IFERROR(ZACKS_Screener[[#This Row],[PE1]]/(ZACKS_Screener[[#This Row],[EG1]]*100), "")</f>
        <v>-1.4447859731855086</v>
      </c>
      <c r="T1610" s="17">
        <f>IFERROR(ZACKS_Screener[[#This Row],[PE2]]/(ZACKS_Screener[[#This Row],[EG2]]*100), "")</f>
        <v>0.90547259690116788</v>
      </c>
      <c r="U1610"/>
    </row>
    <row r="1611" spans="1:21" x14ac:dyDescent="0.25">
      <c r="A1611" s="20" t="s">
        <v>2702</v>
      </c>
      <c r="B1611" s="34">
        <v>133925.5</v>
      </c>
      <c r="C1611" s="6" t="s">
        <v>2701</v>
      </c>
      <c r="D1611" s="6" t="s">
        <v>22</v>
      </c>
      <c r="E1611" s="6" t="s">
        <v>41</v>
      </c>
      <c r="F1611" s="6" t="s">
        <v>42</v>
      </c>
      <c r="G1611">
        <v>12</v>
      </c>
      <c r="H1611">
        <v>202212</v>
      </c>
      <c r="I1611" s="8">
        <v>53.1</v>
      </c>
      <c r="J1611" s="8">
        <v>4.3499999999999996</v>
      </c>
      <c r="K1611" s="8">
        <v>4.47</v>
      </c>
      <c r="L1611" s="8">
        <v>4.83</v>
      </c>
      <c r="M1611" s="35" t="str">
        <f>INDEX(YahooDetails[], MATCH(ZACKS_Screener[Ticker], YahooDetails[Ticker],0), 3)</f>
        <v>Healthcare</v>
      </c>
      <c r="N1611" s="6" t="str">
        <f>INDEX(YahooDetails[], MATCH(ZACKS_Screener[Ticker], YahooDetails[Ticker],0), 2)</f>
        <v>Drug Manufacturers—General</v>
      </c>
      <c r="O161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2.7586206896551752E-2</v>
      </c>
      <c r="P161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8.053691275167793E-2</v>
      </c>
      <c r="Q1611" s="17">
        <f>IFERROR(ZACKS_Screener[[#This Row],[Price]]/ZACKS_Screener[[#This Row],[EPS1]], "")</f>
        <v>11.879194630872485</v>
      </c>
      <c r="R1611" s="17">
        <f>IFERROR(ZACKS_Screener[[#This Row],[Price]]/ZACKS_Screener[[#This Row],[EPS2]], "")</f>
        <v>10.993788819875776</v>
      </c>
      <c r="S1611" s="17">
        <f>IFERROR(ZACKS_Screener[[#This Row],[PE1]]/(ZACKS_Screener[[#This Row],[EG1]]*100), "")</f>
        <v>4.3062080536912717</v>
      </c>
      <c r="T1611" s="17">
        <f>IFERROR(ZACKS_Screener[[#This Row],[PE2]]/(ZACKS_Screener[[#This Row],[EG2]]*100), "")</f>
        <v>1.3650621118012409</v>
      </c>
      <c r="U1611"/>
    </row>
    <row r="1612" spans="1:21" x14ac:dyDescent="0.25">
      <c r="A1612" s="20" t="s">
        <v>2704</v>
      </c>
      <c r="B1612" s="34">
        <v>76698.91</v>
      </c>
      <c r="C1612" s="6" t="s">
        <v>2703</v>
      </c>
      <c r="D1612" s="6" t="s">
        <v>13</v>
      </c>
      <c r="E1612" s="6" t="s">
        <v>118</v>
      </c>
      <c r="F1612" s="6" t="s">
        <v>119</v>
      </c>
      <c r="G1612">
        <v>12</v>
      </c>
      <c r="H1612">
        <v>202212</v>
      </c>
      <c r="I1612" s="8">
        <v>70.34</v>
      </c>
      <c r="J1612" s="8">
        <v>3.6</v>
      </c>
      <c r="K1612" s="8">
        <v>3.61</v>
      </c>
      <c r="L1612" s="8">
        <v>4.0199999999999996</v>
      </c>
      <c r="M1612" s="35" t="str">
        <f>INDEX(YahooDetails[], MATCH(ZACKS_Screener[Ticker], YahooDetails[Ticker],0), 3)</f>
        <v>Utilities</v>
      </c>
      <c r="N1612" s="6" t="str">
        <f>INDEX(YahooDetails[], MATCH(ZACKS_Screener[Ticker], YahooDetails[Ticker],0), 2)</f>
        <v>Utilities—Regulated Electric</v>
      </c>
      <c r="O161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2.7777777777777185E-3</v>
      </c>
      <c r="P161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0.11357340720221598</v>
      </c>
      <c r="Q1612" s="17">
        <f>IFERROR(ZACKS_Screener[[#This Row],[Price]]/ZACKS_Screener[[#This Row],[EPS1]], "")</f>
        <v>19.48476454293629</v>
      </c>
      <c r="R1612" s="17">
        <f>IFERROR(ZACKS_Screener[[#This Row],[Price]]/ZACKS_Screener[[#This Row],[EPS2]], "")</f>
        <v>17.497512437810947</v>
      </c>
      <c r="S1612" s="17">
        <f>IFERROR(ZACKS_Screener[[#This Row],[PE1]]/(ZACKS_Screener[[#This Row],[EG1]]*100), "")</f>
        <v>70.145152354572147</v>
      </c>
      <c r="T1612" s="17">
        <f>IFERROR(ZACKS_Screener[[#This Row],[PE2]]/(ZACKS_Screener[[#This Row],[EG2]]*100), "")</f>
        <v>1.5406346317194528</v>
      </c>
      <c r="U1612"/>
    </row>
    <row r="1613" spans="1:21" x14ac:dyDescent="0.25">
      <c r="A1613" s="20" t="s">
        <v>2706</v>
      </c>
      <c r="B1613" s="34">
        <v>8082.29</v>
      </c>
      <c r="C1613" s="6" t="s">
        <v>2705</v>
      </c>
      <c r="D1613" s="6" t="s">
        <v>22</v>
      </c>
      <c r="E1613" s="6" t="s">
        <v>85</v>
      </c>
      <c r="F1613" s="6" t="s">
        <v>286</v>
      </c>
      <c r="G1613">
        <v>12</v>
      </c>
      <c r="H1613">
        <v>202212</v>
      </c>
      <c r="I1613" s="8">
        <v>8.59</v>
      </c>
      <c r="J1613" s="8">
        <v>-0.4</v>
      </c>
      <c r="K1613" s="8">
        <v>-0.16</v>
      </c>
      <c r="L1613" s="8">
        <v>0.01</v>
      </c>
      <c r="M1613" s="35" t="str">
        <f>INDEX(YahooDetails[], MATCH(ZACKS_Screener[Ticker], YahooDetails[Ticker],0), 3)</f>
        <v>Financial Services</v>
      </c>
      <c r="N1613" s="6" t="str">
        <f>INDEX(YahooDetails[], MATCH(ZACKS_Screener[Ticker], YahooDetails[Ticker],0), 2)</f>
        <v>Credit Services</v>
      </c>
      <c r="O161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</v>
      </c>
      <c r="P161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1613" s="17">
        <f>IFERROR(ZACKS_Screener[[#This Row],[Price]]/ZACKS_Screener[[#This Row],[EPS1]], "")</f>
        <v>-53.6875</v>
      </c>
      <c r="R1613" s="17">
        <f>IFERROR(ZACKS_Screener[[#This Row],[Price]]/ZACKS_Screener[[#This Row],[EPS2]], "")</f>
        <v>859</v>
      </c>
      <c r="S1613" s="17">
        <f>IFERROR(ZACKS_Screener[[#This Row],[PE1]]/(ZACKS_Screener[[#This Row],[EG1]]*100), "")</f>
        <v>-0.89479166666666665</v>
      </c>
      <c r="T1613" s="17">
        <f>IFERROR(ZACKS_Screener[[#This Row],[PE2]]/(ZACKS_Screener[[#This Row],[EG2]]*100), "")</f>
        <v>8.59</v>
      </c>
      <c r="U1613"/>
    </row>
    <row r="1614" spans="1:21" x14ac:dyDescent="0.25">
      <c r="A1614" s="20" t="s">
        <v>2708</v>
      </c>
      <c r="B1614" s="34">
        <v>5789.18</v>
      </c>
      <c r="C1614" s="6" t="s">
        <v>2707</v>
      </c>
      <c r="D1614" s="6" t="s">
        <v>13</v>
      </c>
      <c r="E1614" s="6" t="s">
        <v>18</v>
      </c>
      <c r="F1614" s="6" t="s">
        <v>231</v>
      </c>
      <c r="G1614">
        <v>12</v>
      </c>
      <c r="H1614">
        <v>202212</v>
      </c>
      <c r="I1614" s="8">
        <v>59.1</v>
      </c>
      <c r="J1614" s="8">
        <v>6.48</v>
      </c>
      <c r="K1614" s="8">
        <v>5.82</v>
      </c>
      <c r="L1614" s="8">
        <v>6.02</v>
      </c>
      <c r="M1614" s="35" t="str">
        <f>INDEX(YahooDetails[], MATCH(ZACKS_Screener[Ticker], YahooDetails[Ticker],0), 3)</f>
        <v>Consumer Cyclical</v>
      </c>
      <c r="N1614" s="6" t="str">
        <f>INDEX(YahooDetails[], MATCH(ZACKS_Screener[Ticker], YahooDetails[Ticker],0), 2)</f>
        <v>Packaging &amp; Containers</v>
      </c>
      <c r="O161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-0.10185185185185187</v>
      </c>
      <c r="P161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3.4364261168384758E-2</v>
      </c>
      <c r="Q1614" s="17">
        <f>IFERROR(ZACKS_Screener[[#This Row],[Price]]/ZACKS_Screener[[#This Row],[EPS1]], "")</f>
        <v>10.154639175257731</v>
      </c>
      <c r="R1614" s="17">
        <f>IFERROR(ZACKS_Screener[[#This Row],[Price]]/ZACKS_Screener[[#This Row],[EPS2]], "")</f>
        <v>9.8172757475083063</v>
      </c>
      <c r="S1614" s="17">
        <f>IFERROR(ZACKS_Screener[[#This Row],[PE1]]/(ZACKS_Screener[[#This Row],[EG1]]*100), "")</f>
        <v>-0.99700093720712257</v>
      </c>
      <c r="T1614" s="17">
        <f>IFERROR(ZACKS_Screener[[#This Row],[PE2]]/(ZACKS_Screener[[#This Row],[EG2]]*100), "")</f>
        <v>2.8568272425249273</v>
      </c>
      <c r="U1614"/>
    </row>
    <row r="1615" spans="1:21" x14ac:dyDescent="0.25">
      <c r="A1615" s="6" t="s">
        <v>6916</v>
      </c>
      <c r="B1615" s="34">
        <v>2055.73</v>
      </c>
      <c r="C1615" s="6" t="s">
        <v>6915</v>
      </c>
      <c r="D1615" s="6" t="s">
        <v>22</v>
      </c>
      <c r="E1615" s="6" t="s">
        <v>330</v>
      </c>
      <c r="F1615" s="6" t="s">
        <v>978</v>
      </c>
      <c r="G1615">
        <v>9</v>
      </c>
      <c r="H1615">
        <v>202209</v>
      </c>
      <c r="I1615" s="8">
        <v>16.02</v>
      </c>
      <c r="J1615" s="8">
        <v>0.49</v>
      </c>
      <c r="K1615" s="8">
        <v>0.08</v>
      </c>
      <c r="L1615" s="8">
        <v>0.37</v>
      </c>
      <c r="M1615" s="35" t="str">
        <f>INDEX(YahooDetails[], MATCH(ZACKS_Screener[Ticker], YahooDetails[Ticker],0), 3)</f>
        <v>Technology</v>
      </c>
      <c r="N1615" s="6" t="str">
        <f>INDEX(YahooDetails[], MATCH(ZACKS_Screener[Ticker], YahooDetails[Ticker],0), 2)</f>
        <v>Consumer Electronics</v>
      </c>
      <c r="O161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-0.83673469387755095</v>
      </c>
      <c r="P161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3.6249999999999996</v>
      </c>
      <c r="Q1615" s="17">
        <f>IFERROR(ZACKS_Screener[[#This Row],[Price]]/ZACKS_Screener[[#This Row],[EPS1]], "")</f>
        <v>200.25</v>
      </c>
      <c r="R1615" s="17">
        <f>IFERROR(ZACKS_Screener[[#This Row],[Price]]/ZACKS_Screener[[#This Row],[EPS2]], "")</f>
        <v>43.297297297297298</v>
      </c>
      <c r="S1615" s="17">
        <f>IFERROR(ZACKS_Screener[[#This Row],[PE1]]/(ZACKS_Screener[[#This Row],[EG1]]*100), "")</f>
        <v>-2.3932317073170735</v>
      </c>
      <c r="T1615" s="17">
        <f>IFERROR(ZACKS_Screener[[#This Row],[PE2]]/(ZACKS_Screener[[#This Row],[EG2]]*100), "")</f>
        <v>0.11944082013047533</v>
      </c>
      <c r="U1615"/>
    </row>
    <row r="1616" spans="1:21" x14ac:dyDescent="0.25">
      <c r="A1616" s="20" t="s">
        <v>2710</v>
      </c>
      <c r="B1616" s="34">
        <v>118844.81</v>
      </c>
      <c r="C1616" s="6" t="s">
        <v>2709</v>
      </c>
      <c r="D1616" s="6" t="s">
        <v>13</v>
      </c>
      <c r="E1616" s="6" t="s">
        <v>330</v>
      </c>
      <c r="F1616" s="6" t="s">
        <v>978</v>
      </c>
      <c r="G1616">
        <v>3</v>
      </c>
      <c r="H1616">
        <v>202303</v>
      </c>
      <c r="I1616" s="8">
        <v>96.31</v>
      </c>
      <c r="J1616" s="8">
        <v>5.45</v>
      </c>
      <c r="K1616" s="8">
        <v>5.65</v>
      </c>
      <c r="L1616" s="8">
        <v>6.61</v>
      </c>
      <c r="M1616" s="35" t="str">
        <f>INDEX(YahooDetails[], MATCH(ZACKS_Screener[Ticker], YahooDetails[Ticker],0), 3)</f>
        <v>Technology</v>
      </c>
      <c r="N1616" s="6" t="str">
        <f>INDEX(YahooDetails[], MATCH(ZACKS_Screener[Ticker], YahooDetails[Ticker],0), 2)</f>
        <v>Consumer Electronics</v>
      </c>
      <c r="O161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3.6697247706422048E-2</v>
      </c>
      <c r="P161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0.16991150442477873</v>
      </c>
      <c r="Q1616" s="17">
        <f>IFERROR(ZACKS_Screener[[#This Row],[Price]]/ZACKS_Screener[[#This Row],[EPS1]], "")</f>
        <v>17.046017699115044</v>
      </c>
      <c r="R1616" s="17">
        <f>IFERROR(ZACKS_Screener[[#This Row],[Price]]/ZACKS_Screener[[#This Row],[EPS2]], "")</f>
        <v>14.570347957639939</v>
      </c>
      <c r="S1616" s="17">
        <f>IFERROR(ZACKS_Screener[[#This Row],[PE1]]/(ZACKS_Screener[[#This Row],[EG1]]*100), "")</f>
        <v>4.6450398230088457</v>
      </c>
      <c r="T1616" s="17">
        <f>IFERROR(ZACKS_Screener[[#This Row],[PE2]]/(ZACKS_Screener[[#This Row],[EG2]]*100), "")</f>
        <v>0.85752568709026733</v>
      </c>
      <c r="U1616"/>
    </row>
    <row r="1617" spans="1:21" x14ac:dyDescent="0.25">
      <c r="A1617" s="20" t="s">
        <v>2712</v>
      </c>
      <c r="B1617" s="34">
        <v>3069.59</v>
      </c>
      <c r="C1617" s="6" t="s">
        <v>2711</v>
      </c>
      <c r="D1617" s="6" t="s">
        <v>13</v>
      </c>
      <c r="E1617" s="6" t="s">
        <v>330</v>
      </c>
      <c r="F1617" s="6" t="s">
        <v>2493</v>
      </c>
      <c r="G1617">
        <v>9</v>
      </c>
      <c r="H1617">
        <v>202209</v>
      </c>
      <c r="I1617" s="8">
        <v>74.86</v>
      </c>
      <c r="J1617" s="8">
        <v>1.36</v>
      </c>
      <c r="K1617" s="8">
        <v>0.88</v>
      </c>
      <c r="L1617" s="8">
        <v>2.46</v>
      </c>
      <c r="M1617" s="35" t="str">
        <f>INDEX(YahooDetails[], MATCH(ZACKS_Screener[Ticker], YahooDetails[Ticker],0), 3)</f>
        <v>Consumer Defensive</v>
      </c>
      <c r="N1617" s="6" t="str">
        <f>INDEX(YahooDetails[], MATCH(ZACKS_Screener[Ticker], YahooDetails[Ticker],0), 2)</f>
        <v>Household &amp; Personal Products</v>
      </c>
      <c r="O161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-0.35294117647058826</v>
      </c>
      <c r="P161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1.7954545454545456</v>
      </c>
      <c r="Q1617" s="17">
        <f>IFERROR(ZACKS_Screener[[#This Row],[Price]]/ZACKS_Screener[[#This Row],[EPS1]], "")</f>
        <v>85.068181818181813</v>
      </c>
      <c r="R1617" s="17">
        <f>IFERROR(ZACKS_Screener[[#This Row],[Price]]/ZACKS_Screener[[#This Row],[EPS2]], "")</f>
        <v>30.430894308943088</v>
      </c>
      <c r="S1617" s="17">
        <f>IFERROR(ZACKS_Screener[[#This Row],[PE1]]/(ZACKS_Screener[[#This Row],[EG1]]*100), "")</f>
        <v>-2.4102651515151514</v>
      </c>
      <c r="T1617" s="17">
        <f>IFERROR(ZACKS_Screener[[#This Row],[PE2]]/(ZACKS_Screener[[#This Row],[EG2]]*100), "")</f>
        <v>0.16948852526499947</v>
      </c>
      <c r="U1617"/>
    </row>
    <row r="1618" spans="1:21" x14ac:dyDescent="0.25">
      <c r="A1618" s="20" t="s">
        <v>2714</v>
      </c>
      <c r="B1618" s="34">
        <v>36208.32</v>
      </c>
      <c r="C1618" s="6" t="s">
        <v>2713</v>
      </c>
      <c r="D1618" s="6" t="s">
        <v>13</v>
      </c>
      <c r="E1618" s="6" t="s">
        <v>37</v>
      </c>
      <c r="F1618" s="6" t="s">
        <v>98</v>
      </c>
      <c r="G1618">
        <v>12</v>
      </c>
      <c r="H1618">
        <v>202212</v>
      </c>
      <c r="I1618" s="8">
        <v>110.73</v>
      </c>
      <c r="J1618" s="8">
        <v>11.87</v>
      </c>
      <c r="K1618" s="8">
        <v>11.92</v>
      </c>
      <c r="L1618" s="8">
        <v>12.29</v>
      </c>
      <c r="M1618" s="35" t="str">
        <f>INDEX(YahooDetails[], MATCH(ZACKS_Screener[Ticker], YahooDetails[Ticker],0), 3)</f>
        <v>Real Estate</v>
      </c>
      <c r="N1618" s="6" t="str">
        <f>INDEX(YahooDetails[], MATCH(ZACKS_Screener[Ticker], YahooDetails[Ticker],0), 2)</f>
        <v>REIT—Retail</v>
      </c>
      <c r="O161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4.2122999157540621E-3</v>
      </c>
      <c r="P161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3.1040268456375773E-2</v>
      </c>
      <c r="Q1618" s="17">
        <f>IFERROR(ZACKS_Screener[[#This Row],[Price]]/ZACKS_Screener[[#This Row],[EPS1]], "")</f>
        <v>9.2894295302013425</v>
      </c>
      <c r="R1618" s="17">
        <f>IFERROR(ZACKS_Screener[[#This Row],[Price]]/ZACKS_Screener[[#This Row],[EPS2]], "")</f>
        <v>9.0097640358014655</v>
      </c>
      <c r="S1618" s="17">
        <f>IFERROR(ZACKS_Screener[[#This Row],[PE1]]/(ZACKS_Screener[[#This Row],[EG1]]*100), "")</f>
        <v>22.053105704697671</v>
      </c>
      <c r="T1618" s="17">
        <f>IFERROR(ZACKS_Screener[[#This Row],[PE2]]/(ZACKS_Screener[[#This Row],[EG2]]*100), "")</f>
        <v>2.9026050623446942</v>
      </c>
      <c r="U1618"/>
    </row>
    <row r="1619" spans="1:21" x14ac:dyDescent="0.25">
      <c r="A1619" s="20" t="s">
        <v>2716</v>
      </c>
      <c r="B1619" s="34">
        <v>126172.48</v>
      </c>
      <c r="C1619" s="6" t="s">
        <v>2715</v>
      </c>
      <c r="D1619" s="6" t="s">
        <v>13</v>
      </c>
      <c r="E1619" s="6" t="s">
        <v>85</v>
      </c>
      <c r="F1619" s="6" t="s">
        <v>507</v>
      </c>
      <c r="G1619">
        <v>12</v>
      </c>
      <c r="H1619">
        <v>202212</v>
      </c>
      <c r="I1619" s="8">
        <v>391.84</v>
      </c>
      <c r="J1619" s="8">
        <v>11.19</v>
      </c>
      <c r="K1619" s="8">
        <v>12.52</v>
      </c>
      <c r="L1619" s="8">
        <v>14.41</v>
      </c>
      <c r="M1619" s="35" t="str">
        <f>INDEX(YahooDetails[], MATCH(ZACKS_Screener[Ticker], YahooDetails[Ticker],0), 3)</f>
        <v>Financial Services</v>
      </c>
      <c r="N1619" s="6" t="str">
        <f>INDEX(YahooDetails[], MATCH(ZACKS_Screener[Ticker], YahooDetails[Ticker],0), 2)</f>
        <v>Financial Data &amp; Stock Exchanges</v>
      </c>
      <c r="O161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0.11885612153708669</v>
      </c>
      <c r="P161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0.15095846645367417</v>
      </c>
      <c r="Q1619" s="17">
        <f>IFERROR(ZACKS_Screener[[#This Row],[Price]]/ZACKS_Screener[[#This Row],[EPS1]], "")</f>
        <v>31.297124600638977</v>
      </c>
      <c r="R1619" s="17">
        <f>IFERROR(ZACKS_Screener[[#This Row],[Price]]/ZACKS_Screener[[#This Row],[EPS2]], "")</f>
        <v>27.192227619708532</v>
      </c>
      <c r="S1619" s="17">
        <f>IFERROR(ZACKS_Screener[[#This Row],[PE1]]/(ZACKS_Screener[[#This Row],[EG1]]*100), "")</f>
        <v>2.6331941675274448</v>
      </c>
      <c r="T1619" s="17">
        <f>IFERROR(ZACKS_Screener[[#This Row],[PE2]]/(ZACKS_Screener[[#This Row],[EG2]]*100), "")</f>
        <v>1.8013052370304272</v>
      </c>
      <c r="U1619"/>
    </row>
    <row r="1620" spans="1:21" x14ac:dyDescent="0.25">
      <c r="A1620" s="20" t="s">
        <v>2718</v>
      </c>
      <c r="B1620" s="34">
        <v>17836.78</v>
      </c>
      <c r="C1620" s="6" t="s">
        <v>2717</v>
      </c>
      <c r="D1620" s="6" t="s">
        <v>22</v>
      </c>
      <c r="E1620" s="6" t="s">
        <v>14</v>
      </c>
      <c r="F1620" s="6" t="s">
        <v>201</v>
      </c>
      <c r="G1620">
        <v>1</v>
      </c>
      <c r="H1620">
        <v>202301</v>
      </c>
      <c r="I1620" s="8">
        <v>107.71</v>
      </c>
      <c r="J1620" s="8">
        <v>2.69</v>
      </c>
      <c r="K1620" s="8">
        <v>3.1</v>
      </c>
      <c r="L1620" s="8">
        <v>3.58</v>
      </c>
      <c r="M1620" s="35" t="str">
        <f>INDEX(YahooDetails[], MATCH(ZACKS_Screener[Ticker], YahooDetails[Ticker],0), 3)</f>
        <v>Technology</v>
      </c>
      <c r="N1620" s="6" t="str">
        <f>INDEX(YahooDetails[], MATCH(ZACKS_Screener[Ticker], YahooDetails[Ticker],0), 2)</f>
        <v>Software—Infrastructure</v>
      </c>
      <c r="O162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0.15241635687732347</v>
      </c>
      <c r="P162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0.15483870967741933</v>
      </c>
      <c r="Q1620" s="17">
        <f>IFERROR(ZACKS_Screener[[#This Row],[Price]]/ZACKS_Screener[[#This Row],[EPS1]], "")</f>
        <v>34.745161290322578</v>
      </c>
      <c r="R1620" s="17">
        <f>IFERROR(ZACKS_Screener[[#This Row],[Price]]/ZACKS_Screener[[#This Row],[EPS2]], "")</f>
        <v>30.086592178770946</v>
      </c>
      <c r="S1620" s="17">
        <f>IFERROR(ZACKS_Screener[[#This Row],[PE1]]/(ZACKS_Screener[[#This Row],[EG1]]*100), "")</f>
        <v>2.2796215578284809</v>
      </c>
      <c r="T1620" s="17">
        <f>IFERROR(ZACKS_Screener[[#This Row],[PE2]]/(ZACKS_Screener[[#This Row],[EG2]]*100), "")</f>
        <v>1.9430924115456238</v>
      </c>
      <c r="U1620"/>
    </row>
    <row r="1621" spans="1:21" x14ac:dyDescent="0.25">
      <c r="A1621" s="20" t="s">
        <v>2720</v>
      </c>
      <c r="B1621" s="34">
        <v>29827.16</v>
      </c>
      <c r="C1621" s="6" t="s">
        <v>2719</v>
      </c>
      <c r="D1621" s="6" t="s">
        <v>13</v>
      </c>
      <c r="E1621" s="6" t="s">
        <v>85</v>
      </c>
      <c r="F1621" s="6" t="s">
        <v>286</v>
      </c>
      <c r="G1621">
        <v>12</v>
      </c>
      <c r="H1621">
        <v>202212</v>
      </c>
      <c r="I1621" s="8">
        <v>156.82</v>
      </c>
      <c r="J1621" s="8">
        <v>-3.09</v>
      </c>
      <c r="K1621" s="8">
        <v>-3.02</v>
      </c>
      <c r="L1621" s="8">
        <v>-0.77</v>
      </c>
      <c r="M1621" s="35" t="str">
        <f>INDEX(YahooDetails[], MATCH(ZACKS_Screener[Ticker], YahooDetails[Ticker],0), 3)</f>
        <v>Communication Services</v>
      </c>
      <c r="N1621" s="6" t="str">
        <f>INDEX(YahooDetails[], MATCH(ZACKS_Screener[Ticker], YahooDetails[Ticker],0), 2)</f>
        <v>Internet Content &amp; Information</v>
      </c>
      <c r="O162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2.2653721682847846E-2</v>
      </c>
      <c r="P162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0.74503311258278149</v>
      </c>
      <c r="Q1621" s="17">
        <f>IFERROR(ZACKS_Screener[[#This Row],[Price]]/ZACKS_Screener[[#This Row],[EPS1]], "")</f>
        <v>-51.92715231788079</v>
      </c>
      <c r="R1621" s="17">
        <f>IFERROR(ZACKS_Screener[[#This Row],[Price]]/ZACKS_Screener[[#This Row],[EPS2]], "")</f>
        <v>-203.66233766233765</v>
      </c>
      <c r="S1621" s="17">
        <f>IFERROR(ZACKS_Screener[[#This Row],[PE1]]/(ZACKS_Screener[[#This Row],[EG1]]*100), "")</f>
        <v>-22.922128666036002</v>
      </c>
      <c r="T1621" s="17">
        <f>IFERROR(ZACKS_Screener[[#This Row],[PE2]]/(ZACKS_Screener[[#This Row],[EG2]]*100), "")</f>
        <v>-2.7336011544011543</v>
      </c>
      <c r="U1621"/>
    </row>
    <row r="1622" spans="1:21" x14ac:dyDescent="0.25">
      <c r="A1622" s="20" t="s">
        <v>4241</v>
      </c>
      <c r="B1622" s="34">
        <v>3111.21</v>
      </c>
      <c r="C1622" s="6" t="s">
        <v>4240</v>
      </c>
      <c r="D1622" s="6" t="s">
        <v>13</v>
      </c>
      <c r="E1622" s="6" t="s">
        <v>179</v>
      </c>
      <c r="F1622" s="6" t="s">
        <v>180</v>
      </c>
      <c r="G1622">
        <v>12</v>
      </c>
      <c r="H1622">
        <v>202212</v>
      </c>
      <c r="I1622" s="8">
        <v>29.57</v>
      </c>
      <c r="J1622" s="8">
        <v>-2.81</v>
      </c>
      <c r="K1622" s="8">
        <v>-1.69</v>
      </c>
      <c r="L1622" s="8">
        <v>1.58</v>
      </c>
      <c r="M1622" s="35" t="str">
        <f>INDEX(YahooDetails[], MATCH(ZACKS_Screener[Ticker], YahooDetails[Ticker],0), 3)</f>
        <v>Industrials</v>
      </c>
      <c r="N1622" s="6" t="str">
        <f>INDEX(YahooDetails[], MATCH(ZACKS_Screener[Ticker], YahooDetails[Ticker],0), 2)</f>
        <v>Aerospace &amp; Defense</v>
      </c>
      <c r="O162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0.39857651245551606</v>
      </c>
      <c r="P162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1622" s="17">
        <f>IFERROR(ZACKS_Screener[[#This Row],[Price]]/ZACKS_Screener[[#This Row],[EPS1]], "")</f>
        <v>-17.497041420118343</v>
      </c>
      <c r="R1622" s="17">
        <f>IFERROR(ZACKS_Screener[[#This Row],[Price]]/ZACKS_Screener[[#This Row],[EPS2]], "")</f>
        <v>18.715189873417721</v>
      </c>
      <c r="S1622" s="17">
        <f>IFERROR(ZACKS_Screener[[#This Row],[PE1]]/(ZACKS_Screener[[#This Row],[EG1]]*100), "")</f>
        <v>-0.4389882713440405</v>
      </c>
      <c r="T1622" s="17">
        <f>IFERROR(ZACKS_Screener[[#This Row],[PE2]]/(ZACKS_Screener[[#This Row],[EG2]]*100), "")</f>
        <v>0.1871518987341772</v>
      </c>
      <c r="U1622"/>
    </row>
    <row r="1623" spans="1:21" x14ac:dyDescent="0.25">
      <c r="A1623" s="20" t="s">
        <v>2722</v>
      </c>
      <c r="B1623" s="34">
        <v>6679.65</v>
      </c>
      <c r="C1623" s="6" t="s">
        <v>2721</v>
      </c>
      <c r="D1623" s="6" t="s">
        <v>22</v>
      </c>
      <c r="E1623" s="6" t="s">
        <v>85</v>
      </c>
      <c r="F1623" s="6" t="s">
        <v>145</v>
      </c>
      <c r="G1623">
        <v>12</v>
      </c>
      <c r="H1623">
        <v>202212</v>
      </c>
      <c r="I1623" s="8">
        <v>182.84</v>
      </c>
      <c r="J1623" s="8">
        <v>2.35</v>
      </c>
      <c r="K1623" s="8">
        <v>2.68</v>
      </c>
      <c r="L1623" s="8">
        <v>3.13</v>
      </c>
      <c r="M1623" s="35" t="str">
        <f>INDEX(YahooDetails[], MATCH(ZACKS_Screener[Ticker], YahooDetails[Ticker],0), 3)</f>
        <v>Technology</v>
      </c>
      <c r="N1623" s="6" t="str">
        <f>INDEX(YahooDetails[], MATCH(ZACKS_Screener[Ticker], YahooDetails[Ticker],0), 2)</f>
        <v>Software—Infrastructure</v>
      </c>
      <c r="O162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0.14042553191489365</v>
      </c>
      <c r="P162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0.16791044776119393</v>
      </c>
      <c r="Q1623" s="17">
        <f>IFERROR(ZACKS_Screener[[#This Row],[Price]]/ZACKS_Screener[[#This Row],[EPS1]], "")</f>
        <v>68.223880597014926</v>
      </c>
      <c r="R1623" s="17">
        <f>IFERROR(ZACKS_Screener[[#This Row],[Price]]/ZACKS_Screener[[#This Row],[EPS2]], "")</f>
        <v>58.415335463258792</v>
      </c>
      <c r="S1623" s="17">
        <f>IFERROR(ZACKS_Screener[[#This Row],[PE1]]/(ZACKS_Screener[[#This Row],[EG1]]*100), "")</f>
        <v>4.85836725463591</v>
      </c>
      <c r="T1623" s="17">
        <f>IFERROR(ZACKS_Screener[[#This Row],[PE2]]/(ZACKS_Screener[[#This Row],[EG2]]*100), "")</f>
        <v>3.4789577564785259</v>
      </c>
      <c r="U1623"/>
    </row>
    <row r="1624" spans="1:21" x14ac:dyDescent="0.25">
      <c r="A1624" s="20" t="s">
        <v>4243</v>
      </c>
      <c r="B1624" s="34">
        <v>2681.8</v>
      </c>
      <c r="C1624" s="6" t="s">
        <v>4242</v>
      </c>
      <c r="D1624" s="6" t="s">
        <v>22</v>
      </c>
      <c r="E1624" s="6" t="s">
        <v>14</v>
      </c>
      <c r="F1624" s="6" t="s">
        <v>183</v>
      </c>
      <c r="G1624">
        <v>12</v>
      </c>
      <c r="H1624">
        <v>202212</v>
      </c>
      <c r="I1624" s="8">
        <v>48.41</v>
      </c>
      <c r="J1624" s="8">
        <v>-0.05</v>
      </c>
      <c r="K1624" s="8">
        <v>0.08</v>
      </c>
      <c r="L1624" s="8">
        <v>0.22</v>
      </c>
      <c r="M1624" s="35" t="str">
        <f>INDEX(YahooDetails[], MATCH(ZACKS_Screener[Ticker], YahooDetails[Ticker],0), 3)</f>
        <v>Technology</v>
      </c>
      <c r="N1624" s="6" t="str">
        <f>INDEX(YahooDetails[], MATCH(ZACKS_Screener[Ticker], YahooDetails[Ticker],0), 2)</f>
        <v>Software—Application</v>
      </c>
      <c r="O162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62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1.7500000000000002</v>
      </c>
      <c r="Q1624" s="17">
        <f>IFERROR(ZACKS_Screener[[#This Row],[Price]]/ZACKS_Screener[[#This Row],[EPS1]], "")</f>
        <v>605.125</v>
      </c>
      <c r="R1624" s="17">
        <f>IFERROR(ZACKS_Screener[[#This Row],[Price]]/ZACKS_Screener[[#This Row],[EPS2]], "")</f>
        <v>220.04545454545453</v>
      </c>
      <c r="S1624" s="17">
        <f>IFERROR(ZACKS_Screener[[#This Row],[PE1]]/(ZACKS_Screener[[#This Row],[EG1]]*100), "")</f>
        <v>6.0512499999999996</v>
      </c>
      <c r="T1624" s="17">
        <f>IFERROR(ZACKS_Screener[[#This Row],[PE2]]/(ZACKS_Screener[[#This Row],[EG2]]*100), "")</f>
        <v>1.2574025974025971</v>
      </c>
      <c r="U1624"/>
    </row>
    <row r="1625" spans="1:21" x14ac:dyDescent="0.25">
      <c r="A1625" s="20" t="s">
        <v>2724</v>
      </c>
      <c r="B1625" s="34">
        <v>3800.77</v>
      </c>
      <c r="C1625" s="6" t="s">
        <v>2723</v>
      </c>
      <c r="D1625" s="6" t="s">
        <v>13</v>
      </c>
      <c r="E1625" s="6" t="s">
        <v>85</v>
      </c>
      <c r="F1625" s="6" t="s">
        <v>286</v>
      </c>
      <c r="G1625">
        <v>12</v>
      </c>
      <c r="H1625">
        <v>202212</v>
      </c>
      <c r="I1625" s="8">
        <v>83.53</v>
      </c>
      <c r="J1625" s="8">
        <v>3.1</v>
      </c>
      <c r="K1625" s="8">
        <v>3.99</v>
      </c>
      <c r="L1625" s="8">
        <v>4.5</v>
      </c>
      <c r="M1625" s="35" t="str">
        <f>INDEX(YahooDetails[], MATCH(ZACKS_Screener[Ticker], YahooDetails[Ticker],0), 3)</f>
        <v>Industrials</v>
      </c>
      <c r="N1625" s="6" t="str">
        <f>INDEX(YahooDetails[], MATCH(ZACKS_Screener[Ticker], YahooDetails[Ticker],0), 2)</f>
        <v>Specialty Industrial Machinery</v>
      </c>
      <c r="O162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0.2870967741935484</v>
      </c>
      <c r="P162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0.12781954887218039</v>
      </c>
      <c r="Q1625" s="17">
        <f>IFERROR(ZACKS_Screener[[#This Row],[Price]]/ZACKS_Screener[[#This Row],[EPS1]], "")</f>
        <v>20.934837092731829</v>
      </c>
      <c r="R1625" s="17">
        <f>IFERROR(ZACKS_Screener[[#This Row],[Price]]/ZACKS_Screener[[#This Row],[EPS2]], "")</f>
        <v>18.562222222222221</v>
      </c>
      <c r="S1625" s="17">
        <f>IFERROR(ZACKS_Screener[[#This Row],[PE1]]/(ZACKS_Screener[[#This Row],[EG1]]*100), "")</f>
        <v>0.72919095491537833</v>
      </c>
      <c r="T1625" s="17">
        <f>IFERROR(ZACKS_Screener[[#This Row],[PE2]]/(ZACKS_Screener[[#This Row],[EG2]]*100), "")</f>
        <v>1.4522209150326804</v>
      </c>
      <c r="U1625"/>
    </row>
    <row r="1626" spans="1:21" x14ac:dyDescent="0.25">
      <c r="A1626" s="20" t="s">
        <v>2725</v>
      </c>
      <c r="B1626" s="34">
        <v>406524.94</v>
      </c>
      <c r="C1626" s="6" t="s">
        <v>90</v>
      </c>
      <c r="D1626" s="6" t="s">
        <v>13</v>
      </c>
      <c r="E1626" s="6" t="s">
        <v>37</v>
      </c>
      <c r="F1626" s="6" t="s">
        <v>92</v>
      </c>
      <c r="G1626">
        <v>12</v>
      </c>
      <c r="H1626">
        <v>202212</v>
      </c>
      <c r="I1626" s="8">
        <v>437.18</v>
      </c>
      <c r="J1626" s="8"/>
      <c r="M1626" s="35" t="str">
        <f>INDEX(YahooDetails[], MATCH(ZACKS_Screener[Ticker], YahooDetails[Ticker],0), 3)</f>
        <v/>
      </c>
      <c r="N1626" s="6" t="str">
        <f>INDEX(YahooDetails[], MATCH(ZACKS_Screener[Ticker], YahooDetails[Ticker],0), 2)</f>
        <v/>
      </c>
      <c r="O1626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626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626" s="17" t="str">
        <f>IFERROR(ZACKS_Screener[[#This Row],[Price]]/ZACKS_Screener[[#This Row],[EPS1]], "")</f>
        <v/>
      </c>
      <c r="R1626" s="17" t="str">
        <f>IFERROR(ZACKS_Screener[[#This Row],[Price]]/ZACKS_Screener[[#This Row],[EPS2]], "")</f>
        <v/>
      </c>
      <c r="S1626" s="17" t="str">
        <f>IFERROR(ZACKS_Screener[[#This Row],[PE1]]/(ZACKS_Screener[[#This Row],[EG1]]*100), "")</f>
        <v/>
      </c>
      <c r="T1626" s="17" t="str">
        <f>IFERROR(ZACKS_Screener[[#This Row],[PE2]]/(ZACKS_Screener[[#This Row],[EG2]]*100), "")</f>
        <v/>
      </c>
      <c r="U1626"/>
    </row>
    <row r="1627" spans="1:21" x14ac:dyDescent="0.25">
      <c r="A1627" s="20" t="s">
        <v>2727</v>
      </c>
      <c r="B1627" s="34">
        <v>40407.040000000001</v>
      </c>
      <c r="C1627" s="6" t="s">
        <v>2726</v>
      </c>
      <c r="D1627" s="6" t="s">
        <v>13</v>
      </c>
      <c r="E1627" s="6" t="s">
        <v>85</v>
      </c>
      <c r="F1627" s="6" t="s">
        <v>286</v>
      </c>
      <c r="G1627">
        <v>12</v>
      </c>
      <c r="H1627">
        <v>202212</v>
      </c>
      <c r="I1627" s="8">
        <v>66.8</v>
      </c>
      <c r="J1627" s="8">
        <v>1</v>
      </c>
      <c r="K1627" s="8">
        <v>1.71</v>
      </c>
      <c r="L1627" s="8">
        <v>2.34</v>
      </c>
      <c r="M1627" s="35" t="str">
        <f>INDEX(YahooDetails[], MATCH(ZACKS_Screener[Ticker], YahooDetails[Ticker],0), 3)</f>
        <v>Technology</v>
      </c>
      <c r="N1627" s="6" t="str">
        <f>INDEX(YahooDetails[], MATCH(ZACKS_Screener[Ticker], YahooDetails[Ticker],0), 2)</f>
        <v>Software—Infrastructure</v>
      </c>
      <c r="O162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0.71</v>
      </c>
      <c r="P162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0.36842105263157887</v>
      </c>
      <c r="Q1627" s="17">
        <f>IFERROR(ZACKS_Screener[[#This Row],[Price]]/ZACKS_Screener[[#This Row],[EPS1]], "")</f>
        <v>39.064327485380119</v>
      </c>
      <c r="R1627" s="17">
        <f>IFERROR(ZACKS_Screener[[#This Row],[Price]]/ZACKS_Screener[[#This Row],[EPS2]], "")</f>
        <v>28.547008547008549</v>
      </c>
      <c r="S1627" s="17">
        <f>IFERROR(ZACKS_Screener[[#This Row],[PE1]]/(ZACKS_Screener[[#This Row],[EG1]]*100), "")</f>
        <v>0.55020179556873405</v>
      </c>
      <c r="T1627" s="17">
        <f>IFERROR(ZACKS_Screener[[#This Row],[PE2]]/(ZACKS_Screener[[#This Row],[EG2]]*100), "")</f>
        <v>0.77484737484737498</v>
      </c>
      <c r="U1627"/>
    </row>
    <row r="1628" spans="1:21" x14ac:dyDescent="0.25">
      <c r="A1628" s="20" t="s">
        <v>2729</v>
      </c>
      <c r="B1628" s="34">
        <v>20560.21</v>
      </c>
      <c r="C1628" s="6" t="s">
        <v>2728</v>
      </c>
      <c r="D1628" s="6" t="s">
        <v>13</v>
      </c>
      <c r="E1628" s="6" t="s">
        <v>130</v>
      </c>
      <c r="F1628" s="6" t="s">
        <v>685</v>
      </c>
      <c r="G1628">
        <v>12</v>
      </c>
      <c r="H1628">
        <v>202212</v>
      </c>
      <c r="I1628" s="8">
        <v>71.98</v>
      </c>
      <c r="J1628" s="8">
        <v>13.68</v>
      </c>
      <c r="K1628" s="8">
        <v>12.45</v>
      </c>
      <c r="L1628" s="8">
        <v>10</v>
      </c>
      <c r="M1628" s="35" t="str">
        <f>INDEX(YahooDetails[], MATCH(ZACKS_Screener[Ticker], YahooDetails[Ticker],0), 3)</f>
        <v>Basic Materials</v>
      </c>
      <c r="N1628" s="6" t="str">
        <f>INDEX(YahooDetails[], MATCH(ZACKS_Screener[Ticker], YahooDetails[Ticker],0), 2)</f>
        <v>Specialty Chemicals</v>
      </c>
      <c r="O162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-8.9912280701754416E-2</v>
      </c>
      <c r="P162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-0.19678714859437746</v>
      </c>
      <c r="Q1628" s="17">
        <f>IFERROR(ZACKS_Screener[[#This Row],[Price]]/ZACKS_Screener[[#This Row],[EPS1]], "")</f>
        <v>5.7815261044176713</v>
      </c>
      <c r="R1628" s="17">
        <f>IFERROR(ZACKS_Screener[[#This Row],[Price]]/ZACKS_Screener[[#This Row],[EPS2]], "")</f>
        <v>7.1980000000000004</v>
      </c>
      <c r="S1628" s="17">
        <f>IFERROR(ZACKS_Screener[[#This Row],[PE1]]/(ZACKS_Screener[[#This Row],[EG1]]*100), "")</f>
        <v>-0.64301851307669688</v>
      </c>
      <c r="T1628" s="17">
        <f>IFERROR(ZACKS_Screener[[#This Row],[PE2]]/(ZACKS_Screener[[#This Row],[EG2]]*100), "")</f>
        <v>-0.36577591836734702</v>
      </c>
      <c r="U1628"/>
    </row>
    <row r="1629" spans="1:21" x14ac:dyDescent="0.25">
      <c r="A1629" s="20" t="s">
        <v>2731</v>
      </c>
      <c r="B1629" s="34">
        <v>4222.8</v>
      </c>
      <c r="C1629" s="6" t="s">
        <v>2730</v>
      </c>
      <c r="D1629" s="6" t="s">
        <v>13</v>
      </c>
      <c r="E1629" s="6" t="s">
        <v>14</v>
      </c>
      <c r="F1629" s="6" t="s">
        <v>1376</v>
      </c>
      <c r="G1629">
        <v>12</v>
      </c>
      <c r="H1629">
        <v>202212</v>
      </c>
      <c r="I1629" s="8">
        <v>31.25</v>
      </c>
      <c r="J1629" s="8">
        <v>-0.19</v>
      </c>
      <c r="K1629" s="8">
        <v>0.33</v>
      </c>
      <c r="L1629" s="8">
        <v>0.4</v>
      </c>
      <c r="M1629" s="35" t="str">
        <f>INDEX(YahooDetails[], MATCH(ZACKS_Screener[Ticker], YahooDetails[Ticker],0), 3)</f>
        <v>Technology</v>
      </c>
      <c r="N1629" s="6" t="str">
        <f>INDEX(YahooDetails[], MATCH(ZACKS_Screener[Ticker], YahooDetails[Ticker],0), 2)</f>
        <v>Software—Infrastructure</v>
      </c>
      <c r="O162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62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0.21212121212121213</v>
      </c>
      <c r="Q1629" s="17">
        <f>IFERROR(ZACKS_Screener[[#This Row],[Price]]/ZACKS_Screener[[#This Row],[EPS1]], "")</f>
        <v>94.696969696969688</v>
      </c>
      <c r="R1629" s="17">
        <f>IFERROR(ZACKS_Screener[[#This Row],[Price]]/ZACKS_Screener[[#This Row],[EPS2]], "")</f>
        <v>78.125</v>
      </c>
      <c r="S1629" s="17">
        <f>IFERROR(ZACKS_Screener[[#This Row],[PE1]]/(ZACKS_Screener[[#This Row],[EG1]]*100), "")</f>
        <v>0.94696969696969691</v>
      </c>
      <c r="T1629" s="17">
        <f>IFERROR(ZACKS_Screener[[#This Row],[PE2]]/(ZACKS_Screener[[#This Row],[EG2]]*100), "")</f>
        <v>3.6830357142857144</v>
      </c>
      <c r="U1629"/>
    </row>
    <row r="1630" spans="1:21" x14ac:dyDescent="0.25">
      <c r="A1630" s="20" t="s">
        <v>2733</v>
      </c>
      <c r="B1630" s="34">
        <v>3313.61</v>
      </c>
      <c r="C1630" s="6" t="s">
        <v>2732</v>
      </c>
      <c r="D1630" s="6" t="s">
        <v>13</v>
      </c>
      <c r="E1630" s="6" t="s">
        <v>118</v>
      </c>
      <c r="F1630" s="6" t="s">
        <v>347</v>
      </c>
      <c r="G1630">
        <v>9</v>
      </c>
      <c r="H1630">
        <v>202209</v>
      </c>
      <c r="I1630" s="8">
        <v>63</v>
      </c>
      <c r="J1630" s="8">
        <v>3.86</v>
      </c>
      <c r="K1630" s="8">
        <v>4.26</v>
      </c>
      <c r="L1630" s="8">
        <v>4.3099999999999996</v>
      </c>
      <c r="M1630" s="35" t="str">
        <f>INDEX(YahooDetails[], MATCH(ZACKS_Screener[Ticker], YahooDetails[Ticker],0), 3)</f>
        <v>Utilities</v>
      </c>
      <c r="N1630" s="6" t="str">
        <f>INDEX(YahooDetails[], MATCH(ZACKS_Screener[Ticker], YahooDetails[Ticker],0), 2)</f>
        <v>Utilities—Regulated Gas</v>
      </c>
      <c r="O163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0.10362694300518133</v>
      </c>
      <c r="P163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1.1737089201877894E-2</v>
      </c>
      <c r="Q1630" s="17">
        <f>IFERROR(ZACKS_Screener[[#This Row],[Price]]/ZACKS_Screener[[#This Row],[EPS1]], "")</f>
        <v>14.788732394366198</v>
      </c>
      <c r="R1630" s="17">
        <f>IFERROR(ZACKS_Screener[[#This Row],[Price]]/ZACKS_Screener[[#This Row],[EPS2]], "")</f>
        <v>14.617169373549885</v>
      </c>
      <c r="S1630" s="17">
        <f>IFERROR(ZACKS_Screener[[#This Row],[PE1]]/(ZACKS_Screener[[#This Row],[EG1]]*100), "")</f>
        <v>1.4271126760563384</v>
      </c>
      <c r="T1630" s="17">
        <f>IFERROR(ZACKS_Screener[[#This Row],[PE2]]/(ZACKS_Screener[[#This Row],[EG2]]*100), "")</f>
        <v>12.453828306264546</v>
      </c>
      <c r="U1630"/>
    </row>
    <row r="1631" spans="1:21" x14ac:dyDescent="0.25">
      <c r="A1631" s="20" t="s">
        <v>2735</v>
      </c>
      <c r="B1631" s="34">
        <v>12956.53</v>
      </c>
      <c r="C1631" s="6" t="s">
        <v>2734</v>
      </c>
      <c r="D1631" s="6" t="s">
        <v>22</v>
      </c>
      <c r="E1631" s="6" t="s">
        <v>330</v>
      </c>
      <c r="F1631" s="6" t="s">
        <v>331</v>
      </c>
      <c r="G1631">
        <v>12</v>
      </c>
      <c r="H1631">
        <v>202212</v>
      </c>
      <c r="I1631" s="8">
        <v>11.67</v>
      </c>
      <c r="J1631" s="8">
        <v>0.04</v>
      </c>
      <c r="K1631" s="8">
        <v>0.17</v>
      </c>
      <c r="L1631" s="8">
        <v>0.27</v>
      </c>
      <c r="M1631" s="35" t="str">
        <f>INDEX(YahooDetails[], MATCH(ZACKS_Screener[Ticker], YahooDetails[Ticker],0), 3)</f>
        <v>Technology</v>
      </c>
      <c r="N1631" s="6" t="str">
        <f>INDEX(YahooDetails[], MATCH(ZACKS_Screener[Ticker], YahooDetails[Ticker],0), 2)</f>
        <v>Software—Application</v>
      </c>
      <c r="O163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3.25</v>
      </c>
      <c r="P163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0.58823529411764708</v>
      </c>
      <c r="Q1631" s="17">
        <f>IFERROR(ZACKS_Screener[[#This Row],[Price]]/ZACKS_Screener[[#This Row],[EPS1]], "")</f>
        <v>68.647058823529406</v>
      </c>
      <c r="R1631" s="17">
        <f>IFERROR(ZACKS_Screener[[#This Row],[Price]]/ZACKS_Screener[[#This Row],[EPS2]], "")</f>
        <v>43.222222222222221</v>
      </c>
      <c r="S1631" s="17">
        <f>IFERROR(ZACKS_Screener[[#This Row],[PE1]]/(ZACKS_Screener[[#This Row],[EG1]]*100), "")</f>
        <v>0.21122171945701357</v>
      </c>
      <c r="T1631" s="17">
        <f>IFERROR(ZACKS_Screener[[#This Row],[PE2]]/(ZACKS_Screener[[#This Row],[EG2]]*100), "")</f>
        <v>0.73477777777777775</v>
      </c>
      <c r="U1631"/>
    </row>
    <row r="1632" spans="1:21" x14ac:dyDescent="0.25">
      <c r="A1632" s="20" t="s">
        <v>2737</v>
      </c>
      <c r="B1632" s="34">
        <v>5612.3</v>
      </c>
      <c r="C1632" s="6" t="s">
        <v>2736</v>
      </c>
      <c r="D1632" s="6" t="s">
        <v>13</v>
      </c>
      <c r="E1632" s="6" t="s">
        <v>37</v>
      </c>
      <c r="F1632" s="6" t="s">
        <v>168</v>
      </c>
      <c r="G1632">
        <v>12</v>
      </c>
      <c r="H1632">
        <v>202212</v>
      </c>
      <c r="I1632" s="8">
        <v>39.72</v>
      </c>
      <c r="J1632" s="8">
        <v>3.56</v>
      </c>
      <c r="K1632" s="8">
        <v>3.58</v>
      </c>
      <c r="L1632" s="8">
        <v>3.69</v>
      </c>
      <c r="M1632" s="35" t="str">
        <f>INDEX(YahooDetails[], MATCH(ZACKS_Screener[Ticker], YahooDetails[Ticker],0), 3)</f>
        <v>Real Estate</v>
      </c>
      <c r="N1632" s="6" t="str">
        <f>INDEX(YahooDetails[], MATCH(ZACKS_Screener[Ticker], YahooDetails[Ticker],0), 2)</f>
        <v>REIT—Diversified</v>
      </c>
      <c r="O163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5.6179775280898927E-3</v>
      </c>
      <c r="P163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3.0726256983240188E-2</v>
      </c>
      <c r="Q1632" s="17">
        <f>IFERROR(ZACKS_Screener[[#This Row],[Price]]/ZACKS_Screener[[#This Row],[EPS1]], "")</f>
        <v>11.094972067039105</v>
      </c>
      <c r="R1632" s="17">
        <f>IFERROR(ZACKS_Screener[[#This Row],[Price]]/ZACKS_Screener[[#This Row],[EPS2]], "")</f>
        <v>10.764227642276422</v>
      </c>
      <c r="S1632" s="17">
        <f>IFERROR(ZACKS_Screener[[#This Row],[PE1]]/(ZACKS_Screener[[#This Row],[EG1]]*100), "")</f>
        <v>19.749050279329591</v>
      </c>
      <c r="T1632" s="17">
        <f>IFERROR(ZACKS_Screener[[#This Row],[PE2]]/(ZACKS_Screener[[#This Row],[EG2]]*100), "")</f>
        <v>3.5032668144863308</v>
      </c>
      <c r="U1632"/>
    </row>
    <row r="1633" spans="1:21" x14ac:dyDescent="0.25">
      <c r="A1633" s="20" t="s">
        <v>2739</v>
      </c>
      <c r="B1633" s="34">
        <v>4215.51</v>
      </c>
      <c r="C1633" s="6" t="s">
        <v>2738</v>
      </c>
      <c r="D1633" s="6" t="s">
        <v>22</v>
      </c>
      <c r="E1633" s="6" t="s">
        <v>85</v>
      </c>
      <c r="F1633" s="6" t="s">
        <v>745</v>
      </c>
      <c r="G1633">
        <v>12</v>
      </c>
      <c r="H1633">
        <v>202212</v>
      </c>
      <c r="I1633" s="8">
        <v>45.6</v>
      </c>
      <c r="J1633" s="8">
        <v>2.04</v>
      </c>
      <c r="K1633" s="8">
        <v>1.89</v>
      </c>
      <c r="L1633" s="8">
        <v>2.2999999999999998</v>
      </c>
      <c r="M1633" s="35" t="str">
        <f>INDEX(YahooDetails[], MATCH(ZACKS_Screener[Ticker], YahooDetails[Ticker],0), 3)</f>
        <v>Industrials</v>
      </c>
      <c r="N1633" s="6" t="str">
        <f>INDEX(YahooDetails[], MATCH(ZACKS_Screener[Ticker], YahooDetails[Ticker],0), 2)</f>
        <v>Waste Management</v>
      </c>
      <c r="O163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-7.352941176470594E-2</v>
      </c>
      <c r="P163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0.21693121693121689</v>
      </c>
      <c r="Q1633" s="17">
        <f>IFERROR(ZACKS_Screener[[#This Row],[Price]]/ZACKS_Screener[[#This Row],[EPS1]], "")</f>
        <v>24.12698412698413</v>
      </c>
      <c r="R1633" s="17">
        <f>IFERROR(ZACKS_Screener[[#This Row],[Price]]/ZACKS_Screener[[#This Row],[EPS2]], "")</f>
        <v>19.826086956521742</v>
      </c>
      <c r="S1633" s="17">
        <f>IFERROR(ZACKS_Screener[[#This Row],[PE1]]/(ZACKS_Screener[[#This Row],[EG1]]*100), "")</f>
        <v>-3.2812698412698391</v>
      </c>
      <c r="T1633" s="17">
        <f>IFERROR(ZACKS_Screener[[#This Row],[PE2]]/(ZACKS_Screener[[#This Row],[EG2]]*100), "")</f>
        <v>0.91393425238600245</v>
      </c>
      <c r="U1633"/>
    </row>
    <row r="1634" spans="1:21" x14ac:dyDescent="0.25">
      <c r="A1634" s="20" t="s">
        <v>2741</v>
      </c>
      <c r="B1634" s="34">
        <v>46389.27</v>
      </c>
      <c r="C1634" s="6" t="s">
        <v>2740</v>
      </c>
      <c r="D1634" s="6" t="s">
        <v>13</v>
      </c>
      <c r="E1634" s="6" t="s">
        <v>118</v>
      </c>
      <c r="F1634" s="6" t="s">
        <v>347</v>
      </c>
      <c r="G1634">
        <v>12</v>
      </c>
      <c r="H1634">
        <v>202212</v>
      </c>
      <c r="I1634" s="8">
        <v>147.43</v>
      </c>
      <c r="J1634" s="8">
        <v>9.2100000000000009</v>
      </c>
      <c r="K1634" s="8">
        <v>8.99</v>
      </c>
      <c r="L1634" s="8">
        <v>9.52</v>
      </c>
      <c r="M1634" s="35" t="str">
        <f>INDEX(YahooDetails[], MATCH(ZACKS_Screener[Ticker], YahooDetails[Ticker],0), 3)</f>
        <v>Utilities</v>
      </c>
      <c r="N1634" s="6" t="str">
        <f>INDEX(YahooDetails[], MATCH(ZACKS_Screener[Ticker], YahooDetails[Ticker],0), 2)</f>
        <v>Utilities—Diversified</v>
      </c>
      <c r="O163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-2.3887079261672162E-2</v>
      </c>
      <c r="P163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5.8954393770856435E-2</v>
      </c>
      <c r="Q1634" s="17">
        <f>IFERROR(ZACKS_Screener[[#This Row],[Price]]/ZACKS_Screener[[#This Row],[EPS1]], "")</f>
        <v>16.399332591768633</v>
      </c>
      <c r="R1634" s="17">
        <f>IFERROR(ZACKS_Screener[[#This Row],[Price]]/ZACKS_Screener[[#This Row],[EPS2]], "")</f>
        <v>15.486344537815128</v>
      </c>
      <c r="S1634" s="17">
        <f>IFERROR(ZACKS_Screener[[#This Row],[PE1]]/(ZACKS_Screener[[#This Row],[EG1]]*100), "")</f>
        <v>-6.8653569622813047</v>
      </c>
      <c r="T1634" s="17">
        <f>IFERROR(ZACKS_Screener[[#This Row],[PE2]]/(ZACKS_Screener[[#This Row],[EG2]]*100), "")</f>
        <v>2.6268346678293995</v>
      </c>
      <c r="U1634"/>
    </row>
    <row r="1635" spans="1:21" x14ac:dyDescent="0.25">
      <c r="A1635" s="20" t="s">
        <v>2743</v>
      </c>
      <c r="B1635" s="34">
        <v>12239.73</v>
      </c>
      <c r="C1635" s="6" t="s">
        <v>2742</v>
      </c>
      <c r="D1635" s="6" t="s">
        <v>22</v>
      </c>
      <c r="E1635" s="6" t="s">
        <v>41</v>
      </c>
      <c r="F1635" s="6" t="s">
        <v>67</v>
      </c>
      <c r="G1635">
        <v>12</v>
      </c>
      <c r="H1635">
        <v>202212</v>
      </c>
      <c r="I1635" s="8">
        <v>131.4</v>
      </c>
      <c r="J1635" s="8">
        <v>-8.0299999999999994</v>
      </c>
      <c r="K1635" s="8">
        <v>-10.88</v>
      </c>
      <c r="L1635" s="8">
        <v>1.84</v>
      </c>
      <c r="M1635" s="35" t="str">
        <f>INDEX(YahooDetails[], MATCH(ZACKS_Screener[Ticker], YahooDetails[Ticker],0), 3)</f>
        <v>Healthcare</v>
      </c>
      <c r="N1635" s="6" t="str">
        <f>INDEX(YahooDetails[], MATCH(ZACKS_Screener[Ticker], YahooDetails[Ticker],0), 2)</f>
        <v>Biotechnology</v>
      </c>
      <c r="O163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-0.35491905354919073</v>
      </c>
      <c r="P163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1635" s="17">
        <f>IFERROR(ZACKS_Screener[[#This Row],[Price]]/ZACKS_Screener[[#This Row],[EPS1]], "")</f>
        <v>-12.07720588235294</v>
      </c>
      <c r="R1635" s="17">
        <f>IFERROR(ZACKS_Screener[[#This Row],[Price]]/ZACKS_Screener[[#This Row],[EPS2]], "")</f>
        <v>71.413043478260875</v>
      </c>
      <c r="S1635" s="17">
        <f>IFERROR(ZACKS_Screener[[#This Row],[PE1]]/(ZACKS_Screener[[#This Row],[EG1]]*100), "")</f>
        <v>0.34028057275541773</v>
      </c>
      <c r="T1635" s="17">
        <f>IFERROR(ZACKS_Screener[[#This Row],[PE2]]/(ZACKS_Screener[[#This Row],[EG2]]*100), "")</f>
        <v>0.71413043478260874</v>
      </c>
      <c r="U1635"/>
    </row>
    <row r="1636" spans="1:21" x14ac:dyDescent="0.25">
      <c r="A1636" s="20" t="s">
        <v>2745</v>
      </c>
      <c r="B1636" s="34">
        <v>5251.58</v>
      </c>
      <c r="C1636" s="6" t="s">
        <v>2744</v>
      </c>
      <c r="D1636" s="6" t="s">
        <v>22</v>
      </c>
      <c r="E1636" s="6" t="s">
        <v>37</v>
      </c>
      <c r="F1636" s="6" t="s">
        <v>550</v>
      </c>
      <c r="G1636">
        <v>12</v>
      </c>
      <c r="H1636">
        <v>202212</v>
      </c>
      <c r="I1636" s="8">
        <v>69.17</v>
      </c>
      <c r="J1636" s="8">
        <v>7.1</v>
      </c>
      <c r="K1636" s="8">
        <v>7.55</v>
      </c>
      <c r="L1636" s="8">
        <v>7.22</v>
      </c>
      <c r="M1636" s="35" t="str">
        <f>INDEX(YahooDetails[], MATCH(ZACKS_Screener[Ticker], YahooDetails[Ticker],0), 3)</f>
        <v>Financial Services</v>
      </c>
      <c r="N1636" s="6" t="str">
        <f>INDEX(YahooDetails[], MATCH(ZACKS_Screener[Ticker], YahooDetails[Ticker],0), 2)</f>
        <v>Banks—Regional</v>
      </c>
      <c r="O163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6.3380281690140872E-2</v>
      </c>
      <c r="P163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-4.3708609271523188E-2</v>
      </c>
      <c r="Q1636" s="17">
        <f>IFERROR(ZACKS_Screener[[#This Row],[Price]]/ZACKS_Screener[[#This Row],[EPS1]], "")</f>
        <v>9.16158940397351</v>
      </c>
      <c r="R1636" s="17">
        <f>IFERROR(ZACKS_Screener[[#This Row],[Price]]/ZACKS_Screener[[#This Row],[EPS2]], "")</f>
        <v>9.5803324099723</v>
      </c>
      <c r="S1636" s="17">
        <f>IFERROR(ZACKS_Screener[[#This Row],[PE1]]/(ZACKS_Screener[[#This Row],[EG1]]*100), "")</f>
        <v>1.4454952170713753</v>
      </c>
      <c r="T1636" s="17">
        <f>IFERROR(ZACKS_Screener[[#This Row],[PE2]]/(ZACKS_Screener[[#This Row],[EG2]]*100), "")</f>
        <v>-2.1918639301603289</v>
      </c>
      <c r="U1636"/>
    </row>
    <row r="1637" spans="1:21" x14ac:dyDescent="0.25">
      <c r="A1637" s="20" t="s">
        <v>2747</v>
      </c>
      <c r="B1637" s="34">
        <v>5693.91</v>
      </c>
      <c r="C1637" s="6" t="s">
        <v>2746</v>
      </c>
      <c r="D1637" s="6" t="s">
        <v>13</v>
      </c>
      <c r="E1637" s="6" t="s">
        <v>26</v>
      </c>
      <c r="F1637" s="6" t="s">
        <v>64</v>
      </c>
      <c r="G1637">
        <v>12</v>
      </c>
      <c r="H1637">
        <v>202212</v>
      </c>
      <c r="I1637" s="8">
        <v>133.44</v>
      </c>
      <c r="J1637" s="8">
        <v>7.76</v>
      </c>
      <c r="K1637" s="8">
        <v>7.21</v>
      </c>
      <c r="L1637" s="8">
        <v>8.19</v>
      </c>
      <c r="M1637" s="35" t="str">
        <f>INDEX(YahooDetails[], MATCH(ZACKS_Screener[Ticker], YahooDetails[Ticker],0), 3)</f>
        <v>Basic Materials</v>
      </c>
      <c r="N1637" s="6" t="str">
        <f>INDEX(YahooDetails[], MATCH(ZACKS_Screener[Ticker], YahooDetails[Ticker],0), 2)</f>
        <v>Lumber &amp; Wood Production</v>
      </c>
      <c r="O163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-7.0876288659793799E-2</v>
      </c>
      <c r="P163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0.13592233009708732</v>
      </c>
      <c r="Q1637" s="17">
        <f>IFERROR(ZACKS_Screener[[#This Row],[Price]]/ZACKS_Screener[[#This Row],[EPS1]], "")</f>
        <v>18.50762829403606</v>
      </c>
      <c r="R1637" s="17">
        <f>IFERROR(ZACKS_Screener[[#This Row],[Price]]/ZACKS_Screener[[#This Row],[EPS2]], "")</f>
        <v>16.293040293040292</v>
      </c>
      <c r="S1637" s="17">
        <f>IFERROR(ZACKS_Screener[[#This Row],[PE1]]/(ZACKS_Screener[[#This Row],[EG1]]*100), "")</f>
        <v>-2.6112581011221789</v>
      </c>
      <c r="T1637" s="17">
        <f>IFERROR(ZACKS_Screener[[#This Row],[PE2]]/(ZACKS_Screener[[#This Row],[EG2]]*100), "")</f>
        <v>1.198702250130822</v>
      </c>
      <c r="U1637"/>
    </row>
    <row r="1638" spans="1:21" x14ac:dyDescent="0.25">
      <c r="A1638" s="20" t="s">
        <v>2749</v>
      </c>
      <c r="B1638" s="34">
        <v>8874.0499999999993</v>
      </c>
      <c r="C1638" s="6" t="s">
        <v>2748</v>
      </c>
      <c r="D1638" s="6" t="s">
        <v>13</v>
      </c>
      <c r="E1638" s="6" t="s">
        <v>223</v>
      </c>
      <c r="F1638" s="6" t="s">
        <v>410</v>
      </c>
      <c r="G1638">
        <v>6</v>
      </c>
      <c r="H1638">
        <v>202206</v>
      </c>
      <c r="I1638" s="8">
        <v>13.96</v>
      </c>
      <c r="J1638" s="8">
        <v>3.08</v>
      </c>
      <c r="K1638" s="8">
        <v>2.8</v>
      </c>
      <c r="L1638" s="8">
        <v>4.26</v>
      </c>
      <c r="M1638" s="35" t="str">
        <f>INDEX(YahooDetails[], MATCH(ZACKS_Screener[Ticker], YahooDetails[Ticker],0), 3)</f>
        <v>Basic Materials</v>
      </c>
      <c r="N1638" s="6" t="str">
        <f>INDEX(YahooDetails[], MATCH(ZACKS_Screener[Ticker], YahooDetails[Ticker],0), 2)</f>
        <v>Specialty Chemicals</v>
      </c>
      <c r="O163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-9.0909090909090981E-2</v>
      </c>
      <c r="P163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0.52142857142857146</v>
      </c>
      <c r="Q1638" s="17">
        <f>IFERROR(ZACKS_Screener[[#This Row],[Price]]/ZACKS_Screener[[#This Row],[EPS1]], "")</f>
        <v>4.9857142857142867</v>
      </c>
      <c r="R1638" s="17">
        <f>IFERROR(ZACKS_Screener[[#This Row],[Price]]/ZACKS_Screener[[#This Row],[EPS2]], "")</f>
        <v>3.2769953051643195</v>
      </c>
      <c r="S1638" s="17">
        <f>IFERROR(ZACKS_Screener[[#This Row],[PE1]]/(ZACKS_Screener[[#This Row],[EG1]]*100), "")</f>
        <v>-0.54842857142857104</v>
      </c>
      <c r="T1638" s="17">
        <f>IFERROR(ZACKS_Screener[[#This Row],[PE2]]/(ZACKS_Screener[[#This Row],[EG2]]*100), "")</f>
        <v>6.2846485304521194E-2</v>
      </c>
      <c r="U1638"/>
    </row>
    <row r="1639" spans="1:21" x14ac:dyDescent="0.25">
      <c r="A1639" s="20" t="s">
        <v>2751</v>
      </c>
      <c r="B1639" s="34">
        <v>14905.04</v>
      </c>
      <c r="C1639" s="6" t="s">
        <v>2750</v>
      </c>
      <c r="D1639" s="6" t="s">
        <v>22</v>
      </c>
      <c r="E1639" s="6" t="s">
        <v>14</v>
      </c>
      <c r="F1639" s="6" t="s">
        <v>95</v>
      </c>
      <c r="G1639">
        <v>12</v>
      </c>
      <c r="H1639">
        <v>202212</v>
      </c>
      <c r="I1639" s="8">
        <v>59.83</v>
      </c>
      <c r="J1639" s="8">
        <v>4.6500000000000004</v>
      </c>
      <c r="K1639" s="8">
        <v>4.7699999999999996</v>
      </c>
      <c r="L1639" s="8">
        <v>5.39</v>
      </c>
      <c r="M1639" s="35" t="str">
        <f>INDEX(YahooDetails[], MATCH(ZACKS_Screener[Ticker], YahooDetails[Ticker],0), 3)</f>
        <v>Technology</v>
      </c>
      <c r="N1639" s="6" t="str">
        <f>INDEX(YahooDetails[], MATCH(ZACKS_Screener[Ticker], YahooDetails[Ticker],0), 2)</f>
        <v>Software—Application</v>
      </c>
      <c r="O163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2.5806451612903056E-2</v>
      </c>
      <c r="P163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0.12997903563941304</v>
      </c>
      <c r="Q1639" s="17">
        <f>IFERROR(ZACKS_Screener[[#This Row],[Price]]/ZACKS_Screener[[#This Row],[EPS1]], "")</f>
        <v>12.542976939203355</v>
      </c>
      <c r="R1639" s="17">
        <f>IFERROR(ZACKS_Screener[[#This Row],[Price]]/ZACKS_Screener[[#This Row],[EPS2]], "")</f>
        <v>11.100185528756958</v>
      </c>
      <c r="S1639" s="17">
        <f>IFERROR(ZACKS_Screener[[#This Row],[PE1]]/(ZACKS_Screener[[#This Row],[EG1]]*100), "")</f>
        <v>4.8604035639413317</v>
      </c>
      <c r="T1639" s="17">
        <f>IFERROR(ZACKS_Screener[[#This Row],[PE2]]/(ZACKS_Screener[[#This Row],[EG2]]*100), "")</f>
        <v>0.85399814471243018</v>
      </c>
      <c r="U1639"/>
    </row>
    <row r="1640" spans="1:21" x14ac:dyDescent="0.25">
      <c r="A1640" s="20" t="s">
        <v>4250</v>
      </c>
      <c r="B1640" s="34">
        <v>2865.49</v>
      </c>
      <c r="C1640" s="6" t="s">
        <v>4249</v>
      </c>
      <c r="D1640" s="6" t="s">
        <v>22</v>
      </c>
      <c r="E1640" s="6" t="s">
        <v>130</v>
      </c>
      <c r="F1640" s="6" t="s">
        <v>482</v>
      </c>
      <c r="G1640">
        <v>12</v>
      </c>
      <c r="H1640">
        <v>202212</v>
      </c>
      <c r="I1640" s="8">
        <v>14.04</v>
      </c>
      <c r="J1640" s="8">
        <v>0.67</v>
      </c>
      <c r="K1640" s="8">
        <v>1.1499999999999999</v>
      </c>
      <c r="L1640" s="8">
        <v>1.06</v>
      </c>
      <c r="M1640" s="35" t="str">
        <f>INDEX(YahooDetails[], MATCH(ZACKS_Screener[Ticker], YahooDetails[Ticker],0), 3)</f>
        <v>Basic Materials</v>
      </c>
      <c r="N1640" s="6" t="str">
        <f>INDEX(YahooDetails[], MATCH(ZACKS_Screener[Ticker], YahooDetails[Ticker],0), 2)</f>
        <v>Gold</v>
      </c>
      <c r="O164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0.71641791044776093</v>
      </c>
      <c r="P164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-7.8260869565217273E-2</v>
      </c>
      <c r="Q1640" s="17">
        <f>IFERROR(ZACKS_Screener[[#This Row],[Price]]/ZACKS_Screener[[#This Row],[EPS1]], "")</f>
        <v>12.208695652173914</v>
      </c>
      <c r="R1640" s="17">
        <f>IFERROR(ZACKS_Screener[[#This Row],[Price]]/ZACKS_Screener[[#This Row],[EPS2]], "")</f>
        <v>13.245283018867923</v>
      </c>
      <c r="S1640" s="17">
        <f>IFERROR(ZACKS_Screener[[#This Row],[PE1]]/(ZACKS_Screener[[#This Row],[EG1]]*100), "")</f>
        <v>0.17041304347826092</v>
      </c>
      <c r="T1640" s="17">
        <f>IFERROR(ZACKS_Screener[[#This Row],[PE2]]/(ZACKS_Screener[[#This Row],[EG2]]*100), "")</f>
        <v>-1.6924528301886814</v>
      </c>
      <c r="U1640"/>
    </row>
    <row r="1641" spans="1:21" x14ac:dyDescent="0.25">
      <c r="A1641" s="20" t="s">
        <v>2753</v>
      </c>
      <c r="B1641" s="34">
        <v>6842.67</v>
      </c>
      <c r="C1641" s="6" t="s">
        <v>2752</v>
      </c>
      <c r="D1641" s="6" t="s">
        <v>13</v>
      </c>
      <c r="E1641" s="6" t="s">
        <v>14</v>
      </c>
      <c r="F1641" s="6" t="s">
        <v>527</v>
      </c>
      <c r="G1641">
        <v>12</v>
      </c>
      <c r="H1641">
        <v>202212</v>
      </c>
      <c r="I1641" s="8">
        <v>44.87</v>
      </c>
      <c r="J1641" s="8">
        <v>3.4</v>
      </c>
      <c r="K1641" s="8">
        <v>3.84</v>
      </c>
      <c r="L1641" s="8">
        <v>4.2300000000000004</v>
      </c>
      <c r="M1641" s="35" t="str">
        <f>INDEX(YahooDetails[], MATCH(ZACKS_Screener[Ticker], YahooDetails[Ticker],0), 3)</f>
        <v>Technology</v>
      </c>
      <c r="N1641" s="6" t="str">
        <f>INDEX(YahooDetails[], MATCH(ZACKS_Screener[Ticker], YahooDetails[Ticker],0), 2)</f>
        <v>Scientific &amp; Technical Instruments</v>
      </c>
      <c r="O164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0.12941176470588234</v>
      </c>
      <c r="P164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0.10156250000000015</v>
      </c>
      <c r="Q1641" s="17">
        <f>IFERROR(ZACKS_Screener[[#This Row],[Price]]/ZACKS_Screener[[#This Row],[EPS1]], "")</f>
        <v>11.684895833333334</v>
      </c>
      <c r="R1641" s="17">
        <f>IFERROR(ZACKS_Screener[[#This Row],[Price]]/ZACKS_Screener[[#This Row],[EPS2]], "")</f>
        <v>10.607565011820329</v>
      </c>
      <c r="S1641" s="17">
        <f>IFERROR(ZACKS_Screener[[#This Row],[PE1]]/(ZACKS_Screener[[#This Row],[EG1]]*100), "")</f>
        <v>0.90292376893939408</v>
      </c>
      <c r="T1641" s="17">
        <f>IFERROR(ZACKS_Screener[[#This Row],[PE2]]/(ZACKS_Screener[[#This Row],[EG2]]*100), "")</f>
        <v>1.0444371703946154</v>
      </c>
      <c r="U1641"/>
    </row>
    <row r="1642" spans="1:21" x14ac:dyDescent="0.25">
      <c r="A1642" s="20" t="s">
        <v>4253</v>
      </c>
      <c r="B1642" s="34">
        <v>2497.86</v>
      </c>
      <c r="C1642" s="6" t="s">
        <v>4252</v>
      </c>
      <c r="D1642" s="6" t="s">
        <v>22</v>
      </c>
      <c r="E1642" s="6" t="s">
        <v>41</v>
      </c>
      <c r="F1642" s="6" t="s">
        <v>45</v>
      </c>
      <c r="G1642">
        <v>12</v>
      </c>
      <c r="H1642">
        <v>202212</v>
      </c>
      <c r="I1642" s="8">
        <v>51.68</v>
      </c>
      <c r="J1642" s="8">
        <v>1.22</v>
      </c>
      <c r="K1642" s="8">
        <v>1.06</v>
      </c>
      <c r="L1642" s="8">
        <v>1.62</v>
      </c>
      <c r="M1642" s="35" t="str">
        <f>INDEX(YahooDetails[], MATCH(ZACKS_Screener[Ticker], YahooDetails[Ticker],0), 3)</f>
        <v>Healthcare</v>
      </c>
      <c r="N1642" s="6" t="str">
        <f>INDEX(YahooDetails[], MATCH(ZACKS_Screener[Ticker], YahooDetails[Ticker],0), 2)</f>
        <v>Medical Instruments &amp; Supplies</v>
      </c>
      <c r="O164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-0.13114754098360648</v>
      </c>
      <c r="P164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0.52830188679245282</v>
      </c>
      <c r="Q1642" s="17">
        <f>IFERROR(ZACKS_Screener[[#This Row],[Price]]/ZACKS_Screener[[#This Row],[EPS1]], "")</f>
        <v>48.75471698113207</v>
      </c>
      <c r="R1642" s="17">
        <f>IFERROR(ZACKS_Screener[[#This Row],[Price]]/ZACKS_Screener[[#This Row],[EPS2]], "")</f>
        <v>31.901234567901231</v>
      </c>
      <c r="S1642" s="17">
        <f>IFERROR(ZACKS_Screener[[#This Row],[PE1]]/(ZACKS_Screener[[#This Row],[EG1]]*100), "")</f>
        <v>-3.717547169811322</v>
      </c>
      <c r="T1642" s="17">
        <f>IFERROR(ZACKS_Screener[[#This Row],[PE2]]/(ZACKS_Screener[[#This Row],[EG2]]*100), "")</f>
        <v>0.60384479717813044</v>
      </c>
      <c r="U1642"/>
    </row>
    <row r="1643" spans="1:21" x14ac:dyDescent="0.25">
      <c r="A1643" s="20" t="s">
        <v>2755</v>
      </c>
      <c r="B1643" s="34">
        <v>6421.69</v>
      </c>
      <c r="C1643" s="6" t="s">
        <v>2754</v>
      </c>
      <c r="D1643" s="6" t="s">
        <v>13</v>
      </c>
      <c r="E1643" s="6" t="s">
        <v>37</v>
      </c>
      <c r="F1643" s="6" t="s">
        <v>250</v>
      </c>
      <c r="G1643">
        <v>12</v>
      </c>
      <c r="H1643">
        <v>202212</v>
      </c>
      <c r="I1643" s="8">
        <v>35.799999999999997</v>
      </c>
      <c r="J1643" s="8">
        <v>2.21</v>
      </c>
      <c r="K1643" s="8">
        <v>2.25</v>
      </c>
      <c r="L1643" s="8">
        <v>2.35</v>
      </c>
      <c r="M1643" s="35" t="str">
        <f>INDEX(YahooDetails[], MATCH(ZACKS_Screener[Ticker], YahooDetails[Ticker],0), 3)</f>
        <v>Real Estate</v>
      </c>
      <c r="N1643" s="6" t="str">
        <f>INDEX(YahooDetails[], MATCH(ZACKS_Screener[Ticker], YahooDetails[Ticker],0), 2)</f>
        <v>REIT—Industrial</v>
      </c>
      <c r="O164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1.8099547511312233E-2</v>
      </c>
      <c r="P164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4.4444444444444481E-2</v>
      </c>
      <c r="Q1643" s="17">
        <f>IFERROR(ZACKS_Screener[[#This Row],[Price]]/ZACKS_Screener[[#This Row],[EPS1]], "")</f>
        <v>15.91111111111111</v>
      </c>
      <c r="R1643" s="17">
        <f>IFERROR(ZACKS_Screener[[#This Row],[Price]]/ZACKS_Screener[[#This Row],[EPS2]], "")</f>
        <v>15.234042553191488</v>
      </c>
      <c r="S1643" s="17">
        <f>IFERROR(ZACKS_Screener[[#This Row],[PE1]]/(ZACKS_Screener[[#This Row],[EG1]]*100), "")</f>
        <v>8.7908888888888796</v>
      </c>
      <c r="T1643" s="17">
        <f>IFERROR(ZACKS_Screener[[#This Row],[PE2]]/(ZACKS_Screener[[#This Row],[EG2]]*100), "")</f>
        <v>3.4276595744680818</v>
      </c>
      <c r="U1643"/>
    </row>
    <row r="1644" spans="1:21" x14ac:dyDescent="0.25">
      <c r="A1644" s="20" t="s">
        <v>2757</v>
      </c>
      <c r="B1644" s="34">
        <v>21070.87</v>
      </c>
      <c r="C1644" s="6" t="s">
        <v>2756</v>
      </c>
      <c r="D1644" s="6" t="s">
        <v>13</v>
      </c>
      <c r="E1644" s="6" t="s">
        <v>41</v>
      </c>
      <c r="F1644" s="6" t="s">
        <v>48</v>
      </c>
      <c r="G1644">
        <v>3</v>
      </c>
      <c r="H1644">
        <v>202303</v>
      </c>
      <c r="I1644" s="8">
        <v>213.59</v>
      </c>
      <c r="J1644" s="8">
        <v>8.1999999999999993</v>
      </c>
      <c r="K1644" s="8">
        <v>8.8000000000000007</v>
      </c>
      <c r="L1644" s="8">
        <v>9.44</v>
      </c>
      <c r="M1644" s="35" t="str">
        <f>INDEX(YahooDetails[], MATCH(ZACKS_Screener[Ticker], YahooDetails[Ticker],0), 3)</f>
        <v>Healthcare</v>
      </c>
      <c r="N1644" s="6" t="str">
        <f>INDEX(YahooDetails[], MATCH(ZACKS_Screener[Ticker], YahooDetails[Ticker],0), 2)</f>
        <v>Medical Devices</v>
      </c>
      <c r="O164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7.3170731707317249E-2</v>
      </c>
      <c r="P164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7.2727272727272585E-2</v>
      </c>
      <c r="Q1644" s="17">
        <f>IFERROR(ZACKS_Screener[[#This Row],[Price]]/ZACKS_Screener[[#This Row],[EPS1]], "")</f>
        <v>24.271590909090907</v>
      </c>
      <c r="R1644" s="17">
        <f>IFERROR(ZACKS_Screener[[#This Row],[Price]]/ZACKS_Screener[[#This Row],[EPS2]], "")</f>
        <v>22.6260593220339</v>
      </c>
      <c r="S1644" s="17">
        <f>IFERROR(ZACKS_Screener[[#This Row],[PE1]]/(ZACKS_Screener[[#This Row],[EG1]]*100), "")</f>
        <v>3.3171174242424164</v>
      </c>
      <c r="T1644" s="17">
        <f>IFERROR(ZACKS_Screener[[#This Row],[PE2]]/(ZACKS_Screener[[#This Row],[EG2]]*100), "")</f>
        <v>3.1110831567796673</v>
      </c>
      <c r="U1644"/>
    </row>
    <row r="1645" spans="1:21" x14ac:dyDescent="0.25">
      <c r="A1645" s="20" t="s">
        <v>4255</v>
      </c>
      <c r="B1645" s="34">
        <v>2673.47</v>
      </c>
      <c r="C1645" s="6" t="s">
        <v>4254</v>
      </c>
      <c r="D1645" s="6" t="s">
        <v>22</v>
      </c>
      <c r="E1645" s="6" t="s">
        <v>37</v>
      </c>
      <c r="F1645" s="6" t="s">
        <v>379</v>
      </c>
      <c r="G1645">
        <v>3</v>
      </c>
      <c r="H1645">
        <v>202303</v>
      </c>
      <c r="I1645" s="8">
        <v>24.47</v>
      </c>
      <c r="J1645" s="8">
        <v>1.24</v>
      </c>
      <c r="K1645" s="8">
        <v>1.3</v>
      </c>
      <c r="L1645" s="8">
        <v>1.75</v>
      </c>
      <c r="M1645" s="35" t="str">
        <f>INDEX(YahooDetails[], MATCH(ZACKS_Screener[Ticker], YahooDetails[Ticker],0), 3)</f>
        <v>Financial Services</v>
      </c>
      <c r="N1645" s="6" t="str">
        <f>INDEX(YahooDetails[], MATCH(ZACKS_Screener[Ticker], YahooDetails[Ticker],0), 2)</f>
        <v>Asset Management</v>
      </c>
      <c r="O164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4.8387096774193589E-2</v>
      </c>
      <c r="P164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0.34615384615384609</v>
      </c>
      <c r="Q1645" s="17">
        <f>IFERROR(ZACKS_Screener[[#This Row],[Price]]/ZACKS_Screener[[#This Row],[EPS1]], "")</f>
        <v>18.823076923076922</v>
      </c>
      <c r="R1645" s="17">
        <f>IFERROR(ZACKS_Screener[[#This Row],[Price]]/ZACKS_Screener[[#This Row],[EPS2]], "")</f>
        <v>13.982857142857142</v>
      </c>
      <c r="S1645" s="17">
        <f>IFERROR(ZACKS_Screener[[#This Row],[PE1]]/(ZACKS_Screener[[#This Row],[EG1]]*100), "")</f>
        <v>3.8901025641025608</v>
      </c>
      <c r="T1645" s="17">
        <f>IFERROR(ZACKS_Screener[[#This Row],[PE2]]/(ZACKS_Screener[[#This Row],[EG2]]*100), "")</f>
        <v>0.40394920634920645</v>
      </c>
      <c r="U1645"/>
    </row>
    <row r="1646" spans="1:21" x14ac:dyDescent="0.25">
      <c r="A1646" s="20" t="s">
        <v>6918</v>
      </c>
      <c r="B1646" s="34">
        <v>2194.02</v>
      </c>
      <c r="C1646" s="6" t="s">
        <v>6917</v>
      </c>
      <c r="D1646" s="6" t="s">
        <v>22</v>
      </c>
      <c r="E1646" s="6" t="s">
        <v>85</v>
      </c>
      <c r="F1646" s="6" t="s">
        <v>1630</v>
      </c>
      <c r="G1646">
        <v>12</v>
      </c>
      <c r="H1646">
        <v>202212</v>
      </c>
      <c r="I1646" s="8">
        <v>7.55</v>
      </c>
      <c r="J1646" s="8">
        <v>0.9</v>
      </c>
      <c r="K1646" s="8">
        <v>0.87</v>
      </c>
      <c r="L1646" s="8">
        <v>1.0900000000000001</v>
      </c>
      <c r="M1646" s="35" t="str">
        <f>INDEX(YahooDetails[], MATCH(ZACKS_Screener[Ticker], YahooDetails[Ticker],0), 3)</f>
        <v>Communication Services</v>
      </c>
      <c r="N1646" s="6" t="str">
        <f>INDEX(YahooDetails[], MATCH(ZACKS_Screener[Ticker], YahooDetails[Ticker],0), 2)</f>
        <v>Advertising Agencies</v>
      </c>
      <c r="O164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-3.3333333333333361E-2</v>
      </c>
      <c r="P164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0.25287356321839088</v>
      </c>
      <c r="Q1646" s="17">
        <f>IFERROR(ZACKS_Screener[[#This Row],[Price]]/ZACKS_Screener[[#This Row],[EPS1]], "")</f>
        <v>8.6781609195402289</v>
      </c>
      <c r="R1646" s="17">
        <f>IFERROR(ZACKS_Screener[[#This Row],[Price]]/ZACKS_Screener[[#This Row],[EPS2]], "")</f>
        <v>6.9266055045871555</v>
      </c>
      <c r="S1646" s="17">
        <f>IFERROR(ZACKS_Screener[[#This Row],[PE1]]/(ZACKS_Screener[[#This Row],[EG1]]*100), "")</f>
        <v>-2.6034482758620663</v>
      </c>
      <c r="T1646" s="17">
        <f>IFERROR(ZACKS_Screener[[#This Row],[PE2]]/(ZACKS_Screener[[#This Row],[EG2]]*100), "")</f>
        <v>0.27391576313594651</v>
      </c>
      <c r="U1646"/>
    </row>
    <row r="1647" spans="1:21" x14ac:dyDescent="0.25">
      <c r="A1647" s="20" t="s">
        <v>2759</v>
      </c>
      <c r="B1647" s="34">
        <v>52882.13</v>
      </c>
      <c r="C1647" s="6" t="s">
        <v>2758</v>
      </c>
      <c r="D1647" s="6" t="s">
        <v>13</v>
      </c>
      <c r="E1647" s="6" t="s">
        <v>107</v>
      </c>
      <c r="F1647" s="6" t="s">
        <v>776</v>
      </c>
      <c r="G1647">
        <v>12</v>
      </c>
      <c r="H1647">
        <v>202212</v>
      </c>
      <c r="I1647" s="8">
        <v>16.88</v>
      </c>
      <c r="J1647" s="8">
        <v>5.6</v>
      </c>
      <c r="K1647" s="8">
        <v>4.91</v>
      </c>
      <c r="L1647" s="8">
        <v>4.8600000000000003</v>
      </c>
      <c r="M1647" s="35" t="str">
        <f>INDEX(YahooDetails[], MATCH(ZACKS_Screener[Ticker], YahooDetails[Ticker],0), 3)</f>
        <v>Consumer Cyclical</v>
      </c>
      <c r="N1647" s="6" t="str">
        <f>INDEX(YahooDetails[], MATCH(ZACKS_Screener[Ticker], YahooDetails[Ticker],0), 2)</f>
        <v>Auto Manufacturers</v>
      </c>
      <c r="O164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-0.12321428571428564</v>
      </c>
      <c r="P164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-1.0183299389002001E-2</v>
      </c>
      <c r="Q1647" s="17">
        <f>IFERROR(ZACKS_Screener[[#This Row],[Price]]/ZACKS_Screener[[#This Row],[EPS1]], "")</f>
        <v>3.4378818737270871</v>
      </c>
      <c r="R1647" s="17">
        <f>IFERROR(ZACKS_Screener[[#This Row],[Price]]/ZACKS_Screener[[#This Row],[EPS2]], "")</f>
        <v>3.4732510288065841</v>
      </c>
      <c r="S1647" s="17">
        <f>IFERROR(ZACKS_Screener[[#This Row],[PE1]]/(ZACKS_Screener[[#This Row],[EG1]]*100), "")</f>
        <v>-0.27901649989669131</v>
      </c>
      <c r="T1647" s="17">
        <f>IFERROR(ZACKS_Screener[[#This Row],[PE2]]/(ZACKS_Screener[[#This Row],[EG2]]*100), "")</f>
        <v>-3.4107325102880774</v>
      </c>
      <c r="U1647"/>
    </row>
    <row r="1648" spans="1:21" x14ac:dyDescent="0.25">
      <c r="A1648" s="20" t="s">
        <v>2761</v>
      </c>
      <c r="B1648" s="34">
        <v>17069.02</v>
      </c>
      <c r="C1648" s="6" t="s">
        <v>2760</v>
      </c>
      <c r="D1648" s="6" t="s">
        <v>22</v>
      </c>
      <c r="E1648" s="6" t="s">
        <v>130</v>
      </c>
      <c r="F1648" s="6" t="s">
        <v>756</v>
      </c>
      <c r="G1648">
        <v>12</v>
      </c>
      <c r="H1648">
        <v>202212</v>
      </c>
      <c r="I1648" s="8">
        <v>100.98</v>
      </c>
      <c r="J1648" s="8">
        <v>22.68</v>
      </c>
      <c r="K1648" s="8">
        <v>16.12</v>
      </c>
      <c r="L1648" s="8">
        <v>10.81</v>
      </c>
      <c r="M1648" s="35" t="str">
        <f>INDEX(YahooDetails[], MATCH(ZACKS_Screener[Ticker], YahooDetails[Ticker],0), 3)</f>
        <v>Basic Materials</v>
      </c>
      <c r="N1648" s="6" t="str">
        <f>INDEX(YahooDetails[], MATCH(ZACKS_Screener[Ticker], YahooDetails[Ticker],0), 2)</f>
        <v>Steel</v>
      </c>
      <c r="O164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-0.28924162257495584</v>
      </c>
      <c r="P164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-0.32940446650124072</v>
      </c>
      <c r="Q1648" s="17">
        <f>IFERROR(ZACKS_Screener[[#This Row],[Price]]/ZACKS_Screener[[#This Row],[EPS1]], "")</f>
        <v>6.2642679900744414</v>
      </c>
      <c r="R1648" s="17">
        <f>IFERROR(ZACKS_Screener[[#This Row],[Price]]/ZACKS_Screener[[#This Row],[EPS2]], "")</f>
        <v>9.3413506012950975</v>
      </c>
      <c r="S1648" s="17">
        <f>IFERROR(ZACKS_Screener[[#This Row],[PE1]]/(ZACKS_Screener[[#This Row],[EG1]]*100), "")</f>
        <v>-0.21657560673001275</v>
      </c>
      <c r="T1648" s="17">
        <f>IFERROR(ZACKS_Screener[[#This Row],[PE2]]/(ZACKS_Screener[[#This Row],[EG2]]*100), "")</f>
        <v>-0.28358299753837468</v>
      </c>
      <c r="U1648"/>
    </row>
    <row r="1649" spans="1:21" x14ac:dyDescent="0.25">
      <c r="A1649" s="20" t="s">
        <v>2763</v>
      </c>
      <c r="B1649" s="34">
        <v>44380.17</v>
      </c>
      <c r="C1649" s="6" t="s">
        <v>2762</v>
      </c>
      <c r="D1649" s="6" t="s">
        <v>13</v>
      </c>
      <c r="E1649" s="6" t="s">
        <v>14</v>
      </c>
      <c r="F1649" s="6" t="s">
        <v>1614</v>
      </c>
      <c r="G1649">
        <v>12</v>
      </c>
      <c r="H1649">
        <v>202212</v>
      </c>
      <c r="I1649" s="8">
        <v>48.86</v>
      </c>
      <c r="J1649" s="8">
        <v>4.1900000000000004</v>
      </c>
      <c r="K1649" s="8">
        <v>4.25</v>
      </c>
      <c r="L1649" s="8">
        <v>3.98</v>
      </c>
      <c r="M1649" s="35" t="str">
        <f>INDEX(YahooDetails[], MATCH(ZACKS_Screener[Ticker], YahooDetails[Ticker],0), 3)</f>
        <v>Technology</v>
      </c>
      <c r="N1649" s="6" t="str">
        <f>INDEX(YahooDetails[], MATCH(ZACKS_Screener[Ticker], YahooDetails[Ticker],0), 2)</f>
        <v>Semiconductors</v>
      </c>
      <c r="O164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1.4319809069212316E-2</v>
      </c>
      <c r="P164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-6.352941176470589E-2</v>
      </c>
      <c r="Q1649" s="17">
        <f>IFERROR(ZACKS_Screener[[#This Row],[Price]]/ZACKS_Screener[[#This Row],[EPS1]], "")</f>
        <v>11.496470588235294</v>
      </c>
      <c r="R1649" s="17">
        <f>IFERROR(ZACKS_Screener[[#This Row],[Price]]/ZACKS_Screener[[#This Row],[EPS2]], "")</f>
        <v>12.276381909547739</v>
      </c>
      <c r="S1649" s="17">
        <f>IFERROR(ZACKS_Screener[[#This Row],[PE1]]/(ZACKS_Screener[[#This Row],[EG1]]*100), "")</f>
        <v>8.0283686274510337</v>
      </c>
      <c r="T1649" s="17">
        <f>IFERROR(ZACKS_Screener[[#This Row],[PE2]]/(ZACKS_Screener[[#This Row],[EG2]]*100), "")</f>
        <v>-1.9323934487251069</v>
      </c>
      <c r="U1649"/>
    </row>
    <row r="1650" spans="1:21" x14ac:dyDescent="0.25">
      <c r="A1650" s="20" t="s">
        <v>2765</v>
      </c>
      <c r="B1650" s="34">
        <v>7011.75</v>
      </c>
      <c r="C1650" s="6" t="s">
        <v>2764</v>
      </c>
      <c r="D1650" s="6" t="s">
        <v>13</v>
      </c>
      <c r="E1650" s="6" t="s">
        <v>85</v>
      </c>
      <c r="F1650" s="6" t="s">
        <v>86</v>
      </c>
      <c r="G1650">
        <v>12</v>
      </c>
      <c r="H1650">
        <v>202212</v>
      </c>
      <c r="I1650" s="8">
        <v>63.14</v>
      </c>
      <c r="J1650" s="8">
        <v>2.31</v>
      </c>
      <c r="K1650" s="8">
        <v>2.58</v>
      </c>
      <c r="L1650" s="8">
        <v>2.92</v>
      </c>
      <c r="M1650" s="35" t="str">
        <f>INDEX(YahooDetails[], MATCH(ZACKS_Screener[Ticker], YahooDetails[Ticker],0), 3)</f>
        <v>Industrials</v>
      </c>
      <c r="N1650" s="6" t="str">
        <f>INDEX(YahooDetails[], MATCH(ZACKS_Screener[Ticker], YahooDetails[Ticker],0), 2)</f>
        <v>Engineering &amp; Construction</v>
      </c>
      <c r="O165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0.11688311688311689</v>
      </c>
      <c r="P165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0.13178294573643404</v>
      </c>
      <c r="Q1650" s="17">
        <f>IFERROR(ZACKS_Screener[[#This Row],[Price]]/ZACKS_Screener[[#This Row],[EPS1]], "")</f>
        <v>24.472868217054263</v>
      </c>
      <c r="R1650" s="17">
        <f>IFERROR(ZACKS_Screener[[#This Row],[Price]]/ZACKS_Screener[[#This Row],[EPS2]], "")</f>
        <v>21.623287671232877</v>
      </c>
      <c r="S1650" s="17">
        <f>IFERROR(ZACKS_Screener[[#This Row],[PE1]]/(ZACKS_Screener[[#This Row],[EG1]]*100), "")</f>
        <v>2.0937898363479754</v>
      </c>
      <c r="T1650" s="17">
        <f>IFERROR(ZACKS_Screener[[#This Row],[PE2]]/(ZACKS_Screener[[#This Row],[EG2]]*100), "")</f>
        <v>1.6408259468170838</v>
      </c>
      <c r="U1650"/>
    </row>
    <row r="1651" spans="1:21" x14ac:dyDescent="0.25">
      <c r="A1651" s="20" t="s">
        <v>2767</v>
      </c>
      <c r="B1651" s="34">
        <v>4434.82</v>
      </c>
      <c r="C1651" s="6" t="s">
        <v>2766</v>
      </c>
      <c r="D1651" s="6" t="s">
        <v>22</v>
      </c>
      <c r="E1651" s="6" t="s">
        <v>14</v>
      </c>
      <c r="F1651" s="6" t="s">
        <v>201</v>
      </c>
      <c r="G1651">
        <v>12</v>
      </c>
      <c r="H1651">
        <v>202212</v>
      </c>
      <c r="I1651" s="8">
        <v>14.19</v>
      </c>
      <c r="J1651" s="8">
        <v>0.33</v>
      </c>
      <c r="K1651" s="8">
        <v>0.7</v>
      </c>
      <c r="L1651" s="8">
        <v>0.84</v>
      </c>
      <c r="M1651" s="35" t="str">
        <f>INDEX(YahooDetails[], MATCH(ZACKS_Screener[Ticker], YahooDetails[Ticker],0), 3)</f>
        <v>Technology</v>
      </c>
      <c r="N1651" s="6" t="str">
        <f>INDEX(YahooDetails[], MATCH(ZACKS_Screener[Ticker], YahooDetails[Ticker],0), 2)</f>
        <v>Software—Infrastructure</v>
      </c>
      <c r="O165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1.1212121212121209</v>
      </c>
      <c r="P165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0.20000000000000004</v>
      </c>
      <c r="Q1651" s="17">
        <f>IFERROR(ZACKS_Screener[[#This Row],[Price]]/ZACKS_Screener[[#This Row],[EPS1]], "")</f>
        <v>20.271428571428572</v>
      </c>
      <c r="R1651" s="17">
        <f>IFERROR(ZACKS_Screener[[#This Row],[Price]]/ZACKS_Screener[[#This Row],[EPS2]], "")</f>
        <v>16.892857142857142</v>
      </c>
      <c r="S1651" s="17">
        <f>IFERROR(ZACKS_Screener[[#This Row],[PE1]]/(ZACKS_Screener[[#This Row],[EG1]]*100), "")</f>
        <v>0.18079922779922786</v>
      </c>
      <c r="T1651" s="17">
        <f>IFERROR(ZACKS_Screener[[#This Row],[PE2]]/(ZACKS_Screener[[#This Row],[EG2]]*100), "")</f>
        <v>0.84464285714285692</v>
      </c>
      <c r="U1651"/>
    </row>
    <row r="1652" spans="1:21" x14ac:dyDescent="0.25">
      <c r="A1652" s="20" t="s">
        <v>4257</v>
      </c>
      <c r="B1652" s="34">
        <v>2468.35</v>
      </c>
      <c r="C1652" s="6" t="s">
        <v>4256</v>
      </c>
      <c r="D1652" s="6" t="s">
        <v>13</v>
      </c>
      <c r="E1652" s="6" t="s">
        <v>23</v>
      </c>
      <c r="F1652" s="6" t="s">
        <v>1162</v>
      </c>
      <c r="G1652">
        <v>12</v>
      </c>
      <c r="H1652">
        <v>202212</v>
      </c>
      <c r="I1652" s="8">
        <v>44.61</v>
      </c>
      <c r="J1652" s="8">
        <v>11.36</v>
      </c>
      <c r="K1652" s="8">
        <v>10.42</v>
      </c>
      <c r="L1652" s="8">
        <v>9.43</v>
      </c>
      <c r="M1652" s="35" t="str">
        <f>INDEX(YahooDetails[], MATCH(ZACKS_Screener[Ticker], YahooDetails[Ticker],0), 3)</f>
        <v>Energy</v>
      </c>
      <c r="N1652" s="6" t="str">
        <f>INDEX(YahooDetails[], MATCH(ZACKS_Screener[Ticker], YahooDetails[Ticker],0), 2)</f>
        <v>Oil &amp; Gas Midstream</v>
      </c>
      <c r="O165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-8.2746478873239396E-2</v>
      </c>
      <c r="P165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-9.5009596928982754E-2</v>
      </c>
      <c r="Q1652" s="17">
        <f>IFERROR(ZACKS_Screener[[#This Row],[Price]]/ZACKS_Screener[[#This Row],[EPS1]], "")</f>
        <v>4.2811900191938577</v>
      </c>
      <c r="R1652" s="17">
        <f>IFERROR(ZACKS_Screener[[#This Row],[Price]]/ZACKS_Screener[[#This Row],[EPS2]], "")</f>
        <v>4.7306468716861083</v>
      </c>
      <c r="S1652" s="17">
        <f>IFERROR(ZACKS_Screener[[#This Row],[PE1]]/(ZACKS_Screener[[#This Row],[EG1]]*100), "")</f>
        <v>-0.51738636827704509</v>
      </c>
      <c r="T1652" s="17">
        <f>IFERROR(ZACKS_Screener[[#This Row],[PE2]]/(ZACKS_Screener[[#This Row],[EG2]]*100), "")</f>
        <v>-0.49791252932292157</v>
      </c>
      <c r="U1652"/>
    </row>
    <row r="1653" spans="1:21" x14ac:dyDescent="0.25">
      <c r="A1653" s="20" t="s">
        <v>2769</v>
      </c>
      <c r="B1653" s="34">
        <v>4062.45</v>
      </c>
      <c r="C1653" s="6" t="s">
        <v>2768</v>
      </c>
      <c r="D1653" s="6" t="s">
        <v>13</v>
      </c>
      <c r="E1653" s="6" t="s">
        <v>223</v>
      </c>
      <c r="F1653" s="6" t="s">
        <v>2770</v>
      </c>
      <c r="G1653">
        <v>12</v>
      </c>
      <c r="H1653">
        <v>202212</v>
      </c>
      <c r="I1653" s="8">
        <v>26.29</v>
      </c>
      <c r="J1653" s="8">
        <v>-7.0000000000000007E-2</v>
      </c>
      <c r="K1653" s="8">
        <v>1.05</v>
      </c>
      <c r="L1653" s="8">
        <v>1.25</v>
      </c>
      <c r="M1653" s="35" t="str">
        <f>INDEX(YahooDetails[], MATCH(ZACKS_Screener[Ticker], YahooDetails[Ticker],0), 3)</f>
        <v>Energy</v>
      </c>
      <c r="N1653" s="6" t="str">
        <f>INDEX(YahooDetails[], MATCH(ZACKS_Screener[Ticker], YahooDetails[Ticker],0), 2)</f>
        <v>Oil &amp; Gas E&amp;P</v>
      </c>
      <c r="O165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65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0.19047619047619044</v>
      </c>
      <c r="Q1653" s="17">
        <f>IFERROR(ZACKS_Screener[[#This Row],[Price]]/ZACKS_Screener[[#This Row],[EPS1]], "")</f>
        <v>25.038095238095238</v>
      </c>
      <c r="R1653" s="17">
        <f>IFERROR(ZACKS_Screener[[#This Row],[Price]]/ZACKS_Screener[[#This Row],[EPS2]], "")</f>
        <v>21.032</v>
      </c>
      <c r="S1653" s="17">
        <f>IFERROR(ZACKS_Screener[[#This Row],[PE1]]/(ZACKS_Screener[[#This Row],[EG1]]*100), "")</f>
        <v>0.25038095238095237</v>
      </c>
      <c r="T1653" s="17">
        <f>IFERROR(ZACKS_Screener[[#This Row],[PE2]]/(ZACKS_Screener[[#This Row],[EG2]]*100), "")</f>
        <v>1.1041800000000002</v>
      </c>
      <c r="U1653"/>
    </row>
    <row r="1654" spans="1:21" x14ac:dyDescent="0.25">
      <c r="A1654" s="20" t="s">
        <v>2772</v>
      </c>
      <c r="B1654" s="34">
        <v>24454.38</v>
      </c>
      <c r="C1654" s="6" t="s">
        <v>2771</v>
      </c>
      <c r="D1654" s="6" t="s">
        <v>13</v>
      </c>
      <c r="E1654" s="6" t="s">
        <v>37</v>
      </c>
      <c r="F1654" s="6" t="s">
        <v>404</v>
      </c>
      <c r="G1654">
        <v>12</v>
      </c>
      <c r="H1654">
        <v>202212</v>
      </c>
      <c r="I1654" s="8">
        <v>73.16</v>
      </c>
      <c r="J1654" s="8">
        <v>7.41</v>
      </c>
      <c r="K1654" s="8">
        <v>7.66</v>
      </c>
      <c r="L1654" s="8">
        <v>8.43</v>
      </c>
      <c r="M1654" s="35" t="str">
        <f>INDEX(YahooDetails[], MATCH(ZACKS_Screener[Ticker], YahooDetails[Ticker],0), 3)</f>
        <v>Financial Services</v>
      </c>
      <c r="N1654" s="6" t="str">
        <f>INDEX(YahooDetails[], MATCH(ZACKS_Screener[Ticker], YahooDetails[Ticker],0), 2)</f>
        <v>Asset Management</v>
      </c>
      <c r="O165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3.3738191632928474E-2</v>
      </c>
      <c r="P165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0.1005221932114882</v>
      </c>
      <c r="Q1654" s="17">
        <f>IFERROR(ZACKS_Screener[[#This Row],[Price]]/ZACKS_Screener[[#This Row],[EPS1]], "")</f>
        <v>9.5509138381201044</v>
      </c>
      <c r="R1654" s="17">
        <f>IFERROR(ZACKS_Screener[[#This Row],[Price]]/ZACKS_Screener[[#This Row],[EPS2]], "")</f>
        <v>8.6785290628706999</v>
      </c>
      <c r="S1654" s="17">
        <f>IFERROR(ZACKS_Screener[[#This Row],[PE1]]/(ZACKS_Screener[[#This Row],[EG1]]*100), "")</f>
        <v>2.8308908616187991</v>
      </c>
      <c r="T1654" s="17">
        <f>IFERROR(ZACKS_Screener[[#This Row],[PE2]]/(ZACKS_Screener[[#This Row],[EG2]]*100), "")</f>
        <v>0.8633445795011635</v>
      </c>
      <c r="U1654"/>
    </row>
    <row r="1655" spans="1:21" x14ac:dyDescent="0.25">
      <c r="A1655" s="20" t="s">
        <v>2774</v>
      </c>
      <c r="B1655" s="34">
        <v>9551.85</v>
      </c>
      <c r="C1655" s="6" t="s">
        <v>2773</v>
      </c>
      <c r="D1655" s="6" t="s">
        <v>13</v>
      </c>
      <c r="E1655" s="6" t="s">
        <v>41</v>
      </c>
      <c r="F1655" s="6" t="s">
        <v>317</v>
      </c>
      <c r="G1655">
        <v>12</v>
      </c>
      <c r="H1655">
        <v>202212</v>
      </c>
      <c r="I1655" s="8">
        <v>32.32</v>
      </c>
      <c r="J1655" s="8">
        <v>0.59</v>
      </c>
      <c r="K1655" s="8">
        <v>0.62</v>
      </c>
      <c r="L1655" s="8">
        <v>0.72</v>
      </c>
      <c r="M1655" s="35" t="str">
        <f>INDEX(YahooDetails[], MATCH(ZACKS_Screener[Ticker], YahooDetails[Ticker],0), 3)</f>
        <v>Healthcare</v>
      </c>
      <c r="N1655" s="6" t="str">
        <f>INDEX(YahooDetails[], MATCH(ZACKS_Screener[Ticker], YahooDetails[Ticker],0), 2)</f>
        <v>Medical Instruments &amp; Supplies</v>
      </c>
      <c r="O165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5.0847457627118689E-2</v>
      </c>
      <c r="P165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0.16129032258064513</v>
      </c>
      <c r="Q1655" s="17">
        <f>IFERROR(ZACKS_Screener[[#This Row],[Price]]/ZACKS_Screener[[#This Row],[EPS1]], "")</f>
        <v>52.12903225806452</v>
      </c>
      <c r="R1655" s="17">
        <f>IFERROR(ZACKS_Screener[[#This Row],[Price]]/ZACKS_Screener[[#This Row],[EPS2]], "")</f>
        <v>44.888888888888893</v>
      </c>
      <c r="S1655" s="17">
        <f>IFERROR(ZACKS_Screener[[#This Row],[PE1]]/(ZACKS_Screener[[#This Row],[EG1]]*100), "")</f>
        <v>10.252043010752681</v>
      </c>
      <c r="T1655" s="17">
        <f>IFERROR(ZACKS_Screener[[#This Row],[PE2]]/(ZACKS_Screener[[#This Row],[EG2]]*100), "")</f>
        <v>2.7831111111111122</v>
      </c>
      <c r="U1655"/>
    </row>
    <row r="1656" spans="1:21" x14ac:dyDescent="0.25">
      <c r="A1656" s="20" t="s">
        <v>2776</v>
      </c>
      <c r="B1656" s="34">
        <v>5989.01</v>
      </c>
      <c r="C1656" s="6" t="s">
        <v>2775</v>
      </c>
      <c r="D1656" s="6" t="s">
        <v>13</v>
      </c>
      <c r="E1656" s="6" t="s">
        <v>37</v>
      </c>
      <c r="F1656" s="6" t="s">
        <v>156</v>
      </c>
      <c r="G1656">
        <v>12</v>
      </c>
      <c r="H1656">
        <v>202212</v>
      </c>
      <c r="I1656" s="8">
        <v>19.190000000000001</v>
      </c>
      <c r="J1656" s="8">
        <v>2.2799999999999998</v>
      </c>
      <c r="K1656" s="8">
        <v>1.89</v>
      </c>
      <c r="L1656" s="8">
        <v>2.04</v>
      </c>
      <c r="M1656" s="35" t="str">
        <f>INDEX(YahooDetails[], MATCH(ZACKS_Screener[Ticker], YahooDetails[Ticker],0), 3)</f>
        <v>Real Estate</v>
      </c>
      <c r="N1656" s="6" t="str">
        <f>INDEX(YahooDetails[], MATCH(ZACKS_Screener[Ticker], YahooDetails[Ticker],0), 2)</f>
        <v>REIT—Mortgage</v>
      </c>
      <c r="O165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-0.17105263157894735</v>
      </c>
      <c r="P165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7.9365079365079444E-2</v>
      </c>
      <c r="Q1656" s="17">
        <f>IFERROR(ZACKS_Screener[[#This Row],[Price]]/ZACKS_Screener[[#This Row],[EPS1]], "")</f>
        <v>10.153439153439155</v>
      </c>
      <c r="R1656" s="17">
        <f>IFERROR(ZACKS_Screener[[#This Row],[Price]]/ZACKS_Screener[[#This Row],[EPS2]], "")</f>
        <v>9.4068627450980404</v>
      </c>
      <c r="S1656" s="17">
        <f>IFERROR(ZACKS_Screener[[#This Row],[PE1]]/(ZACKS_Screener[[#This Row],[EG1]]*100), "")</f>
        <v>-0.59358567358567382</v>
      </c>
      <c r="T1656" s="17">
        <f>IFERROR(ZACKS_Screener[[#This Row],[PE2]]/(ZACKS_Screener[[#This Row],[EG2]]*100), "")</f>
        <v>1.1852647058823518</v>
      </c>
      <c r="U1656"/>
    </row>
    <row r="1657" spans="1:21" x14ac:dyDescent="0.25">
      <c r="A1657" s="20" t="s">
        <v>2778</v>
      </c>
      <c r="B1657" s="34">
        <v>12922.77</v>
      </c>
      <c r="C1657" s="6" t="s">
        <v>2777</v>
      </c>
      <c r="D1657" s="6" t="s">
        <v>22</v>
      </c>
      <c r="E1657" s="6" t="s">
        <v>85</v>
      </c>
      <c r="F1657" s="6" t="s">
        <v>286</v>
      </c>
      <c r="G1657">
        <v>6</v>
      </c>
      <c r="H1657">
        <v>202206</v>
      </c>
      <c r="I1657" s="8">
        <v>62.58</v>
      </c>
      <c r="J1657" s="8">
        <v>8.18</v>
      </c>
      <c r="K1657" s="8">
        <v>0.19</v>
      </c>
      <c r="L1657" s="8">
        <v>2.1800000000000002</v>
      </c>
      <c r="M1657" s="35" t="str">
        <f>INDEX(YahooDetails[], MATCH(ZACKS_Screener[Ticker], YahooDetails[Ticker],0), 3)</f>
        <v>Technology</v>
      </c>
      <c r="N1657" s="6" t="str">
        <f>INDEX(YahooDetails[], MATCH(ZACKS_Screener[Ticker], YahooDetails[Ticker],0), 2)</f>
        <v>Computer Hardware</v>
      </c>
      <c r="O165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-0.97677261613691924</v>
      </c>
      <c r="P165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10.473684210526317</v>
      </c>
      <c r="Q1657" s="17">
        <f>IFERROR(ZACKS_Screener[[#This Row],[Price]]/ZACKS_Screener[[#This Row],[EPS1]], "")</f>
        <v>329.36842105263156</v>
      </c>
      <c r="R1657" s="17">
        <f>IFERROR(ZACKS_Screener[[#This Row],[Price]]/ZACKS_Screener[[#This Row],[EPS2]], "")</f>
        <v>28.706422018348622</v>
      </c>
      <c r="S1657" s="17">
        <f>IFERROR(ZACKS_Screener[[#This Row],[PE1]]/(ZACKS_Screener[[#This Row],[EG1]]*100), "")</f>
        <v>-3.3720071141558527</v>
      </c>
      <c r="T1657" s="17">
        <f>IFERROR(ZACKS_Screener[[#This Row],[PE2]]/(ZACKS_Screener[[#This Row],[EG2]]*100), "")</f>
        <v>2.7408141625558984E-2</v>
      </c>
      <c r="U1657"/>
    </row>
    <row r="1658" spans="1:21" x14ac:dyDescent="0.25">
      <c r="A1658" s="20" t="s">
        <v>2780</v>
      </c>
      <c r="B1658" s="34">
        <v>44666.49</v>
      </c>
      <c r="C1658" s="6" t="s">
        <v>2779</v>
      </c>
      <c r="D1658" s="6" t="s">
        <v>13</v>
      </c>
      <c r="E1658" s="6" t="s">
        <v>51</v>
      </c>
      <c r="F1658" s="6" t="s">
        <v>52</v>
      </c>
      <c r="G1658">
        <v>2</v>
      </c>
      <c r="H1658">
        <v>202302</v>
      </c>
      <c r="I1658" s="8">
        <v>243.74</v>
      </c>
      <c r="J1658" s="8">
        <v>10.65</v>
      </c>
      <c r="K1658" s="8">
        <v>11.61</v>
      </c>
      <c r="L1658" s="8">
        <v>13.29</v>
      </c>
      <c r="M1658" s="35" t="str">
        <f>INDEX(YahooDetails[], MATCH(ZACKS_Screener[Ticker], YahooDetails[Ticker],0), 3)</f>
        <v>Consumer Defensive</v>
      </c>
      <c r="N1658" s="6" t="str">
        <f>INDEX(YahooDetails[], MATCH(ZACKS_Screener[Ticker], YahooDetails[Ticker],0), 2)</f>
        <v>Beverages—Wineries &amp; Distilleries</v>
      </c>
      <c r="O165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9.0140845070422443E-2</v>
      </c>
      <c r="P165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0.14470284237726097</v>
      </c>
      <c r="Q1658" s="17">
        <f>IFERROR(ZACKS_Screener[[#This Row],[Price]]/ZACKS_Screener[[#This Row],[EPS1]], "")</f>
        <v>20.99397071490095</v>
      </c>
      <c r="R1658" s="17">
        <f>IFERROR(ZACKS_Screener[[#This Row],[Price]]/ZACKS_Screener[[#This Row],[EPS2]], "")</f>
        <v>18.34010534236268</v>
      </c>
      <c r="S1658" s="17">
        <f>IFERROR(ZACKS_Screener[[#This Row],[PE1]]/(ZACKS_Screener[[#This Row],[EG1]]*100), "")</f>
        <v>2.3290186261843262</v>
      </c>
      <c r="T1658" s="17">
        <f>IFERROR(ZACKS_Screener[[#This Row],[PE2]]/(ZACKS_Screener[[#This Row],[EG2]]*100), "")</f>
        <v>1.2674322799097066</v>
      </c>
      <c r="U1658"/>
    </row>
    <row r="1659" spans="1:21" x14ac:dyDescent="0.25">
      <c r="A1659" s="20" t="s">
        <v>2782</v>
      </c>
      <c r="B1659" s="34">
        <v>37984.81</v>
      </c>
      <c r="C1659" s="6" t="s">
        <v>2781</v>
      </c>
      <c r="D1659" s="6" t="s">
        <v>13</v>
      </c>
      <c r="E1659" s="6" t="s">
        <v>223</v>
      </c>
      <c r="F1659" s="6" t="s">
        <v>886</v>
      </c>
      <c r="G1659">
        <v>12</v>
      </c>
      <c r="H1659">
        <v>202212</v>
      </c>
      <c r="I1659" s="8">
        <v>29.09</v>
      </c>
      <c r="J1659" s="8">
        <v>6.42</v>
      </c>
      <c r="K1659" s="8">
        <v>3.75</v>
      </c>
      <c r="L1659" s="8">
        <v>3.9</v>
      </c>
      <c r="M1659" s="35" t="str">
        <f>INDEX(YahooDetails[], MATCH(ZACKS_Screener[Ticker], YahooDetails[Ticker],0), 3)</f>
        <v>Energy</v>
      </c>
      <c r="N1659" s="6" t="str">
        <f>INDEX(YahooDetails[], MATCH(ZACKS_Screener[Ticker], YahooDetails[Ticker],0), 2)</f>
        <v>Oil &amp; Gas Integrated</v>
      </c>
      <c r="O165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-0.41588785046728971</v>
      </c>
      <c r="P165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3.9999999999999973E-2</v>
      </c>
      <c r="Q1659" s="17">
        <f>IFERROR(ZACKS_Screener[[#This Row],[Price]]/ZACKS_Screener[[#This Row],[EPS1]], "")</f>
        <v>7.7573333333333334</v>
      </c>
      <c r="R1659" s="17">
        <f>IFERROR(ZACKS_Screener[[#This Row],[Price]]/ZACKS_Screener[[#This Row],[EPS2]], "")</f>
        <v>7.4589743589743591</v>
      </c>
      <c r="S1659" s="17">
        <f>IFERROR(ZACKS_Screener[[#This Row],[PE1]]/(ZACKS_Screener[[#This Row],[EG1]]*100), "")</f>
        <v>-0.18652464419475656</v>
      </c>
      <c r="T1659" s="17">
        <f>IFERROR(ZACKS_Screener[[#This Row],[PE2]]/(ZACKS_Screener[[#This Row],[EG2]]*100), "")</f>
        <v>1.8647435897435911</v>
      </c>
      <c r="U1659"/>
    </row>
    <row r="1660" spans="1:21" x14ac:dyDescent="0.25">
      <c r="A1660" s="20" t="s">
        <v>2784</v>
      </c>
      <c r="B1660" s="34">
        <v>16615.95</v>
      </c>
      <c r="C1660" s="6" t="s">
        <v>2783</v>
      </c>
      <c r="D1660" s="6" t="s">
        <v>13</v>
      </c>
      <c r="E1660" s="6" t="s">
        <v>37</v>
      </c>
      <c r="F1660" s="6" t="s">
        <v>168</v>
      </c>
      <c r="G1660">
        <v>12</v>
      </c>
      <c r="H1660">
        <v>202212</v>
      </c>
      <c r="I1660" s="8">
        <v>133.56</v>
      </c>
      <c r="J1660" s="8">
        <v>7.35</v>
      </c>
      <c r="K1660" s="8">
        <v>7.34</v>
      </c>
      <c r="L1660" s="8">
        <v>7.82</v>
      </c>
      <c r="M1660" s="35" t="str">
        <f>INDEX(YahooDetails[], MATCH(ZACKS_Screener[Ticker], YahooDetails[Ticker],0), 3)</f>
        <v>Real Estate</v>
      </c>
      <c r="N1660" s="6" t="str">
        <f>INDEX(YahooDetails[], MATCH(ZACKS_Screener[Ticker], YahooDetails[Ticker],0), 2)</f>
        <v>REIT—Residential</v>
      </c>
      <c r="O166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-1.3605442176870459E-3</v>
      </c>
      <c r="P166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6.5395095367847475E-2</v>
      </c>
      <c r="Q1660" s="17">
        <f>IFERROR(ZACKS_Screener[[#This Row],[Price]]/ZACKS_Screener[[#This Row],[EPS1]], "")</f>
        <v>18.196185286103542</v>
      </c>
      <c r="R1660" s="17">
        <f>IFERROR(ZACKS_Screener[[#This Row],[Price]]/ZACKS_Screener[[#This Row],[EPS2]], "")</f>
        <v>17.07928388746803</v>
      </c>
      <c r="S1660" s="17">
        <f>IFERROR(ZACKS_Screener[[#This Row],[PE1]]/(ZACKS_Screener[[#This Row],[EG1]]*100), "")</f>
        <v>-133.74196185286388</v>
      </c>
      <c r="T1660" s="17">
        <f>IFERROR(ZACKS_Screener[[#This Row],[PE2]]/(ZACKS_Screener[[#This Row],[EG2]]*100), "")</f>
        <v>2.6117071611253171</v>
      </c>
      <c r="U1660"/>
    </row>
    <row r="1661" spans="1:21" x14ac:dyDescent="0.25">
      <c r="A1661" s="20" t="s">
        <v>2786</v>
      </c>
      <c r="B1661" s="34">
        <v>4028.31</v>
      </c>
      <c r="C1661" s="6" t="s">
        <v>2785</v>
      </c>
      <c r="D1661" s="6" t="s">
        <v>13</v>
      </c>
      <c r="E1661" s="6" t="s">
        <v>26</v>
      </c>
      <c r="F1661" s="6" t="s">
        <v>908</v>
      </c>
      <c r="G1661">
        <v>12</v>
      </c>
      <c r="H1661">
        <v>202212</v>
      </c>
      <c r="I1661" s="8">
        <v>33.9</v>
      </c>
      <c r="J1661" s="8">
        <v>1.27</v>
      </c>
      <c r="K1661" s="8">
        <v>1.48</v>
      </c>
      <c r="L1661" s="8">
        <v>1.77</v>
      </c>
      <c r="M1661" s="35" t="str">
        <f>INDEX(YahooDetails[], MATCH(ZACKS_Screener[Ticker], YahooDetails[Ticker],0), 3)</f>
        <v>Basic Materials</v>
      </c>
      <c r="N1661" s="6" t="str">
        <f>INDEX(YahooDetails[], MATCH(ZACKS_Screener[Ticker], YahooDetails[Ticker],0), 2)</f>
        <v>Building Materials</v>
      </c>
      <c r="O166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0.16535433070866137</v>
      </c>
      <c r="P166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0.19594594594594597</v>
      </c>
      <c r="Q1661" s="17">
        <f>IFERROR(ZACKS_Screener[[#This Row],[Price]]/ZACKS_Screener[[#This Row],[EPS1]], "")</f>
        <v>22.905405405405403</v>
      </c>
      <c r="R1661" s="17">
        <f>IFERROR(ZACKS_Screener[[#This Row],[Price]]/ZACKS_Screener[[#This Row],[EPS2]], "")</f>
        <v>19.152542372881356</v>
      </c>
      <c r="S1661" s="17">
        <f>IFERROR(ZACKS_Screener[[#This Row],[PE1]]/(ZACKS_Screener[[#This Row],[EG1]]*100), "")</f>
        <v>1.3852316602316606</v>
      </c>
      <c r="T1661" s="17">
        <f>IFERROR(ZACKS_Screener[[#This Row],[PE2]]/(ZACKS_Screener[[#This Row],[EG2]]*100), "")</f>
        <v>0.97744009351256567</v>
      </c>
      <c r="U1661"/>
    </row>
    <row r="1662" spans="1:21" x14ac:dyDescent="0.25">
      <c r="A1662" s="20" t="s">
        <v>2788</v>
      </c>
      <c r="B1662" s="34">
        <v>4454.8999999999996</v>
      </c>
      <c r="C1662" s="6" t="s">
        <v>2787</v>
      </c>
      <c r="D1662" s="6" t="s">
        <v>13</v>
      </c>
      <c r="E1662" s="6" t="s">
        <v>223</v>
      </c>
      <c r="F1662" s="6" t="s">
        <v>2789</v>
      </c>
      <c r="G1662">
        <v>12</v>
      </c>
      <c r="H1662">
        <v>202212</v>
      </c>
      <c r="I1662" s="8">
        <v>44.34</v>
      </c>
      <c r="J1662" s="8">
        <v>4.68</v>
      </c>
      <c r="K1662" s="8">
        <v>4.09</v>
      </c>
      <c r="L1662" s="8">
        <v>3.66</v>
      </c>
      <c r="M1662" s="35" t="str">
        <f>INDEX(YahooDetails[], MATCH(ZACKS_Screener[Ticker], YahooDetails[Ticker],0), 3)</f>
        <v>Energy</v>
      </c>
      <c r="N1662" s="6" t="str">
        <f>INDEX(YahooDetails[], MATCH(ZACKS_Screener[Ticker], YahooDetails[Ticker],0), 2)</f>
        <v>Oil &amp; Gas Refining &amp; Marketing</v>
      </c>
      <c r="O166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-0.12606837606837604</v>
      </c>
      <c r="P166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-0.10513447432762829</v>
      </c>
      <c r="Q1662" s="17">
        <f>IFERROR(ZACKS_Screener[[#This Row],[Price]]/ZACKS_Screener[[#This Row],[EPS1]], "")</f>
        <v>10.841075794621029</v>
      </c>
      <c r="R1662" s="17">
        <f>IFERROR(ZACKS_Screener[[#This Row],[Price]]/ZACKS_Screener[[#This Row],[EPS2]], "")</f>
        <v>12.114754098360656</v>
      </c>
      <c r="S1662" s="17">
        <f>IFERROR(ZACKS_Screener[[#This Row],[PE1]]/(ZACKS_Screener[[#This Row],[EG1]]*100), "")</f>
        <v>-0.85993618167502428</v>
      </c>
      <c r="T1662" s="17">
        <f>IFERROR(ZACKS_Screener[[#This Row],[PE2]]/(ZACKS_Screener[[#This Row],[EG2]]*100), "")</f>
        <v>-1.1523103316812817</v>
      </c>
      <c r="U1662"/>
    </row>
    <row r="1663" spans="1:21" x14ac:dyDescent="0.25">
      <c r="A1663" s="20" t="s">
        <v>2791</v>
      </c>
      <c r="B1663" s="34">
        <v>13381.22</v>
      </c>
      <c r="C1663" s="6" t="s">
        <v>2790</v>
      </c>
      <c r="D1663" s="6" t="s">
        <v>13</v>
      </c>
      <c r="E1663" s="6" t="s">
        <v>130</v>
      </c>
      <c r="F1663" s="6" t="s">
        <v>1625</v>
      </c>
      <c r="G1663">
        <v>12</v>
      </c>
      <c r="H1663">
        <v>202212</v>
      </c>
      <c r="I1663" s="8">
        <v>9.83</v>
      </c>
      <c r="J1663" s="8">
        <v>3.4</v>
      </c>
      <c r="K1663" s="8">
        <v>2.13</v>
      </c>
      <c r="L1663" s="8">
        <v>1.68</v>
      </c>
      <c r="M1663" s="35" t="str">
        <f>INDEX(YahooDetails[], MATCH(ZACKS_Screener[Ticker], YahooDetails[Ticker],0), 3)</f>
        <v>Basic Materials</v>
      </c>
      <c r="N1663" s="6" t="str">
        <f>INDEX(YahooDetails[], MATCH(ZACKS_Screener[Ticker], YahooDetails[Ticker],0), 2)</f>
        <v>Paper &amp; Paper Products</v>
      </c>
      <c r="O166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-0.37352941176470589</v>
      </c>
      <c r="P166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-0.21126760563380281</v>
      </c>
      <c r="Q1663" s="17">
        <f>IFERROR(ZACKS_Screener[[#This Row],[Price]]/ZACKS_Screener[[#This Row],[EPS1]], "")</f>
        <v>4.615023474178404</v>
      </c>
      <c r="R1663" s="17">
        <f>IFERROR(ZACKS_Screener[[#This Row],[Price]]/ZACKS_Screener[[#This Row],[EPS2]], "")</f>
        <v>5.8511904761904763</v>
      </c>
      <c r="S1663" s="17">
        <f>IFERROR(ZACKS_Screener[[#This Row],[PE1]]/(ZACKS_Screener[[#This Row],[EG1]]*100), "")</f>
        <v>-0.12355180954493365</v>
      </c>
      <c r="T1663" s="17">
        <f>IFERROR(ZACKS_Screener[[#This Row],[PE2]]/(ZACKS_Screener[[#This Row],[EG2]]*100), "")</f>
        <v>-0.27695634920634921</v>
      </c>
      <c r="U1663"/>
    </row>
    <row r="1664" spans="1:21" x14ac:dyDescent="0.25">
      <c r="A1664" s="20" t="s">
        <v>2793</v>
      </c>
      <c r="B1664" s="34">
        <v>10971.58</v>
      </c>
      <c r="C1664" s="6" t="s">
        <v>2792</v>
      </c>
      <c r="D1664" s="6" t="s">
        <v>22</v>
      </c>
      <c r="E1664" s="6" t="s">
        <v>41</v>
      </c>
      <c r="F1664" s="6" t="s">
        <v>48</v>
      </c>
      <c r="G1664">
        <v>12</v>
      </c>
      <c r="H1664">
        <v>202212</v>
      </c>
      <c r="I1664" s="8">
        <v>299.77</v>
      </c>
      <c r="J1664" s="8">
        <v>5.7</v>
      </c>
      <c r="K1664" s="8">
        <v>3.97</v>
      </c>
      <c r="L1664" s="8">
        <v>4.97</v>
      </c>
      <c r="M1664" s="35" t="str">
        <f>INDEX(YahooDetails[], MATCH(ZACKS_Screener[Ticker], YahooDetails[Ticker],0), 3)</f>
        <v>Healthcare</v>
      </c>
      <c r="N1664" s="6" t="str">
        <f>INDEX(YahooDetails[], MATCH(ZACKS_Screener[Ticker], YahooDetails[Ticker],0), 2)</f>
        <v>Medical Devices</v>
      </c>
      <c r="O166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-0.30350877192982456</v>
      </c>
      <c r="P166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0.25188916876574297</v>
      </c>
      <c r="Q1664" s="17">
        <f>IFERROR(ZACKS_Screener[[#This Row],[Price]]/ZACKS_Screener[[#This Row],[EPS1]], "")</f>
        <v>75.508816120906786</v>
      </c>
      <c r="R1664" s="17">
        <f>IFERROR(ZACKS_Screener[[#This Row],[Price]]/ZACKS_Screener[[#This Row],[EPS2]], "")</f>
        <v>60.315895372233399</v>
      </c>
      <c r="S1664" s="17">
        <f>IFERROR(ZACKS_Screener[[#This Row],[PE1]]/(ZACKS_Screener[[#This Row],[EG1]]*100), "")</f>
        <v>-2.4878627276830558</v>
      </c>
      <c r="T1664" s="17">
        <f>IFERROR(ZACKS_Screener[[#This Row],[PE2]]/(ZACKS_Screener[[#This Row],[EG2]]*100), "")</f>
        <v>2.3945410462776668</v>
      </c>
      <c r="U1664"/>
    </row>
    <row r="1665" spans="1:21" x14ac:dyDescent="0.25">
      <c r="A1665" s="20" t="s">
        <v>2795</v>
      </c>
      <c r="B1665" s="34">
        <v>13687.89</v>
      </c>
      <c r="C1665" s="6" t="s">
        <v>2794</v>
      </c>
      <c r="D1665" s="6" t="s">
        <v>13</v>
      </c>
      <c r="E1665" s="6" t="s">
        <v>18</v>
      </c>
      <c r="F1665" s="6" t="s">
        <v>1801</v>
      </c>
      <c r="G1665">
        <v>12</v>
      </c>
      <c r="H1665">
        <v>202212</v>
      </c>
      <c r="I1665" s="8">
        <v>89.38</v>
      </c>
      <c r="J1665" s="8">
        <v>4.62</v>
      </c>
      <c r="K1665" s="8">
        <v>0.88</v>
      </c>
      <c r="L1665" s="8">
        <v>4.79</v>
      </c>
      <c r="M1665" s="35" t="str">
        <f>INDEX(YahooDetails[], MATCH(ZACKS_Screener[Ticker], YahooDetails[Ticker],0), 3)</f>
        <v>Industrials</v>
      </c>
      <c r="N1665" s="6" t="str">
        <f>INDEX(YahooDetails[], MATCH(ZACKS_Screener[Ticker], YahooDetails[Ticker],0), 2)</f>
        <v>Tools &amp; Accessories</v>
      </c>
      <c r="O166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-0.80952380952380953</v>
      </c>
      <c r="P166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4.4431818181818183</v>
      </c>
      <c r="Q1665" s="17">
        <f>IFERROR(ZACKS_Screener[[#This Row],[Price]]/ZACKS_Screener[[#This Row],[EPS1]], "")</f>
        <v>101.56818181818181</v>
      </c>
      <c r="R1665" s="17">
        <f>IFERROR(ZACKS_Screener[[#This Row],[Price]]/ZACKS_Screener[[#This Row],[EPS2]], "")</f>
        <v>18.659707724425886</v>
      </c>
      <c r="S1665" s="17">
        <f>IFERROR(ZACKS_Screener[[#This Row],[PE1]]/(ZACKS_Screener[[#This Row],[EG1]]*100), "")</f>
        <v>-1.2546657754010695</v>
      </c>
      <c r="T1665" s="17">
        <f>IFERROR(ZACKS_Screener[[#This Row],[PE2]]/(ZACKS_Screener[[#This Row],[EG2]]*100), "")</f>
        <v>4.199627313937284E-2</v>
      </c>
      <c r="U1665"/>
    </row>
    <row r="1666" spans="1:21" x14ac:dyDescent="0.25">
      <c r="A1666" s="20" t="s">
        <v>2797</v>
      </c>
      <c r="B1666" s="34">
        <v>17077.3</v>
      </c>
      <c r="C1666" s="6" t="s">
        <v>2796</v>
      </c>
      <c r="D1666" s="6" t="s">
        <v>22</v>
      </c>
      <c r="E1666" s="6" t="s">
        <v>14</v>
      </c>
      <c r="F1666" s="6" t="s">
        <v>2455</v>
      </c>
      <c r="G1666">
        <v>9</v>
      </c>
      <c r="H1666">
        <v>202209</v>
      </c>
      <c r="I1666" s="8">
        <v>107.3</v>
      </c>
      <c r="J1666" s="8">
        <v>11.24</v>
      </c>
      <c r="K1666" s="8">
        <v>8.34</v>
      </c>
      <c r="L1666" s="8">
        <v>9.01</v>
      </c>
      <c r="M1666" s="35" t="str">
        <f>INDEX(YahooDetails[], MATCH(ZACKS_Screener[Ticker], YahooDetails[Ticker],0), 3)</f>
        <v>Technology</v>
      </c>
      <c r="N1666" s="6" t="str">
        <f>INDEX(YahooDetails[], MATCH(ZACKS_Screener[Ticker], YahooDetails[Ticker],0), 2)</f>
        <v>Semiconductors</v>
      </c>
      <c r="O166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-0.25800711743772242</v>
      </c>
      <c r="P166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8.0335731414868092E-2</v>
      </c>
      <c r="Q1666" s="17">
        <f>IFERROR(ZACKS_Screener[[#This Row],[Price]]/ZACKS_Screener[[#This Row],[EPS1]], "")</f>
        <v>12.865707434052757</v>
      </c>
      <c r="R1666" s="17">
        <f>IFERROR(ZACKS_Screener[[#This Row],[Price]]/ZACKS_Screener[[#This Row],[EPS2]], "")</f>
        <v>11.90899001109878</v>
      </c>
      <c r="S1666" s="17">
        <f>IFERROR(ZACKS_Screener[[#This Row],[PE1]]/(ZACKS_Screener[[#This Row],[EG1]]*100), "")</f>
        <v>-0.49865707434052753</v>
      </c>
      <c r="T1666" s="17">
        <f>IFERROR(ZACKS_Screener[[#This Row],[PE2]]/(ZACKS_Screener[[#This Row],[EG2]]*100), "")</f>
        <v>1.4824026372024455</v>
      </c>
      <c r="U1666"/>
    </row>
    <row r="1667" spans="1:21" x14ac:dyDescent="0.25">
      <c r="A1667" s="20" t="s">
        <v>2799</v>
      </c>
      <c r="B1667" s="34">
        <v>5990.9</v>
      </c>
      <c r="C1667" s="6" t="s">
        <v>2798</v>
      </c>
      <c r="D1667" s="6" t="s">
        <v>13</v>
      </c>
      <c r="E1667" s="6" t="s">
        <v>223</v>
      </c>
      <c r="F1667" s="6" t="s">
        <v>270</v>
      </c>
      <c r="G1667">
        <v>12</v>
      </c>
      <c r="H1667">
        <v>202212</v>
      </c>
      <c r="I1667" s="8">
        <v>5.44</v>
      </c>
      <c r="J1667" s="8">
        <v>1.33</v>
      </c>
      <c r="K1667" s="8">
        <v>0.81</v>
      </c>
      <c r="L1667" s="8">
        <v>1.21</v>
      </c>
      <c r="M1667" s="35" t="str">
        <f>INDEX(YahooDetails[], MATCH(ZACKS_Screener[Ticker], YahooDetails[Ticker],0), 3)</f>
        <v>Energy</v>
      </c>
      <c r="N1667" s="6" t="str">
        <f>INDEX(YahooDetails[], MATCH(ZACKS_Screener[Ticker], YahooDetails[Ticker],0), 2)</f>
        <v>Oil &amp; Gas E&amp;P</v>
      </c>
      <c r="O166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-0.39097744360902253</v>
      </c>
      <c r="P166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0.49382716049382702</v>
      </c>
      <c r="Q1667" s="17">
        <f>IFERROR(ZACKS_Screener[[#This Row],[Price]]/ZACKS_Screener[[#This Row],[EPS1]], "")</f>
        <v>6.716049382716049</v>
      </c>
      <c r="R1667" s="17">
        <f>IFERROR(ZACKS_Screener[[#This Row],[Price]]/ZACKS_Screener[[#This Row],[EPS2]], "")</f>
        <v>4.4958677685950414</v>
      </c>
      <c r="S1667" s="17">
        <f>IFERROR(ZACKS_Screener[[#This Row],[PE1]]/(ZACKS_Screener[[#This Row],[EG1]]*100), "")</f>
        <v>-0.1717758784425451</v>
      </c>
      <c r="T1667" s="17">
        <f>IFERROR(ZACKS_Screener[[#This Row],[PE2]]/(ZACKS_Screener[[#This Row],[EG2]]*100), "")</f>
        <v>9.1041322314049614E-2</v>
      </c>
      <c r="U1667"/>
    </row>
    <row r="1668" spans="1:21" x14ac:dyDescent="0.25">
      <c r="A1668" s="20" t="s">
        <v>2801</v>
      </c>
      <c r="B1668" s="34">
        <v>4570.5</v>
      </c>
      <c r="C1668" s="6" t="s">
        <v>2800</v>
      </c>
      <c r="D1668" s="6" t="s">
        <v>13</v>
      </c>
      <c r="E1668" s="6" t="s">
        <v>118</v>
      </c>
      <c r="F1668" s="6" t="s">
        <v>347</v>
      </c>
      <c r="G1668">
        <v>12</v>
      </c>
      <c r="H1668">
        <v>202212</v>
      </c>
      <c r="I1668" s="8">
        <v>64.069999999999993</v>
      </c>
      <c r="J1668" s="8">
        <v>3</v>
      </c>
      <c r="K1668" s="8">
        <v>3.33</v>
      </c>
      <c r="L1668" s="8">
        <v>3.3</v>
      </c>
      <c r="M1668" s="35" t="str">
        <f>INDEX(YahooDetails[], MATCH(ZACKS_Screener[Ticker], YahooDetails[Ticker],0), 3)</f>
        <v>Utilities</v>
      </c>
      <c r="N1668" s="6" t="str">
        <f>INDEX(YahooDetails[], MATCH(ZACKS_Screener[Ticker], YahooDetails[Ticker],0), 2)</f>
        <v>Utilities—Regulated Gas</v>
      </c>
      <c r="O166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0.11000000000000003</v>
      </c>
      <c r="P166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-9.0090090090090835E-3</v>
      </c>
      <c r="Q1668" s="17">
        <f>IFERROR(ZACKS_Screener[[#This Row],[Price]]/ZACKS_Screener[[#This Row],[EPS1]], "")</f>
        <v>19.240240240240237</v>
      </c>
      <c r="R1668" s="17">
        <f>IFERROR(ZACKS_Screener[[#This Row],[Price]]/ZACKS_Screener[[#This Row],[EPS2]], "")</f>
        <v>19.415151515151514</v>
      </c>
      <c r="S1668" s="17">
        <f>IFERROR(ZACKS_Screener[[#This Row],[PE1]]/(ZACKS_Screener[[#This Row],[EG1]]*100), "")</f>
        <v>1.7491127491127483</v>
      </c>
      <c r="T1668" s="17">
        <f>IFERROR(ZACKS_Screener[[#This Row],[PE2]]/(ZACKS_Screener[[#This Row],[EG2]]*100), "")</f>
        <v>-21.550818181818002</v>
      </c>
      <c r="U1668"/>
    </row>
    <row r="1669" spans="1:21" x14ac:dyDescent="0.25">
      <c r="A1669" s="20" t="s">
        <v>2803</v>
      </c>
      <c r="B1669" s="34">
        <v>3086.8</v>
      </c>
      <c r="C1669" s="6" t="s">
        <v>2802</v>
      </c>
      <c r="D1669" s="6" t="s">
        <v>13</v>
      </c>
      <c r="E1669" s="6" t="s">
        <v>130</v>
      </c>
      <c r="F1669" s="6" t="s">
        <v>323</v>
      </c>
      <c r="G1669">
        <v>12</v>
      </c>
      <c r="H1669">
        <v>202212</v>
      </c>
      <c r="I1669" s="8">
        <v>73.069999999999993</v>
      </c>
      <c r="J1669" s="8">
        <v>3.29</v>
      </c>
      <c r="M1669" s="35" t="str">
        <f>INDEX(YahooDetails[], MATCH(ZACKS_Screener[Ticker], YahooDetails[Ticker],0), 3)</f>
        <v>Basic Materials</v>
      </c>
      <c r="N1669" s="6" t="str">
        <f>INDEX(YahooDetails[], MATCH(ZACKS_Screener[Ticker], YahooDetails[Ticker],0), 2)</f>
        <v>Specialty Chemicals</v>
      </c>
      <c r="O166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669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669" s="17" t="str">
        <f>IFERROR(ZACKS_Screener[[#This Row],[Price]]/ZACKS_Screener[[#This Row],[EPS1]], "")</f>
        <v/>
      </c>
      <c r="R1669" s="17" t="str">
        <f>IFERROR(ZACKS_Screener[[#This Row],[Price]]/ZACKS_Screener[[#This Row],[EPS2]], "")</f>
        <v/>
      </c>
      <c r="S1669" s="17" t="str">
        <f>IFERROR(ZACKS_Screener[[#This Row],[PE1]]/(ZACKS_Screener[[#This Row],[EG1]]*100), "")</f>
        <v/>
      </c>
      <c r="T1669" s="17" t="str">
        <f>IFERROR(ZACKS_Screener[[#This Row],[PE2]]/(ZACKS_Screener[[#This Row],[EG2]]*100), "")</f>
        <v/>
      </c>
      <c r="U1669"/>
    </row>
    <row r="1670" spans="1:21" x14ac:dyDescent="0.25">
      <c r="A1670" s="20" t="s">
        <v>2805</v>
      </c>
      <c r="B1670" s="34">
        <v>14018.54</v>
      </c>
      <c r="C1670" s="6" t="s">
        <v>2804</v>
      </c>
      <c r="D1670" s="6" t="s">
        <v>13</v>
      </c>
      <c r="E1670" s="6" t="s">
        <v>37</v>
      </c>
      <c r="F1670" s="6" t="s">
        <v>379</v>
      </c>
      <c r="G1670">
        <v>12</v>
      </c>
      <c r="H1670">
        <v>202212</v>
      </c>
      <c r="I1670" s="8">
        <v>32.71</v>
      </c>
      <c r="J1670" s="8">
        <v>6.15</v>
      </c>
      <c r="K1670" s="8">
        <v>4.8899999999999997</v>
      </c>
      <c r="L1670" s="8">
        <v>5.18</v>
      </c>
      <c r="M1670" s="35" t="str">
        <f>INDEX(YahooDetails[], MATCH(ZACKS_Screener[Ticker], YahooDetails[Ticker],0), 3)</f>
        <v>Financial Services</v>
      </c>
      <c r="N1670" s="6" t="str">
        <f>INDEX(YahooDetails[], MATCH(ZACKS_Screener[Ticker], YahooDetails[Ticker],0), 2)</f>
        <v>Credit Services</v>
      </c>
      <c r="O167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-0.2048780487804879</v>
      </c>
      <c r="P167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5.9304703476482631E-2</v>
      </c>
      <c r="Q1670" s="17">
        <f>IFERROR(ZACKS_Screener[[#This Row],[Price]]/ZACKS_Screener[[#This Row],[EPS1]], "")</f>
        <v>6.6891615541922294</v>
      </c>
      <c r="R1670" s="17">
        <f>IFERROR(ZACKS_Screener[[#This Row],[Price]]/ZACKS_Screener[[#This Row],[EPS2]], "")</f>
        <v>6.314671814671815</v>
      </c>
      <c r="S1670" s="17">
        <f>IFERROR(ZACKS_Screener[[#This Row],[PE1]]/(ZACKS_Screener[[#This Row],[EG1]]*100), "")</f>
        <v>-0.32649479014509675</v>
      </c>
      <c r="T1670" s="17">
        <f>IFERROR(ZACKS_Screener[[#This Row],[PE2]]/(ZACKS_Screener[[#This Row],[EG2]]*100), "")</f>
        <v>1.0647843163360404</v>
      </c>
      <c r="U1670"/>
    </row>
    <row r="1671" spans="1:21" x14ac:dyDescent="0.25">
      <c r="A1671" s="20" t="s">
        <v>2807</v>
      </c>
      <c r="B1671" s="34">
        <v>112815.95</v>
      </c>
      <c r="C1671" s="6" t="s">
        <v>2806</v>
      </c>
      <c r="D1671" s="6" t="s">
        <v>13</v>
      </c>
      <c r="E1671" s="6" t="s">
        <v>41</v>
      </c>
      <c r="F1671" s="6" t="s">
        <v>61</v>
      </c>
      <c r="G1671">
        <v>12</v>
      </c>
      <c r="H1671">
        <v>202212</v>
      </c>
      <c r="I1671" s="8">
        <v>297.8</v>
      </c>
      <c r="J1671" s="8">
        <v>9.34</v>
      </c>
      <c r="K1671" s="8">
        <v>10.16</v>
      </c>
      <c r="L1671" s="8">
        <v>11.17</v>
      </c>
      <c r="M1671" s="35" t="str">
        <f>INDEX(YahooDetails[], MATCH(ZACKS_Screener[Ticker], YahooDetails[Ticker],0), 3)</f>
        <v>Healthcare</v>
      </c>
      <c r="N1671" s="6" t="str">
        <f>INDEX(YahooDetails[], MATCH(ZACKS_Screener[Ticker], YahooDetails[Ticker],0), 2)</f>
        <v>Medical Devices</v>
      </c>
      <c r="O167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8.779443254817991E-2</v>
      </c>
      <c r="P167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9.9409448818897614E-2</v>
      </c>
      <c r="Q1671" s="17">
        <f>IFERROR(ZACKS_Screener[[#This Row],[Price]]/ZACKS_Screener[[#This Row],[EPS1]], "")</f>
        <v>29.311023622047244</v>
      </c>
      <c r="R1671" s="17">
        <f>IFERROR(ZACKS_Screener[[#This Row],[Price]]/ZACKS_Screener[[#This Row],[EPS2]], "")</f>
        <v>26.66069829901522</v>
      </c>
      <c r="S1671" s="17">
        <f>IFERROR(ZACKS_Screener[[#This Row],[PE1]]/(ZACKS_Screener[[#This Row],[EG1]]*100), "")</f>
        <v>3.3385970808526966</v>
      </c>
      <c r="T1671" s="17">
        <f>IFERROR(ZACKS_Screener[[#This Row],[PE2]]/(ZACKS_Screener[[#This Row],[EG2]]*100), "")</f>
        <v>2.6819078684949971</v>
      </c>
      <c r="U1671"/>
    </row>
    <row r="1672" spans="1:21" x14ac:dyDescent="0.25">
      <c r="A1672" s="20" t="s">
        <v>2809</v>
      </c>
      <c r="B1672" s="34">
        <v>28239.57</v>
      </c>
      <c r="C1672" s="6" t="s">
        <v>2808</v>
      </c>
      <c r="D1672" s="6" t="s">
        <v>22</v>
      </c>
      <c r="E1672" s="6" t="s">
        <v>85</v>
      </c>
      <c r="F1672" s="6" t="s">
        <v>286</v>
      </c>
      <c r="G1672">
        <v>9</v>
      </c>
      <c r="H1672">
        <v>202209</v>
      </c>
      <c r="I1672" s="8">
        <v>50.84</v>
      </c>
      <c r="J1672" s="8">
        <v>-0.11</v>
      </c>
      <c r="K1672" s="8">
        <v>-0.28000000000000003</v>
      </c>
      <c r="L1672" s="8">
        <v>0.17</v>
      </c>
      <c r="M1672" s="35" t="str">
        <f>INDEX(YahooDetails[], MATCH(ZACKS_Screener[Ticker], YahooDetails[Ticker],0), 3)</f>
        <v>Industrials</v>
      </c>
      <c r="N1672" s="6" t="str">
        <f>INDEX(YahooDetails[], MATCH(ZACKS_Screener[Ticker], YahooDetails[Ticker],0), 2)</f>
        <v>Specialty Industrial Machinery</v>
      </c>
      <c r="O167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-1.5454545454545459</v>
      </c>
      <c r="P167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1672" s="17">
        <f>IFERROR(ZACKS_Screener[[#This Row],[Price]]/ZACKS_Screener[[#This Row],[EPS1]], "")</f>
        <v>-181.57142857142856</v>
      </c>
      <c r="R1672" s="17">
        <f>IFERROR(ZACKS_Screener[[#This Row],[Price]]/ZACKS_Screener[[#This Row],[EPS2]], "")</f>
        <v>299.05882352941177</v>
      </c>
      <c r="S1672" s="17">
        <f>IFERROR(ZACKS_Screener[[#This Row],[PE1]]/(ZACKS_Screener[[#This Row],[EG1]]*100), "")</f>
        <v>1.1748739495798315</v>
      </c>
      <c r="T1672" s="17">
        <f>IFERROR(ZACKS_Screener[[#This Row],[PE2]]/(ZACKS_Screener[[#This Row],[EG2]]*100), "")</f>
        <v>2.9905882352941178</v>
      </c>
      <c r="U1672"/>
    </row>
    <row r="1673" spans="1:21" x14ac:dyDescent="0.25">
      <c r="A1673" s="20" t="s">
        <v>2811</v>
      </c>
      <c r="B1673" s="34">
        <v>3308.95</v>
      </c>
      <c r="C1673" s="6" t="s">
        <v>2810</v>
      </c>
      <c r="D1673" s="6" t="s">
        <v>22</v>
      </c>
      <c r="E1673" s="6" t="s">
        <v>14</v>
      </c>
      <c r="F1673" s="6" t="s">
        <v>196</v>
      </c>
      <c r="G1673">
        <v>6</v>
      </c>
      <c r="H1673">
        <v>202206</v>
      </c>
      <c r="I1673" s="8">
        <v>83.72</v>
      </c>
      <c r="J1673" s="8">
        <v>13.54</v>
      </c>
      <c r="K1673" s="8">
        <v>8.0500000000000007</v>
      </c>
      <c r="L1673" s="8">
        <v>4.96</v>
      </c>
      <c r="M1673" s="35" t="str">
        <f>INDEX(YahooDetails[], MATCH(ZACKS_Screener[Ticker], YahooDetails[Ticker],0), 3)</f>
        <v>Technology</v>
      </c>
      <c r="N1673" s="6" t="str">
        <f>INDEX(YahooDetails[], MATCH(ZACKS_Screener[Ticker], YahooDetails[Ticker],0), 2)</f>
        <v>Semiconductors</v>
      </c>
      <c r="O167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-0.4054652880354504</v>
      </c>
      <c r="P167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-0.38385093167701867</v>
      </c>
      <c r="Q1673" s="17">
        <f>IFERROR(ZACKS_Screener[[#This Row],[Price]]/ZACKS_Screener[[#This Row],[EPS1]], "")</f>
        <v>10.399999999999999</v>
      </c>
      <c r="R1673" s="17">
        <f>IFERROR(ZACKS_Screener[[#This Row],[Price]]/ZACKS_Screener[[#This Row],[EPS2]], "")</f>
        <v>16.879032258064516</v>
      </c>
      <c r="S1673" s="17">
        <f>IFERROR(ZACKS_Screener[[#This Row],[PE1]]/(ZACKS_Screener[[#This Row],[EG1]]*100), "")</f>
        <v>-0.25649544626593812</v>
      </c>
      <c r="T1673" s="17">
        <f>IFERROR(ZACKS_Screener[[#This Row],[PE2]]/(ZACKS_Screener[[#This Row],[EG2]]*100), "")</f>
        <v>-0.43972883390750594</v>
      </c>
      <c r="U1673"/>
    </row>
    <row r="1674" spans="1:21" x14ac:dyDescent="0.25">
      <c r="A1674" s="20" t="s">
        <v>2813</v>
      </c>
      <c r="B1674" s="34">
        <v>4328.3100000000004</v>
      </c>
      <c r="C1674" s="6" t="s">
        <v>2812</v>
      </c>
      <c r="D1674" s="6" t="s">
        <v>22</v>
      </c>
      <c r="E1674" s="6" t="s">
        <v>41</v>
      </c>
      <c r="F1674" s="6" t="s">
        <v>1348</v>
      </c>
      <c r="G1674">
        <v>12</v>
      </c>
      <c r="H1674">
        <v>202212</v>
      </c>
      <c r="I1674" s="8">
        <v>41.76</v>
      </c>
      <c r="J1674" s="8">
        <v>4.72</v>
      </c>
      <c r="K1674" s="8">
        <v>3.37</v>
      </c>
      <c r="L1674" s="8">
        <v>4.0999999999999996</v>
      </c>
      <c r="M1674" s="35" t="str">
        <f>INDEX(YahooDetails[], MATCH(ZACKS_Screener[Ticker], YahooDetails[Ticker],0), 3)</f>
        <v>Healthcare</v>
      </c>
      <c r="N1674" s="6" t="str">
        <f>INDEX(YahooDetails[], MATCH(ZACKS_Screener[Ticker], YahooDetails[Ticker],0), 2)</f>
        <v>Diagnostics &amp; Research</v>
      </c>
      <c r="O167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-0.28601694915254233</v>
      </c>
      <c r="P167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0.21661721068249243</v>
      </c>
      <c r="Q1674" s="17">
        <f>IFERROR(ZACKS_Screener[[#This Row],[Price]]/ZACKS_Screener[[#This Row],[EPS1]], "")</f>
        <v>12.391691394658753</v>
      </c>
      <c r="R1674" s="17">
        <f>IFERROR(ZACKS_Screener[[#This Row],[Price]]/ZACKS_Screener[[#This Row],[EPS2]], "")</f>
        <v>10.185365853658537</v>
      </c>
      <c r="S1674" s="17">
        <f>IFERROR(ZACKS_Screener[[#This Row],[PE1]]/(ZACKS_Screener[[#This Row],[EG1]]*100), "")</f>
        <v>-0.43325024727992095</v>
      </c>
      <c r="T1674" s="17">
        <f>IFERROR(ZACKS_Screener[[#This Row],[PE2]]/(ZACKS_Screener[[#This Row],[EG2]]*100), "")</f>
        <v>0.4702011359839629</v>
      </c>
      <c r="U1674"/>
    </row>
    <row r="1675" spans="1:21" x14ac:dyDescent="0.25">
      <c r="A1675" s="20" t="s">
        <v>2815</v>
      </c>
      <c r="B1675" s="34">
        <v>36724.339999999997</v>
      </c>
      <c r="C1675" s="6" t="s">
        <v>2814</v>
      </c>
      <c r="D1675" s="6" t="s">
        <v>13</v>
      </c>
      <c r="E1675" s="6" t="s">
        <v>51</v>
      </c>
      <c r="F1675" s="6" t="s">
        <v>308</v>
      </c>
      <c r="G1675">
        <v>6</v>
      </c>
      <c r="H1675">
        <v>202206</v>
      </c>
      <c r="I1675" s="8">
        <v>72.48</v>
      </c>
      <c r="J1675" s="8">
        <v>3.25</v>
      </c>
      <c r="K1675" s="8">
        <v>4</v>
      </c>
      <c r="L1675" s="8">
        <v>4.47</v>
      </c>
      <c r="M1675" s="35" t="str">
        <f>INDEX(YahooDetails[], MATCH(ZACKS_Screener[Ticker], YahooDetails[Ticker],0), 3)</f>
        <v>Consumer Defensive</v>
      </c>
      <c r="N1675" s="6" t="str">
        <f>INDEX(YahooDetails[], MATCH(ZACKS_Screener[Ticker], YahooDetails[Ticker],0), 2)</f>
        <v>Food Distribution</v>
      </c>
      <c r="O167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0.23076923076923078</v>
      </c>
      <c r="P167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0.11749999999999994</v>
      </c>
      <c r="Q1675" s="17">
        <f>IFERROR(ZACKS_Screener[[#This Row],[Price]]/ZACKS_Screener[[#This Row],[EPS1]], "")</f>
        <v>18.12</v>
      </c>
      <c r="R1675" s="17">
        <f>IFERROR(ZACKS_Screener[[#This Row],[Price]]/ZACKS_Screener[[#This Row],[EPS2]], "")</f>
        <v>16.214765100671144</v>
      </c>
      <c r="S1675" s="17">
        <f>IFERROR(ZACKS_Screener[[#This Row],[PE1]]/(ZACKS_Screener[[#This Row],[EG1]]*100), "")</f>
        <v>0.78520000000000001</v>
      </c>
      <c r="T1675" s="17">
        <f>IFERROR(ZACKS_Screener[[#This Row],[PE2]]/(ZACKS_Screener[[#This Row],[EG2]]*100), "")</f>
        <v>1.3799800085677578</v>
      </c>
      <c r="U1675"/>
    </row>
    <row r="1676" spans="1:21" x14ac:dyDescent="0.25">
      <c r="A1676" s="20" t="s">
        <v>2817</v>
      </c>
      <c r="B1676" s="34">
        <v>112811.22</v>
      </c>
      <c r="C1676" s="6" t="s">
        <v>2816</v>
      </c>
      <c r="D1676" s="6" t="s">
        <v>13</v>
      </c>
      <c r="E1676" s="6" t="s">
        <v>14</v>
      </c>
      <c r="F1676" s="6" t="s">
        <v>667</v>
      </c>
      <c r="G1676">
        <v>12</v>
      </c>
      <c r="H1676">
        <v>202212</v>
      </c>
      <c r="I1676" s="8">
        <v>15.78</v>
      </c>
      <c r="J1676" s="8">
        <v>2.57</v>
      </c>
      <c r="K1676" s="8">
        <v>2.42</v>
      </c>
      <c r="L1676" s="8">
        <v>2.48</v>
      </c>
      <c r="M1676" s="35" t="str">
        <f>INDEX(YahooDetails[], MATCH(ZACKS_Screener[Ticker], YahooDetails[Ticker],0), 3)</f>
        <v>Communication Services</v>
      </c>
      <c r="N1676" s="6" t="str">
        <f>INDEX(YahooDetails[], MATCH(ZACKS_Screener[Ticker], YahooDetails[Ticker],0), 2)</f>
        <v>Telecom Services</v>
      </c>
      <c r="O167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-5.8365758754863779E-2</v>
      </c>
      <c r="P167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2.4793388429752088E-2</v>
      </c>
      <c r="Q1676" s="17">
        <f>IFERROR(ZACKS_Screener[[#This Row],[Price]]/ZACKS_Screener[[#This Row],[EPS1]], "")</f>
        <v>6.5206611570247937</v>
      </c>
      <c r="R1676" s="17">
        <f>IFERROR(ZACKS_Screener[[#This Row],[Price]]/ZACKS_Screener[[#This Row],[EPS2]], "")</f>
        <v>6.3629032258064511</v>
      </c>
      <c r="S1676" s="17">
        <f>IFERROR(ZACKS_Screener[[#This Row],[PE1]]/(ZACKS_Screener[[#This Row],[EG1]]*100), "")</f>
        <v>-1.1172066115702486</v>
      </c>
      <c r="T1676" s="17">
        <f>IFERROR(ZACKS_Screener[[#This Row],[PE2]]/(ZACKS_Screener[[#This Row],[EG2]]*100), "")</f>
        <v>2.5663709677419333</v>
      </c>
      <c r="U1676"/>
    </row>
    <row r="1677" spans="1:21" x14ac:dyDescent="0.25">
      <c r="A1677" s="20" t="s">
        <v>4268</v>
      </c>
      <c r="B1677" s="34">
        <v>2551.5100000000002</v>
      </c>
      <c r="C1677" s="6" t="s">
        <v>4267</v>
      </c>
      <c r="D1677" s="6" t="s">
        <v>13</v>
      </c>
      <c r="E1677" s="6" t="s">
        <v>118</v>
      </c>
      <c r="F1677" s="6" t="s">
        <v>119</v>
      </c>
      <c r="G1677">
        <v>12</v>
      </c>
      <c r="H1677">
        <v>202212</v>
      </c>
      <c r="I1677" s="8">
        <v>9.67</v>
      </c>
      <c r="J1677" s="8">
        <v>-0.08</v>
      </c>
      <c r="K1677" s="8">
        <v>1</v>
      </c>
      <c r="L1677" s="8">
        <v>0.51</v>
      </c>
      <c r="M1677" s="35" t="str">
        <f>INDEX(YahooDetails[], MATCH(ZACKS_Screener[Ticker], YahooDetails[Ticker],0), 3)</f>
        <v>Utilities</v>
      </c>
      <c r="N1677" s="6" t="str">
        <f>INDEX(YahooDetails[], MATCH(ZACKS_Screener[Ticker], YahooDetails[Ticker],0), 2)</f>
        <v>Utilities—Independent Power Producers</v>
      </c>
      <c r="O167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67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-0.49</v>
      </c>
      <c r="Q1677" s="17">
        <f>IFERROR(ZACKS_Screener[[#This Row],[Price]]/ZACKS_Screener[[#This Row],[EPS1]], "")</f>
        <v>9.67</v>
      </c>
      <c r="R1677" s="17">
        <f>IFERROR(ZACKS_Screener[[#This Row],[Price]]/ZACKS_Screener[[#This Row],[EPS2]], "")</f>
        <v>18.96078431372549</v>
      </c>
      <c r="S1677" s="17">
        <f>IFERROR(ZACKS_Screener[[#This Row],[PE1]]/(ZACKS_Screener[[#This Row],[EG1]]*100), "")</f>
        <v>9.6699999999999994E-2</v>
      </c>
      <c r="T1677" s="17">
        <f>IFERROR(ZACKS_Screener[[#This Row],[PE2]]/(ZACKS_Screener[[#This Row],[EG2]]*100), "")</f>
        <v>-0.38695478191276511</v>
      </c>
      <c r="U1677"/>
    </row>
    <row r="1678" spans="1:21" x14ac:dyDescent="0.25">
      <c r="A1678" s="20" t="s">
        <v>2819</v>
      </c>
      <c r="B1678" s="34">
        <v>50981.96</v>
      </c>
      <c r="C1678" s="6" t="s">
        <v>2818</v>
      </c>
      <c r="D1678" s="6" t="s">
        <v>13</v>
      </c>
      <c r="E1678" s="6" t="s">
        <v>41</v>
      </c>
      <c r="F1678" s="6" t="s">
        <v>317</v>
      </c>
      <c r="G1678">
        <v>3</v>
      </c>
      <c r="H1678">
        <v>202303</v>
      </c>
      <c r="I1678" s="8">
        <v>16.11</v>
      </c>
      <c r="J1678" s="8">
        <v>2.0699999999999998</v>
      </c>
      <c r="K1678" s="8">
        <v>0.32</v>
      </c>
      <c r="M1678" s="35" t="str">
        <f>INDEX(YahooDetails[], MATCH(ZACKS_Screener[Ticker], YahooDetails[Ticker],0), 3)</f>
        <v>Healthcare</v>
      </c>
      <c r="N1678" s="6" t="str">
        <f>INDEX(YahooDetails[], MATCH(ZACKS_Screener[Ticker], YahooDetails[Ticker],0), 2)</f>
        <v>Drug Manufacturers—Specialty &amp; Generic</v>
      </c>
      <c r="O167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-0.84541062801932365</v>
      </c>
      <c r="P167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</v>
      </c>
      <c r="Q1678" s="17">
        <f>IFERROR(ZACKS_Screener[[#This Row],[Price]]/ZACKS_Screener[[#This Row],[EPS1]], "")</f>
        <v>50.34375</v>
      </c>
      <c r="R1678" s="17" t="str">
        <f>IFERROR(ZACKS_Screener[[#This Row],[Price]]/ZACKS_Screener[[#This Row],[EPS2]], "")</f>
        <v/>
      </c>
      <c r="S1678" s="17">
        <f>IFERROR(ZACKS_Screener[[#This Row],[PE1]]/(ZACKS_Screener[[#This Row],[EG1]]*100), "")</f>
        <v>-0.59549464285714282</v>
      </c>
      <c r="T1678" s="17" t="str">
        <f>IFERROR(ZACKS_Screener[[#This Row],[PE2]]/(ZACKS_Screener[[#This Row],[EG2]]*100), "")</f>
        <v/>
      </c>
      <c r="U1678"/>
    </row>
    <row r="1679" spans="1:21" x14ac:dyDescent="0.25">
      <c r="A1679" s="20" t="s">
        <v>2821</v>
      </c>
      <c r="B1679" s="34">
        <v>14401.21</v>
      </c>
      <c r="C1679" s="6" t="s">
        <v>2820</v>
      </c>
      <c r="D1679" s="6" t="s">
        <v>13</v>
      </c>
      <c r="E1679" s="6" t="s">
        <v>51</v>
      </c>
      <c r="F1679" s="6" t="s">
        <v>52</v>
      </c>
      <c r="G1679">
        <v>12</v>
      </c>
      <c r="H1679">
        <v>202212</v>
      </c>
      <c r="I1679" s="8">
        <v>66.599999999999994</v>
      </c>
      <c r="J1679" s="8">
        <v>4.0999999999999996</v>
      </c>
      <c r="K1679" s="8">
        <v>4.54</v>
      </c>
      <c r="L1679" s="8">
        <v>4.59</v>
      </c>
      <c r="M1679" s="35" t="str">
        <f>INDEX(YahooDetails[], MATCH(ZACKS_Screener[Ticker], YahooDetails[Ticker],0), 3)</f>
        <v>Consumer Defensive</v>
      </c>
      <c r="N1679" s="6" t="str">
        <f>INDEX(YahooDetails[], MATCH(ZACKS_Screener[Ticker], YahooDetails[Ticker],0), 2)</f>
        <v>Beverages—Brewers</v>
      </c>
      <c r="O167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0.10731707317073182</v>
      </c>
      <c r="P167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1.1013215859030798E-2</v>
      </c>
      <c r="Q1679" s="17">
        <f>IFERROR(ZACKS_Screener[[#This Row],[Price]]/ZACKS_Screener[[#This Row],[EPS1]], "")</f>
        <v>14.669603524229073</v>
      </c>
      <c r="R1679" s="17">
        <f>IFERROR(ZACKS_Screener[[#This Row],[Price]]/ZACKS_Screener[[#This Row],[EPS2]], "")</f>
        <v>14.509803921568627</v>
      </c>
      <c r="S1679" s="17">
        <f>IFERROR(ZACKS_Screener[[#This Row],[PE1]]/(ZACKS_Screener[[#This Row],[EG1]]*100), "")</f>
        <v>1.3669403283940713</v>
      </c>
      <c r="T1679" s="17">
        <f>IFERROR(ZACKS_Screener[[#This Row],[PE2]]/(ZACKS_Screener[[#This Row],[EG2]]*100), "")</f>
        <v>13.174901960784361</v>
      </c>
      <c r="U1679"/>
    </row>
    <row r="1680" spans="1:21" x14ac:dyDescent="0.25">
      <c r="A1680" s="20" t="s">
        <v>4271</v>
      </c>
      <c r="B1680" s="34">
        <v>2540.44</v>
      </c>
      <c r="C1680" s="6" t="s">
        <v>4270</v>
      </c>
      <c r="D1680" s="6" t="s">
        <v>22</v>
      </c>
      <c r="E1680" s="6" t="s">
        <v>37</v>
      </c>
      <c r="F1680" s="6" t="s">
        <v>542</v>
      </c>
      <c r="G1680">
        <v>12</v>
      </c>
      <c r="H1680">
        <v>202212</v>
      </c>
      <c r="I1680" s="8">
        <v>53.07</v>
      </c>
      <c r="J1680" s="8">
        <v>2.82</v>
      </c>
      <c r="K1680" s="8">
        <v>3.91</v>
      </c>
      <c r="L1680" s="8">
        <v>3.84</v>
      </c>
      <c r="M1680" s="35" t="str">
        <f>INDEX(YahooDetails[], MATCH(ZACKS_Screener[Ticker], YahooDetails[Ticker],0), 3)</f>
        <v>Financial Services</v>
      </c>
      <c r="N1680" s="6" t="str">
        <f>INDEX(YahooDetails[], MATCH(ZACKS_Screener[Ticker], YahooDetails[Ticker],0), 2)</f>
        <v>Banks—Regional</v>
      </c>
      <c r="O168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0.38652482269503557</v>
      </c>
      <c r="P168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-1.7902813299232809E-2</v>
      </c>
      <c r="Q1680" s="17">
        <f>IFERROR(ZACKS_Screener[[#This Row],[Price]]/ZACKS_Screener[[#This Row],[EPS1]], "")</f>
        <v>13.572890025575447</v>
      </c>
      <c r="R1680" s="17">
        <f>IFERROR(ZACKS_Screener[[#This Row],[Price]]/ZACKS_Screener[[#This Row],[EPS2]], "")</f>
        <v>13.8203125</v>
      </c>
      <c r="S1680" s="17">
        <f>IFERROR(ZACKS_Screener[[#This Row],[PE1]]/(ZACKS_Screener[[#This Row],[EG1]]*100), "")</f>
        <v>0.3511518336891995</v>
      </c>
      <c r="T1680" s="17">
        <f>IFERROR(ZACKS_Screener[[#This Row],[PE2]]/(ZACKS_Screener[[#This Row],[EG2]]*100), "")</f>
        <v>-7.7196316964285403</v>
      </c>
      <c r="U1680"/>
    </row>
    <row r="1681" spans="1:21" x14ac:dyDescent="0.25">
      <c r="A1681" s="20" t="s">
        <v>4274</v>
      </c>
      <c r="B1681" s="34">
        <v>2364.83</v>
      </c>
      <c r="C1681" s="6" t="s">
        <v>4273</v>
      </c>
      <c r="D1681" s="6" t="s">
        <v>13</v>
      </c>
      <c r="E1681" s="6" t="s">
        <v>37</v>
      </c>
      <c r="F1681" s="6" t="s">
        <v>458</v>
      </c>
      <c r="G1681">
        <v>12</v>
      </c>
      <c r="H1681">
        <v>202212</v>
      </c>
      <c r="I1681" s="8">
        <v>8.67</v>
      </c>
      <c r="J1681" s="8">
        <v>1.98</v>
      </c>
      <c r="K1681" s="8">
        <v>0.56000000000000005</v>
      </c>
      <c r="L1681" s="8">
        <v>0.64</v>
      </c>
      <c r="M1681" s="35" t="str">
        <f>INDEX(YahooDetails[], MATCH(ZACKS_Screener[Ticker], YahooDetails[Ticker],0), 3)</f>
        <v>Real Estate</v>
      </c>
      <c r="N1681" s="6" t="str">
        <f>INDEX(YahooDetails[], MATCH(ZACKS_Screener[Ticker], YahooDetails[Ticker],0), 2)</f>
        <v>Real Estate Services</v>
      </c>
      <c r="O168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-0.71717171717171713</v>
      </c>
      <c r="P168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0.14285714285714277</v>
      </c>
      <c r="Q1681" s="17">
        <f>IFERROR(ZACKS_Screener[[#This Row],[Price]]/ZACKS_Screener[[#This Row],[EPS1]], "")</f>
        <v>15.482142857142856</v>
      </c>
      <c r="R1681" s="17">
        <f>IFERROR(ZACKS_Screener[[#This Row],[Price]]/ZACKS_Screener[[#This Row],[EPS2]], "")</f>
        <v>13.546875</v>
      </c>
      <c r="S1681" s="17">
        <f>IFERROR(ZACKS_Screener[[#This Row],[PE1]]/(ZACKS_Screener[[#This Row],[EG1]]*100), "")</f>
        <v>-0.21587776659959759</v>
      </c>
      <c r="T1681" s="17">
        <f>IFERROR(ZACKS_Screener[[#This Row],[PE2]]/(ZACKS_Screener[[#This Row],[EG2]]*100), "")</f>
        <v>0.94828125000000063</v>
      </c>
      <c r="U1681"/>
    </row>
    <row r="1682" spans="1:21" x14ac:dyDescent="0.25">
      <c r="A1682" s="20" t="s">
        <v>2823</v>
      </c>
      <c r="B1682" s="34">
        <v>22254.13</v>
      </c>
      <c r="C1682" s="6" t="s">
        <v>2822</v>
      </c>
      <c r="D1682" s="6" t="s">
        <v>22</v>
      </c>
      <c r="E1682" s="6" t="s">
        <v>330</v>
      </c>
      <c r="F1682" s="6" t="s">
        <v>664</v>
      </c>
      <c r="G1682">
        <v>12</v>
      </c>
      <c r="H1682">
        <v>202212</v>
      </c>
      <c r="I1682" s="8">
        <v>34.700000000000003</v>
      </c>
      <c r="J1682" s="8">
        <v>0.28999999999999998</v>
      </c>
      <c r="K1682" s="8">
        <v>1.25</v>
      </c>
      <c r="L1682" s="8">
        <v>1.96</v>
      </c>
      <c r="M1682" s="35" t="str">
        <f>INDEX(YahooDetails[], MATCH(ZACKS_Screener[Ticker], YahooDetails[Ticker],0), 3)</f>
        <v>Consumer Cyclical</v>
      </c>
      <c r="N1682" s="6" t="str">
        <f>INDEX(YahooDetails[], MATCH(ZACKS_Screener[Ticker], YahooDetails[Ticker],0), 2)</f>
        <v>Travel Services</v>
      </c>
      <c r="O168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3.3103448275862069</v>
      </c>
      <c r="P168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0.56799999999999995</v>
      </c>
      <c r="Q1682" s="17">
        <f>IFERROR(ZACKS_Screener[[#This Row],[Price]]/ZACKS_Screener[[#This Row],[EPS1]], "")</f>
        <v>27.76</v>
      </c>
      <c r="R1682" s="17">
        <f>IFERROR(ZACKS_Screener[[#This Row],[Price]]/ZACKS_Screener[[#This Row],[EPS2]], "")</f>
        <v>17.704081632653065</v>
      </c>
      <c r="S1682" s="17">
        <f>IFERROR(ZACKS_Screener[[#This Row],[PE1]]/(ZACKS_Screener[[#This Row],[EG1]]*100), "")</f>
        <v>8.385833333333334E-2</v>
      </c>
      <c r="T1682" s="17">
        <f>IFERROR(ZACKS_Screener[[#This Row],[PE2]]/(ZACKS_Screener[[#This Row],[EG2]]*100), "")</f>
        <v>0.31169157803966663</v>
      </c>
      <c r="U1682"/>
    </row>
    <row r="1683" spans="1:21" x14ac:dyDescent="0.25">
      <c r="A1683" s="20" t="s">
        <v>2825</v>
      </c>
      <c r="B1683" s="34">
        <v>111499.27</v>
      </c>
      <c r="C1683" s="6" t="s">
        <v>2824</v>
      </c>
      <c r="D1683" s="6" t="s">
        <v>13</v>
      </c>
      <c r="E1683" s="6" t="s">
        <v>37</v>
      </c>
      <c r="F1683" s="6" t="s">
        <v>418</v>
      </c>
      <c r="G1683">
        <v>10</v>
      </c>
      <c r="H1683">
        <v>202210</v>
      </c>
      <c r="I1683" s="8">
        <v>60.61</v>
      </c>
      <c r="J1683" s="8">
        <v>6.49</v>
      </c>
      <c r="K1683" s="8">
        <v>6.08</v>
      </c>
      <c r="L1683" s="8">
        <v>6.38</v>
      </c>
      <c r="M1683" s="35" t="str">
        <f>INDEX(YahooDetails[], MATCH(ZACKS_Screener[Ticker], YahooDetails[Ticker],0), 3)</f>
        <v>Financial Services</v>
      </c>
      <c r="N1683" s="6" t="str">
        <f>INDEX(YahooDetails[], MATCH(ZACKS_Screener[Ticker], YahooDetails[Ticker],0), 2)</f>
        <v>Banks—Diversified</v>
      </c>
      <c r="O168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-6.3174114021571665E-2</v>
      </c>
      <c r="P168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4.9342105263157868E-2</v>
      </c>
      <c r="Q1683" s="17">
        <f>IFERROR(ZACKS_Screener[[#This Row],[Price]]/ZACKS_Screener[[#This Row],[EPS1]], "")</f>
        <v>9.96875</v>
      </c>
      <c r="R1683" s="17">
        <f>IFERROR(ZACKS_Screener[[#This Row],[Price]]/ZACKS_Screener[[#This Row],[EPS2]], "")</f>
        <v>9.5</v>
      </c>
      <c r="S1683" s="17">
        <f>IFERROR(ZACKS_Screener[[#This Row],[PE1]]/(ZACKS_Screener[[#This Row],[EG1]]*100), "")</f>
        <v>-1.577980182926829</v>
      </c>
      <c r="T1683" s="17">
        <f>IFERROR(ZACKS_Screener[[#This Row],[PE2]]/(ZACKS_Screener[[#This Row],[EG2]]*100), "")</f>
        <v>1.9253333333333345</v>
      </c>
      <c r="U1683"/>
    </row>
    <row r="1684" spans="1:21" x14ac:dyDescent="0.25">
      <c r="A1684" s="20" t="s">
        <v>2827</v>
      </c>
      <c r="B1684" s="34">
        <v>5204.63</v>
      </c>
      <c r="C1684" s="6" t="s">
        <v>2826</v>
      </c>
      <c r="D1684" s="6" t="s">
        <v>13</v>
      </c>
      <c r="E1684" s="6" t="s">
        <v>14</v>
      </c>
      <c r="F1684" s="6" t="s">
        <v>2143</v>
      </c>
      <c r="G1684">
        <v>12</v>
      </c>
      <c r="H1684">
        <v>202212</v>
      </c>
      <c r="I1684" s="8">
        <v>51.48</v>
      </c>
      <c r="J1684" s="8">
        <v>1.64</v>
      </c>
      <c r="K1684" s="8">
        <v>1.96</v>
      </c>
      <c r="L1684" s="8">
        <v>2.4</v>
      </c>
      <c r="M1684" s="35" t="str">
        <f>INDEX(YahooDetails[], MATCH(ZACKS_Screener[Ticker], YahooDetails[Ticker],0), 3)</f>
        <v>Technology</v>
      </c>
      <c r="N1684" s="6" t="str">
        <f>INDEX(YahooDetails[], MATCH(ZACKS_Screener[Ticker], YahooDetails[Ticker],0), 2)</f>
        <v>Software—Infrastructure</v>
      </c>
      <c r="O168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0.19512195121951226</v>
      </c>
      <c r="P168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0.22448979591836732</v>
      </c>
      <c r="Q1684" s="17">
        <f>IFERROR(ZACKS_Screener[[#This Row],[Price]]/ZACKS_Screener[[#This Row],[EPS1]], "")</f>
        <v>26.26530612244898</v>
      </c>
      <c r="R1684" s="17">
        <f>IFERROR(ZACKS_Screener[[#This Row],[Price]]/ZACKS_Screener[[#This Row],[EPS2]], "")</f>
        <v>21.45</v>
      </c>
      <c r="S1684" s="17">
        <f>IFERROR(ZACKS_Screener[[#This Row],[PE1]]/(ZACKS_Screener[[#This Row],[EG1]]*100), "")</f>
        <v>1.3460969387755097</v>
      </c>
      <c r="T1684" s="17">
        <f>IFERROR(ZACKS_Screener[[#This Row],[PE2]]/(ZACKS_Screener[[#This Row],[EG2]]*100), "")</f>
        <v>0.95550000000000013</v>
      </c>
      <c r="U1684"/>
    </row>
    <row r="1685" spans="1:21" x14ac:dyDescent="0.25">
      <c r="A1685" s="20" t="s">
        <v>2829</v>
      </c>
      <c r="B1685" s="34">
        <v>45126.89</v>
      </c>
      <c r="C1685" s="6" t="s">
        <v>2828</v>
      </c>
      <c r="D1685" s="6" t="s">
        <v>13</v>
      </c>
      <c r="E1685" s="6" t="s">
        <v>179</v>
      </c>
      <c r="F1685" s="6" t="s">
        <v>180</v>
      </c>
      <c r="G1685">
        <v>9</v>
      </c>
      <c r="H1685">
        <v>202209</v>
      </c>
      <c r="I1685" s="8">
        <v>821.56</v>
      </c>
      <c r="J1685" s="8">
        <v>17.14</v>
      </c>
      <c r="K1685" s="8">
        <v>24.03</v>
      </c>
      <c r="L1685" s="8">
        <v>28.7</v>
      </c>
      <c r="M1685" s="35" t="str">
        <f>INDEX(YahooDetails[], MATCH(ZACKS_Screener[Ticker], YahooDetails[Ticker],0), 3)</f>
        <v>Industrials</v>
      </c>
      <c r="N1685" s="6" t="str">
        <f>INDEX(YahooDetails[], MATCH(ZACKS_Screener[Ticker], YahooDetails[Ticker],0), 2)</f>
        <v>Aerospace &amp; Defense</v>
      </c>
      <c r="O168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0.40198366394399071</v>
      </c>
      <c r="P168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0.1943404078235538</v>
      </c>
      <c r="Q1685" s="17">
        <f>IFERROR(ZACKS_Screener[[#This Row],[Price]]/ZACKS_Screener[[#This Row],[EPS1]], "")</f>
        <v>34.188930503537243</v>
      </c>
      <c r="R1685" s="17">
        <f>IFERROR(ZACKS_Screener[[#This Row],[Price]]/ZACKS_Screener[[#This Row],[EPS2]], "")</f>
        <v>28.625783972125433</v>
      </c>
      <c r="S1685" s="17">
        <f>IFERROR(ZACKS_Screener[[#This Row],[PE1]]/(ZACKS_Screener[[#This Row],[EG1]]*100), "")</f>
        <v>0.85050547000091181</v>
      </c>
      <c r="T1685" s="17">
        <f>IFERROR(ZACKS_Screener[[#This Row],[PE2]]/(ZACKS_Screener[[#This Row],[EG2]]*100), "")</f>
        <v>1.4729712823344205</v>
      </c>
      <c r="U1685"/>
    </row>
    <row r="1686" spans="1:21" x14ac:dyDescent="0.25">
      <c r="A1686" s="20" t="s">
        <v>2831</v>
      </c>
      <c r="B1686" s="34">
        <v>4072.13</v>
      </c>
      <c r="C1686" s="6" t="s">
        <v>2830</v>
      </c>
      <c r="D1686" s="6" t="s">
        <v>13</v>
      </c>
      <c r="E1686" s="6" t="s">
        <v>41</v>
      </c>
      <c r="F1686" s="6" t="s">
        <v>153</v>
      </c>
      <c r="G1686">
        <v>12</v>
      </c>
      <c r="H1686">
        <v>202212</v>
      </c>
      <c r="I1686" s="8">
        <v>24.88</v>
      </c>
      <c r="J1686" s="8">
        <v>-84.6</v>
      </c>
      <c r="K1686" s="8">
        <v>-1.38</v>
      </c>
      <c r="L1686" s="8">
        <v>-1.1200000000000001</v>
      </c>
      <c r="M1686" s="35" t="str">
        <f>INDEX(YahooDetails[], MATCH(ZACKS_Screener[Ticker], YahooDetails[Ticker],0), 3)</f>
        <v>Healthcare</v>
      </c>
      <c r="N1686" s="6" t="str">
        <f>INDEX(YahooDetails[], MATCH(ZACKS_Screener[Ticker], YahooDetails[Ticker],0), 2)</f>
        <v>Health Information Services</v>
      </c>
      <c r="O168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0.98368794326241138</v>
      </c>
      <c r="P168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0.18840579710144914</v>
      </c>
      <c r="Q1686" s="17">
        <f>IFERROR(ZACKS_Screener[[#This Row],[Price]]/ZACKS_Screener[[#This Row],[EPS1]], "")</f>
        <v>-18.028985507246379</v>
      </c>
      <c r="R1686" s="17">
        <f>IFERROR(ZACKS_Screener[[#This Row],[Price]]/ZACKS_Screener[[#This Row],[EPS2]], "")</f>
        <v>-22.214285714285712</v>
      </c>
      <c r="S1686" s="17">
        <f>IFERROR(ZACKS_Screener[[#This Row],[PE1]]/(ZACKS_Screener[[#This Row],[EG1]]*100), "")</f>
        <v>-0.1832795210181499</v>
      </c>
      <c r="T1686" s="17">
        <f>IFERROR(ZACKS_Screener[[#This Row],[PE2]]/(ZACKS_Screener[[#This Row],[EG2]]*100), "")</f>
        <v>-1.1790659340659346</v>
      </c>
      <c r="U1686"/>
    </row>
    <row r="1687" spans="1:21" x14ac:dyDescent="0.25">
      <c r="A1687" s="20" t="s">
        <v>4277</v>
      </c>
      <c r="B1687" s="34">
        <v>2320.9499999999998</v>
      </c>
      <c r="C1687" s="6" t="s">
        <v>4276</v>
      </c>
      <c r="D1687" s="6" t="s">
        <v>13</v>
      </c>
      <c r="E1687" s="6" t="s">
        <v>223</v>
      </c>
      <c r="F1687" s="6" t="s">
        <v>224</v>
      </c>
      <c r="G1687">
        <v>12</v>
      </c>
      <c r="H1687">
        <v>202212</v>
      </c>
      <c r="I1687" s="8">
        <v>45.63</v>
      </c>
      <c r="J1687" s="8">
        <v>0.22</v>
      </c>
      <c r="M1687" s="35" t="str">
        <f>INDEX(YahooDetails[], MATCH(ZACKS_Screener[Ticker], YahooDetails[Ticker],0), 3)</f>
        <v>Energy</v>
      </c>
      <c r="N1687" s="6" t="str">
        <f>INDEX(YahooDetails[], MATCH(ZACKS_Screener[Ticker], YahooDetails[Ticker],0), 2)</f>
        <v>Oil &amp; Gas Equipment &amp; Services</v>
      </c>
      <c r="O168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687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687" s="17" t="str">
        <f>IFERROR(ZACKS_Screener[[#This Row],[Price]]/ZACKS_Screener[[#This Row],[EPS1]], "")</f>
        <v/>
      </c>
      <c r="R1687" s="17" t="str">
        <f>IFERROR(ZACKS_Screener[[#This Row],[Price]]/ZACKS_Screener[[#This Row],[EPS2]], "")</f>
        <v/>
      </c>
      <c r="S1687" s="17" t="str">
        <f>IFERROR(ZACKS_Screener[[#This Row],[PE1]]/(ZACKS_Screener[[#This Row],[EG1]]*100), "")</f>
        <v/>
      </c>
      <c r="T1687" s="17" t="str">
        <f>IFERROR(ZACKS_Screener[[#This Row],[PE2]]/(ZACKS_Screener[[#This Row],[EG2]]*100), "")</f>
        <v/>
      </c>
      <c r="U1687"/>
    </row>
    <row r="1688" spans="1:21" x14ac:dyDescent="0.25">
      <c r="A1688" s="20" t="s">
        <v>2833</v>
      </c>
      <c r="B1688" s="34">
        <v>18802.71</v>
      </c>
      <c r="C1688" s="6" t="s">
        <v>2832</v>
      </c>
      <c r="D1688" s="6" t="s">
        <v>13</v>
      </c>
      <c r="E1688" s="6" t="s">
        <v>179</v>
      </c>
      <c r="F1688" s="6" t="s">
        <v>180</v>
      </c>
      <c r="G1688">
        <v>12</v>
      </c>
      <c r="H1688">
        <v>202212</v>
      </c>
      <c r="I1688" s="8">
        <v>399.67</v>
      </c>
      <c r="J1688" s="8">
        <v>18.190000000000001</v>
      </c>
      <c r="K1688" s="8">
        <v>19.12</v>
      </c>
      <c r="L1688" s="8">
        <v>20.63</v>
      </c>
      <c r="M1688" s="35" t="str">
        <f>INDEX(YahooDetails[], MATCH(ZACKS_Screener[Ticker], YahooDetails[Ticker],0), 3)</f>
        <v>Technology</v>
      </c>
      <c r="N1688" s="6" t="str">
        <f>INDEX(YahooDetails[], MATCH(ZACKS_Screener[Ticker], YahooDetails[Ticker],0), 2)</f>
        <v>Scientific &amp; Technical Instruments</v>
      </c>
      <c r="O168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5.1126992853216036E-2</v>
      </c>
      <c r="P168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7.8974895397489434E-2</v>
      </c>
      <c r="Q1688" s="17">
        <f>IFERROR(ZACKS_Screener[[#This Row],[Price]]/ZACKS_Screener[[#This Row],[EPS1]], "")</f>
        <v>20.903242677824267</v>
      </c>
      <c r="R1688" s="17">
        <f>IFERROR(ZACKS_Screener[[#This Row],[Price]]/ZACKS_Screener[[#This Row],[EPS2]], "")</f>
        <v>19.37324285021813</v>
      </c>
      <c r="S1688" s="17">
        <f>IFERROR(ZACKS_Screener[[#This Row],[PE1]]/(ZACKS_Screener[[#This Row],[EG1]]*100), "")</f>
        <v>4.0884944549421887</v>
      </c>
      <c r="T1688" s="17">
        <f>IFERROR(ZACKS_Screener[[#This Row],[PE2]]/(ZACKS_Screener[[#This Row],[EG2]]*100), "")</f>
        <v>2.4530887635508023</v>
      </c>
      <c r="U1688"/>
    </row>
    <row r="1689" spans="1:21" x14ac:dyDescent="0.25">
      <c r="A1689" s="20" t="s">
        <v>2835</v>
      </c>
      <c r="B1689" s="34">
        <v>45189.58</v>
      </c>
      <c r="C1689" s="6" t="s">
        <v>2834</v>
      </c>
      <c r="D1689" s="6" t="s">
        <v>22</v>
      </c>
      <c r="E1689" s="6" t="s">
        <v>14</v>
      </c>
      <c r="F1689" s="6" t="s">
        <v>201</v>
      </c>
      <c r="G1689">
        <v>6</v>
      </c>
      <c r="H1689">
        <v>202206</v>
      </c>
      <c r="I1689" s="8">
        <v>175.83</v>
      </c>
      <c r="J1689" s="8">
        <v>1.69</v>
      </c>
      <c r="K1689" s="8">
        <v>1.74</v>
      </c>
      <c r="L1689" s="8">
        <v>2.11</v>
      </c>
      <c r="M1689" s="35" t="str">
        <f>INDEX(YahooDetails[], MATCH(ZACKS_Screener[Ticker], YahooDetails[Ticker],0), 3)</f>
        <v>Technology</v>
      </c>
      <c r="N1689" s="6" t="str">
        <f>INDEX(YahooDetails[], MATCH(ZACKS_Screener[Ticker], YahooDetails[Ticker],0), 2)</f>
        <v>Software—Application</v>
      </c>
      <c r="O168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2.9585798816568074E-2</v>
      </c>
      <c r="P168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0.21264367816091947</v>
      </c>
      <c r="Q1689" s="17">
        <f>IFERROR(ZACKS_Screener[[#This Row],[Price]]/ZACKS_Screener[[#This Row],[EPS1]], "")</f>
        <v>101.05172413793105</v>
      </c>
      <c r="R1689" s="17">
        <f>IFERROR(ZACKS_Screener[[#This Row],[Price]]/ZACKS_Screener[[#This Row],[EPS2]], "")</f>
        <v>83.331753554502384</v>
      </c>
      <c r="S1689" s="17">
        <f>IFERROR(ZACKS_Screener[[#This Row],[PE1]]/(ZACKS_Screener[[#This Row],[EG1]]*100), "")</f>
        <v>34.155482758620664</v>
      </c>
      <c r="T1689" s="17">
        <f>IFERROR(ZACKS_Screener[[#This Row],[PE2]]/(ZACKS_Screener[[#This Row],[EG2]]*100), "")</f>
        <v>3.9188446266171404</v>
      </c>
      <c r="U1689"/>
    </row>
    <row r="1690" spans="1:21" x14ac:dyDescent="0.25">
      <c r="A1690" s="20" t="s">
        <v>2837</v>
      </c>
      <c r="B1690" s="34">
        <v>12190.31</v>
      </c>
      <c r="C1690" s="6" t="s">
        <v>2836</v>
      </c>
      <c r="D1690" s="6" t="s">
        <v>22</v>
      </c>
      <c r="E1690" s="6" t="s">
        <v>41</v>
      </c>
      <c r="F1690" s="6" t="s">
        <v>67</v>
      </c>
      <c r="G1690">
        <v>6</v>
      </c>
      <c r="H1690">
        <v>202206</v>
      </c>
      <c r="I1690" s="8">
        <v>77.430000000000007</v>
      </c>
      <c r="J1690" s="8">
        <v>1.97</v>
      </c>
      <c r="K1690" s="8">
        <v>1.98</v>
      </c>
      <c r="L1690" s="8">
        <v>2.2999999999999998</v>
      </c>
      <c r="M1690" s="35" t="str">
        <f>INDEX(YahooDetails[], MATCH(ZACKS_Screener[Ticker], YahooDetails[Ticker],0), 3)</f>
        <v>Healthcare</v>
      </c>
      <c r="N1690" s="6" t="str">
        <f>INDEX(YahooDetails[], MATCH(ZACKS_Screener[Ticker], YahooDetails[Ticker],0), 2)</f>
        <v>Biotechnology</v>
      </c>
      <c r="O169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5.0761421319797002E-3</v>
      </c>
      <c r="P169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0.16161616161616155</v>
      </c>
      <c r="Q1690" s="17">
        <f>IFERROR(ZACKS_Screener[[#This Row],[Price]]/ZACKS_Screener[[#This Row],[EPS1]], "")</f>
        <v>39.106060606060609</v>
      </c>
      <c r="R1690" s="17">
        <f>IFERROR(ZACKS_Screener[[#This Row],[Price]]/ZACKS_Screener[[#This Row],[EPS2]], "")</f>
        <v>33.665217391304353</v>
      </c>
      <c r="S1690" s="17">
        <f>IFERROR(ZACKS_Screener[[#This Row],[PE1]]/(ZACKS_Screener[[#This Row],[EG1]]*100), "")</f>
        <v>77.038939393939316</v>
      </c>
      <c r="T1690" s="17">
        <f>IFERROR(ZACKS_Screener[[#This Row],[PE2]]/(ZACKS_Screener[[#This Row],[EG2]]*100), "")</f>
        <v>2.0830353260869576</v>
      </c>
      <c r="U1690"/>
    </row>
    <row r="1691" spans="1:21" x14ac:dyDescent="0.25">
      <c r="A1691" s="20" t="s">
        <v>2839</v>
      </c>
      <c r="B1691" s="34">
        <v>21124.85</v>
      </c>
      <c r="C1691" s="6" t="s">
        <v>2838</v>
      </c>
      <c r="D1691" s="6" t="s">
        <v>13</v>
      </c>
      <c r="E1691" s="6" t="s">
        <v>130</v>
      </c>
      <c r="F1691" s="6" t="s">
        <v>482</v>
      </c>
      <c r="G1691">
        <v>12</v>
      </c>
      <c r="H1691">
        <v>202212</v>
      </c>
      <c r="I1691" s="8">
        <v>41.23</v>
      </c>
      <c r="J1691" s="8">
        <v>6.99</v>
      </c>
      <c r="K1691" s="8">
        <v>4.75</v>
      </c>
      <c r="L1691" s="8">
        <v>4.57</v>
      </c>
      <c r="M1691" s="35" t="str">
        <f>INDEX(YahooDetails[], MATCH(ZACKS_Screener[Ticker], YahooDetails[Ticker],0), 3)</f>
        <v>Basic Materials</v>
      </c>
      <c r="N1691" s="6" t="str">
        <f>INDEX(YahooDetails[], MATCH(ZACKS_Screener[Ticker], YahooDetails[Ticker],0), 2)</f>
        <v>Other Industrial Metals &amp; Mining</v>
      </c>
      <c r="O169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-0.32045779685264664</v>
      </c>
      <c r="P169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-3.7894736842105203E-2</v>
      </c>
      <c r="Q1691" s="17">
        <f>IFERROR(ZACKS_Screener[[#This Row],[Price]]/ZACKS_Screener[[#This Row],[EPS1]], "")</f>
        <v>8.68</v>
      </c>
      <c r="R1691" s="17">
        <f>IFERROR(ZACKS_Screener[[#This Row],[Price]]/ZACKS_Screener[[#This Row],[EPS2]], "")</f>
        <v>9.0218818380743961</v>
      </c>
      <c r="S1691" s="17">
        <f>IFERROR(ZACKS_Screener[[#This Row],[PE1]]/(ZACKS_Screener[[#This Row],[EG1]]*100), "")</f>
        <v>-0.27086250000000001</v>
      </c>
      <c r="T1691" s="17">
        <f>IFERROR(ZACKS_Screener[[#This Row],[PE2]]/(ZACKS_Screener[[#This Row],[EG2]]*100), "")</f>
        <v>-2.3807743739363025</v>
      </c>
      <c r="U1691"/>
    </row>
    <row r="1692" spans="1:21" x14ac:dyDescent="0.25">
      <c r="A1692" s="20" t="s">
        <v>2841</v>
      </c>
      <c r="B1692" s="34">
        <v>22638.93</v>
      </c>
      <c r="C1692" s="6" t="s">
        <v>2840</v>
      </c>
      <c r="D1692" s="6" t="s">
        <v>13</v>
      </c>
      <c r="E1692" s="6" t="s">
        <v>118</v>
      </c>
      <c r="F1692" s="6" t="s">
        <v>440</v>
      </c>
      <c r="G1692">
        <v>12</v>
      </c>
      <c r="H1692">
        <v>202212</v>
      </c>
      <c r="I1692" s="8">
        <v>3.92</v>
      </c>
      <c r="J1692" s="8">
        <v>0.35</v>
      </c>
      <c r="K1692" s="8">
        <v>0.35</v>
      </c>
      <c r="L1692" s="8">
        <v>0.37</v>
      </c>
      <c r="M1692" s="35" t="str">
        <f>INDEX(YahooDetails[], MATCH(ZACKS_Screener[Ticker], YahooDetails[Ticker],0), 3)</f>
        <v>Communication Services</v>
      </c>
      <c r="N1692" s="6" t="str">
        <f>INDEX(YahooDetails[], MATCH(ZACKS_Screener[Ticker], YahooDetails[Ticker],0), 2)</f>
        <v>Telecom Services</v>
      </c>
      <c r="O169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</v>
      </c>
      <c r="P169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5.7142857142857197E-2</v>
      </c>
      <c r="Q1692" s="17">
        <f>IFERROR(ZACKS_Screener[[#This Row],[Price]]/ZACKS_Screener[[#This Row],[EPS1]], "")</f>
        <v>11.200000000000001</v>
      </c>
      <c r="R1692" s="17">
        <f>IFERROR(ZACKS_Screener[[#This Row],[Price]]/ZACKS_Screener[[#This Row],[EPS2]], "")</f>
        <v>10.594594594594595</v>
      </c>
      <c r="S1692" s="17" t="str">
        <f>IFERROR(ZACKS_Screener[[#This Row],[PE1]]/(ZACKS_Screener[[#This Row],[EG1]]*100), "")</f>
        <v/>
      </c>
      <c r="T1692" s="17">
        <f>IFERROR(ZACKS_Screener[[#This Row],[PE2]]/(ZACKS_Screener[[#This Row],[EG2]]*100), "")</f>
        <v>1.8540540540540522</v>
      </c>
      <c r="U1692"/>
    </row>
    <row r="1693" spans="1:21" x14ac:dyDescent="0.25">
      <c r="A1693" s="20" t="s">
        <v>2843</v>
      </c>
      <c r="B1693" s="34">
        <v>42604.68</v>
      </c>
      <c r="C1693" s="6" t="s">
        <v>2842</v>
      </c>
      <c r="D1693" s="6" t="s">
        <v>13</v>
      </c>
      <c r="E1693" s="6" t="s">
        <v>14</v>
      </c>
      <c r="F1693" s="6" t="s">
        <v>595</v>
      </c>
      <c r="G1693">
        <v>9</v>
      </c>
      <c r="H1693">
        <v>202209</v>
      </c>
      <c r="I1693" s="8">
        <v>135.21</v>
      </c>
      <c r="J1693" s="8">
        <v>7.33</v>
      </c>
      <c r="K1693" s="8">
        <v>6.56</v>
      </c>
      <c r="L1693" s="8">
        <v>7.46</v>
      </c>
      <c r="M1693" s="35" t="str">
        <f>INDEX(YahooDetails[], MATCH(ZACKS_Screener[Ticker], YahooDetails[Ticker],0), 3)</f>
        <v>Technology</v>
      </c>
      <c r="N1693" s="6" t="str">
        <f>INDEX(YahooDetails[], MATCH(ZACKS_Screener[Ticker], YahooDetails[Ticker],0), 2)</f>
        <v>Electronic Components</v>
      </c>
      <c r="O169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-0.1050477489768077</v>
      </c>
      <c r="P169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0.13719512195121958</v>
      </c>
      <c r="Q1693" s="17">
        <f>IFERROR(ZACKS_Screener[[#This Row],[Price]]/ZACKS_Screener[[#This Row],[EPS1]], "")</f>
        <v>20.61128048780488</v>
      </c>
      <c r="R1693" s="17">
        <f>IFERROR(ZACKS_Screener[[#This Row],[Price]]/ZACKS_Screener[[#This Row],[EPS2]], "")</f>
        <v>18.124664879356569</v>
      </c>
      <c r="S1693" s="17">
        <f>IFERROR(ZACKS_Screener[[#This Row],[PE1]]/(ZACKS_Screener[[#This Row],[EG1]]*100), "")</f>
        <v>-1.9620868308520738</v>
      </c>
      <c r="T1693" s="17">
        <f>IFERROR(ZACKS_Screener[[#This Row],[PE2]]/(ZACKS_Screener[[#This Row],[EG2]]*100), "")</f>
        <v>1.3210866845397671</v>
      </c>
      <c r="U1693"/>
    </row>
    <row r="1694" spans="1:21" x14ac:dyDescent="0.25">
      <c r="A1694" s="20" t="s">
        <v>2845</v>
      </c>
      <c r="B1694" s="34">
        <v>4777.0600000000004</v>
      </c>
      <c r="C1694" s="6" t="s">
        <v>2844</v>
      </c>
      <c r="D1694" s="6" t="s">
        <v>22</v>
      </c>
      <c r="E1694" s="6" t="s">
        <v>14</v>
      </c>
      <c r="F1694" s="6" t="s">
        <v>201</v>
      </c>
      <c r="G1694">
        <v>12</v>
      </c>
      <c r="H1694">
        <v>202212</v>
      </c>
      <c r="I1694" s="8">
        <v>41.6</v>
      </c>
      <c r="J1694" s="8">
        <v>0.38</v>
      </c>
      <c r="K1694" s="8">
        <v>0.6</v>
      </c>
      <c r="L1694" s="8">
        <v>0.76</v>
      </c>
      <c r="M1694" s="35" t="str">
        <f>INDEX(YahooDetails[], MATCH(ZACKS_Screener[Ticker], YahooDetails[Ticker],0), 3)</f>
        <v>Technology</v>
      </c>
      <c r="N1694" s="6" t="str">
        <f>INDEX(YahooDetails[], MATCH(ZACKS_Screener[Ticker], YahooDetails[Ticker],0), 2)</f>
        <v>Software—Infrastructure</v>
      </c>
      <c r="O169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0.57894736842105254</v>
      </c>
      <c r="P169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0.26666666666666672</v>
      </c>
      <c r="Q1694" s="17">
        <f>IFERROR(ZACKS_Screener[[#This Row],[Price]]/ZACKS_Screener[[#This Row],[EPS1]], "")</f>
        <v>69.333333333333343</v>
      </c>
      <c r="R1694" s="17">
        <f>IFERROR(ZACKS_Screener[[#This Row],[Price]]/ZACKS_Screener[[#This Row],[EPS2]], "")</f>
        <v>54.736842105263158</v>
      </c>
      <c r="S1694" s="17">
        <f>IFERROR(ZACKS_Screener[[#This Row],[PE1]]/(ZACKS_Screener[[#This Row],[EG1]]*100), "")</f>
        <v>1.197575757575758</v>
      </c>
      <c r="T1694" s="17">
        <f>IFERROR(ZACKS_Screener[[#This Row],[PE2]]/(ZACKS_Screener[[#This Row],[EG2]]*100), "")</f>
        <v>2.0526315789473681</v>
      </c>
      <c r="U1694"/>
    </row>
    <row r="1695" spans="1:21" x14ac:dyDescent="0.25">
      <c r="A1695" s="6" t="s">
        <v>2847</v>
      </c>
      <c r="B1695" s="34">
        <v>16851.16</v>
      </c>
      <c r="C1695" s="6" t="s">
        <v>2846</v>
      </c>
      <c r="D1695" s="6" t="s">
        <v>22</v>
      </c>
      <c r="E1695" s="6" t="s">
        <v>14</v>
      </c>
      <c r="F1695" s="6" t="s">
        <v>15</v>
      </c>
      <c r="G1695">
        <v>12</v>
      </c>
      <c r="H1695">
        <v>202212</v>
      </c>
      <c r="I1695" s="8">
        <v>108.69</v>
      </c>
      <c r="J1695" s="8">
        <v>4.25</v>
      </c>
      <c r="K1695" s="8">
        <v>2.76</v>
      </c>
      <c r="L1695" s="8">
        <v>4.3499999999999996</v>
      </c>
      <c r="M1695" s="35" t="str">
        <f>INDEX(YahooDetails[], MATCH(ZACKS_Screener[Ticker], YahooDetails[Ticker],0), 3)</f>
        <v>Technology</v>
      </c>
      <c r="N1695" s="6" t="str">
        <f>INDEX(YahooDetails[], MATCH(ZACKS_Screener[Ticker], YahooDetails[Ticker],0), 2)</f>
        <v>Semiconductor Equipment &amp; Materials</v>
      </c>
      <c r="O169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-0.3505882352941177</v>
      </c>
      <c r="P169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0.57608695652173914</v>
      </c>
      <c r="Q1695" s="17">
        <f>IFERROR(ZACKS_Screener[[#This Row],[Price]]/ZACKS_Screener[[#This Row],[EPS1]], "")</f>
        <v>39.380434782608695</v>
      </c>
      <c r="R1695" s="17">
        <f>IFERROR(ZACKS_Screener[[#This Row],[Price]]/ZACKS_Screener[[#This Row],[EPS2]], "")</f>
        <v>24.986206896551725</v>
      </c>
      <c r="S1695" s="17">
        <f>IFERROR(ZACKS_Screener[[#This Row],[PE1]]/(ZACKS_Screener[[#This Row],[EG1]]*100), "")</f>
        <v>-1.123267435074409</v>
      </c>
      <c r="T1695" s="17">
        <f>IFERROR(ZACKS_Screener[[#This Row],[PE2]]/(ZACKS_Screener[[#This Row],[EG2]]*100), "")</f>
        <v>0.43372283669486011</v>
      </c>
      <c r="U1695"/>
    </row>
    <row r="1696" spans="1:21" x14ac:dyDescent="0.25">
      <c r="A1696" s="20" t="s">
        <v>2849</v>
      </c>
      <c r="B1696" s="34">
        <v>8459.06</v>
      </c>
      <c r="C1696" s="6" t="s">
        <v>2848</v>
      </c>
      <c r="D1696" s="6" t="s">
        <v>13</v>
      </c>
      <c r="E1696" s="6" t="s">
        <v>41</v>
      </c>
      <c r="F1696" s="6" t="s">
        <v>2477</v>
      </c>
      <c r="G1696">
        <v>12</v>
      </c>
      <c r="H1696">
        <v>202212</v>
      </c>
      <c r="I1696" s="8">
        <v>7.55</v>
      </c>
      <c r="J1696" s="8">
        <v>2.52</v>
      </c>
      <c r="K1696" s="8">
        <v>2.2999999999999998</v>
      </c>
      <c r="L1696" s="8">
        <v>2.44</v>
      </c>
      <c r="M1696" s="35" t="str">
        <f>INDEX(YahooDetails[], MATCH(ZACKS_Screener[Ticker], YahooDetails[Ticker],0), 3)</f>
        <v>Healthcare</v>
      </c>
      <c r="N1696" s="6" t="str">
        <f>INDEX(YahooDetails[], MATCH(ZACKS_Screener[Ticker], YahooDetails[Ticker],0), 2)</f>
        <v>Drug Manufacturers—Specialty &amp; Generic</v>
      </c>
      <c r="O169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-8.730158730158738E-2</v>
      </c>
      <c r="P169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6.0869565217391362E-2</v>
      </c>
      <c r="Q1696" s="17">
        <f>IFERROR(ZACKS_Screener[[#This Row],[Price]]/ZACKS_Screener[[#This Row],[EPS1]], "")</f>
        <v>3.2826086956521743</v>
      </c>
      <c r="R1696" s="17">
        <f>IFERROR(ZACKS_Screener[[#This Row],[Price]]/ZACKS_Screener[[#This Row],[EPS2]], "")</f>
        <v>3.0942622950819674</v>
      </c>
      <c r="S1696" s="17">
        <f>IFERROR(ZACKS_Screener[[#This Row],[PE1]]/(ZACKS_Screener[[#This Row],[EG1]]*100), "")</f>
        <v>-0.37600790513833959</v>
      </c>
      <c r="T1696" s="17">
        <f>IFERROR(ZACKS_Screener[[#This Row],[PE2]]/(ZACKS_Screener[[#This Row],[EG2]]*100), "")</f>
        <v>0.50834309133489419</v>
      </c>
      <c r="U1696"/>
    </row>
    <row r="1697" spans="1:21" x14ac:dyDescent="0.25">
      <c r="A1697" s="20" t="s">
        <v>2851</v>
      </c>
      <c r="B1697" s="34">
        <v>3897.14</v>
      </c>
      <c r="C1697" s="6" t="s">
        <v>2850</v>
      </c>
      <c r="D1697" s="6" t="s">
        <v>13</v>
      </c>
      <c r="E1697" s="6" t="s">
        <v>18</v>
      </c>
      <c r="F1697" s="6" t="s">
        <v>636</v>
      </c>
      <c r="G1697">
        <v>12</v>
      </c>
      <c r="H1697">
        <v>202212</v>
      </c>
      <c r="I1697" s="8">
        <v>57.48</v>
      </c>
      <c r="J1697" s="8">
        <v>4.32</v>
      </c>
      <c r="K1697" s="8">
        <v>5.96</v>
      </c>
      <c r="L1697" s="8">
        <v>6.06</v>
      </c>
      <c r="M1697" s="35" t="str">
        <f>INDEX(YahooDetails[], MATCH(ZACKS_Screener[Ticker], YahooDetails[Ticker],0), 3)</f>
        <v>Industrials</v>
      </c>
      <c r="N1697" s="6" t="str">
        <f>INDEX(YahooDetails[], MATCH(ZACKS_Screener[Ticker], YahooDetails[Ticker],0), 2)</f>
        <v>Farm &amp; Heavy Construction Machinery</v>
      </c>
      <c r="O169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0.37962962962962954</v>
      </c>
      <c r="P169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1.6778523489932827E-2</v>
      </c>
      <c r="Q1697" s="17">
        <f>IFERROR(ZACKS_Screener[[#This Row],[Price]]/ZACKS_Screener[[#This Row],[EPS1]], "")</f>
        <v>9.6442953020134219</v>
      </c>
      <c r="R1697" s="17">
        <f>IFERROR(ZACKS_Screener[[#This Row],[Price]]/ZACKS_Screener[[#This Row],[EPS2]], "")</f>
        <v>9.4851485148514847</v>
      </c>
      <c r="S1697" s="17">
        <f>IFERROR(ZACKS_Screener[[#This Row],[PE1]]/(ZACKS_Screener[[#This Row],[EG1]]*100), "")</f>
        <v>0.25404485185791459</v>
      </c>
      <c r="T1697" s="17">
        <f>IFERROR(ZACKS_Screener[[#This Row],[PE2]]/(ZACKS_Screener[[#This Row],[EG2]]*100), "")</f>
        <v>5.6531485148515053</v>
      </c>
      <c r="U1697"/>
    </row>
    <row r="1698" spans="1:21" x14ac:dyDescent="0.25">
      <c r="A1698" s="20" t="s">
        <v>2853</v>
      </c>
      <c r="B1698" s="34">
        <v>41755.629999999997</v>
      </c>
      <c r="C1698" s="6" t="s">
        <v>2852</v>
      </c>
      <c r="D1698" s="6" t="s">
        <v>13</v>
      </c>
      <c r="E1698" s="6" t="s">
        <v>37</v>
      </c>
      <c r="F1698" s="6" t="s">
        <v>404</v>
      </c>
      <c r="G1698">
        <v>12</v>
      </c>
      <c r="H1698">
        <v>202212</v>
      </c>
      <c r="I1698" s="8">
        <v>31.35</v>
      </c>
      <c r="J1698" s="8">
        <v>4.96</v>
      </c>
      <c r="K1698" s="8">
        <v>4.26</v>
      </c>
      <c r="L1698" s="8">
        <v>4.24</v>
      </c>
      <c r="M1698" s="35" t="str">
        <f>INDEX(YahooDetails[], MATCH(ZACKS_Screener[Ticker], YahooDetails[Ticker],0), 3)</f>
        <v>Financial Services</v>
      </c>
      <c r="N1698" s="6" t="str">
        <f>INDEX(YahooDetails[], MATCH(ZACKS_Screener[Ticker], YahooDetails[Ticker],0), 2)</f>
        <v>Banks—Regional</v>
      </c>
      <c r="O169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-0.14112903225806456</v>
      </c>
      <c r="P169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-4.6948356807510741E-3</v>
      </c>
      <c r="Q1698" s="17">
        <f>IFERROR(ZACKS_Screener[[#This Row],[Price]]/ZACKS_Screener[[#This Row],[EPS1]], "")</f>
        <v>7.3591549295774659</v>
      </c>
      <c r="R1698" s="17">
        <f>IFERROR(ZACKS_Screener[[#This Row],[Price]]/ZACKS_Screener[[#This Row],[EPS2]], "")</f>
        <v>7.3938679245283021</v>
      </c>
      <c r="S1698" s="17">
        <f>IFERROR(ZACKS_Screener[[#This Row],[PE1]]/(ZACKS_Screener[[#This Row],[EG1]]*100), "")</f>
        <v>-0.52144869215291745</v>
      </c>
      <c r="T1698" s="17">
        <f>IFERROR(ZACKS_Screener[[#This Row],[PE2]]/(ZACKS_Screener[[#This Row],[EG2]]*100), "")</f>
        <v>-15.748938679245619</v>
      </c>
      <c r="U1698"/>
    </row>
    <row r="1699" spans="1:21" x14ac:dyDescent="0.25">
      <c r="A1699" s="20" t="s">
        <v>2854</v>
      </c>
      <c r="B1699" s="34">
        <v>3820.91</v>
      </c>
      <c r="C1699" s="6" t="s">
        <v>90</v>
      </c>
      <c r="D1699" s="6" t="s">
        <v>13</v>
      </c>
      <c r="E1699" s="6" t="s">
        <v>37</v>
      </c>
      <c r="F1699" s="6" t="s">
        <v>92</v>
      </c>
      <c r="G1699">
        <v>12</v>
      </c>
      <c r="H1699">
        <v>202212</v>
      </c>
      <c r="I1699" s="8">
        <v>46.23</v>
      </c>
      <c r="J1699" s="8"/>
      <c r="M1699" s="35" t="str">
        <f>INDEX(YahooDetails[], MATCH(ZACKS_Screener[Ticker], YahooDetails[Ticker],0), 3)</f>
        <v/>
      </c>
      <c r="N1699" s="6" t="str">
        <f>INDEX(YahooDetails[], MATCH(ZACKS_Screener[Ticker], YahooDetails[Ticker],0), 2)</f>
        <v/>
      </c>
      <c r="O1699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699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699" s="17" t="str">
        <f>IFERROR(ZACKS_Screener[[#This Row],[Price]]/ZACKS_Screener[[#This Row],[EPS1]], "")</f>
        <v/>
      </c>
      <c r="R1699" s="17" t="str">
        <f>IFERROR(ZACKS_Screener[[#This Row],[Price]]/ZACKS_Screener[[#This Row],[EPS2]], "")</f>
        <v/>
      </c>
      <c r="S1699" s="17" t="str">
        <f>IFERROR(ZACKS_Screener[[#This Row],[PE1]]/(ZACKS_Screener[[#This Row],[EG1]]*100), "")</f>
        <v/>
      </c>
      <c r="T1699" s="17" t="str">
        <f>IFERROR(ZACKS_Screener[[#This Row],[PE2]]/(ZACKS_Screener[[#This Row],[EG2]]*100), "")</f>
        <v/>
      </c>
      <c r="U1699"/>
    </row>
    <row r="1700" spans="1:21" x14ac:dyDescent="0.25">
      <c r="A1700" s="20" t="s">
        <v>2856</v>
      </c>
      <c r="B1700" s="34">
        <v>8976.51</v>
      </c>
      <c r="C1700" s="6" t="s">
        <v>2855</v>
      </c>
      <c r="D1700" s="6" t="s">
        <v>13</v>
      </c>
      <c r="E1700" s="6" t="s">
        <v>23</v>
      </c>
      <c r="F1700" s="6" t="s">
        <v>334</v>
      </c>
      <c r="G1700">
        <v>12</v>
      </c>
      <c r="H1700">
        <v>202212</v>
      </c>
      <c r="I1700" s="8">
        <v>104.59</v>
      </c>
      <c r="J1700" s="8">
        <v>8.02</v>
      </c>
      <c r="K1700" s="8">
        <v>7.02</v>
      </c>
      <c r="L1700" s="8">
        <v>8.3699999999999992</v>
      </c>
      <c r="M1700" s="35" t="str">
        <f>INDEX(YahooDetails[], MATCH(ZACKS_Screener[Ticker], YahooDetails[Ticker],0), 3)</f>
        <v>Industrials</v>
      </c>
      <c r="N1700" s="6" t="str">
        <f>INDEX(YahooDetails[], MATCH(ZACKS_Screener[Ticker], YahooDetails[Ticker],0), 2)</f>
        <v>Trucking</v>
      </c>
      <c r="O170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-0.12468827930174564</v>
      </c>
      <c r="P170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0.19230769230769226</v>
      </c>
      <c r="Q1700" s="17">
        <f>IFERROR(ZACKS_Screener[[#This Row],[Price]]/ZACKS_Screener[[#This Row],[EPS1]], "")</f>
        <v>14.8988603988604</v>
      </c>
      <c r="R1700" s="17">
        <f>IFERROR(ZACKS_Screener[[#This Row],[Price]]/ZACKS_Screener[[#This Row],[EPS2]], "")</f>
        <v>12.495818399044207</v>
      </c>
      <c r="S1700" s="17">
        <f>IFERROR(ZACKS_Screener[[#This Row],[PE1]]/(ZACKS_Screener[[#This Row],[EG1]]*100), "")</f>
        <v>-1.194888603988604</v>
      </c>
      <c r="T1700" s="17">
        <f>IFERROR(ZACKS_Screener[[#This Row],[PE2]]/(ZACKS_Screener[[#This Row],[EG2]]*100), "")</f>
        <v>0.64978255675029895</v>
      </c>
      <c r="U1700"/>
    </row>
    <row r="1701" spans="1:21" x14ac:dyDescent="0.25">
      <c r="A1701" s="20" t="s">
        <v>4280</v>
      </c>
      <c r="B1701" s="34">
        <v>2061.2800000000002</v>
      </c>
      <c r="C1701" s="6" t="s">
        <v>4279</v>
      </c>
      <c r="D1701" s="6" t="s">
        <v>13</v>
      </c>
      <c r="E1701" s="6" t="s">
        <v>130</v>
      </c>
      <c r="F1701" s="6" t="s">
        <v>131</v>
      </c>
      <c r="G1701">
        <v>12</v>
      </c>
      <c r="H1701">
        <v>202212</v>
      </c>
      <c r="I1701" s="8">
        <v>13.24</v>
      </c>
      <c r="J1701" s="8">
        <v>0.4</v>
      </c>
      <c r="K1701" s="8">
        <v>0.45</v>
      </c>
      <c r="L1701" s="8">
        <v>0.56999999999999995</v>
      </c>
      <c r="M1701" s="35" t="str">
        <f>INDEX(YahooDetails[], MATCH(ZACKS_Screener[Ticker], YahooDetails[Ticker],0), 3)</f>
        <v>Basic Materials</v>
      </c>
      <c r="N1701" s="6" t="str">
        <f>INDEX(YahooDetails[], MATCH(ZACKS_Screener[Ticker], YahooDetails[Ticker],0), 2)</f>
        <v>Other Precious Metals &amp; Mining</v>
      </c>
      <c r="O170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0.12499999999999997</v>
      </c>
      <c r="P170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0.26666666666666655</v>
      </c>
      <c r="Q1701" s="17">
        <f>IFERROR(ZACKS_Screener[[#This Row],[Price]]/ZACKS_Screener[[#This Row],[EPS1]], "")</f>
        <v>29.422222222222221</v>
      </c>
      <c r="R1701" s="17">
        <f>IFERROR(ZACKS_Screener[[#This Row],[Price]]/ZACKS_Screener[[#This Row],[EPS2]], "")</f>
        <v>23.228070175438599</v>
      </c>
      <c r="S1701" s="17">
        <f>IFERROR(ZACKS_Screener[[#This Row],[PE1]]/(ZACKS_Screener[[#This Row],[EG1]]*100), "")</f>
        <v>2.3537777777777782</v>
      </c>
      <c r="T1701" s="17">
        <f>IFERROR(ZACKS_Screener[[#This Row],[PE2]]/(ZACKS_Screener[[#This Row],[EG2]]*100), "")</f>
        <v>0.87105263157894786</v>
      </c>
      <c r="U1701"/>
    </row>
    <row r="1702" spans="1:21" x14ac:dyDescent="0.25">
      <c r="A1702" s="20" t="s">
        <v>2858</v>
      </c>
      <c r="B1702" s="34">
        <v>3554.57</v>
      </c>
      <c r="C1702" s="6" t="s">
        <v>2857</v>
      </c>
      <c r="D1702" s="6" t="s">
        <v>22</v>
      </c>
      <c r="E1702" s="6" t="s">
        <v>37</v>
      </c>
      <c r="F1702" s="6" t="s">
        <v>688</v>
      </c>
      <c r="G1702">
        <v>9</v>
      </c>
      <c r="H1702">
        <v>202209</v>
      </c>
      <c r="I1702" s="8">
        <v>12.68</v>
      </c>
      <c r="J1702" s="8">
        <v>0.26</v>
      </c>
      <c r="K1702" s="8">
        <v>0.27</v>
      </c>
      <c r="L1702" s="8">
        <v>0.25</v>
      </c>
      <c r="M1702" s="35" t="str">
        <f>INDEX(YahooDetails[], MATCH(ZACKS_Screener[Ticker], YahooDetails[Ticker],0), 3)</f>
        <v>Financial Services</v>
      </c>
      <c r="N1702" s="6" t="str">
        <f>INDEX(YahooDetails[], MATCH(ZACKS_Screener[Ticker], YahooDetails[Ticker],0), 2)</f>
        <v>Banks—Regional</v>
      </c>
      <c r="O170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3.8461538461538491E-2</v>
      </c>
      <c r="P170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-7.4074074074074139E-2</v>
      </c>
      <c r="Q1702" s="17">
        <f>IFERROR(ZACKS_Screener[[#This Row],[Price]]/ZACKS_Screener[[#This Row],[EPS1]], "")</f>
        <v>46.962962962962962</v>
      </c>
      <c r="R1702" s="17">
        <f>IFERROR(ZACKS_Screener[[#This Row],[Price]]/ZACKS_Screener[[#This Row],[EPS2]], "")</f>
        <v>50.72</v>
      </c>
      <c r="S1702" s="17">
        <f>IFERROR(ZACKS_Screener[[#This Row],[PE1]]/(ZACKS_Screener[[#This Row],[EG1]]*100), "")</f>
        <v>12.210370370370359</v>
      </c>
      <c r="T1702" s="17">
        <f>IFERROR(ZACKS_Screener[[#This Row],[PE2]]/(ZACKS_Screener[[#This Row],[EG2]]*100), "")</f>
        <v>-6.8471999999999937</v>
      </c>
      <c r="U1702"/>
    </row>
    <row r="1703" spans="1:21" x14ac:dyDescent="0.25">
      <c r="A1703" s="20" t="s">
        <v>2860</v>
      </c>
      <c r="B1703" s="34">
        <v>11864.76</v>
      </c>
      <c r="C1703" s="6" t="s">
        <v>2859</v>
      </c>
      <c r="D1703" s="6" t="s">
        <v>13</v>
      </c>
      <c r="E1703" s="6" t="s">
        <v>41</v>
      </c>
      <c r="F1703" s="6" t="s">
        <v>48</v>
      </c>
      <c r="G1703">
        <v>12</v>
      </c>
      <c r="H1703">
        <v>202212</v>
      </c>
      <c r="I1703" s="8">
        <v>252.98</v>
      </c>
      <c r="J1703" s="8">
        <v>13.06</v>
      </c>
      <c r="K1703" s="8">
        <v>13.29</v>
      </c>
      <c r="L1703" s="8">
        <v>14.54</v>
      </c>
      <c r="M1703" s="35" t="str">
        <f>INDEX(YahooDetails[], MATCH(ZACKS_Screener[Ticker], YahooDetails[Ticker],0), 3)</f>
        <v>Healthcare</v>
      </c>
      <c r="N1703" s="6" t="str">
        <f>INDEX(YahooDetails[], MATCH(ZACKS_Screener[Ticker], YahooDetails[Ticker],0), 2)</f>
        <v>Medical Instruments &amp; Supplies</v>
      </c>
      <c r="O170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1.7611026033690556E-2</v>
      </c>
      <c r="P170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9.4055680963130175E-2</v>
      </c>
      <c r="Q1703" s="17">
        <f>IFERROR(ZACKS_Screener[[#This Row],[Price]]/ZACKS_Screener[[#This Row],[EPS1]], "")</f>
        <v>19.035364936042136</v>
      </c>
      <c r="R1703" s="17">
        <f>IFERROR(ZACKS_Screener[[#This Row],[Price]]/ZACKS_Screener[[#This Row],[EPS2]], "")</f>
        <v>17.398899587345255</v>
      </c>
      <c r="S1703" s="17">
        <f>IFERROR(ZACKS_Screener[[#This Row],[PE1]]/(ZACKS_Screener[[#This Row],[EG1]]*100), "")</f>
        <v>10.80877678542225</v>
      </c>
      <c r="T1703" s="17">
        <f>IFERROR(ZACKS_Screener[[#This Row],[PE2]]/(ZACKS_Screener[[#This Row],[EG2]]*100), "")</f>
        <v>1.8498510041265477</v>
      </c>
      <c r="U1703"/>
    </row>
    <row r="1704" spans="1:21" x14ac:dyDescent="0.25">
      <c r="A1704" s="20" t="s">
        <v>6920</v>
      </c>
      <c r="B1704" s="34">
        <v>2340.31</v>
      </c>
      <c r="C1704" s="6" t="s">
        <v>6919</v>
      </c>
      <c r="D1704" s="6" t="s">
        <v>13</v>
      </c>
      <c r="E1704" s="6" t="s">
        <v>30</v>
      </c>
      <c r="F1704" s="6" t="s">
        <v>455</v>
      </c>
      <c r="G1704">
        <v>12</v>
      </c>
      <c r="H1704">
        <v>202212</v>
      </c>
      <c r="I1704" s="8">
        <v>49.09</v>
      </c>
      <c r="J1704" s="8">
        <v>3.32</v>
      </c>
      <c r="K1704" s="8">
        <v>4.1500000000000004</v>
      </c>
      <c r="L1704" s="8">
        <v>4.53</v>
      </c>
      <c r="M1704" s="35" t="str">
        <f>INDEX(YahooDetails[], MATCH(ZACKS_Screener[Ticker], YahooDetails[Ticker],0), 3)</f>
        <v>Basic Materials</v>
      </c>
      <c r="N1704" s="6" t="str">
        <f>INDEX(YahooDetails[], MATCH(ZACKS_Screener[Ticker], YahooDetails[Ticker],0), 2)</f>
        <v>Building Materials</v>
      </c>
      <c r="O170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0.25000000000000017</v>
      </c>
      <c r="P170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9.1566265060240931E-2</v>
      </c>
      <c r="Q1704" s="17">
        <f>IFERROR(ZACKS_Screener[[#This Row],[Price]]/ZACKS_Screener[[#This Row],[EPS1]], "")</f>
        <v>11.828915662650601</v>
      </c>
      <c r="R1704" s="17">
        <f>IFERROR(ZACKS_Screener[[#This Row],[Price]]/ZACKS_Screener[[#This Row],[EPS2]], "")</f>
        <v>10.83664459161148</v>
      </c>
      <c r="S1704" s="17">
        <f>IFERROR(ZACKS_Screener[[#This Row],[PE1]]/(ZACKS_Screener[[#This Row],[EG1]]*100), "")</f>
        <v>0.47315662650602369</v>
      </c>
      <c r="T1704" s="17">
        <f>IFERROR(ZACKS_Screener[[#This Row],[PE2]]/(ZACKS_Screener[[#This Row],[EG2]]*100), "")</f>
        <v>1.1834756593470437</v>
      </c>
      <c r="U1704"/>
    </row>
    <row r="1705" spans="1:21" x14ac:dyDescent="0.25">
      <c r="A1705" s="20" t="s">
        <v>2862</v>
      </c>
      <c r="B1705" s="34">
        <v>3557.7</v>
      </c>
      <c r="C1705" s="6" t="s">
        <v>2861</v>
      </c>
      <c r="D1705" s="6" t="s">
        <v>13</v>
      </c>
      <c r="E1705" s="6" t="s">
        <v>330</v>
      </c>
      <c r="F1705" s="6" t="s">
        <v>1287</v>
      </c>
      <c r="G1705">
        <v>12</v>
      </c>
      <c r="H1705">
        <v>202212</v>
      </c>
      <c r="I1705" s="8">
        <v>15.81</v>
      </c>
      <c r="J1705" s="8">
        <v>2.83</v>
      </c>
      <c r="K1705" s="8">
        <v>1.75</v>
      </c>
      <c r="L1705" s="8">
        <v>2.79</v>
      </c>
      <c r="M1705" s="35" t="str">
        <f>INDEX(YahooDetails[], MATCH(ZACKS_Screener[Ticker], YahooDetails[Ticker],0), 3)</f>
        <v>Communication Services</v>
      </c>
      <c r="N1705" s="6" t="str">
        <f>INDEX(YahooDetails[], MATCH(ZACKS_Screener[Ticker], YahooDetails[Ticker],0), 2)</f>
        <v>Broadcasting</v>
      </c>
      <c r="O170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-0.38162544169611307</v>
      </c>
      <c r="P170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0.59428571428571431</v>
      </c>
      <c r="Q1705" s="17">
        <f>IFERROR(ZACKS_Screener[[#This Row],[Price]]/ZACKS_Screener[[#This Row],[EPS1]], "")</f>
        <v>9.0342857142857138</v>
      </c>
      <c r="R1705" s="17">
        <f>IFERROR(ZACKS_Screener[[#This Row],[Price]]/ZACKS_Screener[[#This Row],[EPS2]], "")</f>
        <v>5.666666666666667</v>
      </c>
      <c r="S1705" s="17">
        <f>IFERROR(ZACKS_Screener[[#This Row],[PE1]]/(ZACKS_Screener[[#This Row],[EG1]]*100), "")</f>
        <v>-0.23673174603174602</v>
      </c>
      <c r="T1705" s="17">
        <f>IFERROR(ZACKS_Screener[[#This Row],[PE2]]/(ZACKS_Screener[[#This Row],[EG2]]*100), "")</f>
        <v>9.5352564102564111E-2</v>
      </c>
      <c r="U1705"/>
    </row>
    <row r="1706" spans="1:21" x14ac:dyDescent="0.25">
      <c r="A1706" s="20" t="s">
        <v>6922</v>
      </c>
      <c r="B1706" s="34">
        <v>2002.34</v>
      </c>
      <c r="C1706" s="6" t="s">
        <v>6921</v>
      </c>
      <c r="D1706" s="6" t="s">
        <v>13</v>
      </c>
      <c r="E1706" s="6" t="s">
        <v>223</v>
      </c>
      <c r="F1706" s="6" t="s">
        <v>838</v>
      </c>
      <c r="G1706">
        <v>12</v>
      </c>
      <c r="H1706">
        <v>202212</v>
      </c>
      <c r="I1706" s="8">
        <v>13.3</v>
      </c>
      <c r="J1706" s="8">
        <v>1.69</v>
      </c>
      <c r="K1706" s="8">
        <v>0.47</v>
      </c>
      <c r="L1706" s="8">
        <v>1</v>
      </c>
      <c r="M1706" s="35" t="str">
        <f>INDEX(YahooDetails[], MATCH(ZACKS_Screener[Ticker], YahooDetails[Ticker],0), 3)</f>
        <v>Energy</v>
      </c>
      <c r="N1706" s="6" t="str">
        <f>INDEX(YahooDetails[], MATCH(ZACKS_Screener[Ticker], YahooDetails[Ticker],0), 2)</f>
        <v>Oil &amp; Gas Integrated</v>
      </c>
      <c r="O170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-0.72189349112426038</v>
      </c>
      <c r="P170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1.1276595744680853</v>
      </c>
      <c r="Q1706" s="17">
        <f>IFERROR(ZACKS_Screener[[#This Row],[Price]]/ZACKS_Screener[[#This Row],[EPS1]], "")</f>
        <v>28.297872340425535</v>
      </c>
      <c r="R1706" s="17">
        <f>IFERROR(ZACKS_Screener[[#This Row],[Price]]/ZACKS_Screener[[#This Row],[EPS2]], "")</f>
        <v>13.3</v>
      </c>
      <c r="S1706" s="17">
        <f>IFERROR(ZACKS_Screener[[#This Row],[PE1]]/(ZACKS_Screener[[#This Row],[EG1]]*100), "")</f>
        <v>-0.39199511684687827</v>
      </c>
      <c r="T1706" s="17">
        <f>IFERROR(ZACKS_Screener[[#This Row],[PE2]]/(ZACKS_Screener[[#This Row],[EG2]]*100), "")</f>
        <v>0.11794339622641509</v>
      </c>
      <c r="U1706"/>
    </row>
    <row r="1707" spans="1:21" x14ac:dyDescent="0.25">
      <c r="A1707" s="20" t="s">
        <v>2864</v>
      </c>
      <c r="B1707" s="34">
        <v>61258.19</v>
      </c>
      <c r="C1707" s="6" t="s">
        <v>2863</v>
      </c>
      <c r="D1707" s="6" t="s">
        <v>13</v>
      </c>
      <c r="E1707" s="6" t="s">
        <v>30</v>
      </c>
      <c r="F1707" s="6" t="s">
        <v>590</v>
      </c>
      <c r="G1707">
        <v>1</v>
      </c>
      <c r="H1707">
        <v>202301</v>
      </c>
      <c r="I1707" s="8">
        <v>132.72</v>
      </c>
      <c r="J1707" s="8">
        <v>6.02</v>
      </c>
      <c r="K1707" s="8">
        <v>8.25</v>
      </c>
      <c r="L1707" s="8">
        <v>10.25</v>
      </c>
      <c r="M1707" s="35" t="str">
        <f>INDEX(YahooDetails[], MATCH(ZACKS_Screener[Ticker], YahooDetails[Ticker],0), 3)</f>
        <v>Consumer Defensive</v>
      </c>
      <c r="N1707" s="6" t="str">
        <f>INDEX(YahooDetails[], MATCH(ZACKS_Screener[Ticker], YahooDetails[Ticker],0), 2)</f>
        <v>Discount Stores</v>
      </c>
      <c r="O170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0.37043189368770774</v>
      </c>
      <c r="P170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0.24242424242424243</v>
      </c>
      <c r="Q1707" s="17">
        <f>IFERROR(ZACKS_Screener[[#This Row],[Price]]/ZACKS_Screener[[#This Row],[EPS1]], "")</f>
        <v>16.087272727272726</v>
      </c>
      <c r="R1707" s="17">
        <f>IFERROR(ZACKS_Screener[[#This Row],[Price]]/ZACKS_Screener[[#This Row],[EPS2]], "")</f>
        <v>12.948292682926828</v>
      </c>
      <c r="S1707" s="17">
        <f>IFERROR(ZACKS_Screener[[#This Row],[PE1]]/(ZACKS_Screener[[#This Row],[EG1]]*100), "")</f>
        <v>0.43428422339991829</v>
      </c>
      <c r="T1707" s="17">
        <f>IFERROR(ZACKS_Screener[[#This Row],[PE2]]/(ZACKS_Screener[[#This Row],[EG2]]*100), "")</f>
        <v>0.53411707317073165</v>
      </c>
      <c r="U1707"/>
    </row>
    <row r="1708" spans="1:21" x14ac:dyDescent="0.25">
      <c r="A1708" s="20" t="s">
        <v>2866</v>
      </c>
      <c r="B1708" s="34">
        <v>3618.37</v>
      </c>
      <c r="C1708" s="6" t="s">
        <v>2865</v>
      </c>
      <c r="D1708" s="6" t="s">
        <v>22</v>
      </c>
      <c r="E1708" s="6" t="s">
        <v>41</v>
      </c>
      <c r="F1708" s="6" t="s">
        <v>61</v>
      </c>
      <c r="G1708">
        <v>12</v>
      </c>
      <c r="H1708">
        <v>202212</v>
      </c>
      <c r="I1708" s="8">
        <v>24.22</v>
      </c>
      <c r="J1708" s="8">
        <v>-1.46</v>
      </c>
      <c r="K1708" s="8">
        <v>-1</v>
      </c>
      <c r="L1708" s="8">
        <v>-0.12</v>
      </c>
      <c r="M1708" s="35" t="str">
        <f>INDEX(YahooDetails[], MATCH(ZACKS_Screener[Ticker], YahooDetails[Ticker],0), 3)</f>
        <v>Healthcare</v>
      </c>
      <c r="N1708" s="6" t="str">
        <f>INDEX(YahooDetails[], MATCH(ZACKS_Screener[Ticker], YahooDetails[Ticker],0), 2)</f>
        <v>Biotechnology</v>
      </c>
      <c r="O170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0.31506849315068491</v>
      </c>
      <c r="P170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0.88</v>
      </c>
      <c r="Q1708" s="17">
        <f>IFERROR(ZACKS_Screener[[#This Row],[Price]]/ZACKS_Screener[[#This Row],[EPS1]], "")</f>
        <v>-24.22</v>
      </c>
      <c r="R1708" s="17">
        <f>IFERROR(ZACKS_Screener[[#This Row],[Price]]/ZACKS_Screener[[#This Row],[EPS2]], "")</f>
        <v>-201.83333333333334</v>
      </c>
      <c r="S1708" s="17">
        <f>IFERROR(ZACKS_Screener[[#This Row],[PE1]]/(ZACKS_Screener[[#This Row],[EG1]]*100), "")</f>
        <v>-0.76872173913043473</v>
      </c>
      <c r="T1708" s="17">
        <f>IFERROR(ZACKS_Screener[[#This Row],[PE2]]/(ZACKS_Screener[[#This Row],[EG2]]*100), "")</f>
        <v>-2.293560606060606</v>
      </c>
      <c r="U1708"/>
    </row>
    <row r="1709" spans="1:21" x14ac:dyDescent="0.25">
      <c r="A1709" s="20" t="s">
        <v>2868</v>
      </c>
      <c r="B1709" s="34">
        <v>7991.72</v>
      </c>
      <c r="C1709" s="6" t="s">
        <v>2867</v>
      </c>
      <c r="D1709" s="6" t="s">
        <v>13</v>
      </c>
      <c r="E1709" s="6" t="s">
        <v>41</v>
      </c>
      <c r="F1709" s="6" t="s">
        <v>73</v>
      </c>
      <c r="G1709">
        <v>12</v>
      </c>
      <c r="H1709">
        <v>202212</v>
      </c>
      <c r="I1709" s="8">
        <v>78.400000000000006</v>
      </c>
      <c r="J1709" s="8">
        <v>6.8</v>
      </c>
      <c r="K1709" s="8">
        <v>5.72</v>
      </c>
      <c r="L1709" s="8">
        <v>6.34</v>
      </c>
      <c r="M1709" s="35" t="str">
        <f>INDEX(YahooDetails[], MATCH(ZACKS_Screener[Ticker], YahooDetails[Ticker],0), 3)</f>
        <v>Healthcare</v>
      </c>
      <c r="N1709" s="6" t="str">
        <f>INDEX(YahooDetails[], MATCH(ZACKS_Screener[Ticker], YahooDetails[Ticker],0), 2)</f>
        <v>Medical Care Facilities</v>
      </c>
      <c r="O170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-0.15882352941176472</v>
      </c>
      <c r="P170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0.10839160839160841</v>
      </c>
      <c r="Q1709" s="17">
        <f>IFERROR(ZACKS_Screener[[#This Row],[Price]]/ZACKS_Screener[[#This Row],[EPS1]], "")</f>
        <v>13.706293706293708</v>
      </c>
      <c r="R1709" s="17">
        <f>IFERROR(ZACKS_Screener[[#This Row],[Price]]/ZACKS_Screener[[#This Row],[EPS2]], "")</f>
        <v>12.365930599369086</v>
      </c>
      <c r="S1709" s="17">
        <f>IFERROR(ZACKS_Screener[[#This Row],[PE1]]/(ZACKS_Screener[[#This Row],[EG1]]*100), "")</f>
        <v>-0.86298886298886301</v>
      </c>
      <c r="T1709" s="17">
        <f>IFERROR(ZACKS_Screener[[#This Row],[PE2]]/(ZACKS_Screener[[#This Row],[EG2]]*100), "")</f>
        <v>1.1408568230385669</v>
      </c>
      <c r="U1709"/>
    </row>
    <row r="1710" spans="1:21" x14ac:dyDescent="0.25">
      <c r="A1710" s="20" t="s">
        <v>2870</v>
      </c>
      <c r="B1710" s="34">
        <v>4070.29</v>
      </c>
      <c r="C1710" s="6" t="s">
        <v>2869</v>
      </c>
      <c r="D1710" s="6" t="s">
        <v>13</v>
      </c>
      <c r="E1710" s="6" t="s">
        <v>37</v>
      </c>
      <c r="F1710" s="6" t="s">
        <v>70</v>
      </c>
      <c r="G1710">
        <v>12</v>
      </c>
      <c r="H1710">
        <v>202212</v>
      </c>
      <c r="I1710" s="8">
        <v>113.93</v>
      </c>
      <c r="J1710" s="8">
        <v>5.53</v>
      </c>
      <c r="K1710" s="8">
        <v>6.88</v>
      </c>
      <c r="L1710" s="8">
        <v>12</v>
      </c>
      <c r="M1710" s="35" t="str">
        <f>INDEX(YahooDetails[], MATCH(ZACKS_Screener[Ticker], YahooDetails[Ticker],0), 3)</f>
        <v>Financial Services</v>
      </c>
      <c r="N1710" s="6" t="str">
        <f>INDEX(YahooDetails[], MATCH(ZACKS_Screener[Ticker], YahooDetails[Ticker],0), 2)</f>
        <v>Insurance—Property &amp; Casualty</v>
      </c>
      <c r="O171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0.2441229656419529</v>
      </c>
      <c r="P171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0.7441860465116279</v>
      </c>
      <c r="Q1710" s="17">
        <f>IFERROR(ZACKS_Screener[[#This Row],[Price]]/ZACKS_Screener[[#This Row],[EPS1]], "")</f>
        <v>16.559593023255815</v>
      </c>
      <c r="R1710" s="17">
        <f>IFERROR(ZACKS_Screener[[#This Row],[Price]]/ZACKS_Screener[[#This Row],[EPS2]], "")</f>
        <v>9.4941666666666666</v>
      </c>
      <c r="S1710" s="17">
        <f>IFERROR(ZACKS_Screener[[#This Row],[PE1]]/(ZACKS_Screener[[#This Row],[EG1]]*100), "")</f>
        <v>0.67832999569336805</v>
      </c>
      <c r="T1710" s="17">
        <f>IFERROR(ZACKS_Screener[[#This Row],[PE2]]/(ZACKS_Screener[[#This Row],[EG2]]*100), "")</f>
        <v>0.12757786458333334</v>
      </c>
      <c r="U1710"/>
    </row>
    <row r="1711" spans="1:21" x14ac:dyDescent="0.25">
      <c r="A1711" s="20" t="s">
        <v>2872</v>
      </c>
      <c r="B1711" s="34">
        <v>5053.62</v>
      </c>
      <c r="C1711" s="6" t="s">
        <v>2871</v>
      </c>
      <c r="D1711" s="6" t="s">
        <v>13</v>
      </c>
      <c r="E1711" s="6" t="s">
        <v>26</v>
      </c>
      <c r="F1711" s="6" t="s">
        <v>2662</v>
      </c>
      <c r="G1711">
        <v>7</v>
      </c>
      <c r="H1711">
        <v>202207</v>
      </c>
      <c r="I1711" s="8">
        <v>94.8</v>
      </c>
      <c r="J1711" s="8">
        <v>20.59</v>
      </c>
      <c r="K1711" s="8">
        <v>6.1</v>
      </c>
      <c r="L1711" s="8">
        <v>7.17</v>
      </c>
      <c r="M1711" s="35" t="str">
        <f>INDEX(YahooDetails[], MATCH(ZACKS_Screener[Ticker], YahooDetails[Ticker],0), 3)</f>
        <v>Consumer Cyclical</v>
      </c>
      <c r="N1711" s="6" t="str">
        <f>INDEX(YahooDetails[], MATCH(ZACKS_Screener[Ticker], YahooDetails[Ticker],0), 2)</f>
        <v>Recreational Vehicles</v>
      </c>
      <c r="O171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-0.70373967945604665</v>
      </c>
      <c r="P171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0.17540983606557384</v>
      </c>
      <c r="Q1711" s="17">
        <f>IFERROR(ZACKS_Screener[[#This Row],[Price]]/ZACKS_Screener[[#This Row],[EPS1]], "")</f>
        <v>15.540983606557377</v>
      </c>
      <c r="R1711" s="17">
        <f>IFERROR(ZACKS_Screener[[#This Row],[Price]]/ZACKS_Screener[[#This Row],[EPS2]], "")</f>
        <v>13.221757322175732</v>
      </c>
      <c r="S1711" s="17">
        <f>IFERROR(ZACKS_Screener[[#This Row],[PE1]]/(ZACKS_Screener[[#This Row],[EG1]]*100), "")</f>
        <v>-0.22083426670739573</v>
      </c>
      <c r="T1711" s="17">
        <f>IFERROR(ZACKS_Screener[[#This Row],[PE2]]/(ZACKS_Screener[[#This Row],[EG2]]*100), "")</f>
        <v>0.75376373518945738</v>
      </c>
      <c r="U1711"/>
    </row>
    <row r="1712" spans="1:21" x14ac:dyDescent="0.25">
      <c r="A1712" s="20" t="s">
        <v>4283</v>
      </c>
      <c r="B1712" s="34">
        <v>2945.24</v>
      </c>
      <c r="C1712" s="6" t="s">
        <v>4282</v>
      </c>
      <c r="D1712" s="6" t="s">
        <v>13</v>
      </c>
      <c r="E1712" s="6" t="s">
        <v>51</v>
      </c>
      <c r="F1712" s="6" t="s">
        <v>308</v>
      </c>
      <c r="G1712">
        <v>12</v>
      </c>
      <c r="H1712">
        <v>202212</v>
      </c>
      <c r="I1712" s="8">
        <v>52.3</v>
      </c>
      <c r="J1712" s="8">
        <v>1.17</v>
      </c>
      <c r="K1712" s="8">
        <v>2.61</v>
      </c>
      <c r="L1712" s="8">
        <v>3.05</v>
      </c>
      <c r="M1712" s="35" t="str">
        <f>INDEX(YahooDetails[], MATCH(ZACKS_Screener[Ticker], YahooDetails[Ticker],0), 3)</f>
        <v>Consumer Defensive</v>
      </c>
      <c r="N1712" s="6" t="str">
        <f>INDEX(YahooDetails[], MATCH(ZACKS_Screener[Ticker], YahooDetails[Ticker],0), 2)</f>
        <v>Packaged Foods</v>
      </c>
      <c r="O171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1.2307692307692308</v>
      </c>
      <c r="P171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0.16858237547892718</v>
      </c>
      <c r="Q1712" s="17">
        <f>IFERROR(ZACKS_Screener[[#This Row],[Price]]/ZACKS_Screener[[#This Row],[EPS1]], "")</f>
        <v>20.038314176245212</v>
      </c>
      <c r="R1712" s="17">
        <f>IFERROR(ZACKS_Screener[[#This Row],[Price]]/ZACKS_Screener[[#This Row],[EPS2]], "")</f>
        <v>17.147540983606557</v>
      </c>
      <c r="S1712" s="17">
        <f>IFERROR(ZACKS_Screener[[#This Row],[PE1]]/(ZACKS_Screener[[#This Row],[EG1]]*100), "")</f>
        <v>0.16281130268199234</v>
      </c>
      <c r="T1712" s="17">
        <f>IFERROR(ZACKS_Screener[[#This Row],[PE2]]/(ZACKS_Screener[[#This Row],[EG2]]*100), "")</f>
        <v>1.0171609538002984</v>
      </c>
      <c r="U1712"/>
    </row>
    <row r="1713" spans="1:21" x14ac:dyDescent="0.25">
      <c r="A1713" s="20" t="s">
        <v>2874</v>
      </c>
      <c r="B1713" s="34">
        <v>7523.85</v>
      </c>
      <c r="C1713" s="6" t="s">
        <v>2873</v>
      </c>
      <c r="D1713" s="6" t="s">
        <v>13</v>
      </c>
      <c r="E1713" s="6" t="s">
        <v>14</v>
      </c>
      <c r="F1713" s="6" t="s">
        <v>253</v>
      </c>
      <c r="G1713">
        <v>12</v>
      </c>
      <c r="H1713">
        <v>202212</v>
      </c>
      <c r="I1713" s="8">
        <v>15.54</v>
      </c>
      <c r="J1713" s="8">
        <v>0.72</v>
      </c>
      <c r="K1713" s="8">
        <v>0.81</v>
      </c>
      <c r="L1713" s="8">
        <v>1.04</v>
      </c>
      <c r="M1713" s="35" t="str">
        <f>INDEX(YahooDetails[], MATCH(ZACKS_Screener[Ticker], YahooDetails[Ticker],0), 3)</f>
        <v>Communication Services</v>
      </c>
      <c r="N1713" s="6" t="str">
        <f>INDEX(YahooDetails[], MATCH(ZACKS_Screener[Ticker], YahooDetails[Ticker],0), 2)</f>
        <v>Telecom Services</v>
      </c>
      <c r="O171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0.12500000000000011</v>
      </c>
      <c r="P171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0.2839506172839506</v>
      </c>
      <c r="Q1713" s="17">
        <f>IFERROR(ZACKS_Screener[[#This Row],[Price]]/ZACKS_Screener[[#This Row],[EPS1]], "")</f>
        <v>19.185185185185183</v>
      </c>
      <c r="R1713" s="17">
        <f>IFERROR(ZACKS_Screener[[#This Row],[Price]]/ZACKS_Screener[[#This Row],[EPS2]], "")</f>
        <v>14.942307692307692</v>
      </c>
      <c r="S1713" s="17">
        <f>IFERROR(ZACKS_Screener[[#This Row],[PE1]]/(ZACKS_Screener[[#This Row],[EG1]]*100), "")</f>
        <v>1.5348148148148133</v>
      </c>
      <c r="T1713" s="17">
        <f>IFERROR(ZACKS_Screener[[#This Row],[PE2]]/(ZACKS_Screener[[#This Row],[EG2]]*100), "")</f>
        <v>0.52622909698996656</v>
      </c>
      <c r="U1713"/>
    </row>
    <row r="1714" spans="1:21" x14ac:dyDescent="0.25">
      <c r="A1714" s="20" t="s">
        <v>2875</v>
      </c>
      <c r="B1714" s="34">
        <v>21664.799999999999</v>
      </c>
      <c r="C1714" s="6" t="s">
        <v>90</v>
      </c>
      <c r="D1714" s="6" t="s">
        <v>13</v>
      </c>
      <c r="E1714" s="6" t="s">
        <v>37</v>
      </c>
      <c r="F1714" s="6" t="s">
        <v>92</v>
      </c>
      <c r="G1714">
        <v>12</v>
      </c>
      <c r="H1714">
        <v>202212</v>
      </c>
      <c r="I1714" s="8">
        <v>108</v>
      </c>
      <c r="J1714" s="8"/>
      <c r="M1714" s="35" t="str">
        <f>INDEX(YahooDetails[], MATCH(ZACKS_Screener[Ticker], YahooDetails[Ticker],0), 3)</f>
        <v/>
      </c>
      <c r="N1714" s="6" t="str">
        <f>INDEX(YahooDetails[], MATCH(ZACKS_Screener[Ticker], YahooDetails[Ticker],0), 2)</f>
        <v/>
      </c>
      <c r="O1714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714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714" s="17" t="str">
        <f>IFERROR(ZACKS_Screener[[#This Row],[Price]]/ZACKS_Screener[[#This Row],[EPS1]], "")</f>
        <v/>
      </c>
      <c r="R1714" s="17" t="str">
        <f>IFERROR(ZACKS_Screener[[#This Row],[Price]]/ZACKS_Screener[[#This Row],[EPS2]], "")</f>
        <v/>
      </c>
      <c r="S1714" s="17" t="str">
        <f>IFERROR(ZACKS_Screener[[#This Row],[PE1]]/(ZACKS_Screener[[#This Row],[EG1]]*100), "")</f>
        <v/>
      </c>
      <c r="T1714" s="17" t="str">
        <f>IFERROR(ZACKS_Screener[[#This Row],[PE2]]/(ZACKS_Screener[[#This Row],[EG2]]*100), "")</f>
        <v/>
      </c>
      <c r="U1714"/>
    </row>
    <row r="1715" spans="1:21" x14ac:dyDescent="0.25">
      <c r="A1715" s="20" t="s">
        <v>2877</v>
      </c>
      <c r="B1715" s="34">
        <v>92387.28</v>
      </c>
      <c r="C1715" s="6" t="s">
        <v>2876</v>
      </c>
      <c r="D1715" s="6" t="s">
        <v>13</v>
      </c>
      <c r="E1715" s="6" t="s">
        <v>30</v>
      </c>
      <c r="F1715" s="6" t="s">
        <v>590</v>
      </c>
      <c r="G1715">
        <v>1</v>
      </c>
      <c r="H1715">
        <v>202301</v>
      </c>
      <c r="I1715" s="8">
        <v>80.39</v>
      </c>
      <c r="J1715" s="8">
        <v>3.11</v>
      </c>
      <c r="K1715" s="8">
        <v>3.56</v>
      </c>
      <c r="L1715" s="8">
        <v>3.92</v>
      </c>
      <c r="M1715" s="35" t="str">
        <f>INDEX(YahooDetails[], MATCH(ZACKS_Screener[Ticker], YahooDetails[Ticker],0), 3)</f>
        <v>Consumer Cyclical</v>
      </c>
      <c r="N1715" s="6" t="str">
        <f>INDEX(YahooDetails[], MATCH(ZACKS_Screener[Ticker], YahooDetails[Ticker],0), 2)</f>
        <v>Apparel Retail</v>
      </c>
      <c r="O171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0.14469453376205793</v>
      </c>
      <c r="P171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0.10112359550561795</v>
      </c>
      <c r="Q1715" s="17">
        <f>IFERROR(ZACKS_Screener[[#This Row],[Price]]/ZACKS_Screener[[#This Row],[EPS1]], "")</f>
        <v>22.581460674157302</v>
      </c>
      <c r="R1715" s="17">
        <f>IFERROR(ZACKS_Screener[[#This Row],[Price]]/ZACKS_Screener[[#This Row],[EPS2]], "")</f>
        <v>20.507653061224492</v>
      </c>
      <c r="S1715" s="17">
        <f>IFERROR(ZACKS_Screener[[#This Row],[PE1]]/(ZACKS_Screener[[#This Row],[EG1]]*100), "")</f>
        <v>1.5606298377028707</v>
      </c>
      <c r="T1715" s="17">
        <f>IFERROR(ZACKS_Screener[[#This Row],[PE2]]/(ZACKS_Screener[[#This Row],[EG2]]*100), "")</f>
        <v>2.0279790249433116</v>
      </c>
      <c r="U1715"/>
    </row>
    <row r="1716" spans="1:21" x14ac:dyDescent="0.25">
      <c r="A1716" s="20" t="s">
        <v>2879</v>
      </c>
      <c r="B1716" s="34">
        <v>6238.3</v>
      </c>
      <c r="C1716" s="6" t="s">
        <v>2878</v>
      </c>
      <c r="D1716" s="6" t="s">
        <v>13</v>
      </c>
      <c r="E1716" s="6" t="s">
        <v>18</v>
      </c>
      <c r="F1716" s="6" t="s">
        <v>1134</v>
      </c>
      <c r="G1716">
        <v>12</v>
      </c>
      <c r="H1716">
        <v>202212</v>
      </c>
      <c r="I1716" s="8">
        <v>86.17</v>
      </c>
      <c r="J1716" s="8">
        <v>6.02</v>
      </c>
      <c r="K1716" s="8">
        <v>7.2</v>
      </c>
      <c r="L1716" s="8">
        <v>7.57</v>
      </c>
      <c r="M1716" s="35" t="str">
        <f>INDEX(YahooDetails[], MATCH(ZACKS_Screener[Ticker], YahooDetails[Ticker],0), 3)</f>
        <v>Industrials</v>
      </c>
      <c r="N1716" s="6" t="str">
        <f>INDEX(YahooDetails[], MATCH(ZACKS_Screener[Ticker], YahooDetails[Ticker],0), 2)</f>
        <v>Tools &amp; Accessories</v>
      </c>
      <c r="O171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0.19601328903654497</v>
      </c>
      <c r="P171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5.1388888888888901E-2</v>
      </c>
      <c r="Q1716" s="17">
        <f>IFERROR(ZACKS_Screener[[#This Row],[Price]]/ZACKS_Screener[[#This Row],[EPS1]], "")</f>
        <v>11.968055555555555</v>
      </c>
      <c r="R1716" s="17">
        <f>IFERROR(ZACKS_Screener[[#This Row],[Price]]/ZACKS_Screener[[#This Row],[EPS2]], "")</f>
        <v>11.383091149273447</v>
      </c>
      <c r="S1716" s="17">
        <f>IFERROR(ZACKS_Screener[[#This Row],[PE1]]/(ZACKS_Screener[[#This Row],[EG1]]*100), "")</f>
        <v>0.61057368173257964</v>
      </c>
      <c r="T1716" s="17">
        <f>IFERROR(ZACKS_Screener[[#This Row],[PE2]]/(ZACKS_Screener[[#This Row],[EG2]]*100), "")</f>
        <v>2.2150880074261838</v>
      </c>
      <c r="U1716"/>
    </row>
    <row r="1717" spans="1:21" x14ac:dyDescent="0.25">
      <c r="A1717" s="20" t="s">
        <v>2881</v>
      </c>
      <c r="B1717" s="34">
        <v>24073.57</v>
      </c>
      <c r="C1717" s="6" t="s">
        <v>2880</v>
      </c>
      <c r="D1717" s="6" t="s">
        <v>13</v>
      </c>
      <c r="E1717" s="6" t="s">
        <v>118</v>
      </c>
      <c r="F1717" s="6" t="s">
        <v>440</v>
      </c>
      <c r="G1717">
        <v>12</v>
      </c>
      <c r="H1717">
        <v>202212</v>
      </c>
      <c r="I1717" s="8">
        <v>26.73</v>
      </c>
      <c r="J1717" s="8">
        <v>1.47</v>
      </c>
      <c r="M1717" s="35" t="str">
        <f>INDEX(YahooDetails[], MATCH(ZACKS_Screener[Ticker], YahooDetails[Ticker],0), 3)</f>
        <v>Communication Services</v>
      </c>
      <c r="N1717" s="6" t="str">
        <f>INDEX(YahooDetails[], MATCH(ZACKS_Screener[Ticker], YahooDetails[Ticker],0), 2)</f>
        <v>Telecom Services</v>
      </c>
      <c r="O171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717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717" s="17" t="str">
        <f>IFERROR(ZACKS_Screener[[#This Row],[Price]]/ZACKS_Screener[[#This Row],[EPS1]], "")</f>
        <v/>
      </c>
      <c r="R1717" s="17" t="str">
        <f>IFERROR(ZACKS_Screener[[#This Row],[Price]]/ZACKS_Screener[[#This Row],[EPS2]], "")</f>
        <v/>
      </c>
      <c r="S1717" s="17" t="str">
        <f>IFERROR(ZACKS_Screener[[#This Row],[PE1]]/(ZACKS_Screener[[#This Row],[EG1]]*100), "")</f>
        <v/>
      </c>
      <c r="T1717" s="17" t="str">
        <f>IFERROR(ZACKS_Screener[[#This Row],[PE2]]/(ZACKS_Screener[[#This Row],[EG2]]*100), "")</f>
        <v/>
      </c>
      <c r="U1717"/>
    </row>
    <row r="1718" spans="1:21" x14ac:dyDescent="0.25">
      <c r="A1718" s="20" t="s">
        <v>2882</v>
      </c>
      <c r="B1718" s="34">
        <v>39309.449999999997</v>
      </c>
      <c r="C1718" s="6" t="s">
        <v>90</v>
      </c>
      <c r="D1718" s="6" t="s">
        <v>22</v>
      </c>
      <c r="E1718" s="6" t="s">
        <v>37</v>
      </c>
      <c r="F1718" s="6" t="s">
        <v>92</v>
      </c>
      <c r="G1718">
        <v>12</v>
      </c>
      <c r="H1718">
        <v>202212</v>
      </c>
      <c r="I1718" s="8">
        <v>103.31</v>
      </c>
      <c r="J1718" s="8"/>
      <c r="M1718" s="35" t="str">
        <f>INDEX(YahooDetails[], MATCH(ZACKS_Screener[Ticker], YahooDetails[Ticker],0), 3)</f>
        <v/>
      </c>
      <c r="N1718" s="6" t="str">
        <f>INDEX(YahooDetails[], MATCH(ZACKS_Screener[Ticker], YahooDetails[Ticker],0), 2)</f>
        <v/>
      </c>
      <c r="O1718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718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718" s="17" t="str">
        <f>IFERROR(ZACKS_Screener[[#This Row],[Price]]/ZACKS_Screener[[#This Row],[EPS1]], "")</f>
        <v/>
      </c>
      <c r="R1718" s="17" t="str">
        <f>IFERROR(ZACKS_Screener[[#This Row],[Price]]/ZACKS_Screener[[#This Row],[EPS2]], "")</f>
        <v/>
      </c>
      <c r="S1718" s="17" t="str">
        <f>IFERROR(ZACKS_Screener[[#This Row],[PE1]]/(ZACKS_Screener[[#This Row],[EG1]]*100), "")</f>
        <v/>
      </c>
      <c r="T1718" s="17" t="str">
        <f>IFERROR(ZACKS_Screener[[#This Row],[PE2]]/(ZACKS_Screener[[#This Row],[EG2]]*100), "")</f>
        <v/>
      </c>
      <c r="U1718"/>
    </row>
    <row r="1719" spans="1:21" x14ac:dyDescent="0.25">
      <c r="A1719" s="20" t="s">
        <v>4291</v>
      </c>
      <c r="B1719" s="34">
        <v>2615.69</v>
      </c>
      <c r="C1719" s="6" t="s">
        <v>4290</v>
      </c>
      <c r="D1719" s="6" t="s">
        <v>22</v>
      </c>
      <c r="E1719" s="6" t="s">
        <v>41</v>
      </c>
      <c r="F1719" s="6" t="s">
        <v>48</v>
      </c>
      <c r="G1719">
        <v>12</v>
      </c>
      <c r="H1719">
        <v>202212</v>
      </c>
      <c r="I1719" s="8">
        <v>80.349999999999994</v>
      </c>
      <c r="J1719" s="8">
        <v>-1.23</v>
      </c>
      <c r="K1719" s="8">
        <v>-0.62</v>
      </c>
      <c r="L1719" s="8">
        <v>-0.02</v>
      </c>
      <c r="M1719" s="35" t="str">
        <f>INDEX(YahooDetails[], MATCH(ZACKS_Screener[Ticker], YahooDetails[Ticker],0), 3)</f>
        <v>Healthcare</v>
      </c>
      <c r="N1719" s="6" t="str">
        <f>INDEX(YahooDetails[], MATCH(ZACKS_Screener[Ticker], YahooDetails[Ticker],0), 2)</f>
        <v>Medical Devices</v>
      </c>
      <c r="O171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0.49593495934959347</v>
      </c>
      <c r="P171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0.96774193548387089</v>
      </c>
      <c r="Q1719" s="17">
        <f>IFERROR(ZACKS_Screener[[#This Row],[Price]]/ZACKS_Screener[[#This Row],[EPS1]], "")</f>
        <v>-129.59677419354838</v>
      </c>
      <c r="R1719" s="17">
        <f>IFERROR(ZACKS_Screener[[#This Row],[Price]]/ZACKS_Screener[[#This Row],[EPS2]], "")</f>
        <v>-4017.4999999999995</v>
      </c>
      <c r="S1719" s="17">
        <f>IFERROR(ZACKS_Screener[[#This Row],[PE1]]/(ZACKS_Screener[[#This Row],[EG1]]*100), "")</f>
        <v>-2.6131808566895822</v>
      </c>
      <c r="T1719" s="17">
        <f>IFERROR(ZACKS_Screener[[#This Row],[PE2]]/(ZACKS_Screener[[#This Row],[EG2]]*100), "")</f>
        <v>-41.514166666666668</v>
      </c>
      <c r="U1719"/>
    </row>
    <row r="1720" spans="1:21" x14ac:dyDescent="0.25">
      <c r="A1720" s="20" t="s">
        <v>2884</v>
      </c>
      <c r="B1720" s="34">
        <v>12780.88</v>
      </c>
      <c r="C1720" s="6" t="s">
        <v>2883</v>
      </c>
      <c r="D1720" s="6" t="s">
        <v>13</v>
      </c>
      <c r="E1720" s="6" t="s">
        <v>14</v>
      </c>
      <c r="F1720" s="6" t="s">
        <v>58</v>
      </c>
      <c r="G1720">
        <v>12</v>
      </c>
      <c r="H1720">
        <v>202212</v>
      </c>
      <c r="I1720" s="8">
        <v>7.54</v>
      </c>
      <c r="J1720" s="8">
        <v>0.43</v>
      </c>
      <c r="K1720" s="8">
        <v>0.57999999999999996</v>
      </c>
      <c r="L1720" s="8">
        <v>0.65</v>
      </c>
      <c r="M1720" s="35" t="str">
        <f>INDEX(YahooDetails[], MATCH(ZACKS_Screener[Ticker], YahooDetails[Ticker],0), 3)</f>
        <v>Communication Services</v>
      </c>
      <c r="N1720" s="6" t="str">
        <f>INDEX(YahooDetails[], MATCH(ZACKS_Screener[Ticker], YahooDetails[Ticker],0), 2)</f>
        <v>Internet Content &amp; Information</v>
      </c>
      <c r="O172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0.34883720930232553</v>
      </c>
      <c r="P172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0.12068965517241391</v>
      </c>
      <c r="Q1720" s="17">
        <f>IFERROR(ZACKS_Screener[[#This Row],[Price]]/ZACKS_Screener[[#This Row],[EPS1]], "")</f>
        <v>13.000000000000002</v>
      </c>
      <c r="R1720" s="17">
        <f>IFERROR(ZACKS_Screener[[#This Row],[Price]]/ZACKS_Screener[[#This Row],[EPS2]], "")</f>
        <v>11.6</v>
      </c>
      <c r="S1720" s="17">
        <f>IFERROR(ZACKS_Screener[[#This Row],[PE1]]/(ZACKS_Screener[[#This Row],[EG1]]*100), "")</f>
        <v>0.37266666666666676</v>
      </c>
      <c r="T1720" s="17">
        <f>IFERROR(ZACKS_Screener[[#This Row],[PE2]]/(ZACKS_Screener[[#This Row],[EG2]]*100), "")</f>
        <v>0.96114285714285619</v>
      </c>
      <c r="U1720"/>
    </row>
    <row r="1721" spans="1:21" x14ac:dyDescent="0.25">
      <c r="A1721" s="20" t="s">
        <v>2886</v>
      </c>
      <c r="B1721" s="34">
        <v>5110.83</v>
      </c>
      <c r="C1721" s="6" t="s">
        <v>2885</v>
      </c>
      <c r="D1721" s="6" t="s">
        <v>13</v>
      </c>
      <c r="E1721" s="6" t="s">
        <v>26</v>
      </c>
      <c r="F1721" s="6" t="s">
        <v>959</v>
      </c>
      <c r="G1721">
        <v>12</v>
      </c>
      <c r="H1721">
        <v>202212</v>
      </c>
      <c r="I1721" s="8">
        <v>46.84</v>
      </c>
      <c r="J1721" s="8">
        <v>9.35</v>
      </c>
      <c r="K1721" s="8">
        <v>6.79</v>
      </c>
      <c r="L1721" s="8">
        <v>6.79</v>
      </c>
      <c r="M1721" s="35" t="str">
        <f>INDEX(YahooDetails[], MATCH(ZACKS_Screener[Ticker], YahooDetails[Ticker],0), 3)</f>
        <v>Consumer Cyclical</v>
      </c>
      <c r="N1721" s="6" t="str">
        <f>INDEX(YahooDetails[], MATCH(ZACKS_Screener[Ticker], YahooDetails[Ticker],0), 2)</f>
        <v>Residential Construction</v>
      </c>
      <c r="O172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-0.27379679144385022</v>
      </c>
      <c r="P172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</v>
      </c>
      <c r="Q1721" s="17">
        <f>IFERROR(ZACKS_Screener[[#This Row],[Price]]/ZACKS_Screener[[#This Row],[EPS1]], "")</f>
        <v>6.8983799705449194</v>
      </c>
      <c r="R1721" s="17">
        <f>IFERROR(ZACKS_Screener[[#This Row],[Price]]/ZACKS_Screener[[#This Row],[EPS2]], "")</f>
        <v>6.8983799705449194</v>
      </c>
      <c r="S1721" s="17">
        <f>IFERROR(ZACKS_Screener[[#This Row],[PE1]]/(ZACKS_Screener[[#This Row],[EG1]]*100), "")</f>
        <v>-0.25195254970544922</v>
      </c>
      <c r="T1721" s="17" t="str">
        <f>IFERROR(ZACKS_Screener[[#This Row],[PE2]]/(ZACKS_Screener[[#This Row],[EG2]]*100), "")</f>
        <v/>
      </c>
      <c r="U1721"/>
    </row>
    <row r="1722" spans="1:21" x14ac:dyDescent="0.25">
      <c r="A1722" s="20" t="s">
        <v>2888</v>
      </c>
      <c r="B1722" s="34">
        <v>203429.41</v>
      </c>
      <c r="C1722" s="6" t="s">
        <v>2887</v>
      </c>
      <c r="D1722" s="6" t="s">
        <v>13</v>
      </c>
      <c r="E1722" s="6" t="s">
        <v>41</v>
      </c>
      <c r="F1722" s="6" t="s">
        <v>48</v>
      </c>
      <c r="G1722">
        <v>12</v>
      </c>
      <c r="H1722">
        <v>202212</v>
      </c>
      <c r="I1722" s="8">
        <v>527.4</v>
      </c>
      <c r="J1722" s="8">
        <v>23.24</v>
      </c>
      <c r="K1722" s="8">
        <v>23.69</v>
      </c>
      <c r="L1722" s="8">
        <v>26.56</v>
      </c>
      <c r="M1722" s="35" t="str">
        <f>INDEX(YahooDetails[], MATCH(ZACKS_Screener[Ticker], YahooDetails[Ticker],0), 3)</f>
        <v>Healthcare</v>
      </c>
      <c r="N1722" s="6" t="str">
        <f>INDEX(YahooDetails[], MATCH(ZACKS_Screener[Ticker], YahooDetails[Ticker],0), 2)</f>
        <v>Diagnostics &amp; Research</v>
      </c>
      <c r="O172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1.9363166953528525E-2</v>
      </c>
      <c r="P172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0.12114816378218646</v>
      </c>
      <c r="Q1722" s="17">
        <f>IFERROR(ZACKS_Screener[[#This Row],[Price]]/ZACKS_Screener[[#This Row],[EPS1]], "")</f>
        <v>22.262558041367665</v>
      </c>
      <c r="R1722" s="17">
        <f>IFERROR(ZACKS_Screener[[#This Row],[Price]]/ZACKS_Screener[[#This Row],[EPS2]], "")</f>
        <v>19.856927710843372</v>
      </c>
      <c r="S1722" s="17">
        <f>IFERROR(ZACKS_Screener[[#This Row],[PE1]]/(ZACKS_Screener[[#This Row],[EG1]]*100), "")</f>
        <v>11.497374419586247</v>
      </c>
      <c r="T1722" s="17">
        <f>IFERROR(ZACKS_Screener[[#This Row],[PE2]]/(ZACKS_Screener[[#This Row],[EG2]]*100), "")</f>
        <v>1.6390613849124738</v>
      </c>
      <c r="U1722"/>
    </row>
    <row r="1723" spans="1:21" x14ac:dyDescent="0.25">
      <c r="A1723" s="20" t="s">
        <v>2890</v>
      </c>
      <c r="B1723" s="34">
        <v>157461.88</v>
      </c>
      <c r="C1723" s="6" t="s">
        <v>2889</v>
      </c>
      <c r="D1723" s="6" t="s">
        <v>22</v>
      </c>
      <c r="E1723" s="6" t="s">
        <v>14</v>
      </c>
      <c r="F1723" s="6" t="s">
        <v>667</v>
      </c>
      <c r="G1723">
        <v>12</v>
      </c>
      <c r="H1723">
        <v>202212</v>
      </c>
      <c r="I1723" s="8">
        <v>131.22999999999999</v>
      </c>
      <c r="J1723" s="8">
        <v>2.06</v>
      </c>
      <c r="K1723" s="8">
        <v>6.99</v>
      </c>
      <c r="L1723" s="8">
        <v>9.4700000000000006</v>
      </c>
      <c r="M1723" s="35" t="str">
        <f>INDEX(YahooDetails[], MATCH(ZACKS_Screener[Ticker], YahooDetails[Ticker],0), 3)</f>
        <v>Communication Services</v>
      </c>
      <c r="N1723" s="6" t="str">
        <f>INDEX(YahooDetails[], MATCH(ZACKS_Screener[Ticker], YahooDetails[Ticker],0), 2)</f>
        <v>Telecom Services</v>
      </c>
      <c r="O172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2.3932038834951452</v>
      </c>
      <c r="P172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0.35479256080114452</v>
      </c>
      <c r="Q1723" s="17">
        <f>IFERROR(ZACKS_Screener[[#This Row],[Price]]/ZACKS_Screener[[#This Row],[EPS1]], "")</f>
        <v>18.77396280400572</v>
      </c>
      <c r="R1723" s="17">
        <f>IFERROR(ZACKS_Screener[[#This Row],[Price]]/ZACKS_Screener[[#This Row],[EPS2]], "")</f>
        <v>13.857444561774022</v>
      </c>
      <c r="S1723" s="17">
        <f>IFERROR(ZACKS_Screener[[#This Row],[PE1]]/(ZACKS_Screener[[#This Row],[EG1]]*100), "")</f>
        <v>7.844698453600768E-2</v>
      </c>
      <c r="T1723" s="17">
        <f>IFERROR(ZACKS_Screener[[#This Row],[PE2]]/(ZACKS_Screener[[#This Row],[EG2]]*100), "")</f>
        <v>0.39057878018871128</v>
      </c>
      <c r="U1723"/>
    </row>
    <row r="1724" spans="1:21" x14ac:dyDescent="0.25">
      <c r="A1724" s="20" t="s">
        <v>2892</v>
      </c>
      <c r="B1724" s="34">
        <v>5811.97</v>
      </c>
      <c r="C1724" s="6" t="s">
        <v>2891</v>
      </c>
      <c r="D1724" s="6" t="s">
        <v>13</v>
      </c>
      <c r="E1724" s="6" t="s">
        <v>85</v>
      </c>
      <c r="F1724" s="6" t="s">
        <v>111</v>
      </c>
      <c r="G1724">
        <v>12</v>
      </c>
      <c r="H1724">
        <v>202212</v>
      </c>
      <c r="I1724" s="8">
        <v>97.82</v>
      </c>
      <c r="J1724" s="8">
        <v>7.07</v>
      </c>
      <c r="K1724" s="8">
        <v>6.07</v>
      </c>
      <c r="L1724" s="8">
        <v>5.87</v>
      </c>
      <c r="M1724" s="35" t="str">
        <f>INDEX(YahooDetails[], MATCH(ZACKS_Screener[Ticker], YahooDetails[Ticker],0), 3)</f>
        <v>Industrials</v>
      </c>
      <c r="N1724" s="6" t="str">
        <f>INDEX(YahooDetails[], MATCH(ZACKS_Screener[Ticker], YahooDetails[Ticker],0), 2)</f>
        <v>Staffing &amp; Employment Services</v>
      </c>
      <c r="O172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-0.14144271570014144</v>
      </c>
      <c r="P172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-3.2948929159802333E-2</v>
      </c>
      <c r="Q1724" s="17">
        <f>IFERROR(ZACKS_Screener[[#This Row],[Price]]/ZACKS_Screener[[#This Row],[EPS1]], "")</f>
        <v>16.115321252059307</v>
      </c>
      <c r="R1724" s="17">
        <f>IFERROR(ZACKS_Screener[[#This Row],[Price]]/ZACKS_Screener[[#This Row],[EPS2]], "")</f>
        <v>16.664395229982961</v>
      </c>
      <c r="S1724" s="17">
        <f>IFERROR(ZACKS_Screener[[#This Row],[PE1]]/(ZACKS_Screener[[#This Row],[EG1]]*100), "")</f>
        <v>-1.139353212520593</v>
      </c>
      <c r="T1724" s="17">
        <f>IFERROR(ZACKS_Screener[[#This Row],[PE2]]/(ZACKS_Screener[[#This Row],[EG2]]*100), "")</f>
        <v>-5.0576439522998244</v>
      </c>
      <c r="U1724"/>
    </row>
    <row r="1725" spans="1:21" x14ac:dyDescent="0.25">
      <c r="A1725" s="20" t="s">
        <v>4296</v>
      </c>
      <c r="B1725" s="34">
        <v>3097.13</v>
      </c>
      <c r="C1725" s="6" t="s">
        <v>4295</v>
      </c>
      <c r="D1725" s="6" t="s">
        <v>13</v>
      </c>
      <c r="E1725" s="6" t="s">
        <v>330</v>
      </c>
      <c r="F1725" s="6" t="s">
        <v>664</v>
      </c>
      <c r="G1725">
        <v>12</v>
      </c>
      <c r="H1725">
        <v>202212</v>
      </c>
      <c r="I1725" s="8">
        <v>40.590000000000003</v>
      </c>
      <c r="J1725" s="8">
        <v>4.5199999999999996</v>
      </c>
      <c r="K1725" s="8">
        <v>5.53</v>
      </c>
      <c r="L1725" s="8">
        <v>6.34</v>
      </c>
      <c r="M1725" s="35" t="str">
        <f>INDEX(YahooDetails[], MATCH(ZACKS_Screener[Ticker], YahooDetails[Ticker],0), 3)</f>
        <v>Consumer Cyclical</v>
      </c>
      <c r="N1725" s="6" t="str">
        <f>INDEX(YahooDetails[], MATCH(ZACKS_Screener[Ticker], YahooDetails[Ticker],0), 2)</f>
        <v>Travel Services</v>
      </c>
      <c r="O172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0.2234513274336285</v>
      </c>
      <c r="P172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0.14647377938517173</v>
      </c>
      <c r="Q1725" s="17">
        <f>IFERROR(ZACKS_Screener[[#This Row],[Price]]/ZACKS_Screener[[#This Row],[EPS1]], "")</f>
        <v>7.3399638336347204</v>
      </c>
      <c r="R1725" s="17">
        <f>IFERROR(ZACKS_Screener[[#This Row],[Price]]/ZACKS_Screener[[#This Row],[EPS2]], "")</f>
        <v>6.4022082018927451</v>
      </c>
      <c r="S1725" s="17">
        <f>IFERROR(ZACKS_Screener[[#This Row],[PE1]]/(ZACKS_Screener[[#This Row],[EG1]]*100), "")</f>
        <v>0.32848154978246447</v>
      </c>
      <c r="T1725" s="17">
        <f>IFERROR(ZACKS_Screener[[#This Row],[PE2]]/(ZACKS_Screener[[#This Row],[EG2]]*100), "")</f>
        <v>0.43708902909218389</v>
      </c>
      <c r="U1725"/>
    </row>
    <row r="1726" spans="1:21" x14ac:dyDescent="0.25">
      <c r="A1726" s="20" t="s">
        <v>2894</v>
      </c>
      <c r="B1726" s="34">
        <v>8236.73</v>
      </c>
      <c r="C1726" s="6" t="s">
        <v>2893</v>
      </c>
      <c r="D1726" s="6" t="s">
        <v>13</v>
      </c>
      <c r="E1726" s="6" t="s">
        <v>26</v>
      </c>
      <c r="F1726" s="6" t="s">
        <v>959</v>
      </c>
      <c r="G1726">
        <v>10</v>
      </c>
      <c r="H1726">
        <v>202210</v>
      </c>
      <c r="I1726" s="8">
        <v>75.33</v>
      </c>
      <c r="J1726" s="8">
        <v>9.94</v>
      </c>
      <c r="K1726" s="8">
        <v>10.61</v>
      </c>
      <c r="L1726" s="8">
        <v>10.45</v>
      </c>
      <c r="M1726" s="35" t="str">
        <f>INDEX(YahooDetails[], MATCH(ZACKS_Screener[Ticker], YahooDetails[Ticker],0), 3)</f>
        <v>Consumer Cyclical</v>
      </c>
      <c r="N1726" s="6" t="str">
        <f>INDEX(YahooDetails[], MATCH(ZACKS_Screener[Ticker], YahooDetails[Ticker],0), 2)</f>
        <v>Residential Construction</v>
      </c>
      <c r="O172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6.7404426559356134E-2</v>
      </c>
      <c r="P172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-1.508011310084827E-2</v>
      </c>
      <c r="Q1726" s="17">
        <f>IFERROR(ZACKS_Screener[[#This Row],[Price]]/ZACKS_Screener[[#This Row],[EPS1]], "")</f>
        <v>7.0999057492931197</v>
      </c>
      <c r="R1726" s="17">
        <f>IFERROR(ZACKS_Screener[[#This Row],[Price]]/ZACKS_Screener[[#This Row],[EPS2]], "")</f>
        <v>7.2086124401913878</v>
      </c>
      <c r="S1726" s="17">
        <f>IFERROR(ZACKS_Screener[[#This Row],[PE1]]/(ZACKS_Screener[[#This Row],[EG1]]*100), "")</f>
        <v>1.053329300716024</v>
      </c>
      <c r="T1726" s="17">
        <f>IFERROR(ZACKS_Screener[[#This Row],[PE2]]/(ZACKS_Screener[[#This Row],[EG2]]*100), "")</f>
        <v>-4.7802111244019097</v>
      </c>
      <c r="U1726"/>
    </row>
    <row r="1727" spans="1:21" x14ac:dyDescent="0.25">
      <c r="A1727" s="20" t="s">
        <v>2896</v>
      </c>
      <c r="B1727" s="34">
        <v>11479.66</v>
      </c>
      <c r="C1727" s="6" t="s">
        <v>2895</v>
      </c>
      <c r="D1727" s="6" t="s">
        <v>13</v>
      </c>
      <c r="E1727" s="6" t="s">
        <v>14</v>
      </c>
      <c r="F1727" s="6" t="s">
        <v>201</v>
      </c>
      <c r="G1727">
        <v>12</v>
      </c>
      <c r="H1727">
        <v>202212</v>
      </c>
      <c r="I1727" s="8">
        <v>21.64</v>
      </c>
      <c r="J1727" s="8">
        <v>-0.72</v>
      </c>
      <c r="K1727" s="8">
        <v>-0.52</v>
      </c>
      <c r="L1727" s="8">
        <v>-0.43</v>
      </c>
      <c r="M1727" s="35" t="str">
        <f>INDEX(YahooDetails[], MATCH(ZACKS_Screener[Ticker], YahooDetails[Ticker],0), 3)</f>
        <v>Technology</v>
      </c>
      <c r="N1727" s="6" t="str">
        <f>INDEX(YahooDetails[], MATCH(ZACKS_Screener[Ticker], YahooDetails[Ticker],0), 2)</f>
        <v>Software—Infrastructure</v>
      </c>
      <c r="O172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0.27777777777777773</v>
      </c>
      <c r="P172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0.17307692307692313</v>
      </c>
      <c r="Q1727" s="17">
        <f>IFERROR(ZACKS_Screener[[#This Row],[Price]]/ZACKS_Screener[[#This Row],[EPS1]], "")</f>
        <v>-41.615384615384613</v>
      </c>
      <c r="R1727" s="17">
        <f>IFERROR(ZACKS_Screener[[#This Row],[Price]]/ZACKS_Screener[[#This Row],[EPS2]], "")</f>
        <v>-50.325581395348841</v>
      </c>
      <c r="S1727" s="17">
        <f>IFERROR(ZACKS_Screener[[#This Row],[PE1]]/(ZACKS_Screener[[#This Row],[EG1]]*100), "")</f>
        <v>-1.4981538461538462</v>
      </c>
      <c r="T1727" s="17">
        <f>IFERROR(ZACKS_Screener[[#This Row],[PE2]]/(ZACKS_Screener[[#This Row],[EG2]]*100), "")</f>
        <v>-2.9077002583979321</v>
      </c>
      <c r="U1727"/>
    </row>
    <row r="1728" spans="1:21" x14ac:dyDescent="0.25">
      <c r="A1728" s="20" t="s">
        <v>2898</v>
      </c>
      <c r="B1728" s="34">
        <v>9200.17</v>
      </c>
      <c r="C1728" s="6" t="s">
        <v>2897</v>
      </c>
      <c r="D1728" s="6" t="s">
        <v>22</v>
      </c>
      <c r="E1728" s="6" t="s">
        <v>37</v>
      </c>
      <c r="F1728" s="6" t="s">
        <v>38</v>
      </c>
      <c r="G1728">
        <v>12</v>
      </c>
      <c r="H1728">
        <v>202212</v>
      </c>
      <c r="I1728" s="8">
        <v>29.76</v>
      </c>
      <c r="J1728" s="8">
        <v>1.87</v>
      </c>
      <c r="K1728" s="8">
        <v>1.52</v>
      </c>
      <c r="L1728" s="8">
        <v>2.2000000000000002</v>
      </c>
      <c r="M1728" s="35" t="str">
        <f>INDEX(YahooDetails[], MATCH(ZACKS_Screener[Ticker], YahooDetails[Ticker],0), 3)</f>
        <v>Financial Services</v>
      </c>
      <c r="N1728" s="6" t="str">
        <f>INDEX(YahooDetails[], MATCH(ZACKS_Screener[Ticker], YahooDetails[Ticker],0), 2)</f>
        <v>Asset Management</v>
      </c>
      <c r="O172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-0.18716577540106955</v>
      </c>
      <c r="P172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0.44736842105263169</v>
      </c>
      <c r="Q1728" s="17">
        <f>IFERROR(ZACKS_Screener[[#This Row],[Price]]/ZACKS_Screener[[#This Row],[EPS1]], "")</f>
        <v>19.578947368421055</v>
      </c>
      <c r="R1728" s="17">
        <f>IFERROR(ZACKS_Screener[[#This Row],[Price]]/ZACKS_Screener[[#This Row],[EPS2]], "")</f>
        <v>13.527272727272727</v>
      </c>
      <c r="S1728" s="17">
        <f>IFERROR(ZACKS_Screener[[#This Row],[PE1]]/(ZACKS_Screener[[#This Row],[EG1]]*100), "")</f>
        <v>-1.0460751879699248</v>
      </c>
      <c r="T1728" s="17">
        <f>IFERROR(ZACKS_Screener[[#This Row],[PE2]]/(ZACKS_Screener[[#This Row],[EG2]]*100), "")</f>
        <v>0.30237433155080207</v>
      </c>
      <c r="U1728"/>
    </row>
    <row r="1729" spans="1:21" x14ac:dyDescent="0.25">
      <c r="A1729" s="20" t="s">
        <v>4301</v>
      </c>
      <c r="B1729" s="34">
        <v>3196.19</v>
      </c>
      <c r="C1729" s="6" t="s">
        <v>4300</v>
      </c>
      <c r="D1729" s="6" t="s">
        <v>13</v>
      </c>
      <c r="E1729" s="6" t="s">
        <v>26</v>
      </c>
      <c r="F1729" s="6" t="s">
        <v>959</v>
      </c>
      <c r="G1729">
        <v>12</v>
      </c>
      <c r="H1729">
        <v>202212</v>
      </c>
      <c r="I1729" s="8">
        <v>31.93</v>
      </c>
      <c r="J1729" s="8">
        <v>5.54</v>
      </c>
      <c r="K1729" s="8">
        <v>3.07</v>
      </c>
      <c r="L1729" s="8">
        <v>3.57</v>
      </c>
      <c r="M1729" s="35" t="str">
        <f>INDEX(YahooDetails[], MATCH(ZACKS_Screener[Ticker], YahooDetails[Ticker],0), 3)</f>
        <v>Consumer Cyclical</v>
      </c>
      <c r="N1729" s="6" t="str">
        <f>INDEX(YahooDetails[], MATCH(ZACKS_Screener[Ticker], YahooDetails[Ticker],0), 2)</f>
        <v>Residential Construction</v>
      </c>
      <c r="O172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-0.44584837545126355</v>
      </c>
      <c r="P172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0.16286644951140067</v>
      </c>
      <c r="Q1729" s="17">
        <f>IFERROR(ZACKS_Screener[[#This Row],[Price]]/ZACKS_Screener[[#This Row],[EPS1]], "")</f>
        <v>10.400651465798045</v>
      </c>
      <c r="R1729" s="17">
        <f>IFERROR(ZACKS_Screener[[#This Row],[Price]]/ZACKS_Screener[[#This Row],[EPS2]], "")</f>
        <v>8.9439775910364148</v>
      </c>
      <c r="S1729" s="17">
        <f>IFERROR(ZACKS_Screener[[#This Row],[PE1]]/(ZACKS_Screener[[#This Row],[EG1]]*100), "")</f>
        <v>-0.2332777697187092</v>
      </c>
      <c r="T1729" s="17">
        <f>IFERROR(ZACKS_Screener[[#This Row],[PE2]]/(ZACKS_Screener[[#This Row],[EG2]]*100), "")</f>
        <v>0.54916022408963583</v>
      </c>
      <c r="U1729"/>
    </row>
    <row r="1730" spans="1:21" x14ac:dyDescent="0.25">
      <c r="A1730" s="20" t="s">
        <v>2900</v>
      </c>
      <c r="B1730" s="34">
        <v>10205.75</v>
      </c>
      <c r="C1730" s="6" t="s">
        <v>2899</v>
      </c>
      <c r="D1730" s="6" t="s">
        <v>13</v>
      </c>
      <c r="E1730" s="6" t="s">
        <v>223</v>
      </c>
      <c r="F1730" s="6" t="s">
        <v>465</v>
      </c>
      <c r="G1730">
        <v>12</v>
      </c>
      <c r="H1730">
        <v>202212</v>
      </c>
      <c r="I1730" s="8">
        <v>1326.77</v>
      </c>
      <c r="J1730" s="8">
        <v>57.77</v>
      </c>
      <c r="K1730" s="8">
        <v>48.69</v>
      </c>
      <c r="L1730" s="8">
        <v>61.15</v>
      </c>
      <c r="M1730" s="35" t="str">
        <f>INDEX(YahooDetails[], MATCH(ZACKS_Screener[Ticker], YahooDetails[Ticker],0), 3)</f>
        <v>Energy</v>
      </c>
      <c r="N1730" s="6" t="str">
        <f>INDEX(YahooDetails[], MATCH(ZACKS_Screener[Ticker], YahooDetails[Ticker],0), 2)</f>
        <v>Oil &amp; Gas E&amp;P</v>
      </c>
      <c r="O173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-0.15717500432750572</v>
      </c>
      <c r="P173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0.25590470322448144</v>
      </c>
      <c r="Q1730" s="17">
        <f>IFERROR(ZACKS_Screener[[#This Row],[Price]]/ZACKS_Screener[[#This Row],[EPS1]], "")</f>
        <v>27.249332511809406</v>
      </c>
      <c r="R1730" s="17">
        <f>IFERROR(ZACKS_Screener[[#This Row],[Price]]/ZACKS_Screener[[#This Row],[EPS2]], "")</f>
        <v>21.696974652493868</v>
      </c>
      <c r="S1730" s="17">
        <f>IFERROR(ZACKS_Screener[[#This Row],[PE1]]/(ZACKS_Screener[[#This Row],[EG1]]*100), "")</f>
        <v>-1.7336937656467273</v>
      </c>
      <c r="T1730" s="17">
        <f>IFERROR(ZACKS_Screener[[#This Row],[PE2]]/(ZACKS_Screener[[#This Row],[EG2]]*100), "")</f>
        <v>0.84785368846703557</v>
      </c>
      <c r="U1730"/>
    </row>
    <row r="1731" spans="1:21" x14ac:dyDescent="0.25">
      <c r="A1731" s="20" t="s">
        <v>2902</v>
      </c>
      <c r="B1731" s="34">
        <v>10076.25</v>
      </c>
      <c r="C1731" s="6" t="s">
        <v>2901</v>
      </c>
      <c r="D1731" s="6" t="s">
        <v>13</v>
      </c>
      <c r="E1731" s="6" t="s">
        <v>30</v>
      </c>
      <c r="F1731" s="6" t="s">
        <v>830</v>
      </c>
      <c r="G1731">
        <v>6</v>
      </c>
      <c r="H1731">
        <v>202206</v>
      </c>
      <c r="I1731" s="8">
        <v>43.47</v>
      </c>
      <c r="J1731" s="8">
        <v>3.47</v>
      </c>
      <c r="K1731" s="8">
        <v>3.88</v>
      </c>
      <c r="L1731" s="8">
        <v>4.16</v>
      </c>
      <c r="M1731" s="35" t="str">
        <f>INDEX(YahooDetails[], MATCH(ZACKS_Screener[Ticker], YahooDetails[Ticker],0), 3)</f>
        <v>Consumer Cyclical</v>
      </c>
      <c r="N1731" s="6" t="str">
        <f>INDEX(YahooDetails[], MATCH(ZACKS_Screener[Ticker], YahooDetails[Ticker],0), 2)</f>
        <v>Luxury Goods</v>
      </c>
      <c r="O173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0.11815561959654169</v>
      </c>
      <c r="P173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7.216494845360831E-2</v>
      </c>
      <c r="Q1731" s="17">
        <f>IFERROR(ZACKS_Screener[[#This Row],[Price]]/ZACKS_Screener[[#This Row],[EPS1]], "")</f>
        <v>11.203608247422681</v>
      </c>
      <c r="R1731" s="17">
        <f>IFERROR(ZACKS_Screener[[#This Row],[Price]]/ZACKS_Screener[[#This Row],[EPS2]], "")</f>
        <v>10.44951923076923</v>
      </c>
      <c r="S1731" s="17">
        <f>IFERROR(ZACKS_Screener[[#This Row],[PE1]]/(ZACKS_Screener[[#This Row],[EG1]]*100), "")</f>
        <v>0.9482078199647983</v>
      </c>
      <c r="T1731" s="17">
        <f>IFERROR(ZACKS_Screener[[#This Row],[PE2]]/(ZACKS_Screener[[#This Row],[EG2]]*100), "")</f>
        <v>1.4480048076923062</v>
      </c>
      <c r="U1731"/>
    </row>
    <row r="1732" spans="1:21" x14ac:dyDescent="0.25">
      <c r="A1732" s="20" t="s">
        <v>2904</v>
      </c>
      <c r="B1732" s="34">
        <v>6557.4</v>
      </c>
      <c r="C1732" s="6" t="s">
        <v>2903</v>
      </c>
      <c r="D1732" s="6" t="s">
        <v>13</v>
      </c>
      <c r="E1732" s="6" t="s">
        <v>30</v>
      </c>
      <c r="F1732" s="6" t="s">
        <v>1209</v>
      </c>
      <c r="G1732">
        <v>12</v>
      </c>
      <c r="H1732">
        <v>202212</v>
      </c>
      <c r="I1732" s="8">
        <v>38.090000000000003</v>
      </c>
      <c r="J1732" s="8">
        <v>2.6</v>
      </c>
      <c r="K1732" s="8">
        <v>2.7</v>
      </c>
      <c r="L1732" s="8">
        <v>3.17</v>
      </c>
      <c r="M1732" s="35" t="str">
        <f>INDEX(YahooDetails[], MATCH(ZACKS_Screener[Ticker], YahooDetails[Ticker],0), 3)</f>
        <v>Consumer Cyclical</v>
      </c>
      <c r="N1732" s="6" t="str">
        <f>INDEX(YahooDetails[], MATCH(ZACKS_Screener[Ticker], YahooDetails[Ticker],0), 2)</f>
        <v>Furnishings, Fixtures &amp; Appliances</v>
      </c>
      <c r="O173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3.8461538461538491E-2</v>
      </c>
      <c r="P173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0.17407407407407396</v>
      </c>
      <c r="Q1732" s="17">
        <f>IFERROR(ZACKS_Screener[[#This Row],[Price]]/ZACKS_Screener[[#This Row],[EPS1]], "")</f>
        <v>14.107407407407408</v>
      </c>
      <c r="R1732" s="17">
        <f>IFERROR(ZACKS_Screener[[#This Row],[Price]]/ZACKS_Screener[[#This Row],[EPS2]], "")</f>
        <v>12.015772870662461</v>
      </c>
      <c r="S1732" s="17">
        <f>IFERROR(ZACKS_Screener[[#This Row],[PE1]]/(ZACKS_Screener[[#This Row],[EG1]]*100), "")</f>
        <v>3.6679259259259229</v>
      </c>
      <c r="T1732" s="17">
        <f>IFERROR(ZACKS_Screener[[#This Row],[PE2]]/(ZACKS_Screener[[#This Row],[EG2]]*100), "")</f>
        <v>0.69026780320826941</v>
      </c>
      <c r="U1732"/>
    </row>
    <row r="1733" spans="1:21" x14ac:dyDescent="0.25">
      <c r="A1733" s="20" t="s">
        <v>4303</v>
      </c>
      <c r="B1733" s="34">
        <v>2621.36</v>
      </c>
      <c r="C1733" s="6" t="s">
        <v>4302</v>
      </c>
      <c r="D1733" s="6" t="s">
        <v>13</v>
      </c>
      <c r="E1733" s="6" t="s">
        <v>51</v>
      </c>
      <c r="F1733" s="6" t="s">
        <v>1524</v>
      </c>
      <c r="G1733">
        <v>12</v>
      </c>
      <c r="H1733">
        <v>202212</v>
      </c>
      <c r="I1733" s="8">
        <v>37.270000000000003</v>
      </c>
      <c r="J1733" s="8">
        <v>1.07</v>
      </c>
      <c r="M1733" s="35" t="str">
        <f>INDEX(YahooDetails[], MATCH(ZACKS_Screener[Ticker], YahooDetails[Ticker],0), 3)</f>
        <v>Consumer Defensive</v>
      </c>
      <c r="N1733" s="6" t="str">
        <f>INDEX(YahooDetails[], MATCH(ZACKS_Screener[Ticker], YahooDetails[Ticker],0), 2)</f>
        <v>Confectioners</v>
      </c>
      <c r="O173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733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733" s="17" t="str">
        <f>IFERROR(ZACKS_Screener[[#This Row],[Price]]/ZACKS_Screener[[#This Row],[EPS1]], "")</f>
        <v/>
      </c>
      <c r="R1733" s="17" t="str">
        <f>IFERROR(ZACKS_Screener[[#This Row],[Price]]/ZACKS_Screener[[#This Row],[EPS2]], "")</f>
        <v/>
      </c>
      <c r="S1733" s="17" t="str">
        <f>IFERROR(ZACKS_Screener[[#This Row],[PE1]]/(ZACKS_Screener[[#This Row],[EG1]]*100), "")</f>
        <v/>
      </c>
      <c r="T1733" s="17" t="str">
        <f>IFERROR(ZACKS_Screener[[#This Row],[PE2]]/(ZACKS_Screener[[#This Row],[EG2]]*100), "")</f>
        <v/>
      </c>
      <c r="U1733"/>
    </row>
    <row r="1734" spans="1:21" x14ac:dyDescent="0.25">
      <c r="A1734" s="20" t="s">
        <v>2906</v>
      </c>
      <c r="B1734" s="34">
        <v>6571.73</v>
      </c>
      <c r="C1734" s="6" t="s">
        <v>2905</v>
      </c>
      <c r="D1734" s="6" t="s">
        <v>13</v>
      </c>
      <c r="E1734" s="6" t="s">
        <v>26</v>
      </c>
      <c r="F1734" s="6" t="s">
        <v>438</v>
      </c>
      <c r="G1734">
        <v>12</v>
      </c>
      <c r="H1734">
        <v>202212</v>
      </c>
      <c r="I1734" s="8">
        <v>60.4</v>
      </c>
      <c r="J1734" s="8">
        <v>1.8</v>
      </c>
      <c r="K1734" s="8">
        <v>1.61</v>
      </c>
      <c r="L1734" s="8">
        <v>1.87</v>
      </c>
      <c r="M1734" s="35" t="str">
        <f>INDEX(YahooDetails[], MATCH(ZACKS_Screener[Ticker], YahooDetails[Ticker],0), 3)</f>
        <v>Industrials</v>
      </c>
      <c r="N1734" s="6" t="str">
        <f>INDEX(YahooDetails[], MATCH(ZACKS_Screener[Ticker], YahooDetails[Ticker],0), 2)</f>
        <v>Building Products &amp; Equipment</v>
      </c>
      <c r="O173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-0.10555555555555553</v>
      </c>
      <c r="P173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0.16149068322981366</v>
      </c>
      <c r="Q1734" s="17">
        <f>IFERROR(ZACKS_Screener[[#This Row],[Price]]/ZACKS_Screener[[#This Row],[EPS1]], "")</f>
        <v>37.515527950310556</v>
      </c>
      <c r="R1734" s="17">
        <f>IFERROR(ZACKS_Screener[[#This Row],[Price]]/ZACKS_Screener[[#This Row],[EPS2]], "")</f>
        <v>32.299465240641709</v>
      </c>
      <c r="S1734" s="17">
        <f>IFERROR(ZACKS_Screener[[#This Row],[PE1]]/(ZACKS_Screener[[#This Row],[EG1]]*100), "")</f>
        <v>-3.5541026479241586</v>
      </c>
      <c r="T1734" s="17">
        <f>IFERROR(ZACKS_Screener[[#This Row],[PE2]]/(ZACKS_Screener[[#This Row],[EG2]]*100), "")</f>
        <v>2.0000822706705055</v>
      </c>
      <c r="U1734"/>
    </row>
    <row r="1735" spans="1:21" x14ac:dyDescent="0.25">
      <c r="A1735" s="20" t="s">
        <v>2908</v>
      </c>
      <c r="B1735" s="34">
        <v>16033.8</v>
      </c>
      <c r="C1735" s="6" t="s">
        <v>2907</v>
      </c>
      <c r="D1735" s="6" t="s">
        <v>13</v>
      </c>
      <c r="E1735" s="6" t="s">
        <v>223</v>
      </c>
      <c r="F1735" s="6" t="s">
        <v>2789</v>
      </c>
      <c r="G1735">
        <v>12</v>
      </c>
      <c r="H1735">
        <v>202212</v>
      </c>
      <c r="I1735" s="8">
        <v>70.94</v>
      </c>
      <c r="J1735" s="8">
        <v>3.88</v>
      </c>
      <c r="K1735" s="8">
        <v>5.53</v>
      </c>
      <c r="L1735" s="8">
        <v>7.42</v>
      </c>
      <c r="M1735" s="35" t="str">
        <f>INDEX(YahooDetails[], MATCH(ZACKS_Screener[Ticker], YahooDetails[Ticker],0), 3)</f>
        <v>Energy</v>
      </c>
      <c r="N1735" s="6" t="str">
        <f>INDEX(YahooDetails[], MATCH(ZACKS_Screener[Ticker], YahooDetails[Ticker],0), 2)</f>
        <v>Oil &amp; Gas Midstream</v>
      </c>
      <c r="O173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0.42525773195876299</v>
      </c>
      <c r="P173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0.34177215189873411</v>
      </c>
      <c r="Q1735" s="17">
        <f>IFERROR(ZACKS_Screener[[#This Row],[Price]]/ZACKS_Screener[[#This Row],[EPS1]], "")</f>
        <v>12.828209764918626</v>
      </c>
      <c r="R1735" s="17">
        <f>IFERROR(ZACKS_Screener[[#This Row],[Price]]/ZACKS_Screener[[#This Row],[EPS2]], "")</f>
        <v>9.5606469002695409</v>
      </c>
      <c r="S1735" s="17">
        <f>IFERROR(ZACKS_Screener[[#This Row],[PE1]]/(ZACKS_Screener[[#This Row],[EG1]]*100), "")</f>
        <v>0.3016572962902076</v>
      </c>
      <c r="T1735" s="17">
        <f>IFERROR(ZACKS_Screener[[#This Row],[PE2]]/(ZACKS_Screener[[#This Row],[EG2]]*100), "")</f>
        <v>0.27973744634122</v>
      </c>
      <c r="U1735"/>
    </row>
    <row r="1736" spans="1:21" x14ac:dyDescent="0.25">
      <c r="A1736" s="20" t="s">
        <v>2910</v>
      </c>
      <c r="B1736" s="34">
        <v>61405.41</v>
      </c>
      <c r="C1736" s="6" t="s">
        <v>2909</v>
      </c>
      <c r="D1736" s="6" t="s">
        <v>13</v>
      </c>
      <c r="E1736" s="6" t="s">
        <v>85</v>
      </c>
      <c r="F1736" s="6" t="s">
        <v>286</v>
      </c>
      <c r="G1736">
        <v>12</v>
      </c>
      <c r="H1736">
        <v>202212</v>
      </c>
      <c r="I1736" s="8">
        <v>130.38</v>
      </c>
      <c r="J1736" s="8">
        <v>2.56</v>
      </c>
      <c r="K1736" s="8">
        <v>3.31</v>
      </c>
      <c r="L1736" s="8">
        <v>3.66</v>
      </c>
      <c r="M1736" s="35" t="str">
        <f>INDEX(YahooDetails[], MATCH(ZACKS_Screener[Ticker], YahooDetails[Ticker],0), 3)</f>
        <v>Industrials</v>
      </c>
      <c r="N1736" s="6" t="str">
        <f>INDEX(YahooDetails[], MATCH(ZACKS_Screener[Ticker], YahooDetails[Ticker],0), 2)</f>
        <v>Specialty Business Services</v>
      </c>
      <c r="O173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0.29296875</v>
      </c>
      <c r="P173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0.1057401812688822</v>
      </c>
      <c r="Q1736" s="17">
        <f>IFERROR(ZACKS_Screener[[#This Row],[Price]]/ZACKS_Screener[[#This Row],[EPS1]], "")</f>
        <v>39.389728096676734</v>
      </c>
      <c r="R1736" s="17">
        <f>IFERROR(ZACKS_Screener[[#This Row],[Price]]/ZACKS_Screener[[#This Row],[EPS2]], "")</f>
        <v>35.622950819672127</v>
      </c>
      <c r="S1736" s="17">
        <f>IFERROR(ZACKS_Screener[[#This Row],[PE1]]/(ZACKS_Screener[[#This Row],[EG1]]*100), "")</f>
        <v>1.3445027190332326</v>
      </c>
      <c r="T1736" s="17">
        <f>IFERROR(ZACKS_Screener[[#This Row],[PE2]]/(ZACKS_Screener[[#This Row],[EG2]]*100), "")</f>
        <v>3.3689133489461347</v>
      </c>
      <c r="U1736"/>
    </row>
    <row r="1737" spans="1:21" x14ac:dyDescent="0.25">
      <c r="A1737" s="20" t="s">
        <v>4305</v>
      </c>
      <c r="B1737" s="34">
        <v>2327.33</v>
      </c>
      <c r="C1737" s="6" t="s">
        <v>4304</v>
      </c>
      <c r="D1737" s="6" t="s">
        <v>22</v>
      </c>
      <c r="E1737" s="6" t="s">
        <v>30</v>
      </c>
      <c r="F1737" s="6" t="s">
        <v>256</v>
      </c>
      <c r="G1737">
        <v>12</v>
      </c>
      <c r="H1737">
        <v>202212</v>
      </c>
      <c r="I1737" s="8">
        <v>16.510000000000002</v>
      </c>
      <c r="J1737" s="8">
        <v>0.75</v>
      </c>
      <c r="K1737" s="8">
        <v>1.1599999999999999</v>
      </c>
      <c r="L1737" s="8">
        <v>1.59</v>
      </c>
      <c r="M1737" s="35" t="str">
        <f>INDEX(YahooDetails[], MATCH(ZACKS_Screener[Ticker], YahooDetails[Ticker],0), 3)</f>
        <v>Consumer Cyclical</v>
      </c>
      <c r="N1737" s="6" t="str">
        <f>INDEX(YahooDetails[], MATCH(ZACKS_Screener[Ticker], YahooDetails[Ticker],0), 2)</f>
        <v>Travel Services</v>
      </c>
      <c r="O173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0.54666666666666652</v>
      </c>
      <c r="P173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0.37068965517241398</v>
      </c>
      <c r="Q1737" s="17">
        <f>IFERROR(ZACKS_Screener[[#This Row],[Price]]/ZACKS_Screener[[#This Row],[EPS1]], "")</f>
        <v>14.232758620689658</v>
      </c>
      <c r="R1737" s="17">
        <f>IFERROR(ZACKS_Screener[[#This Row],[Price]]/ZACKS_Screener[[#This Row],[EPS2]], "")</f>
        <v>10.383647798742139</v>
      </c>
      <c r="S1737" s="17">
        <f>IFERROR(ZACKS_Screener[[#This Row],[PE1]]/(ZACKS_Screener[[#This Row],[EG1]]*100), "")</f>
        <v>0.26035534062237187</v>
      </c>
      <c r="T1737" s="17">
        <f>IFERROR(ZACKS_Screener[[#This Row],[PE2]]/(ZACKS_Screener[[#This Row],[EG2]]*100), "")</f>
        <v>0.28011701038467152</v>
      </c>
      <c r="U1737"/>
    </row>
    <row r="1738" spans="1:21" x14ac:dyDescent="0.25">
      <c r="A1738" s="20" t="s">
        <v>2912</v>
      </c>
      <c r="B1738" s="34">
        <v>12778.78</v>
      </c>
      <c r="C1738" s="6" t="s">
        <v>2911</v>
      </c>
      <c r="D1738" s="6" t="s">
        <v>22</v>
      </c>
      <c r="E1738" s="6" t="s">
        <v>14</v>
      </c>
      <c r="F1738" s="6" t="s">
        <v>630</v>
      </c>
      <c r="G1738">
        <v>12</v>
      </c>
      <c r="H1738">
        <v>202212</v>
      </c>
      <c r="I1738" s="8">
        <v>51.58</v>
      </c>
      <c r="J1738" s="8">
        <v>2.64</v>
      </c>
      <c r="K1738" s="8">
        <v>2.61</v>
      </c>
      <c r="L1738" s="8">
        <v>2.85</v>
      </c>
      <c r="M1738" s="35" t="str">
        <f>INDEX(YahooDetails[], MATCH(ZACKS_Screener[Ticker], YahooDetails[Ticker],0), 3)</f>
        <v>Technology</v>
      </c>
      <c r="N1738" s="6" t="str">
        <f>INDEX(YahooDetails[], MATCH(ZACKS_Screener[Ticker], YahooDetails[Ticker],0), 2)</f>
        <v>Scientific &amp; Technical Instruments</v>
      </c>
      <c r="O173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-1.1363636363636458E-2</v>
      </c>
      <c r="P173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9.1954022988505829E-2</v>
      </c>
      <c r="Q1738" s="17">
        <f>IFERROR(ZACKS_Screener[[#This Row],[Price]]/ZACKS_Screener[[#This Row],[EPS1]], "")</f>
        <v>19.762452107279692</v>
      </c>
      <c r="R1738" s="17">
        <f>IFERROR(ZACKS_Screener[[#This Row],[Price]]/ZACKS_Screener[[#This Row],[EPS2]], "")</f>
        <v>18.098245614035086</v>
      </c>
      <c r="S1738" s="17">
        <f>IFERROR(ZACKS_Screener[[#This Row],[PE1]]/(ZACKS_Screener[[#This Row],[EG1]]*100), "")</f>
        <v>-17.390957854405986</v>
      </c>
      <c r="T1738" s="17">
        <f>IFERROR(ZACKS_Screener[[#This Row],[PE2]]/(ZACKS_Screener[[#This Row],[EG2]]*100), "")</f>
        <v>1.9681842105263139</v>
      </c>
      <c r="U1738"/>
    </row>
    <row r="1739" spans="1:21" x14ac:dyDescent="0.25">
      <c r="A1739" s="20" t="s">
        <v>2914</v>
      </c>
      <c r="B1739" s="34">
        <v>4796.5</v>
      </c>
      <c r="C1739" s="6" t="s">
        <v>2913</v>
      </c>
      <c r="D1739" s="6" t="s">
        <v>13</v>
      </c>
      <c r="E1739" s="6" t="s">
        <v>37</v>
      </c>
      <c r="F1739" s="6" t="s">
        <v>250</v>
      </c>
      <c r="G1739">
        <v>12</v>
      </c>
      <c r="H1739">
        <v>202212</v>
      </c>
      <c r="I1739" s="8">
        <v>57.61</v>
      </c>
      <c r="J1739" s="8">
        <v>2</v>
      </c>
      <c r="K1739" s="8">
        <v>2.1800000000000002</v>
      </c>
      <c r="L1739" s="8">
        <v>2.35</v>
      </c>
      <c r="M1739" s="35" t="str">
        <f>INDEX(YahooDetails[], MATCH(ZACKS_Screener[Ticker], YahooDetails[Ticker],0), 3)</f>
        <v>Real Estate</v>
      </c>
      <c r="N1739" s="6" t="str">
        <f>INDEX(YahooDetails[], MATCH(ZACKS_Screener[Ticker], YahooDetails[Ticker],0), 2)</f>
        <v>REIT—Industrial</v>
      </c>
      <c r="O173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9.000000000000008E-2</v>
      </c>
      <c r="P173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7.7981651376146752E-2</v>
      </c>
      <c r="Q1739" s="17">
        <f>IFERROR(ZACKS_Screener[[#This Row],[Price]]/ZACKS_Screener[[#This Row],[EPS1]], "")</f>
        <v>26.426605504587155</v>
      </c>
      <c r="R1739" s="17">
        <f>IFERROR(ZACKS_Screener[[#This Row],[Price]]/ZACKS_Screener[[#This Row],[EPS2]], "")</f>
        <v>24.514893617021276</v>
      </c>
      <c r="S1739" s="17">
        <f>IFERROR(ZACKS_Screener[[#This Row],[PE1]]/(ZACKS_Screener[[#This Row],[EG1]]*100), "")</f>
        <v>2.9362895005096816</v>
      </c>
      <c r="T1739" s="17">
        <f>IFERROR(ZACKS_Screener[[#This Row],[PE2]]/(ZACKS_Screener[[#This Row],[EG2]]*100), "")</f>
        <v>3.1436745932415535</v>
      </c>
      <c r="U1739"/>
    </row>
    <row r="1740" spans="1:21" x14ac:dyDescent="0.25">
      <c r="A1740" s="20" t="s">
        <v>2916</v>
      </c>
      <c r="B1740" s="34">
        <v>25253.119999999999</v>
      </c>
      <c r="C1740" s="6" t="s">
        <v>2915</v>
      </c>
      <c r="D1740" s="6" t="s">
        <v>22</v>
      </c>
      <c r="E1740" s="6" t="s">
        <v>37</v>
      </c>
      <c r="F1740" s="6" t="s">
        <v>38</v>
      </c>
      <c r="G1740">
        <v>12</v>
      </c>
      <c r="H1740">
        <v>202212</v>
      </c>
      <c r="I1740" s="8">
        <v>112.45</v>
      </c>
      <c r="J1740" s="8">
        <v>8.02</v>
      </c>
      <c r="K1740" s="8">
        <v>6.64</v>
      </c>
      <c r="L1740" s="8">
        <v>6.93</v>
      </c>
      <c r="M1740" s="35" t="str">
        <f>INDEX(YahooDetails[], MATCH(ZACKS_Screener[Ticker], YahooDetails[Ticker],0), 3)</f>
        <v>Financial Services</v>
      </c>
      <c r="N1740" s="6" t="str">
        <f>INDEX(YahooDetails[], MATCH(ZACKS_Screener[Ticker], YahooDetails[Ticker],0), 2)</f>
        <v>Asset Management</v>
      </c>
      <c r="O174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-0.17206982543640897</v>
      </c>
      <c r="P174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4.3674698795180732E-2</v>
      </c>
      <c r="Q1740" s="17">
        <f>IFERROR(ZACKS_Screener[[#This Row],[Price]]/ZACKS_Screener[[#This Row],[EPS1]], "")</f>
        <v>16.935240963855424</v>
      </c>
      <c r="R1740" s="17">
        <f>IFERROR(ZACKS_Screener[[#This Row],[Price]]/ZACKS_Screener[[#This Row],[EPS2]], "")</f>
        <v>16.226551226551226</v>
      </c>
      <c r="S1740" s="17">
        <f>IFERROR(ZACKS_Screener[[#This Row],[PE1]]/(ZACKS_Screener[[#This Row],[EG1]]*100), "")</f>
        <v>-0.98420748210232245</v>
      </c>
      <c r="T1740" s="17">
        <f>IFERROR(ZACKS_Screener[[#This Row],[PE2]]/(ZACKS_Screener[[#This Row],[EG2]]*100), "")</f>
        <v>3.7153206946310386</v>
      </c>
      <c r="U1740"/>
    </row>
    <row r="1741" spans="1:21" x14ac:dyDescent="0.25">
      <c r="A1741" s="20" t="s">
        <v>2918</v>
      </c>
      <c r="B1741" s="34">
        <v>41745.07</v>
      </c>
      <c r="C1741" s="6" t="s">
        <v>2917</v>
      </c>
      <c r="D1741" s="6" t="s">
        <v>13</v>
      </c>
      <c r="E1741" s="6" t="s">
        <v>223</v>
      </c>
      <c r="F1741" s="6" t="s">
        <v>465</v>
      </c>
      <c r="G1741">
        <v>12</v>
      </c>
      <c r="H1741">
        <v>202212</v>
      </c>
      <c r="I1741" s="8">
        <v>40.549999999999997</v>
      </c>
      <c r="J1741" s="8">
        <v>3.31</v>
      </c>
      <c r="K1741" s="8">
        <v>3.07</v>
      </c>
      <c r="L1741" s="8">
        <v>2.9</v>
      </c>
      <c r="M1741" s="35" t="str">
        <f>INDEX(YahooDetails[], MATCH(ZACKS_Screener[Ticker], YahooDetails[Ticker],0), 3)</f>
        <v>Energy</v>
      </c>
      <c r="N1741" s="6" t="str">
        <f>INDEX(YahooDetails[], MATCH(ZACKS_Screener[Ticker], YahooDetails[Ticker],0), 2)</f>
        <v>Oil &amp; Gas Midstream</v>
      </c>
      <c r="O174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-7.2507552870090697E-2</v>
      </c>
      <c r="P174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-5.5374592833876204E-2</v>
      </c>
      <c r="Q1741" s="17">
        <f>IFERROR(ZACKS_Screener[[#This Row],[Price]]/ZACKS_Screener[[#This Row],[EPS1]], "")</f>
        <v>13.208469055374593</v>
      </c>
      <c r="R1741" s="17">
        <f>IFERROR(ZACKS_Screener[[#This Row],[Price]]/ZACKS_Screener[[#This Row],[EPS2]], "")</f>
        <v>13.982758620689655</v>
      </c>
      <c r="S1741" s="17">
        <f>IFERROR(ZACKS_Screener[[#This Row],[PE1]]/(ZACKS_Screener[[#This Row],[EG1]]*100), "")</f>
        <v>-1.8216680238870777</v>
      </c>
      <c r="T1741" s="17">
        <f>IFERROR(ZACKS_Screener[[#This Row],[PE2]]/(ZACKS_Screener[[#This Row],[EG2]]*100), "")</f>
        <v>-2.5251217038539564</v>
      </c>
      <c r="U1741"/>
    </row>
    <row r="1742" spans="1:21" x14ac:dyDescent="0.25">
      <c r="A1742" s="20" t="s">
        <v>2920</v>
      </c>
      <c r="B1742" s="34">
        <v>4574.55</v>
      </c>
      <c r="C1742" s="6" t="s">
        <v>2919</v>
      </c>
      <c r="D1742" s="6" t="s">
        <v>13</v>
      </c>
      <c r="E1742" s="6" t="s">
        <v>23</v>
      </c>
      <c r="F1742" s="6" t="s">
        <v>186</v>
      </c>
      <c r="G1742">
        <v>12</v>
      </c>
      <c r="H1742">
        <v>202212</v>
      </c>
      <c r="I1742" s="8">
        <v>83.08</v>
      </c>
      <c r="J1742" s="8">
        <v>11.32</v>
      </c>
      <c r="K1742" s="8">
        <v>9.18</v>
      </c>
      <c r="L1742" s="8">
        <v>9.76</v>
      </c>
      <c r="M1742" s="35" t="str">
        <f>INDEX(YahooDetails[], MATCH(ZACKS_Screener[Ticker], YahooDetails[Ticker],0), 3)</f>
        <v>Industrials</v>
      </c>
      <c r="N1742" s="6" t="str">
        <f>INDEX(YahooDetails[], MATCH(ZACKS_Screener[Ticker], YahooDetails[Ticker],0), 2)</f>
        <v>Rental &amp; Leasing Services</v>
      </c>
      <c r="O174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-0.18904593639575976</v>
      </c>
      <c r="P174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6.3180827886710256E-2</v>
      </c>
      <c r="Q1742" s="17">
        <f>IFERROR(ZACKS_Screener[[#This Row],[Price]]/ZACKS_Screener[[#This Row],[EPS1]], "")</f>
        <v>9.0501089324618729</v>
      </c>
      <c r="R1742" s="17">
        <f>IFERROR(ZACKS_Screener[[#This Row],[Price]]/ZACKS_Screener[[#This Row],[EPS2]], "")</f>
        <v>8.5122950819672134</v>
      </c>
      <c r="S1742" s="17">
        <f>IFERROR(ZACKS_Screener[[#This Row],[PE1]]/(ZACKS_Screener[[#This Row],[EG1]]*100), "")</f>
        <v>-0.4787253883900392</v>
      </c>
      <c r="T1742" s="17">
        <f>IFERROR(ZACKS_Screener[[#This Row],[PE2]]/(ZACKS_Screener[[#This Row],[EG2]]*100), "")</f>
        <v>1.3472908422837757</v>
      </c>
      <c r="U1742"/>
    </row>
    <row r="1743" spans="1:21" x14ac:dyDescent="0.25">
      <c r="A1743" s="20" t="s">
        <v>2922</v>
      </c>
      <c r="B1743" s="34">
        <v>14453.29</v>
      </c>
      <c r="C1743" s="6" t="s">
        <v>2921</v>
      </c>
      <c r="D1743" s="6" t="s">
        <v>13</v>
      </c>
      <c r="E1743" s="6" t="s">
        <v>85</v>
      </c>
      <c r="F1743" s="6" t="s">
        <v>507</v>
      </c>
      <c r="G1743">
        <v>12</v>
      </c>
      <c r="H1743">
        <v>202212</v>
      </c>
      <c r="I1743" s="8">
        <v>74.81</v>
      </c>
      <c r="J1743" s="8">
        <v>3.62</v>
      </c>
      <c r="K1743" s="8">
        <v>3.57</v>
      </c>
      <c r="L1743" s="8">
        <v>4.2300000000000004</v>
      </c>
      <c r="M1743" s="35" t="str">
        <f>INDEX(YahooDetails[], MATCH(ZACKS_Screener[Ticker], YahooDetails[Ticker],0), 3)</f>
        <v>Industrials</v>
      </c>
      <c r="N1743" s="6" t="str">
        <f>INDEX(YahooDetails[], MATCH(ZACKS_Screener[Ticker], YahooDetails[Ticker],0), 2)</f>
        <v>Consulting Services</v>
      </c>
      <c r="O174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-1.3812154696132671E-2</v>
      </c>
      <c r="P174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0.18487394957983211</v>
      </c>
      <c r="Q1743" s="17">
        <f>IFERROR(ZACKS_Screener[[#This Row],[Price]]/ZACKS_Screener[[#This Row],[EPS1]], "")</f>
        <v>20.955182072829132</v>
      </c>
      <c r="R1743" s="17">
        <f>IFERROR(ZACKS_Screener[[#This Row],[Price]]/ZACKS_Screener[[#This Row],[EPS2]], "")</f>
        <v>17.685579196217493</v>
      </c>
      <c r="S1743" s="17">
        <f>IFERROR(ZACKS_Screener[[#This Row],[PE1]]/(ZACKS_Screener[[#This Row],[EG1]]*100), "")</f>
        <v>-15.17155182072821</v>
      </c>
      <c r="T1743" s="17">
        <f>IFERROR(ZACKS_Screener[[#This Row],[PE2]]/(ZACKS_Screener[[#This Row],[EG2]]*100), "")</f>
        <v>0.95662905652267261</v>
      </c>
      <c r="U1743"/>
    </row>
    <row r="1744" spans="1:21" x14ac:dyDescent="0.25">
      <c r="A1744" s="20" t="s">
        <v>2924</v>
      </c>
      <c r="B1744" s="34">
        <v>40550.25</v>
      </c>
      <c r="C1744" s="6" t="s">
        <v>2923</v>
      </c>
      <c r="D1744" s="6" t="s">
        <v>13</v>
      </c>
      <c r="E1744" s="6" t="s">
        <v>37</v>
      </c>
      <c r="F1744" s="6" t="s">
        <v>70</v>
      </c>
      <c r="G1744">
        <v>12</v>
      </c>
      <c r="H1744">
        <v>202212</v>
      </c>
      <c r="I1744" s="8">
        <v>175.56</v>
      </c>
      <c r="J1744" s="8">
        <v>12.42</v>
      </c>
      <c r="K1744" s="8">
        <v>14.24</v>
      </c>
      <c r="L1744" s="8">
        <v>16.54</v>
      </c>
      <c r="M1744" s="35" t="str">
        <f>INDEX(YahooDetails[], MATCH(ZACKS_Screener[Ticker], YahooDetails[Ticker],0), 3)</f>
        <v>Financial Services</v>
      </c>
      <c r="N1744" s="6" t="str">
        <f>INDEX(YahooDetails[], MATCH(ZACKS_Screener[Ticker], YahooDetails[Ticker],0), 2)</f>
        <v>Insurance—Property &amp; Casualty</v>
      </c>
      <c r="O174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0.14653784219001612</v>
      </c>
      <c r="P174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0.16151685393258419</v>
      </c>
      <c r="Q1744" s="17">
        <f>IFERROR(ZACKS_Screener[[#This Row],[Price]]/ZACKS_Screener[[#This Row],[EPS1]], "")</f>
        <v>12.328651685393259</v>
      </c>
      <c r="R1744" s="17">
        <f>IFERROR(ZACKS_Screener[[#This Row],[Price]]/ZACKS_Screener[[#This Row],[EPS2]], "")</f>
        <v>10.614268440145104</v>
      </c>
      <c r="S1744" s="17">
        <f>IFERROR(ZACKS_Screener[[#This Row],[PE1]]/(ZACKS_Screener[[#This Row],[EG1]]*100), "")</f>
        <v>0.84132886776145199</v>
      </c>
      <c r="T1744" s="17">
        <f>IFERROR(ZACKS_Screener[[#This Row],[PE2]]/(ZACKS_Screener[[#This Row],[EG2]]*100), "")</f>
        <v>0.65716166342463633</v>
      </c>
      <c r="U1744"/>
    </row>
    <row r="1745" spans="1:21" x14ac:dyDescent="0.25">
      <c r="A1745" s="20" t="s">
        <v>2926</v>
      </c>
      <c r="B1745" s="34">
        <v>16350.44</v>
      </c>
      <c r="C1745" s="6" t="s">
        <v>2925</v>
      </c>
      <c r="D1745" s="6" t="s">
        <v>13</v>
      </c>
      <c r="E1745" s="6" t="s">
        <v>18</v>
      </c>
      <c r="F1745" s="6" t="s">
        <v>2927</v>
      </c>
      <c r="G1745">
        <v>12</v>
      </c>
      <c r="H1745">
        <v>202212</v>
      </c>
      <c r="I1745" s="8">
        <v>27.7</v>
      </c>
      <c r="J1745" s="8">
        <v>4.33</v>
      </c>
      <c r="K1745" s="8">
        <v>6.13</v>
      </c>
      <c r="L1745" s="8">
        <v>4.95</v>
      </c>
      <c r="M1745" s="35" t="str">
        <f>INDEX(YahooDetails[], MATCH(ZACKS_Screener[Ticker], YahooDetails[Ticker],0), 3)</f>
        <v>Energy</v>
      </c>
      <c r="N1745" s="6" t="str">
        <f>INDEX(YahooDetails[], MATCH(ZACKS_Screener[Ticker], YahooDetails[Ticker],0), 2)</f>
        <v>Oil &amp; Gas Equipment &amp; Services</v>
      </c>
      <c r="O174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0.41570438799076209</v>
      </c>
      <c r="P174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-0.19249592169657417</v>
      </c>
      <c r="Q1745" s="17">
        <f>IFERROR(ZACKS_Screener[[#This Row],[Price]]/ZACKS_Screener[[#This Row],[EPS1]], "")</f>
        <v>4.5187601957585644</v>
      </c>
      <c r="R1745" s="17">
        <f>IFERROR(ZACKS_Screener[[#This Row],[Price]]/ZACKS_Screener[[#This Row],[EPS2]], "")</f>
        <v>5.595959595959596</v>
      </c>
      <c r="S1745" s="17">
        <f>IFERROR(ZACKS_Screener[[#This Row],[PE1]]/(ZACKS_Screener[[#This Row],[EG1]]*100), "")</f>
        <v>0.10870128693130325</v>
      </c>
      <c r="T1745" s="17">
        <f>IFERROR(ZACKS_Screener[[#This Row],[PE2]]/(ZACKS_Screener[[#This Row],[EG2]]*100), "")</f>
        <v>-0.29070535867146041</v>
      </c>
      <c r="U1745"/>
    </row>
    <row r="1746" spans="1:21" x14ac:dyDescent="0.25">
      <c r="A1746" s="20" t="s">
        <v>2929</v>
      </c>
      <c r="B1746" s="34">
        <v>23777.43</v>
      </c>
      <c r="C1746" s="6" t="s">
        <v>2928</v>
      </c>
      <c r="D1746" s="6" t="s">
        <v>22</v>
      </c>
      <c r="E1746" s="6" t="s">
        <v>30</v>
      </c>
      <c r="F1746" s="6" t="s">
        <v>430</v>
      </c>
      <c r="G1746">
        <v>12</v>
      </c>
      <c r="H1746">
        <v>202212</v>
      </c>
      <c r="I1746" s="8">
        <v>217.01</v>
      </c>
      <c r="J1746" s="8">
        <v>9.7100000000000009</v>
      </c>
      <c r="K1746" s="8">
        <v>10.48</v>
      </c>
      <c r="L1746" s="8">
        <v>11.5</v>
      </c>
      <c r="M1746" s="35" t="str">
        <f>INDEX(YahooDetails[], MATCH(ZACKS_Screener[Ticker], YahooDetails[Ticker],0), 3)</f>
        <v>Consumer Cyclical</v>
      </c>
      <c r="N1746" s="6" t="str">
        <f>INDEX(YahooDetails[], MATCH(ZACKS_Screener[Ticker], YahooDetails[Ticker],0), 2)</f>
        <v>Specialty Retail</v>
      </c>
      <c r="O174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7.9299691040164724E-2</v>
      </c>
      <c r="P174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9.7328244274809114E-2</v>
      </c>
      <c r="Q1746" s="17">
        <f>IFERROR(ZACKS_Screener[[#This Row],[Price]]/ZACKS_Screener[[#This Row],[EPS1]], "")</f>
        <v>20.707061068702288</v>
      </c>
      <c r="R1746" s="17">
        <f>IFERROR(ZACKS_Screener[[#This Row],[Price]]/ZACKS_Screener[[#This Row],[EPS2]], "")</f>
        <v>18.870434782608694</v>
      </c>
      <c r="S1746" s="17">
        <f>IFERROR(ZACKS_Screener[[#This Row],[PE1]]/(ZACKS_Screener[[#This Row],[EG1]]*100), "")</f>
        <v>2.6112410776246668</v>
      </c>
      <c r="T1746" s="17">
        <f>IFERROR(ZACKS_Screener[[#This Row],[PE2]]/(ZACKS_Screener[[#This Row],[EG2]]*100), "")</f>
        <v>1.9388446717817569</v>
      </c>
      <c r="U1746"/>
    </row>
    <row r="1747" spans="1:21" x14ac:dyDescent="0.25">
      <c r="A1747" s="20" t="s">
        <v>2931</v>
      </c>
      <c r="B1747" s="34">
        <v>4464.29</v>
      </c>
      <c r="C1747" s="6" t="s">
        <v>2930</v>
      </c>
      <c r="D1747" s="6" t="s">
        <v>22</v>
      </c>
      <c r="E1747" s="6" t="s">
        <v>14</v>
      </c>
      <c r="F1747" s="6" t="s">
        <v>196</v>
      </c>
      <c r="G1747">
        <v>12</v>
      </c>
      <c r="H1747">
        <v>202212</v>
      </c>
      <c r="I1747" s="8">
        <v>40.85</v>
      </c>
      <c r="J1747" s="8">
        <v>2.5</v>
      </c>
      <c r="K1747" s="8">
        <v>2.11</v>
      </c>
      <c r="M1747" s="35" t="str">
        <f>INDEX(YahooDetails[], MATCH(ZACKS_Screener[Ticker], YahooDetails[Ticker],0), 3)</f>
        <v>Technology</v>
      </c>
      <c r="N1747" s="6" t="str">
        <f>INDEX(YahooDetails[], MATCH(ZACKS_Screener[Ticker], YahooDetails[Ticker],0), 2)</f>
        <v>Semiconductors</v>
      </c>
      <c r="O174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-0.15600000000000006</v>
      </c>
      <c r="P174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</v>
      </c>
      <c r="Q1747" s="17">
        <f>IFERROR(ZACKS_Screener[[#This Row],[Price]]/ZACKS_Screener[[#This Row],[EPS1]], "")</f>
        <v>19.360189573459717</v>
      </c>
      <c r="R1747" s="17" t="str">
        <f>IFERROR(ZACKS_Screener[[#This Row],[Price]]/ZACKS_Screener[[#This Row],[EPS2]], "")</f>
        <v/>
      </c>
      <c r="S1747" s="17">
        <f>IFERROR(ZACKS_Screener[[#This Row],[PE1]]/(ZACKS_Screener[[#This Row],[EG1]]*100), "")</f>
        <v>-1.2410377931704943</v>
      </c>
      <c r="T1747" s="17" t="str">
        <f>IFERROR(ZACKS_Screener[[#This Row],[PE2]]/(ZACKS_Screener[[#This Row],[EG2]]*100), "")</f>
        <v/>
      </c>
      <c r="U1747"/>
    </row>
    <row r="1748" spans="1:21" x14ac:dyDescent="0.25">
      <c r="A1748" s="20" t="s">
        <v>2933</v>
      </c>
      <c r="B1748" s="34">
        <v>869870.44</v>
      </c>
      <c r="C1748" s="6" t="s">
        <v>2932</v>
      </c>
      <c r="D1748" s="6" t="s">
        <v>22</v>
      </c>
      <c r="E1748" s="6" t="s">
        <v>107</v>
      </c>
      <c r="F1748" s="6" t="s">
        <v>1200</v>
      </c>
      <c r="G1748">
        <v>12</v>
      </c>
      <c r="H1748">
        <v>202212</v>
      </c>
      <c r="I1748" s="8">
        <v>274.45</v>
      </c>
      <c r="J1748" s="8">
        <v>4.07</v>
      </c>
      <c r="K1748" s="8">
        <v>3.56</v>
      </c>
      <c r="L1748" s="8">
        <v>4.72</v>
      </c>
      <c r="M1748" s="35" t="str">
        <f>INDEX(YahooDetails[], MATCH(ZACKS_Screener[Ticker], YahooDetails[Ticker],0), 3)</f>
        <v>Consumer Cyclical</v>
      </c>
      <c r="N1748" s="6" t="str">
        <f>INDEX(YahooDetails[], MATCH(ZACKS_Screener[Ticker], YahooDetails[Ticker],0), 2)</f>
        <v>Auto Manufacturers</v>
      </c>
      <c r="O174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-0.12530712530712534</v>
      </c>
      <c r="P174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0.32584269662921339</v>
      </c>
      <c r="Q1748" s="17">
        <f>IFERROR(ZACKS_Screener[[#This Row],[Price]]/ZACKS_Screener[[#This Row],[EPS1]], "")</f>
        <v>77.092696629213478</v>
      </c>
      <c r="R1748" s="17">
        <f>IFERROR(ZACKS_Screener[[#This Row],[Price]]/ZACKS_Screener[[#This Row],[EPS2]], "")</f>
        <v>58.146186440677965</v>
      </c>
      <c r="S1748" s="17">
        <f>IFERROR(ZACKS_Screener[[#This Row],[PE1]]/(ZACKS_Screener[[#This Row],[EG1]]*100), "")</f>
        <v>-6.1522995153117401</v>
      </c>
      <c r="T1748" s="17">
        <f>IFERROR(ZACKS_Screener[[#This Row],[PE2]]/(ZACKS_Screener[[#This Row],[EG2]]*100), "")</f>
        <v>1.7844864114552899</v>
      </c>
      <c r="U1748"/>
    </row>
    <row r="1749" spans="1:21" x14ac:dyDescent="0.25">
      <c r="A1749" s="20" t="s">
        <v>2935</v>
      </c>
      <c r="B1749" s="34">
        <v>539248.18999999994</v>
      </c>
      <c r="C1749" s="6" t="s">
        <v>2934</v>
      </c>
      <c r="D1749" s="6" t="s">
        <v>13</v>
      </c>
      <c r="E1749" s="6" t="s">
        <v>14</v>
      </c>
      <c r="F1749" s="6" t="s">
        <v>2936</v>
      </c>
      <c r="G1749">
        <v>12</v>
      </c>
      <c r="H1749">
        <v>202212</v>
      </c>
      <c r="I1749" s="8">
        <v>103.98</v>
      </c>
      <c r="J1749" s="8">
        <v>6.57</v>
      </c>
      <c r="K1749" s="8">
        <v>5.32</v>
      </c>
      <c r="L1749" s="8">
        <v>6.26</v>
      </c>
      <c r="M1749" s="35" t="str">
        <f>INDEX(YahooDetails[], MATCH(ZACKS_Screener[Ticker], YahooDetails[Ticker],0), 3)</f>
        <v>Technology</v>
      </c>
      <c r="N1749" s="6" t="str">
        <f>INDEX(YahooDetails[], MATCH(ZACKS_Screener[Ticker], YahooDetails[Ticker],0), 2)</f>
        <v>Semiconductors</v>
      </c>
      <c r="O174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-0.19025875190258751</v>
      </c>
      <c r="P174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0.17669172932330818</v>
      </c>
      <c r="Q1749" s="17">
        <f>IFERROR(ZACKS_Screener[[#This Row],[Price]]/ZACKS_Screener[[#This Row],[EPS1]], "")</f>
        <v>19.545112781954888</v>
      </c>
      <c r="R1749" s="17">
        <f>IFERROR(ZACKS_Screener[[#This Row],[Price]]/ZACKS_Screener[[#This Row],[EPS2]], "")</f>
        <v>16.610223642172524</v>
      </c>
      <c r="S1749" s="17">
        <f>IFERROR(ZACKS_Screener[[#This Row],[PE1]]/(ZACKS_Screener[[#This Row],[EG1]]*100), "")</f>
        <v>-1.0272911278195489</v>
      </c>
      <c r="T1749" s="17">
        <f>IFERROR(ZACKS_Screener[[#This Row],[PE2]]/(ZACKS_Screener[[#This Row],[EG2]]*100), "")</f>
        <v>0.94006797634423278</v>
      </c>
      <c r="U1749"/>
    </row>
    <row r="1750" spans="1:21" x14ac:dyDescent="0.25">
      <c r="A1750" s="6" t="s">
        <v>2938</v>
      </c>
      <c r="B1750" s="34">
        <v>17720.080000000002</v>
      </c>
      <c r="C1750" s="6" t="s">
        <v>2937</v>
      </c>
      <c r="D1750" s="6" t="s">
        <v>13</v>
      </c>
      <c r="E1750" s="6" t="s">
        <v>51</v>
      </c>
      <c r="F1750" s="6" t="s">
        <v>1516</v>
      </c>
      <c r="G1750">
        <v>9</v>
      </c>
      <c r="H1750">
        <v>202209</v>
      </c>
      <c r="I1750" s="8">
        <v>49.83</v>
      </c>
      <c r="J1750" s="8">
        <v>8.73</v>
      </c>
      <c r="K1750" s="8">
        <v>1.48</v>
      </c>
      <c r="L1750" s="8">
        <v>3.42</v>
      </c>
      <c r="M1750" s="35" t="str">
        <f>INDEX(YahooDetails[], MATCH(ZACKS_Screener[Ticker], YahooDetails[Ticker],0), 3)</f>
        <v>Consumer Defensive</v>
      </c>
      <c r="N1750" s="6" t="str">
        <f>INDEX(YahooDetails[], MATCH(ZACKS_Screener[Ticker], YahooDetails[Ticker],0), 2)</f>
        <v>Farm Products</v>
      </c>
      <c r="O175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-0.83046964490263453</v>
      </c>
      <c r="P175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1.3108108108108107</v>
      </c>
      <c r="Q1750" s="17">
        <f>IFERROR(ZACKS_Screener[[#This Row],[Price]]/ZACKS_Screener[[#This Row],[EPS1]], "")</f>
        <v>33.668918918918919</v>
      </c>
      <c r="R1750" s="17">
        <f>IFERROR(ZACKS_Screener[[#This Row],[Price]]/ZACKS_Screener[[#This Row],[EPS2]], "")</f>
        <v>14.570175438596491</v>
      </c>
      <c r="S1750" s="17">
        <f>IFERROR(ZACKS_Screener[[#This Row],[PE1]]/(ZACKS_Screener[[#This Row],[EG1]]*100), "")</f>
        <v>-0.40542022367194785</v>
      </c>
      <c r="T1750" s="17">
        <f>IFERROR(ZACKS_Screener[[#This Row],[PE2]]/(ZACKS_Screener[[#This Row],[EG2]]*100), "")</f>
        <v>0.11115391571712789</v>
      </c>
      <c r="U1750"/>
    </row>
    <row r="1751" spans="1:21" x14ac:dyDescent="0.25">
      <c r="A1751" s="20" t="s">
        <v>2940</v>
      </c>
      <c r="B1751" s="34">
        <v>42351.51</v>
      </c>
      <c r="C1751" s="6" t="s">
        <v>2939</v>
      </c>
      <c r="D1751" s="6" t="s">
        <v>13</v>
      </c>
      <c r="E1751" s="6" t="s">
        <v>85</v>
      </c>
      <c r="F1751" s="6" t="s">
        <v>286</v>
      </c>
      <c r="G1751">
        <v>12</v>
      </c>
      <c r="H1751">
        <v>202212</v>
      </c>
      <c r="I1751" s="8">
        <v>185.71</v>
      </c>
      <c r="J1751" s="8">
        <v>7.36</v>
      </c>
      <c r="K1751" s="8">
        <v>8.43</v>
      </c>
      <c r="L1751" s="8">
        <v>9.19</v>
      </c>
      <c r="M1751" s="35" t="str">
        <f>INDEX(YahooDetails[], MATCH(ZACKS_Screener[Ticker], YahooDetails[Ticker],0), 3)</f>
        <v>Industrials</v>
      </c>
      <c r="N1751" s="6" t="str">
        <f>INDEX(YahooDetails[], MATCH(ZACKS_Screener[Ticker], YahooDetails[Ticker],0), 2)</f>
        <v>Building Products &amp; Equipment</v>
      </c>
      <c r="O175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0.14538043478260862</v>
      </c>
      <c r="P175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9.0154211150652405E-2</v>
      </c>
      <c r="Q1751" s="17">
        <f>IFERROR(ZACKS_Screener[[#This Row],[Price]]/ZACKS_Screener[[#This Row],[EPS1]], "")</f>
        <v>22.029655990510086</v>
      </c>
      <c r="R1751" s="17">
        <f>IFERROR(ZACKS_Screener[[#This Row],[Price]]/ZACKS_Screener[[#This Row],[EPS2]], "")</f>
        <v>20.207834602829163</v>
      </c>
      <c r="S1751" s="17">
        <f>IFERROR(ZACKS_Screener[[#This Row],[PE1]]/(ZACKS_Screener[[#This Row],[EG1]]*100), "")</f>
        <v>1.5153109167304142</v>
      </c>
      <c r="T1751" s="17">
        <f>IFERROR(ZACKS_Screener[[#This Row],[PE2]]/(ZACKS_Screener[[#This Row],[EG2]]*100), "")</f>
        <v>2.2414742855506562</v>
      </c>
      <c r="U1751"/>
    </row>
    <row r="1752" spans="1:21" x14ac:dyDescent="0.25">
      <c r="A1752" s="20" t="s">
        <v>2942</v>
      </c>
      <c r="B1752" s="34">
        <v>10106.9</v>
      </c>
      <c r="C1752" s="6" t="s">
        <v>2941</v>
      </c>
      <c r="D1752" s="6" t="s">
        <v>13</v>
      </c>
      <c r="E1752" s="6" t="s">
        <v>330</v>
      </c>
      <c r="F1752" s="6" t="s">
        <v>2686</v>
      </c>
      <c r="G1752">
        <v>10</v>
      </c>
      <c r="H1752">
        <v>202210</v>
      </c>
      <c r="I1752" s="8">
        <v>97.27</v>
      </c>
      <c r="J1752" s="8">
        <v>4.2</v>
      </c>
      <c r="K1752" s="8">
        <v>4.78</v>
      </c>
      <c r="L1752" s="8">
        <v>5.27</v>
      </c>
      <c r="M1752" s="35" t="str">
        <f>INDEX(YahooDetails[], MATCH(ZACKS_Screener[Ticker], YahooDetails[Ticker],0), 3)</f>
        <v>Industrials</v>
      </c>
      <c r="N1752" s="6" t="str">
        <f>INDEX(YahooDetails[], MATCH(ZACKS_Screener[Ticker], YahooDetails[Ticker],0), 2)</f>
        <v>Tools &amp; Accessories</v>
      </c>
      <c r="O175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0.1380952380952381</v>
      </c>
      <c r="P175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0.10251046025104588</v>
      </c>
      <c r="Q1752" s="17">
        <f>IFERROR(ZACKS_Screener[[#This Row],[Price]]/ZACKS_Screener[[#This Row],[EPS1]], "")</f>
        <v>20.349372384937237</v>
      </c>
      <c r="R1752" s="17">
        <f>IFERROR(ZACKS_Screener[[#This Row],[Price]]/ZACKS_Screener[[#This Row],[EPS2]], "")</f>
        <v>18.4573055028463</v>
      </c>
      <c r="S1752" s="17">
        <f>IFERROR(ZACKS_Screener[[#This Row],[PE1]]/(ZACKS_Screener[[#This Row],[EG1]]*100), "")</f>
        <v>1.4735752416678687</v>
      </c>
      <c r="T1752" s="17">
        <f>IFERROR(ZACKS_Screener[[#This Row],[PE2]]/(ZACKS_Screener[[#This Row],[EG2]]*100), "")</f>
        <v>1.8005289857878661</v>
      </c>
      <c r="U1752"/>
    </row>
    <row r="1753" spans="1:21" x14ac:dyDescent="0.25">
      <c r="A1753" s="20" t="s">
        <v>2944</v>
      </c>
      <c r="B1753" s="34">
        <v>36996.129999999997</v>
      </c>
      <c r="C1753" s="6" t="s">
        <v>2943</v>
      </c>
      <c r="D1753" s="6" t="s">
        <v>22</v>
      </c>
      <c r="E1753" s="6" t="s">
        <v>14</v>
      </c>
      <c r="F1753" s="6" t="s">
        <v>183</v>
      </c>
      <c r="G1753">
        <v>12</v>
      </c>
      <c r="H1753">
        <v>202212</v>
      </c>
      <c r="I1753" s="8">
        <v>75.680000000000007</v>
      </c>
      <c r="J1753" s="8">
        <v>1.04</v>
      </c>
      <c r="K1753" s="8">
        <v>1.25</v>
      </c>
      <c r="L1753" s="8">
        <v>1.52</v>
      </c>
      <c r="M1753" s="35" t="str">
        <f>INDEX(YahooDetails[], MATCH(ZACKS_Screener[Ticker], YahooDetails[Ticker],0), 3)</f>
        <v>Technology</v>
      </c>
      <c r="N1753" s="6" t="str">
        <f>INDEX(YahooDetails[], MATCH(ZACKS_Screener[Ticker], YahooDetails[Ticker],0), 2)</f>
        <v>Software—Application</v>
      </c>
      <c r="O175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0.20192307692307687</v>
      </c>
      <c r="P175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0.21600000000000003</v>
      </c>
      <c r="Q1753" s="17">
        <f>IFERROR(ZACKS_Screener[[#This Row],[Price]]/ZACKS_Screener[[#This Row],[EPS1]], "")</f>
        <v>60.544000000000004</v>
      </c>
      <c r="R1753" s="17">
        <f>IFERROR(ZACKS_Screener[[#This Row],[Price]]/ZACKS_Screener[[#This Row],[EPS2]], "")</f>
        <v>49.789473684210527</v>
      </c>
      <c r="S1753" s="17">
        <f>IFERROR(ZACKS_Screener[[#This Row],[PE1]]/(ZACKS_Screener[[#This Row],[EG1]]*100), "")</f>
        <v>2.9983695238095249</v>
      </c>
      <c r="T1753" s="17">
        <f>IFERROR(ZACKS_Screener[[#This Row],[PE2]]/(ZACKS_Screener[[#This Row],[EG2]]*100), "")</f>
        <v>2.3050682261208575</v>
      </c>
      <c r="U1753"/>
    </row>
    <row r="1754" spans="1:21" x14ac:dyDescent="0.25">
      <c r="A1754" s="20" t="s">
        <v>2946</v>
      </c>
      <c r="B1754" s="34">
        <v>142165.73000000001</v>
      </c>
      <c r="C1754" s="6" t="s">
        <v>2945</v>
      </c>
      <c r="D1754" s="6" t="s">
        <v>13</v>
      </c>
      <c r="E1754" s="6" t="s">
        <v>223</v>
      </c>
      <c r="F1754" s="6" t="s">
        <v>1097</v>
      </c>
      <c r="G1754">
        <v>12</v>
      </c>
      <c r="H1754">
        <v>202212</v>
      </c>
      <c r="I1754" s="8">
        <v>57.28</v>
      </c>
      <c r="J1754" s="8">
        <v>13.94</v>
      </c>
      <c r="K1754" s="8">
        <v>10.7</v>
      </c>
      <c r="L1754" s="8">
        <v>10.36</v>
      </c>
      <c r="M1754" s="35" t="str">
        <f>INDEX(YahooDetails[], MATCH(ZACKS_Screener[Ticker], YahooDetails[Ticker],0), 3)</f>
        <v>Energy</v>
      </c>
      <c r="N1754" s="6" t="str">
        <f>INDEX(YahooDetails[], MATCH(ZACKS_Screener[Ticker], YahooDetails[Ticker],0), 2)</f>
        <v>Oil &amp; Gas Integrated</v>
      </c>
      <c r="O175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-0.23242467718794838</v>
      </c>
      <c r="P175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-3.1775700934579425E-2</v>
      </c>
      <c r="Q1754" s="17">
        <f>IFERROR(ZACKS_Screener[[#This Row],[Price]]/ZACKS_Screener[[#This Row],[EPS1]], "")</f>
        <v>5.3532710280373834</v>
      </c>
      <c r="R1754" s="17">
        <f>IFERROR(ZACKS_Screener[[#This Row],[Price]]/ZACKS_Screener[[#This Row],[EPS2]], "")</f>
        <v>5.5289575289575295</v>
      </c>
      <c r="S1754" s="17">
        <f>IFERROR(ZACKS_Screener[[#This Row],[PE1]]/(ZACKS_Screener[[#This Row],[EG1]]*100), "")</f>
        <v>-0.23032283373716395</v>
      </c>
      <c r="T1754" s="17">
        <f>IFERROR(ZACKS_Screener[[#This Row],[PE2]]/(ZACKS_Screener[[#This Row],[EG2]]*100), "")</f>
        <v>-1.7399954576425174</v>
      </c>
      <c r="U1754"/>
    </row>
    <row r="1755" spans="1:21" x14ac:dyDescent="0.25">
      <c r="A1755" s="20" t="s">
        <v>2948</v>
      </c>
      <c r="B1755" s="34">
        <v>8621.06</v>
      </c>
      <c r="C1755" s="6" t="s">
        <v>2947</v>
      </c>
      <c r="D1755" s="6" t="s">
        <v>22</v>
      </c>
      <c r="E1755" s="6" t="s">
        <v>18</v>
      </c>
      <c r="F1755" s="6" t="s">
        <v>903</v>
      </c>
      <c r="G1755">
        <v>9</v>
      </c>
      <c r="H1755">
        <v>202209</v>
      </c>
      <c r="I1755" s="8">
        <v>162.05000000000001</v>
      </c>
      <c r="J1755" s="8">
        <v>4.5</v>
      </c>
      <c r="K1755" s="8">
        <v>5.12</v>
      </c>
      <c r="L1755" s="8">
        <v>6.25</v>
      </c>
      <c r="M1755" s="35" t="str">
        <f>INDEX(YahooDetails[], MATCH(ZACKS_Screener[Ticker], YahooDetails[Ticker],0), 3)</f>
        <v>Industrials</v>
      </c>
      <c r="N1755" s="6" t="str">
        <f>INDEX(YahooDetails[], MATCH(ZACKS_Screener[Ticker], YahooDetails[Ticker],0), 2)</f>
        <v>Engineering &amp; Construction</v>
      </c>
      <c r="O175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0.1377777777777778</v>
      </c>
      <c r="P175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0.22070312499999997</v>
      </c>
      <c r="Q1755" s="17">
        <f>IFERROR(ZACKS_Screener[[#This Row],[Price]]/ZACKS_Screener[[#This Row],[EPS1]], "")</f>
        <v>31.650390625</v>
      </c>
      <c r="R1755" s="17">
        <f>IFERROR(ZACKS_Screener[[#This Row],[Price]]/ZACKS_Screener[[#This Row],[EPS2]], "")</f>
        <v>25.928000000000001</v>
      </c>
      <c r="S1755" s="17">
        <f>IFERROR(ZACKS_Screener[[#This Row],[PE1]]/(ZACKS_Screener[[#This Row],[EG1]]*100), "")</f>
        <v>2.2972057711693545</v>
      </c>
      <c r="T1755" s="17">
        <f>IFERROR(ZACKS_Screener[[#This Row],[PE2]]/(ZACKS_Screener[[#This Row],[EG2]]*100), "")</f>
        <v>1.1747907964601771</v>
      </c>
      <c r="U1755"/>
    </row>
    <row r="1756" spans="1:21" x14ac:dyDescent="0.25">
      <c r="A1756" s="20" t="s">
        <v>2950</v>
      </c>
      <c r="B1756" s="34">
        <v>23542.45</v>
      </c>
      <c r="C1756" s="6" t="s">
        <v>2949</v>
      </c>
      <c r="D1756" s="6" t="s">
        <v>22</v>
      </c>
      <c r="E1756" s="6" t="s">
        <v>330</v>
      </c>
      <c r="F1756" s="6" t="s">
        <v>352</v>
      </c>
      <c r="G1756">
        <v>3</v>
      </c>
      <c r="H1756">
        <v>202303</v>
      </c>
      <c r="I1756" s="8">
        <v>139.03</v>
      </c>
      <c r="J1756" s="8">
        <v>3.77</v>
      </c>
      <c r="K1756" s="8">
        <v>4.32</v>
      </c>
      <c r="L1756" s="8">
        <v>7.43</v>
      </c>
      <c r="M1756" s="35" t="str">
        <f>INDEX(YahooDetails[], MATCH(ZACKS_Screener[Ticker], YahooDetails[Ticker],0), 3)</f>
        <v>Communication Services</v>
      </c>
      <c r="N1756" s="6" t="str">
        <f>INDEX(YahooDetails[], MATCH(ZACKS_Screener[Ticker], YahooDetails[Ticker],0), 2)</f>
        <v>Electronic Gaming &amp; Multimedia</v>
      </c>
      <c r="O175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0.14588859416445629</v>
      </c>
      <c r="P175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0.71990740740740722</v>
      </c>
      <c r="Q1756" s="17">
        <f>IFERROR(ZACKS_Screener[[#This Row],[Price]]/ZACKS_Screener[[#This Row],[EPS1]], "")</f>
        <v>32.182870370370367</v>
      </c>
      <c r="R1756" s="17">
        <f>IFERROR(ZACKS_Screener[[#This Row],[Price]]/ZACKS_Screener[[#This Row],[EPS2]], "")</f>
        <v>18.711978465679678</v>
      </c>
      <c r="S1756" s="17">
        <f>IFERROR(ZACKS_Screener[[#This Row],[PE1]]/(ZACKS_Screener[[#This Row],[EG1]]*100), "")</f>
        <v>2.2059894781144771</v>
      </c>
      <c r="T1756" s="17">
        <f>IFERROR(ZACKS_Screener[[#This Row],[PE2]]/(ZACKS_Screener[[#This Row],[EG2]]*100), "")</f>
        <v>0.25992201598629017</v>
      </c>
      <c r="U1756"/>
    </row>
    <row r="1757" spans="1:21" x14ac:dyDescent="0.25">
      <c r="A1757" s="20" t="s">
        <v>2952</v>
      </c>
      <c r="B1757" s="34">
        <v>27734.400000000001</v>
      </c>
      <c r="C1757" s="6" t="s">
        <v>2951</v>
      </c>
      <c r="D1757" s="6" t="s">
        <v>13</v>
      </c>
      <c r="E1757" s="6" t="s">
        <v>118</v>
      </c>
      <c r="F1757" s="6" t="s">
        <v>440</v>
      </c>
      <c r="G1757">
        <v>12</v>
      </c>
      <c r="H1757">
        <v>202212</v>
      </c>
      <c r="I1757" s="8">
        <v>19.260000000000002</v>
      </c>
      <c r="J1757" s="8">
        <v>0.9</v>
      </c>
      <c r="K1757" s="8">
        <v>0.79</v>
      </c>
      <c r="L1757" s="8">
        <v>0.91</v>
      </c>
      <c r="M1757" s="35" t="str">
        <f>INDEX(YahooDetails[], MATCH(ZACKS_Screener[Ticker], YahooDetails[Ticker],0), 3)</f>
        <v>Communication Services</v>
      </c>
      <c r="N1757" s="6" t="str">
        <f>INDEX(YahooDetails[], MATCH(ZACKS_Screener[Ticker], YahooDetails[Ticker],0), 2)</f>
        <v>Telecom Services</v>
      </c>
      <c r="O175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-0.1222222222222222</v>
      </c>
      <c r="P175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0.15189873417721517</v>
      </c>
      <c r="Q1757" s="17">
        <f>IFERROR(ZACKS_Screener[[#This Row],[Price]]/ZACKS_Screener[[#This Row],[EPS1]], "")</f>
        <v>24.37974683544304</v>
      </c>
      <c r="R1757" s="17">
        <f>IFERROR(ZACKS_Screener[[#This Row],[Price]]/ZACKS_Screener[[#This Row],[EPS2]], "")</f>
        <v>21.164835164835164</v>
      </c>
      <c r="S1757" s="17">
        <f>IFERROR(ZACKS_Screener[[#This Row],[PE1]]/(ZACKS_Screener[[#This Row],[EG1]]*100), "")</f>
        <v>-1.9947065592635218</v>
      </c>
      <c r="T1757" s="17">
        <f>IFERROR(ZACKS_Screener[[#This Row],[PE2]]/(ZACKS_Screener[[#This Row],[EG2]]*100), "")</f>
        <v>1.3933516483516486</v>
      </c>
      <c r="U1757"/>
    </row>
    <row r="1758" spans="1:21" x14ac:dyDescent="0.25">
      <c r="A1758" s="20" t="s">
        <v>4314</v>
      </c>
      <c r="B1758" s="34">
        <v>2937.48</v>
      </c>
      <c r="C1758" s="6" t="s">
        <v>4313</v>
      </c>
      <c r="D1758" s="6" t="s">
        <v>13</v>
      </c>
      <c r="E1758" s="6" t="s">
        <v>330</v>
      </c>
      <c r="F1758" s="6" t="s">
        <v>1287</v>
      </c>
      <c r="G1758">
        <v>12</v>
      </c>
      <c r="H1758">
        <v>202212</v>
      </c>
      <c r="I1758" s="8">
        <v>5.2</v>
      </c>
      <c r="J1758" s="8">
        <v>-1.1200000000000001</v>
      </c>
      <c r="K1758" s="8">
        <v>0.12</v>
      </c>
      <c r="L1758" s="8">
        <v>0.49</v>
      </c>
      <c r="M1758" s="35" t="str">
        <f>INDEX(YahooDetails[], MATCH(ZACKS_Screener[Ticker], YahooDetails[Ticker],0), 3)</f>
        <v>Communication Services</v>
      </c>
      <c r="N1758" s="6" t="str">
        <f>INDEX(YahooDetails[], MATCH(ZACKS_Screener[Ticker], YahooDetails[Ticker],0), 2)</f>
        <v>Telecom Services</v>
      </c>
      <c r="O175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75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3.0833333333333335</v>
      </c>
      <c r="Q1758" s="17">
        <f>IFERROR(ZACKS_Screener[[#This Row],[Price]]/ZACKS_Screener[[#This Row],[EPS1]], "")</f>
        <v>43.333333333333336</v>
      </c>
      <c r="R1758" s="17">
        <f>IFERROR(ZACKS_Screener[[#This Row],[Price]]/ZACKS_Screener[[#This Row],[EPS2]], "")</f>
        <v>10.612244897959185</v>
      </c>
      <c r="S1758" s="17">
        <f>IFERROR(ZACKS_Screener[[#This Row],[PE1]]/(ZACKS_Screener[[#This Row],[EG1]]*100), "")</f>
        <v>0.43333333333333335</v>
      </c>
      <c r="T1758" s="17">
        <f>IFERROR(ZACKS_Screener[[#This Row],[PE2]]/(ZACKS_Screener[[#This Row],[EG2]]*100), "")</f>
        <v>3.4418091560948702E-2</v>
      </c>
      <c r="U1758"/>
    </row>
    <row r="1759" spans="1:21" x14ac:dyDescent="0.25">
      <c r="A1759" s="20" t="s">
        <v>2954</v>
      </c>
      <c r="B1759" s="34">
        <v>16509.2</v>
      </c>
      <c r="C1759" s="6" t="s">
        <v>2953</v>
      </c>
      <c r="D1759" s="6" t="s">
        <v>22</v>
      </c>
      <c r="E1759" s="6" t="s">
        <v>37</v>
      </c>
      <c r="F1759" s="6" t="s">
        <v>1169</v>
      </c>
      <c r="G1759">
        <v>12</v>
      </c>
      <c r="H1759">
        <v>202212</v>
      </c>
      <c r="I1759" s="8">
        <v>70.33</v>
      </c>
      <c r="J1759" s="8">
        <v>1.9</v>
      </c>
      <c r="K1759" s="8">
        <v>2.14</v>
      </c>
      <c r="L1759" s="8">
        <v>2.42</v>
      </c>
      <c r="M1759" s="35" t="str">
        <f>INDEX(YahooDetails[], MATCH(ZACKS_Screener[Ticker], YahooDetails[Ticker],0), 3)</f>
        <v>Financial Services</v>
      </c>
      <c r="N1759" s="6" t="str">
        <f>INDEX(YahooDetails[], MATCH(ZACKS_Screener[Ticker], YahooDetails[Ticker],0), 2)</f>
        <v>Capital Markets</v>
      </c>
      <c r="O175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0.12631578947368433</v>
      </c>
      <c r="P175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0.13084112149532701</v>
      </c>
      <c r="Q1759" s="17">
        <f>IFERROR(ZACKS_Screener[[#This Row],[Price]]/ZACKS_Screener[[#This Row],[EPS1]], "")</f>
        <v>32.864485981308405</v>
      </c>
      <c r="R1759" s="17">
        <f>IFERROR(ZACKS_Screener[[#This Row],[Price]]/ZACKS_Screener[[#This Row],[EPS2]], "")</f>
        <v>29.061983471074381</v>
      </c>
      <c r="S1759" s="17">
        <f>IFERROR(ZACKS_Screener[[#This Row],[PE1]]/(ZACKS_Screener[[#This Row],[EG1]]*100), "")</f>
        <v>2.6017718068535798</v>
      </c>
      <c r="T1759" s="17">
        <f>IFERROR(ZACKS_Screener[[#This Row],[PE2]]/(ZACKS_Screener[[#This Row],[EG2]]*100), "")</f>
        <v>2.2211658795749725</v>
      </c>
      <c r="U1759"/>
    </row>
    <row r="1760" spans="1:21" x14ac:dyDescent="0.25">
      <c r="A1760" s="20" t="s">
        <v>4316</v>
      </c>
      <c r="B1760" s="34">
        <v>2452.33</v>
      </c>
      <c r="C1760" s="6" t="s">
        <v>4315</v>
      </c>
      <c r="D1760" s="6" t="s">
        <v>22</v>
      </c>
      <c r="E1760" s="6" t="s">
        <v>85</v>
      </c>
      <c r="F1760" s="6" t="s">
        <v>286</v>
      </c>
      <c r="G1760">
        <v>12</v>
      </c>
      <c r="H1760">
        <v>202212</v>
      </c>
      <c r="I1760" s="8">
        <v>7.73</v>
      </c>
      <c r="J1760" s="8">
        <v>0.43</v>
      </c>
      <c r="K1760" s="8">
        <v>0.34</v>
      </c>
      <c r="L1760" s="8">
        <v>0.48</v>
      </c>
      <c r="M1760" s="35" t="str">
        <f>INDEX(YahooDetails[], MATCH(ZACKS_Screener[Ticker], YahooDetails[Ticker],0), 3)</f>
        <v>Technology</v>
      </c>
      <c r="N1760" s="6" t="str">
        <f>INDEX(YahooDetails[], MATCH(ZACKS_Screener[Ticker], YahooDetails[Ticker],0), 2)</f>
        <v>Information Technology Services</v>
      </c>
      <c r="O176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-0.20930232558139528</v>
      </c>
      <c r="P176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0.41176470588235281</v>
      </c>
      <c r="Q1760" s="17">
        <f>IFERROR(ZACKS_Screener[[#This Row],[Price]]/ZACKS_Screener[[#This Row],[EPS1]], "")</f>
        <v>22.735294117647058</v>
      </c>
      <c r="R1760" s="17">
        <f>IFERROR(ZACKS_Screener[[#This Row],[Price]]/ZACKS_Screener[[#This Row],[EPS2]], "")</f>
        <v>16.104166666666668</v>
      </c>
      <c r="S1760" s="17">
        <f>IFERROR(ZACKS_Screener[[#This Row],[PE1]]/(ZACKS_Screener[[#This Row],[EG1]]*100), "")</f>
        <v>-1.0862418300653598</v>
      </c>
      <c r="T1760" s="17">
        <f>IFERROR(ZACKS_Screener[[#This Row],[PE2]]/(ZACKS_Screener[[#This Row],[EG2]]*100), "")</f>
        <v>0.39110119047619063</v>
      </c>
      <c r="U1760"/>
    </row>
    <row r="1761" spans="1:21" x14ac:dyDescent="0.25">
      <c r="A1761" s="20" t="s">
        <v>2956</v>
      </c>
      <c r="B1761" s="34">
        <v>12349.16</v>
      </c>
      <c r="C1761" s="6" t="s">
        <v>2955</v>
      </c>
      <c r="D1761" s="6" t="s">
        <v>13</v>
      </c>
      <c r="E1761" s="6" t="s">
        <v>14</v>
      </c>
      <c r="F1761" s="6" t="s">
        <v>201</v>
      </c>
      <c r="G1761">
        <v>12</v>
      </c>
      <c r="H1761">
        <v>202212</v>
      </c>
      <c r="I1761" s="8">
        <v>67.14</v>
      </c>
      <c r="J1761" s="8">
        <v>-0.15</v>
      </c>
      <c r="K1761" s="8">
        <v>1.38</v>
      </c>
      <c r="L1761" s="8">
        <v>1.66</v>
      </c>
      <c r="M1761" s="35" t="str">
        <f>INDEX(YahooDetails[], MATCH(ZACKS_Screener[Ticker], YahooDetails[Ticker],0), 3)</f>
        <v>Communication Services</v>
      </c>
      <c r="N1761" s="6" t="str">
        <f>INDEX(YahooDetails[], MATCH(ZACKS_Screener[Ticker], YahooDetails[Ticker],0), 2)</f>
        <v>Internet Content &amp; Information</v>
      </c>
      <c r="O176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76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0.20289855072463772</v>
      </c>
      <c r="Q1761" s="17">
        <f>IFERROR(ZACKS_Screener[[#This Row],[Price]]/ZACKS_Screener[[#This Row],[EPS1]], "")</f>
        <v>48.652173913043484</v>
      </c>
      <c r="R1761" s="17">
        <f>IFERROR(ZACKS_Screener[[#This Row],[Price]]/ZACKS_Screener[[#This Row],[EPS2]], "")</f>
        <v>40.445783132530124</v>
      </c>
      <c r="S1761" s="17">
        <f>IFERROR(ZACKS_Screener[[#This Row],[PE1]]/(ZACKS_Screener[[#This Row],[EG1]]*100), "")</f>
        <v>0.48652173913043484</v>
      </c>
      <c r="T1761" s="17">
        <f>IFERROR(ZACKS_Screener[[#This Row],[PE2]]/(ZACKS_Screener[[#This Row],[EG2]]*100), "")</f>
        <v>1.9933993115318414</v>
      </c>
      <c r="U1761"/>
    </row>
    <row r="1762" spans="1:21" x14ac:dyDescent="0.25">
      <c r="A1762" s="20" t="s">
        <v>2958</v>
      </c>
      <c r="B1762" s="34">
        <v>3420.89</v>
      </c>
      <c r="C1762" s="6" t="s">
        <v>2957</v>
      </c>
      <c r="D1762" s="6" t="s">
        <v>22</v>
      </c>
      <c r="E1762" s="6" t="s">
        <v>51</v>
      </c>
      <c r="F1762" s="6" t="s">
        <v>1524</v>
      </c>
      <c r="G1762">
        <v>12</v>
      </c>
      <c r="H1762">
        <v>202212</v>
      </c>
      <c r="I1762" s="8">
        <v>25.75</v>
      </c>
      <c r="J1762" s="8">
        <v>0.98</v>
      </c>
      <c r="K1762" s="8">
        <v>1.1100000000000001</v>
      </c>
      <c r="L1762" s="8">
        <v>1.21</v>
      </c>
      <c r="M1762" s="35" t="str">
        <f>INDEX(YahooDetails[], MATCH(ZACKS_Screener[Ticker], YahooDetails[Ticker],0), 3)</f>
        <v>Consumer Defensive</v>
      </c>
      <c r="N1762" s="6" t="str">
        <f>INDEX(YahooDetails[], MATCH(ZACKS_Screener[Ticker], YahooDetails[Ticker],0), 2)</f>
        <v>Packaged Foods</v>
      </c>
      <c r="O176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0.13265306122448992</v>
      </c>
      <c r="P176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9.0090090090089961E-2</v>
      </c>
      <c r="Q1762" s="17">
        <f>IFERROR(ZACKS_Screener[[#This Row],[Price]]/ZACKS_Screener[[#This Row],[EPS1]], "")</f>
        <v>23.198198198198195</v>
      </c>
      <c r="R1762" s="17">
        <f>IFERROR(ZACKS_Screener[[#This Row],[Price]]/ZACKS_Screener[[#This Row],[EPS2]], "")</f>
        <v>21.280991735537192</v>
      </c>
      <c r="S1762" s="17">
        <f>IFERROR(ZACKS_Screener[[#This Row],[PE1]]/(ZACKS_Screener[[#This Row],[EG1]]*100), "")</f>
        <v>1.7487872487872469</v>
      </c>
      <c r="T1762" s="17">
        <f>IFERROR(ZACKS_Screener[[#This Row],[PE2]]/(ZACKS_Screener[[#This Row],[EG2]]*100), "")</f>
        <v>2.3621900826446316</v>
      </c>
      <c r="U1762"/>
    </row>
    <row r="1763" spans="1:21" x14ac:dyDescent="0.25">
      <c r="A1763" s="20" t="s">
        <v>2960</v>
      </c>
      <c r="B1763" s="34">
        <v>6728.69</v>
      </c>
      <c r="C1763" s="6" t="s">
        <v>2959</v>
      </c>
      <c r="D1763" s="6" t="s">
        <v>22</v>
      </c>
      <c r="E1763" s="6" t="s">
        <v>41</v>
      </c>
      <c r="F1763" s="6" t="s">
        <v>1348</v>
      </c>
      <c r="G1763">
        <v>12</v>
      </c>
      <c r="H1763">
        <v>202212</v>
      </c>
      <c r="I1763" s="8">
        <v>57.91</v>
      </c>
      <c r="J1763" s="8">
        <v>-1.46</v>
      </c>
      <c r="K1763" s="8">
        <v>-1.42</v>
      </c>
      <c r="L1763" s="8">
        <v>-0.91</v>
      </c>
      <c r="M1763" s="35" t="str">
        <f>INDEX(YahooDetails[], MATCH(ZACKS_Screener[Ticker], YahooDetails[Ticker],0), 3)</f>
        <v>Healthcare</v>
      </c>
      <c r="N1763" s="6" t="str">
        <f>INDEX(YahooDetails[], MATCH(ZACKS_Screener[Ticker], YahooDetails[Ticker],0), 2)</f>
        <v>Health Information Services</v>
      </c>
      <c r="O176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2.7397260273972629E-2</v>
      </c>
      <c r="P176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0.35915492957746475</v>
      </c>
      <c r="Q1763" s="17">
        <f>IFERROR(ZACKS_Screener[[#This Row],[Price]]/ZACKS_Screener[[#This Row],[EPS1]], "")</f>
        <v>-40.781690140845072</v>
      </c>
      <c r="R1763" s="17">
        <f>IFERROR(ZACKS_Screener[[#This Row],[Price]]/ZACKS_Screener[[#This Row],[EPS2]], "")</f>
        <v>-63.637362637362628</v>
      </c>
      <c r="S1763" s="17">
        <f>IFERROR(ZACKS_Screener[[#This Row],[PE1]]/(ZACKS_Screener[[#This Row],[EG1]]*100), "")</f>
        <v>-14.885316901408437</v>
      </c>
      <c r="T1763" s="17">
        <f>IFERROR(ZACKS_Screener[[#This Row],[PE2]]/(ZACKS_Screener[[#This Row],[EG2]]*100), "")</f>
        <v>-1.7718638224520578</v>
      </c>
      <c r="U1763"/>
    </row>
    <row r="1764" spans="1:21" x14ac:dyDescent="0.25">
      <c r="A1764" s="20" t="s">
        <v>2962</v>
      </c>
      <c r="B1764" s="34">
        <v>158258.53</v>
      </c>
      <c r="C1764" s="6" t="s">
        <v>2961</v>
      </c>
      <c r="D1764" s="6" t="s">
        <v>22</v>
      </c>
      <c r="E1764" s="6" t="s">
        <v>14</v>
      </c>
      <c r="F1764" s="6" t="s">
        <v>1614</v>
      </c>
      <c r="G1764">
        <v>12</v>
      </c>
      <c r="H1764">
        <v>202212</v>
      </c>
      <c r="I1764" s="8">
        <v>174.36</v>
      </c>
      <c r="J1764" s="8">
        <v>9.39</v>
      </c>
      <c r="K1764" s="8">
        <v>7.48</v>
      </c>
      <c r="L1764" s="8">
        <v>7.98</v>
      </c>
      <c r="M1764" s="35" t="str">
        <f>INDEX(YahooDetails[], MATCH(ZACKS_Screener[Ticker], YahooDetails[Ticker],0), 3)</f>
        <v>Technology</v>
      </c>
      <c r="N1764" s="6" t="str">
        <f>INDEX(YahooDetails[], MATCH(ZACKS_Screener[Ticker], YahooDetails[Ticker],0), 2)</f>
        <v>Semiconductors</v>
      </c>
      <c r="O176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-0.20340788072417465</v>
      </c>
      <c r="P176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6.6844919786096246E-2</v>
      </c>
      <c r="Q1764" s="17">
        <f>IFERROR(ZACKS_Screener[[#This Row],[Price]]/ZACKS_Screener[[#This Row],[EPS1]], "")</f>
        <v>23.310160427807489</v>
      </c>
      <c r="R1764" s="17">
        <f>IFERROR(ZACKS_Screener[[#This Row],[Price]]/ZACKS_Screener[[#This Row],[EPS2]], "")</f>
        <v>21.849624060150376</v>
      </c>
      <c r="S1764" s="17">
        <f>IFERROR(ZACKS_Screener[[#This Row],[PE1]]/(ZACKS_Screener[[#This Row],[EG1]]*100), "")</f>
        <v>-1.1459811854299076</v>
      </c>
      <c r="T1764" s="17">
        <f>IFERROR(ZACKS_Screener[[#This Row],[PE2]]/(ZACKS_Screener[[#This Row],[EG2]]*100), "")</f>
        <v>3.2687037593984964</v>
      </c>
      <c r="U1764"/>
    </row>
    <row r="1765" spans="1:21" x14ac:dyDescent="0.25">
      <c r="A1765" s="20" t="s">
        <v>2964</v>
      </c>
      <c r="B1765" s="34">
        <v>7240.72</v>
      </c>
      <c r="C1765" s="6" t="s">
        <v>2963</v>
      </c>
      <c r="D1765" s="6" t="s">
        <v>22</v>
      </c>
      <c r="E1765" s="6" t="s">
        <v>30</v>
      </c>
      <c r="F1765" s="6" t="s">
        <v>763</v>
      </c>
      <c r="G1765">
        <v>12</v>
      </c>
      <c r="H1765">
        <v>202212</v>
      </c>
      <c r="I1765" s="8">
        <v>108.07</v>
      </c>
      <c r="J1765" s="8">
        <v>3.97</v>
      </c>
      <c r="K1765" s="8">
        <v>4.67</v>
      </c>
      <c r="L1765" s="8">
        <v>5.41</v>
      </c>
      <c r="M1765" s="35" t="str">
        <f>INDEX(YahooDetails[], MATCH(ZACKS_Screener[Ticker], YahooDetails[Ticker],0), 3)</f>
        <v>Consumer Cyclical</v>
      </c>
      <c r="N1765" s="6" t="str">
        <f>INDEX(YahooDetails[], MATCH(ZACKS_Screener[Ticker], YahooDetails[Ticker],0), 2)</f>
        <v>Restaurants</v>
      </c>
      <c r="O176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0.17632241813602006</v>
      </c>
      <c r="P176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0.15845824411134909</v>
      </c>
      <c r="Q1765" s="17">
        <f>IFERROR(ZACKS_Screener[[#This Row],[Price]]/ZACKS_Screener[[#This Row],[EPS1]], "")</f>
        <v>23.141327623126337</v>
      </c>
      <c r="R1765" s="17">
        <f>IFERROR(ZACKS_Screener[[#This Row],[Price]]/ZACKS_Screener[[#This Row],[EPS2]], "")</f>
        <v>19.97597042513863</v>
      </c>
      <c r="S1765" s="17">
        <f>IFERROR(ZACKS_Screener[[#This Row],[PE1]]/(ZACKS_Screener[[#This Row],[EG1]]*100), "")</f>
        <v>1.31244386662588</v>
      </c>
      <c r="T1765" s="17">
        <f>IFERROR(ZACKS_Screener[[#This Row],[PE2]]/(ZACKS_Screener[[#This Row],[EG2]]*100), "")</f>
        <v>1.2606457011540184</v>
      </c>
      <c r="U1765"/>
    </row>
    <row r="1766" spans="1:21" x14ac:dyDescent="0.25">
      <c r="A1766" s="20" t="s">
        <v>2966</v>
      </c>
      <c r="B1766" s="34">
        <v>13322.95</v>
      </c>
      <c r="C1766" s="6" t="s">
        <v>2965</v>
      </c>
      <c r="D1766" s="6" t="s">
        <v>13</v>
      </c>
      <c r="E1766" s="6" t="s">
        <v>179</v>
      </c>
      <c r="F1766" s="6" t="s">
        <v>399</v>
      </c>
      <c r="G1766">
        <v>12</v>
      </c>
      <c r="H1766">
        <v>202212</v>
      </c>
      <c r="I1766" s="8">
        <v>66.06</v>
      </c>
      <c r="J1766" s="8">
        <v>4.01</v>
      </c>
      <c r="K1766" s="8">
        <v>5.09</v>
      </c>
      <c r="L1766" s="8">
        <v>5.46</v>
      </c>
      <c r="M1766" s="35" t="str">
        <f>INDEX(YahooDetails[], MATCH(ZACKS_Screener[Ticker], YahooDetails[Ticker],0), 3)</f>
        <v>Industrials</v>
      </c>
      <c r="N1766" s="6" t="str">
        <f>INDEX(YahooDetails[], MATCH(ZACKS_Screener[Ticker], YahooDetails[Ticker],0), 2)</f>
        <v>Aerospace &amp; Defense</v>
      </c>
      <c r="O176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0.26932668329177062</v>
      </c>
      <c r="P176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7.2691552062868398E-2</v>
      </c>
      <c r="Q1766" s="17">
        <f>IFERROR(ZACKS_Screener[[#This Row],[Price]]/ZACKS_Screener[[#This Row],[EPS1]], "")</f>
        <v>12.978388998035363</v>
      </c>
      <c r="R1766" s="17">
        <f>IFERROR(ZACKS_Screener[[#This Row],[Price]]/ZACKS_Screener[[#This Row],[EPS2]], "")</f>
        <v>12.098901098901099</v>
      </c>
      <c r="S1766" s="17">
        <f>IFERROR(ZACKS_Screener[[#This Row],[PE1]]/(ZACKS_Screener[[#This Row],[EG1]]*100), "")</f>
        <v>0.48188277668631296</v>
      </c>
      <c r="T1766" s="17">
        <f>IFERROR(ZACKS_Screener[[#This Row],[PE2]]/(ZACKS_Screener[[#This Row],[EG2]]*100), "")</f>
        <v>1.6644163944163937</v>
      </c>
      <c r="U1766"/>
    </row>
    <row r="1767" spans="1:21" x14ac:dyDescent="0.25">
      <c r="A1767" s="20" t="s">
        <v>2968</v>
      </c>
      <c r="B1767" s="34">
        <v>16420.47</v>
      </c>
      <c r="C1767" s="6" t="s">
        <v>2967</v>
      </c>
      <c r="D1767" s="6" t="s">
        <v>13</v>
      </c>
      <c r="E1767" s="6" t="s">
        <v>14</v>
      </c>
      <c r="F1767" s="6" t="s">
        <v>877</v>
      </c>
      <c r="G1767">
        <v>12</v>
      </c>
      <c r="H1767">
        <v>202212</v>
      </c>
      <c r="I1767" s="8">
        <v>391.66</v>
      </c>
      <c r="J1767" s="8">
        <v>7.5</v>
      </c>
      <c r="K1767" s="8">
        <v>7.58</v>
      </c>
      <c r="L1767" s="8">
        <v>8.6199999999999992</v>
      </c>
      <c r="M1767" s="35" t="str">
        <f>INDEX(YahooDetails[], MATCH(ZACKS_Screener[Ticker], YahooDetails[Ticker],0), 3)</f>
        <v>Technology</v>
      </c>
      <c r="N1767" s="6" t="str">
        <f>INDEX(YahooDetails[], MATCH(ZACKS_Screener[Ticker], YahooDetails[Ticker],0), 2)</f>
        <v>Software—Application</v>
      </c>
      <c r="O176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1.0666666666666677E-2</v>
      </c>
      <c r="P176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0.13720316622691281</v>
      </c>
      <c r="Q1767" s="17">
        <f>IFERROR(ZACKS_Screener[[#This Row],[Price]]/ZACKS_Screener[[#This Row],[EPS1]], "")</f>
        <v>51.670184696569926</v>
      </c>
      <c r="R1767" s="17">
        <f>IFERROR(ZACKS_Screener[[#This Row],[Price]]/ZACKS_Screener[[#This Row],[EPS2]], "")</f>
        <v>45.436194895591655</v>
      </c>
      <c r="S1767" s="17">
        <f>IFERROR(ZACKS_Screener[[#This Row],[PE1]]/(ZACKS_Screener[[#This Row],[EG1]]*100), "")</f>
        <v>48.440798153034258</v>
      </c>
      <c r="T1767" s="17">
        <f>IFERROR(ZACKS_Screener[[#This Row],[PE2]]/(ZACKS_Screener[[#This Row],[EG2]]*100), "")</f>
        <v>3.3115995895056254</v>
      </c>
      <c r="U1767"/>
    </row>
    <row r="1768" spans="1:21" x14ac:dyDescent="0.25">
      <c r="A1768" s="20" t="s">
        <v>2970</v>
      </c>
      <c r="B1768" s="34">
        <v>15150.09</v>
      </c>
      <c r="C1768" s="6" t="s">
        <v>2969</v>
      </c>
      <c r="D1768" s="6" t="s">
        <v>13</v>
      </c>
      <c r="E1768" s="6" t="s">
        <v>14</v>
      </c>
      <c r="F1768" s="6" t="s">
        <v>201</v>
      </c>
      <c r="G1768">
        <v>12</v>
      </c>
      <c r="H1768">
        <v>202212</v>
      </c>
      <c r="I1768" s="8">
        <v>40.01</v>
      </c>
      <c r="J1768" s="8">
        <v>-0.41</v>
      </c>
      <c r="K1768" s="8">
        <v>0.37</v>
      </c>
      <c r="L1768" s="8">
        <v>0.79</v>
      </c>
      <c r="M1768" s="35" t="str">
        <f>INDEX(YahooDetails[], MATCH(ZACKS_Screener[Ticker], YahooDetails[Ticker],0), 3)</f>
        <v>Technology</v>
      </c>
      <c r="N1768" s="6" t="str">
        <f>INDEX(YahooDetails[], MATCH(ZACKS_Screener[Ticker], YahooDetails[Ticker],0), 2)</f>
        <v>Software—Application</v>
      </c>
      <c r="O176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76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1.1351351351351353</v>
      </c>
      <c r="Q1768" s="17">
        <f>IFERROR(ZACKS_Screener[[#This Row],[Price]]/ZACKS_Screener[[#This Row],[EPS1]], "")</f>
        <v>108.13513513513513</v>
      </c>
      <c r="R1768" s="17">
        <f>IFERROR(ZACKS_Screener[[#This Row],[Price]]/ZACKS_Screener[[#This Row],[EPS2]], "")</f>
        <v>50.645569620253163</v>
      </c>
      <c r="S1768" s="17">
        <f>IFERROR(ZACKS_Screener[[#This Row],[PE1]]/(ZACKS_Screener[[#This Row],[EG1]]*100), "")</f>
        <v>1.0813513513513513</v>
      </c>
      <c r="T1768" s="17">
        <f>IFERROR(ZACKS_Screener[[#This Row],[PE2]]/(ZACKS_Screener[[#This Row],[EG2]]*100), "")</f>
        <v>0.44616335141651592</v>
      </c>
      <c r="U1768"/>
    </row>
    <row r="1769" spans="1:21" x14ac:dyDescent="0.25">
      <c r="A1769" s="6" t="s">
        <v>4318</v>
      </c>
      <c r="B1769" s="34">
        <v>3076.6</v>
      </c>
      <c r="C1769" s="6" t="s">
        <v>2971</v>
      </c>
      <c r="D1769" s="6" t="s">
        <v>13</v>
      </c>
      <c r="E1769" s="6" t="s">
        <v>330</v>
      </c>
      <c r="F1769" s="6" t="s">
        <v>806</v>
      </c>
      <c r="G1769">
        <v>3</v>
      </c>
      <c r="H1769">
        <v>202303</v>
      </c>
      <c r="I1769" s="8">
        <v>6.92</v>
      </c>
      <c r="J1769" s="8">
        <v>0.57999999999999996</v>
      </c>
      <c r="M1769" s="35" t="str">
        <f>INDEX(YahooDetails[], MATCH(ZACKS_Screener[Ticker], YahooDetails[Ticker],0), 3)</f>
        <v>Consumer Cyclical</v>
      </c>
      <c r="N1769" s="6" t="str">
        <f>INDEX(YahooDetails[], MATCH(ZACKS_Screener[Ticker], YahooDetails[Ticker],0), 2)</f>
        <v>Apparel Manufacturing</v>
      </c>
      <c r="O176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769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769" s="17" t="str">
        <f>IFERROR(ZACKS_Screener[[#This Row],[Price]]/ZACKS_Screener[[#This Row],[EPS1]], "")</f>
        <v/>
      </c>
      <c r="R1769" s="17" t="str">
        <f>IFERROR(ZACKS_Screener[[#This Row],[Price]]/ZACKS_Screener[[#This Row],[EPS2]], "")</f>
        <v/>
      </c>
      <c r="S1769" s="17" t="str">
        <f>IFERROR(ZACKS_Screener[[#This Row],[PE1]]/(ZACKS_Screener[[#This Row],[EG1]]*100), "")</f>
        <v/>
      </c>
      <c r="T1769" s="17" t="str">
        <f>IFERROR(ZACKS_Screener[[#This Row],[PE2]]/(ZACKS_Screener[[#This Row],[EG2]]*100), "")</f>
        <v/>
      </c>
      <c r="U1769"/>
    </row>
    <row r="1770" spans="1:21" x14ac:dyDescent="0.25">
      <c r="A1770" s="20" t="s">
        <v>2972</v>
      </c>
      <c r="B1770" s="34">
        <v>3347.81</v>
      </c>
      <c r="C1770" s="6" t="s">
        <v>2971</v>
      </c>
      <c r="D1770" s="6" t="s">
        <v>13</v>
      </c>
      <c r="E1770" s="6" t="s">
        <v>330</v>
      </c>
      <c r="F1770" s="6" t="s">
        <v>806</v>
      </c>
      <c r="G1770">
        <v>3</v>
      </c>
      <c r="H1770">
        <v>202303</v>
      </c>
      <c r="I1770" s="8">
        <v>7.53</v>
      </c>
      <c r="J1770" s="8">
        <v>0.57999999999999996</v>
      </c>
      <c r="K1770" s="8">
        <v>0.49</v>
      </c>
      <c r="L1770" s="8">
        <v>0.64</v>
      </c>
      <c r="M1770" s="35" t="str">
        <f>INDEX(YahooDetails[], MATCH(ZACKS_Screener[Ticker], YahooDetails[Ticker],0), 3)</f>
        <v>Consumer Cyclical</v>
      </c>
      <c r="N1770" s="6" t="str">
        <f>INDEX(YahooDetails[], MATCH(ZACKS_Screener[Ticker], YahooDetails[Ticker],0), 2)</f>
        <v>Apparel Manufacturing</v>
      </c>
      <c r="O177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-0.1551724137931034</v>
      </c>
      <c r="P177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0.3061224489795919</v>
      </c>
      <c r="Q1770" s="17">
        <f>IFERROR(ZACKS_Screener[[#This Row],[Price]]/ZACKS_Screener[[#This Row],[EPS1]], "")</f>
        <v>15.36734693877551</v>
      </c>
      <c r="R1770" s="17">
        <f>IFERROR(ZACKS_Screener[[#This Row],[Price]]/ZACKS_Screener[[#This Row],[EPS2]], "")</f>
        <v>11.765625</v>
      </c>
      <c r="S1770" s="17">
        <f>IFERROR(ZACKS_Screener[[#This Row],[PE1]]/(ZACKS_Screener[[#This Row],[EG1]]*100), "")</f>
        <v>-0.99034013605442206</v>
      </c>
      <c r="T1770" s="17">
        <f>IFERROR(ZACKS_Screener[[#This Row],[PE2]]/(ZACKS_Screener[[#This Row],[EG2]]*100), "")</f>
        <v>0.38434374999999993</v>
      </c>
      <c r="U1770"/>
    </row>
    <row r="1771" spans="1:21" x14ac:dyDescent="0.25">
      <c r="A1771" s="20" t="s">
        <v>2974</v>
      </c>
      <c r="B1771" s="34">
        <v>17283.96</v>
      </c>
      <c r="C1771" s="6" t="s">
        <v>2973</v>
      </c>
      <c r="D1771" s="6" t="s">
        <v>22</v>
      </c>
      <c r="E1771" s="6" t="s">
        <v>23</v>
      </c>
      <c r="F1771" s="6" t="s">
        <v>24</v>
      </c>
      <c r="G1771">
        <v>12</v>
      </c>
      <c r="H1771">
        <v>202212</v>
      </c>
      <c r="I1771" s="8">
        <v>52.7</v>
      </c>
      <c r="J1771" s="8">
        <v>2.52</v>
      </c>
      <c r="K1771" s="8">
        <v>9.1300000000000008</v>
      </c>
      <c r="L1771" s="8">
        <v>10.38</v>
      </c>
      <c r="M1771" s="35" t="str">
        <f>INDEX(YahooDetails[], MATCH(ZACKS_Screener[Ticker], YahooDetails[Ticker],0), 3)</f>
        <v>Industrials</v>
      </c>
      <c r="N1771" s="6" t="str">
        <f>INDEX(YahooDetails[], MATCH(ZACKS_Screener[Ticker], YahooDetails[Ticker],0), 2)</f>
        <v>Airlines</v>
      </c>
      <c r="O177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2.6230158730158735</v>
      </c>
      <c r="P177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0.13691128148959472</v>
      </c>
      <c r="Q1771" s="17">
        <f>IFERROR(ZACKS_Screener[[#This Row],[Price]]/ZACKS_Screener[[#This Row],[EPS1]], "")</f>
        <v>5.7721796276013144</v>
      </c>
      <c r="R1771" s="17">
        <f>IFERROR(ZACKS_Screener[[#This Row],[Price]]/ZACKS_Screener[[#This Row],[EPS2]], "")</f>
        <v>5.0770712909441231</v>
      </c>
      <c r="S1771" s="17">
        <f>IFERROR(ZACKS_Screener[[#This Row],[PE1]]/(ZACKS_Screener[[#This Row],[EG1]]*100), "")</f>
        <v>2.2005889049251603E-2</v>
      </c>
      <c r="T1771" s="17">
        <f>IFERROR(ZACKS_Screener[[#This Row],[PE2]]/(ZACKS_Screener[[#This Row],[EG2]]*100), "")</f>
        <v>0.37082928709055885</v>
      </c>
      <c r="U1771"/>
    </row>
    <row r="1772" spans="1:21" x14ac:dyDescent="0.25">
      <c r="A1772" s="20" t="s">
        <v>2976</v>
      </c>
      <c r="B1772" s="34">
        <v>85344.79</v>
      </c>
      <c r="C1772" s="6" t="s">
        <v>2975</v>
      </c>
      <c r="D1772" s="6" t="s">
        <v>13</v>
      </c>
      <c r="E1772" s="6" t="s">
        <v>14</v>
      </c>
      <c r="F1772" s="6" t="s">
        <v>183</v>
      </c>
      <c r="G1772">
        <v>12</v>
      </c>
      <c r="H1772">
        <v>202212</v>
      </c>
      <c r="I1772" s="8">
        <v>42.17</v>
      </c>
      <c r="J1772" s="8">
        <v>-4.6500000000000004</v>
      </c>
      <c r="K1772" s="8">
        <v>0.05</v>
      </c>
      <c r="L1772" s="8">
        <v>0.84</v>
      </c>
      <c r="M1772" s="35" t="str">
        <f>INDEX(YahooDetails[], MATCH(ZACKS_Screener[Ticker], YahooDetails[Ticker],0), 3)</f>
        <v>Technology</v>
      </c>
      <c r="N1772" s="6" t="str">
        <f>INDEX(YahooDetails[], MATCH(ZACKS_Screener[Ticker], YahooDetails[Ticker],0), 2)</f>
        <v>Software—Application</v>
      </c>
      <c r="O177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77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15.799999999999997</v>
      </c>
      <c r="Q1772" s="17">
        <f>IFERROR(ZACKS_Screener[[#This Row],[Price]]/ZACKS_Screener[[#This Row],[EPS1]], "")</f>
        <v>843.4</v>
      </c>
      <c r="R1772" s="17">
        <f>IFERROR(ZACKS_Screener[[#This Row],[Price]]/ZACKS_Screener[[#This Row],[EPS2]], "")</f>
        <v>50.202380952380956</v>
      </c>
      <c r="S1772" s="17">
        <f>IFERROR(ZACKS_Screener[[#This Row],[PE1]]/(ZACKS_Screener[[#This Row],[EG1]]*100), "")</f>
        <v>8.4339999999999993</v>
      </c>
      <c r="T1772" s="17">
        <f>IFERROR(ZACKS_Screener[[#This Row],[PE2]]/(ZACKS_Screener[[#This Row],[EG2]]*100), "")</f>
        <v>3.177365883062086E-2</v>
      </c>
      <c r="U1772"/>
    </row>
    <row r="1773" spans="1:21" x14ac:dyDescent="0.25">
      <c r="A1773" s="20" t="s">
        <v>2977</v>
      </c>
      <c r="B1773" s="34">
        <v>69913.2</v>
      </c>
      <c r="C1773" s="6" t="s">
        <v>2977</v>
      </c>
      <c r="D1773" s="6" t="s">
        <v>13</v>
      </c>
      <c r="E1773" s="6" t="s">
        <v>37</v>
      </c>
      <c r="F1773" s="6" t="s">
        <v>418</v>
      </c>
      <c r="G1773">
        <v>12</v>
      </c>
      <c r="H1773">
        <v>202212</v>
      </c>
      <c r="I1773" s="8">
        <v>20.09</v>
      </c>
      <c r="J1773" s="8">
        <v>2.25</v>
      </c>
      <c r="K1773" s="8">
        <v>0.52</v>
      </c>
      <c r="L1773" s="8">
        <v>1.94</v>
      </c>
      <c r="M1773" s="35" t="str">
        <f>INDEX(YahooDetails[], MATCH(ZACKS_Screener[Ticker], YahooDetails[Ticker],0), 3)</f>
        <v>Financial Services</v>
      </c>
      <c r="N1773" s="6" t="str">
        <f>INDEX(YahooDetails[], MATCH(ZACKS_Screener[Ticker], YahooDetails[Ticker],0), 2)</f>
        <v>Banks—Diversified</v>
      </c>
      <c r="O177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-0.76888888888888884</v>
      </c>
      <c r="P177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2.7307692307692304</v>
      </c>
      <c r="Q1773" s="17">
        <f>IFERROR(ZACKS_Screener[[#This Row],[Price]]/ZACKS_Screener[[#This Row],[EPS1]], "")</f>
        <v>38.63461538461538</v>
      </c>
      <c r="R1773" s="17">
        <f>IFERROR(ZACKS_Screener[[#This Row],[Price]]/ZACKS_Screener[[#This Row],[EPS2]], "")</f>
        <v>10.355670103092784</v>
      </c>
      <c r="S1773" s="17">
        <f>IFERROR(ZACKS_Screener[[#This Row],[PE1]]/(ZACKS_Screener[[#This Row],[EG1]]*100), "")</f>
        <v>-0.5024733214762116</v>
      </c>
      <c r="T1773" s="17">
        <f>IFERROR(ZACKS_Screener[[#This Row],[PE2]]/(ZACKS_Screener[[#This Row],[EG2]]*100), "")</f>
        <v>3.7922172208508791E-2</v>
      </c>
      <c r="U1773"/>
    </row>
    <row r="1774" spans="1:21" x14ac:dyDescent="0.25">
      <c r="A1774" s="20" t="s">
        <v>2979</v>
      </c>
      <c r="B1774" s="34">
        <v>4192.3900000000003</v>
      </c>
      <c r="C1774" s="6" t="s">
        <v>2978</v>
      </c>
      <c r="D1774" s="6" t="s">
        <v>22</v>
      </c>
      <c r="E1774" s="6" t="s">
        <v>37</v>
      </c>
      <c r="F1774" s="6" t="s">
        <v>550</v>
      </c>
      <c r="G1774">
        <v>12</v>
      </c>
      <c r="H1774">
        <v>202212</v>
      </c>
      <c r="I1774" s="8">
        <v>31.07</v>
      </c>
      <c r="J1774" s="8">
        <v>2.8</v>
      </c>
      <c r="K1774" s="8">
        <v>2.71</v>
      </c>
      <c r="L1774" s="8">
        <v>2.63</v>
      </c>
      <c r="M1774" s="35" t="str">
        <f>INDEX(YahooDetails[], MATCH(ZACKS_Screener[Ticker], YahooDetails[Ticker],0), 3)</f>
        <v>Financial Services</v>
      </c>
      <c r="N1774" s="6" t="str">
        <f>INDEX(YahooDetails[], MATCH(ZACKS_Screener[Ticker], YahooDetails[Ticker],0), 2)</f>
        <v>Banks—Regional</v>
      </c>
      <c r="O177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-3.2142857142857091E-2</v>
      </c>
      <c r="P177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-2.9520295202952056E-2</v>
      </c>
      <c r="Q1774" s="17">
        <f>IFERROR(ZACKS_Screener[[#This Row],[Price]]/ZACKS_Screener[[#This Row],[EPS1]], "")</f>
        <v>11.464944649446494</v>
      </c>
      <c r="R1774" s="17">
        <f>IFERROR(ZACKS_Screener[[#This Row],[Price]]/ZACKS_Screener[[#This Row],[EPS2]], "")</f>
        <v>11.813688212927758</v>
      </c>
      <c r="S1774" s="17">
        <f>IFERROR(ZACKS_Screener[[#This Row],[PE1]]/(ZACKS_Screener[[#This Row],[EG1]]*100), "")</f>
        <v>-3.5668716687166926</v>
      </c>
      <c r="T1774" s="17">
        <f>IFERROR(ZACKS_Screener[[#This Row],[PE2]]/(ZACKS_Screener[[#This Row],[EG2]]*100), "")</f>
        <v>-4.0018868821292743</v>
      </c>
      <c r="U1774"/>
    </row>
    <row r="1775" spans="1:21" x14ac:dyDescent="0.25">
      <c r="A1775" s="20" t="s">
        <v>4321</v>
      </c>
      <c r="B1775" s="34">
        <v>3017.05</v>
      </c>
      <c r="C1775" s="6" t="s">
        <v>4320</v>
      </c>
      <c r="D1775" s="6" t="s">
        <v>22</v>
      </c>
      <c r="E1775" s="6" t="s">
        <v>37</v>
      </c>
      <c r="F1775" s="6" t="s">
        <v>550</v>
      </c>
      <c r="G1775">
        <v>12</v>
      </c>
      <c r="H1775">
        <v>202212</v>
      </c>
      <c r="I1775" s="8">
        <v>26.2</v>
      </c>
      <c r="J1775" s="8">
        <v>2.66</v>
      </c>
      <c r="K1775" s="8">
        <v>2.5299999999999998</v>
      </c>
      <c r="L1775" s="8">
        <v>2.72</v>
      </c>
      <c r="M1775" s="35" t="str">
        <f>INDEX(YahooDetails[], MATCH(ZACKS_Screener[Ticker], YahooDetails[Ticker],0), 3)</f>
        <v>Financial Services</v>
      </c>
      <c r="N1775" s="6" t="str">
        <f>INDEX(YahooDetails[], MATCH(ZACKS_Screener[Ticker], YahooDetails[Ticker],0), 2)</f>
        <v>Banks—Regional</v>
      </c>
      <c r="O177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-4.8872180451127942E-2</v>
      </c>
      <c r="P177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7.5098814229249175E-2</v>
      </c>
      <c r="Q1775" s="17">
        <f>IFERROR(ZACKS_Screener[[#This Row],[Price]]/ZACKS_Screener[[#This Row],[EPS1]], "")</f>
        <v>10.355731225296443</v>
      </c>
      <c r="R1775" s="17">
        <f>IFERROR(ZACKS_Screener[[#This Row],[Price]]/ZACKS_Screener[[#This Row],[EPS2]], "")</f>
        <v>9.6323529411764692</v>
      </c>
      <c r="S1775" s="17">
        <f>IFERROR(ZACKS_Screener[[#This Row],[PE1]]/(ZACKS_Screener[[#This Row],[EG1]]*100), "")</f>
        <v>-2.1189419276375747</v>
      </c>
      <c r="T1775" s="17">
        <f>IFERROR(ZACKS_Screener[[#This Row],[PE2]]/(ZACKS_Screener[[#This Row],[EG2]]*100), "")</f>
        <v>1.282623839009285</v>
      </c>
      <c r="U1775"/>
    </row>
    <row r="1776" spans="1:21" x14ac:dyDescent="0.25">
      <c r="A1776" s="20" t="s">
        <v>2981</v>
      </c>
      <c r="B1776" s="34">
        <v>14118.22</v>
      </c>
      <c r="C1776" s="6" t="s">
        <v>2980</v>
      </c>
      <c r="D1776" s="6" t="s">
        <v>13</v>
      </c>
      <c r="E1776" s="6" t="s">
        <v>37</v>
      </c>
      <c r="F1776" s="6" t="s">
        <v>168</v>
      </c>
      <c r="G1776">
        <v>12</v>
      </c>
      <c r="H1776">
        <v>202212</v>
      </c>
      <c r="I1776" s="8">
        <v>42.89</v>
      </c>
      <c r="J1776" s="8">
        <v>2.33</v>
      </c>
      <c r="K1776" s="8">
        <v>2.4900000000000002</v>
      </c>
      <c r="L1776" s="8">
        <v>2.59</v>
      </c>
      <c r="M1776" s="35" t="str">
        <f>INDEX(YahooDetails[], MATCH(ZACKS_Screener[Ticker], YahooDetails[Ticker],0), 3)</f>
        <v>Real Estate</v>
      </c>
      <c r="N1776" s="6" t="str">
        <f>INDEX(YahooDetails[], MATCH(ZACKS_Screener[Ticker], YahooDetails[Ticker],0), 2)</f>
        <v>REIT—Residential</v>
      </c>
      <c r="O177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6.8669527896995763E-2</v>
      </c>
      <c r="P177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4.0160642570280979E-2</v>
      </c>
      <c r="Q1776" s="17">
        <f>IFERROR(ZACKS_Screener[[#This Row],[Price]]/ZACKS_Screener[[#This Row],[EPS1]], "")</f>
        <v>17.224899598393574</v>
      </c>
      <c r="R1776" s="17">
        <f>IFERROR(ZACKS_Screener[[#This Row],[Price]]/ZACKS_Screener[[#This Row],[EPS2]], "")</f>
        <v>16.559845559845559</v>
      </c>
      <c r="S1776" s="17">
        <f>IFERROR(ZACKS_Screener[[#This Row],[PE1]]/(ZACKS_Screener[[#This Row],[EG1]]*100), "")</f>
        <v>2.5083760040160623</v>
      </c>
      <c r="T1776" s="17">
        <f>IFERROR(ZACKS_Screener[[#This Row],[PE2]]/(ZACKS_Screener[[#This Row],[EG2]]*100), "")</f>
        <v>4.1234015444015597</v>
      </c>
      <c r="U1776"/>
    </row>
    <row r="1777" spans="1:21" x14ac:dyDescent="0.25">
      <c r="A1777" s="20" t="s">
        <v>2983</v>
      </c>
      <c r="B1777" s="34">
        <v>5555.39</v>
      </c>
      <c r="C1777" s="6" t="s">
        <v>2982</v>
      </c>
      <c r="D1777" s="6" t="s">
        <v>22</v>
      </c>
      <c r="E1777" s="6" t="s">
        <v>26</v>
      </c>
      <c r="F1777" s="6" t="s">
        <v>438</v>
      </c>
      <c r="G1777">
        <v>12</v>
      </c>
      <c r="H1777">
        <v>202212</v>
      </c>
      <c r="I1777" s="8">
        <v>90.13</v>
      </c>
      <c r="J1777" s="8">
        <v>10.97</v>
      </c>
      <c r="K1777" s="8">
        <v>8.2799999999999994</v>
      </c>
      <c r="L1777" s="8">
        <v>8.82</v>
      </c>
      <c r="M1777" s="35" t="str">
        <f>INDEX(YahooDetails[], MATCH(ZACKS_Screener[Ticker], YahooDetails[Ticker],0), 3)</f>
        <v>Basic Materials</v>
      </c>
      <c r="N1777" s="6" t="str">
        <f>INDEX(YahooDetails[], MATCH(ZACKS_Screener[Ticker], YahooDetails[Ticker],0), 2)</f>
        <v>Lumber &amp; Wood Production</v>
      </c>
      <c r="O177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-0.24521422060164094</v>
      </c>
      <c r="P177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6.5217391304347949E-2</v>
      </c>
      <c r="Q1777" s="17">
        <f>IFERROR(ZACKS_Screener[[#This Row],[Price]]/ZACKS_Screener[[#This Row],[EPS1]], "")</f>
        <v>10.885265700483092</v>
      </c>
      <c r="R1777" s="17">
        <f>IFERROR(ZACKS_Screener[[#This Row],[Price]]/ZACKS_Screener[[#This Row],[EPS2]], "")</f>
        <v>10.218820861678005</v>
      </c>
      <c r="S1777" s="17">
        <f>IFERROR(ZACKS_Screener[[#This Row],[PE1]]/(ZACKS_Screener[[#This Row],[EG1]]*100), "")</f>
        <v>-0.4439084190866151</v>
      </c>
      <c r="T1777" s="17">
        <f>IFERROR(ZACKS_Screener[[#This Row],[PE2]]/(ZACKS_Screener[[#This Row],[EG2]]*100), "")</f>
        <v>1.566885865457291</v>
      </c>
      <c r="U1777"/>
    </row>
    <row r="1778" spans="1:21" x14ac:dyDescent="0.25">
      <c r="A1778" s="20" t="s">
        <v>2984</v>
      </c>
      <c r="B1778" s="34">
        <v>5723.04</v>
      </c>
      <c r="C1778" s="6" t="s">
        <v>2984</v>
      </c>
      <c r="D1778" s="6" t="s">
        <v>13</v>
      </c>
      <c r="E1778" s="6" t="s">
        <v>118</v>
      </c>
      <c r="F1778" s="6" t="s">
        <v>347</v>
      </c>
      <c r="G1778">
        <v>9</v>
      </c>
      <c r="H1778">
        <v>202209</v>
      </c>
      <c r="I1778" s="8">
        <v>27.34</v>
      </c>
      <c r="J1778" s="8">
        <v>2.9</v>
      </c>
      <c r="K1778" s="8">
        <v>2.79</v>
      </c>
      <c r="L1778" s="8">
        <v>3.26</v>
      </c>
      <c r="M1778" s="35" t="str">
        <f>INDEX(YahooDetails[], MATCH(ZACKS_Screener[Ticker], YahooDetails[Ticker],0), 3)</f>
        <v>Utilities</v>
      </c>
      <c r="N1778" s="6" t="str">
        <f>INDEX(YahooDetails[], MATCH(ZACKS_Screener[Ticker], YahooDetails[Ticker],0), 2)</f>
        <v>Utilities—Regulated Gas</v>
      </c>
      <c r="O177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-3.7931034482758579E-2</v>
      </c>
      <c r="P177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0.16845878136200707</v>
      </c>
      <c r="Q1778" s="17">
        <f>IFERROR(ZACKS_Screener[[#This Row],[Price]]/ZACKS_Screener[[#This Row],[EPS1]], "")</f>
        <v>9.7992831541218628</v>
      </c>
      <c r="R1778" s="17">
        <f>IFERROR(ZACKS_Screener[[#This Row],[Price]]/ZACKS_Screener[[#This Row],[EPS2]], "")</f>
        <v>8.3865030674846626</v>
      </c>
      <c r="S1778" s="17">
        <f>IFERROR(ZACKS_Screener[[#This Row],[PE1]]/(ZACKS_Screener[[#This Row],[EG1]]*100), "")</f>
        <v>-2.5834473769957667</v>
      </c>
      <c r="T1778" s="17">
        <f>IFERROR(ZACKS_Screener[[#This Row],[PE2]]/(ZACKS_Screener[[#This Row],[EG2]]*100), "")</f>
        <v>0.49783709698472817</v>
      </c>
      <c r="U1778"/>
    </row>
    <row r="1779" spans="1:21" x14ac:dyDescent="0.25">
      <c r="A1779" s="20" t="s">
        <v>2986</v>
      </c>
      <c r="B1779" s="34">
        <v>4148.4399999999996</v>
      </c>
      <c r="C1779" s="6" t="s">
        <v>2985</v>
      </c>
      <c r="D1779" s="6" t="s">
        <v>13</v>
      </c>
      <c r="E1779" s="6" t="s">
        <v>223</v>
      </c>
      <c r="F1779" s="6" t="s">
        <v>838</v>
      </c>
      <c r="G1779">
        <v>12</v>
      </c>
      <c r="H1779">
        <v>202212</v>
      </c>
      <c r="I1779" s="8">
        <v>3.72</v>
      </c>
      <c r="J1779" s="8">
        <v>0.27</v>
      </c>
      <c r="K1779" s="8">
        <v>0.26</v>
      </c>
      <c r="M1779" s="35" t="str">
        <f>INDEX(YahooDetails[], MATCH(ZACKS_Screener[Ticker], YahooDetails[Ticker],0), 3)</f>
        <v>Energy</v>
      </c>
      <c r="N1779" s="6" t="str">
        <f>INDEX(YahooDetails[], MATCH(ZACKS_Screener[Ticker], YahooDetails[Ticker],0), 2)</f>
        <v>Oil &amp; Gas Refining &amp; Marketing</v>
      </c>
      <c r="O177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-3.703703703703707E-2</v>
      </c>
      <c r="P177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</v>
      </c>
      <c r="Q1779" s="17">
        <f>IFERROR(ZACKS_Screener[[#This Row],[Price]]/ZACKS_Screener[[#This Row],[EPS1]], "")</f>
        <v>14.307692307692308</v>
      </c>
      <c r="R1779" s="17" t="str">
        <f>IFERROR(ZACKS_Screener[[#This Row],[Price]]/ZACKS_Screener[[#This Row],[EPS2]], "")</f>
        <v/>
      </c>
      <c r="S1779" s="17">
        <f>IFERROR(ZACKS_Screener[[#This Row],[PE1]]/(ZACKS_Screener[[#This Row],[EG1]]*100), "")</f>
        <v>-3.8630769230769202</v>
      </c>
      <c r="T1779" s="17" t="str">
        <f>IFERROR(ZACKS_Screener[[#This Row],[PE2]]/(ZACKS_Screener[[#This Row],[EG2]]*100), "")</f>
        <v/>
      </c>
      <c r="U1779"/>
    </row>
    <row r="1780" spans="1:21" x14ac:dyDescent="0.25">
      <c r="A1780" s="20" t="s">
        <v>2988</v>
      </c>
      <c r="B1780" s="34">
        <v>10348.99</v>
      </c>
      <c r="C1780" s="6" t="s">
        <v>2987</v>
      </c>
      <c r="D1780" s="6" t="s">
        <v>13</v>
      </c>
      <c r="E1780" s="6" t="s">
        <v>23</v>
      </c>
      <c r="F1780" s="6" t="s">
        <v>334</v>
      </c>
      <c r="G1780">
        <v>3</v>
      </c>
      <c r="H1780">
        <v>202303</v>
      </c>
      <c r="I1780" s="8">
        <v>52.78</v>
      </c>
      <c r="J1780" s="8">
        <v>5.54</v>
      </c>
      <c r="K1780" s="8">
        <v>4.63</v>
      </c>
      <c r="M1780" s="35" t="str">
        <f>INDEX(YahooDetails[], MATCH(ZACKS_Screener[Ticker], YahooDetails[Ticker],0), 3)</f>
        <v>Industrials</v>
      </c>
      <c r="N1780" s="6" t="str">
        <f>INDEX(YahooDetails[], MATCH(ZACKS_Screener[Ticker], YahooDetails[Ticker],0), 2)</f>
        <v>Rental &amp; Leasing Services</v>
      </c>
      <c r="O178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-0.16425992779783397</v>
      </c>
      <c r="P178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</v>
      </c>
      <c r="Q1780" s="17">
        <f>IFERROR(ZACKS_Screener[[#This Row],[Price]]/ZACKS_Screener[[#This Row],[EPS1]], "")</f>
        <v>11.399568034557236</v>
      </c>
      <c r="R1780" s="17" t="str">
        <f>IFERROR(ZACKS_Screener[[#This Row],[Price]]/ZACKS_Screener[[#This Row],[EPS2]], "")</f>
        <v/>
      </c>
      <c r="S1780" s="17">
        <f>IFERROR(ZACKS_Screener[[#This Row],[PE1]]/(ZACKS_Screener[[#This Row],[EG1]]*100), "")</f>
        <v>-0.69399568034557224</v>
      </c>
      <c r="T1780" s="17" t="str">
        <f>IFERROR(ZACKS_Screener[[#This Row],[PE2]]/(ZACKS_Screener[[#This Row],[EG2]]*100), "")</f>
        <v/>
      </c>
      <c r="U1780"/>
    </row>
    <row r="1781" spans="1:21" x14ac:dyDescent="0.25">
      <c r="A1781" s="20" t="s">
        <v>2990</v>
      </c>
      <c r="B1781" s="34">
        <v>10465.51</v>
      </c>
      <c r="C1781" s="6" t="s">
        <v>2989</v>
      </c>
      <c r="D1781" s="6" t="s">
        <v>13</v>
      </c>
      <c r="E1781" s="6" t="s">
        <v>41</v>
      </c>
      <c r="F1781" s="6" t="s">
        <v>73</v>
      </c>
      <c r="G1781">
        <v>12</v>
      </c>
      <c r="H1781">
        <v>202212</v>
      </c>
      <c r="I1781" s="8">
        <v>149.12</v>
      </c>
      <c r="J1781" s="8">
        <v>9.8800000000000008</v>
      </c>
      <c r="K1781" s="8">
        <v>10.27</v>
      </c>
      <c r="L1781" s="8">
        <v>11.61</v>
      </c>
      <c r="M1781" s="35" t="str">
        <f>INDEX(YahooDetails[], MATCH(ZACKS_Screener[Ticker], YahooDetails[Ticker],0), 3)</f>
        <v>Healthcare</v>
      </c>
      <c r="N1781" s="6" t="str">
        <f>INDEX(YahooDetails[], MATCH(ZACKS_Screener[Ticker], YahooDetails[Ticker],0), 2)</f>
        <v>Medical Care Facilities</v>
      </c>
      <c r="O178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3.9473684210526189E-2</v>
      </c>
      <c r="P178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0.13047711781888996</v>
      </c>
      <c r="Q1781" s="17">
        <f>IFERROR(ZACKS_Screener[[#This Row],[Price]]/ZACKS_Screener[[#This Row],[EPS1]], "")</f>
        <v>14.519961051606622</v>
      </c>
      <c r="R1781" s="17">
        <f>IFERROR(ZACKS_Screener[[#This Row],[Price]]/ZACKS_Screener[[#This Row],[EPS2]], "")</f>
        <v>12.844099913867357</v>
      </c>
      <c r="S1781" s="17">
        <f>IFERROR(ZACKS_Screener[[#This Row],[PE1]]/(ZACKS_Screener[[#This Row],[EG1]]*100), "")</f>
        <v>3.6783901330736892</v>
      </c>
      <c r="T1781" s="17">
        <f>IFERROR(ZACKS_Screener[[#This Row],[PE2]]/(ZACKS_Screener[[#This Row],[EG2]]*100), "")</f>
        <v>0.984394821756849</v>
      </c>
      <c r="U1781"/>
    </row>
    <row r="1782" spans="1:21" x14ac:dyDescent="0.25">
      <c r="A1782" s="20" t="s">
        <v>2992</v>
      </c>
      <c r="B1782" s="34">
        <v>10906.11</v>
      </c>
      <c r="C1782" s="6" t="s">
        <v>2991</v>
      </c>
      <c r="D1782" s="6" t="s">
        <v>13</v>
      </c>
      <c r="E1782" s="6" t="s">
        <v>14</v>
      </c>
      <c r="F1782" s="6" t="s">
        <v>1129</v>
      </c>
      <c r="G1782">
        <v>6</v>
      </c>
      <c r="H1782">
        <v>202206</v>
      </c>
      <c r="I1782" s="8">
        <v>180.44</v>
      </c>
      <c r="J1782" s="8">
        <v>6.13</v>
      </c>
      <c r="K1782" s="8">
        <v>7.14</v>
      </c>
      <c r="L1782" s="8">
        <v>10.99</v>
      </c>
      <c r="M1782" s="35" t="str">
        <f>INDEX(YahooDetails[], MATCH(ZACKS_Screener[Ticker], YahooDetails[Ticker],0), 3)</f>
        <v>Technology</v>
      </c>
      <c r="N1782" s="6" t="str">
        <f>INDEX(YahooDetails[], MATCH(ZACKS_Screener[Ticker], YahooDetails[Ticker],0), 2)</f>
        <v>Communication Equipment</v>
      </c>
      <c r="O178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0.16476345840130502</v>
      </c>
      <c r="P178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0.53921568627450989</v>
      </c>
      <c r="Q1782" s="17">
        <f>IFERROR(ZACKS_Screener[[#This Row],[Price]]/ZACKS_Screener[[#This Row],[EPS1]], "")</f>
        <v>25.271708683473392</v>
      </c>
      <c r="R1782" s="17">
        <f>IFERROR(ZACKS_Screener[[#This Row],[Price]]/ZACKS_Screener[[#This Row],[EPS2]], "")</f>
        <v>16.418562329390355</v>
      </c>
      <c r="S1782" s="17">
        <f>IFERROR(ZACKS_Screener[[#This Row],[PE1]]/(ZACKS_Screener[[#This Row],[EG1]]*100), "")</f>
        <v>1.5338175666306131</v>
      </c>
      <c r="T1782" s="17">
        <f>IFERROR(ZACKS_Screener[[#This Row],[PE2]]/(ZACKS_Screener[[#This Row],[EG2]]*100), "")</f>
        <v>0.30448970138142106</v>
      </c>
      <c r="U1782"/>
    </row>
    <row r="1783" spans="1:21" x14ac:dyDescent="0.25">
      <c r="A1783" s="20" t="s">
        <v>2994</v>
      </c>
      <c r="B1783" s="34">
        <v>129780.98</v>
      </c>
      <c r="C1783" s="6" t="s">
        <v>2993</v>
      </c>
      <c r="D1783" s="6" t="s">
        <v>13</v>
      </c>
      <c r="E1783" s="6" t="s">
        <v>51</v>
      </c>
      <c r="F1783" s="6" t="s">
        <v>699</v>
      </c>
      <c r="G1783">
        <v>12</v>
      </c>
      <c r="H1783">
        <v>202212</v>
      </c>
      <c r="I1783" s="8">
        <v>51.52</v>
      </c>
      <c r="J1783" s="8">
        <v>2.71</v>
      </c>
      <c r="K1783" s="8">
        <v>2.65</v>
      </c>
      <c r="L1783" s="8">
        <v>2.88</v>
      </c>
      <c r="M1783" s="35" t="str">
        <f>INDEX(YahooDetails[], MATCH(ZACKS_Screener[Ticker], YahooDetails[Ticker],0), 3)</f>
        <v>Consumer Defensive</v>
      </c>
      <c r="N1783" s="6" t="str">
        <f>INDEX(YahooDetails[], MATCH(ZACKS_Screener[Ticker], YahooDetails[Ticker],0), 2)</f>
        <v>Household &amp; Personal Products</v>
      </c>
      <c r="O178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-2.2140221402214041E-2</v>
      </c>
      <c r="P178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8.6792452830188674E-2</v>
      </c>
      <c r="Q1783" s="17">
        <f>IFERROR(ZACKS_Screener[[#This Row],[Price]]/ZACKS_Screener[[#This Row],[EPS1]], "")</f>
        <v>19.441509433962267</v>
      </c>
      <c r="R1783" s="17">
        <f>IFERROR(ZACKS_Screener[[#This Row],[Price]]/ZACKS_Screener[[#This Row],[EPS2]], "")</f>
        <v>17.888888888888889</v>
      </c>
      <c r="S1783" s="17">
        <f>IFERROR(ZACKS_Screener[[#This Row],[PE1]]/(ZACKS_Screener[[#This Row],[EG1]]*100), "")</f>
        <v>-8.7810817610062823</v>
      </c>
      <c r="T1783" s="17">
        <f>IFERROR(ZACKS_Screener[[#This Row],[PE2]]/(ZACKS_Screener[[#This Row],[EG2]]*100), "")</f>
        <v>2.0611111111111113</v>
      </c>
      <c r="U1783"/>
    </row>
    <row r="1784" spans="1:21" x14ac:dyDescent="0.25">
      <c r="A1784" s="20" t="s">
        <v>6924</v>
      </c>
      <c r="B1784" s="34">
        <v>2091.1999999999998</v>
      </c>
      <c r="C1784" s="6" t="s">
        <v>6923</v>
      </c>
      <c r="D1784" s="6" t="s">
        <v>22</v>
      </c>
      <c r="E1784" s="6" t="s">
        <v>23</v>
      </c>
      <c r="F1784" s="6" t="s">
        <v>24</v>
      </c>
      <c r="G1784">
        <v>12</v>
      </c>
      <c r="H1784">
        <v>202212</v>
      </c>
      <c r="I1784" s="8">
        <v>9.57</v>
      </c>
      <c r="J1784" s="8">
        <v>-0.08</v>
      </c>
      <c r="K1784" s="8">
        <v>0.98</v>
      </c>
      <c r="L1784" s="8">
        <v>1.68</v>
      </c>
      <c r="M1784" s="35" t="str">
        <f>INDEX(YahooDetails[], MATCH(ZACKS_Screener[Ticker], YahooDetails[Ticker],0), 3)</f>
        <v>Industrials</v>
      </c>
      <c r="N1784" s="6" t="str">
        <f>INDEX(YahooDetails[], MATCH(ZACKS_Screener[Ticker], YahooDetails[Ticker],0), 2)</f>
        <v>Airlines</v>
      </c>
      <c r="O178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78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0.7142857142857143</v>
      </c>
      <c r="Q1784" s="17">
        <f>IFERROR(ZACKS_Screener[[#This Row],[Price]]/ZACKS_Screener[[#This Row],[EPS1]], "")</f>
        <v>9.7653061224489797</v>
      </c>
      <c r="R1784" s="17">
        <f>IFERROR(ZACKS_Screener[[#This Row],[Price]]/ZACKS_Screener[[#This Row],[EPS2]], "")</f>
        <v>5.6964285714285721</v>
      </c>
      <c r="S1784" s="17">
        <f>IFERROR(ZACKS_Screener[[#This Row],[PE1]]/(ZACKS_Screener[[#This Row],[EG1]]*100), "")</f>
        <v>9.7653061224489801E-2</v>
      </c>
      <c r="T1784" s="17">
        <f>IFERROR(ZACKS_Screener[[#This Row],[PE2]]/(ZACKS_Screener[[#This Row],[EG2]]*100), "")</f>
        <v>7.9750000000000001E-2</v>
      </c>
      <c r="U1784"/>
    </row>
    <row r="1785" spans="1:21" x14ac:dyDescent="0.25">
      <c r="A1785" s="20" t="s">
        <v>2996</v>
      </c>
      <c r="B1785" s="34">
        <v>22265.79</v>
      </c>
      <c r="C1785" s="6" t="s">
        <v>2995</v>
      </c>
      <c r="D1785" s="6" t="s">
        <v>22</v>
      </c>
      <c r="E1785" s="6" t="s">
        <v>30</v>
      </c>
      <c r="F1785" s="6" t="s">
        <v>430</v>
      </c>
      <c r="G1785">
        <v>1</v>
      </c>
      <c r="H1785">
        <v>202301</v>
      </c>
      <c r="I1785" s="8">
        <v>447.09</v>
      </c>
      <c r="J1785" s="8">
        <v>24.01</v>
      </c>
      <c r="K1785" s="8">
        <v>25.05</v>
      </c>
      <c r="L1785" s="8">
        <v>26.89</v>
      </c>
      <c r="M1785" s="35" t="str">
        <f>INDEX(YahooDetails[], MATCH(ZACKS_Screener[Ticker], YahooDetails[Ticker],0), 3)</f>
        <v>Consumer Cyclical</v>
      </c>
      <c r="N1785" s="6" t="str">
        <f>INDEX(YahooDetails[], MATCH(ZACKS_Screener[Ticker], YahooDetails[Ticker],0), 2)</f>
        <v>Specialty Retail</v>
      </c>
      <c r="O178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4.331528529779255E-2</v>
      </c>
      <c r="P178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7.3453093812375247E-2</v>
      </c>
      <c r="Q1785" s="17">
        <f>IFERROR(ZACKS_Screener[[#This Row],[Price]]/ZACKS_Screener[[#This Row],[EPS1]], "")</f>
        <v>17.847904191616767</v>
      </c>
      <c r="R1785" s="17">
        <f>IFERROR(ZACKS_Screener[[#This Row],[Price]]/ZACKS_Screener[[#This Row],[EPS2]], "")</f>
        <v>16.626626998884344</v>
      </c>
      <c r="S1785" s="17">
        <f>IFERROR(ZACKS_Screener[[#This Row],[PE1]]/(ZACKS_Screener[[#This Row],[EG1]]*100), "")</f>
        <v>4.1204632657761442</v>
      </c>
      <c r="T1785" s="17">
        <f>IFERROR(ZACKS_Screener[[#This Row],[PE2]]/(ZACKS_Screener[[#This Row],[EG2]]*100), "")</f>
        <v>2.2635706865328959</v>
      </c>
      <c r="U1785"/>
    </row>
    <row r="1786" spans="1:21" x14ac:dyDescent="0.25">
      <c r="A1786" s="20" t="s">
        <v>4323</v>
      </c>
      <c r="B1786" s="34">
        <v>2972.63</v>
      </c>
      <c r="C1786" s="6" t="s">
        <v>4322</v>
      </c>
      <c r="D1786" s="6" t="s">
        <v>22</v>
      </c>
      <c r="E1786" s="6" t="s">
        <v>37</v>
      </c>
      <c r="F1786" s="6" t="s">
        <v>646</v>
      </c>
      <c r="G1786">
        <v>12</v>
      </c>
      <c r="H1786">
        <v>202212</v>
      </c>
      <c r="I1786" s="8">
        <v>61.28</v>
      </c>
      <c r="J1786" s="8">
        <v>8.86</v>
      </c>
      <c r="K1786" s="8">
        <v>7.64</v>
      </c>
      <c r="L1786" s="8">
        <v>7.42</v>
      </c>
      <c r="M1786" s="35" t="str">
        <f>INDEX(YahooDetails[], MATCH(ZACKS_Screener[Ticker], YahooDetails[Ticker],0), 3)</f>
        <v>Financial Services</v>
      </c>
      <c r="N1786" s="6" t="str">
        <f>INDEX(YahooDetails[], MATCH(ZACKS_Screener[Ticker], YahooDetails[Ticker],0), 2)</f>
        <v>Banks—Regional</v>
      </c>
      <c r="O178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-0.13769751693002255</v>
      </c>
      <c r="P178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-2.8795811518324575E-2</v>
      </c>
      <c r="Q1786" s="17">
        <f>IFERROR(ZACKS_Screener[[#This Row],[Price]]/ZACKS_Screener[[#This Row],[EPS1]], "")</f>
        <v>8.020942408376964</v>
      </c>
      <c r="R1786" s="17">
        <f>IFERROR(ZACKS_Screener[[#This Row],[Price]]/ZACKS_Screener[[#This Row],[EPS2]], "")</f>
        <v>8.2587601078167125</v>
      </c>
      <c r="S1786" s="17">
        <f>IFERROR(ZACKS_Screener[[#This Row],[PE1]]/(ZACKS_Screener[[#This Row],[EG1]]*100), "")</f>
        <v>-0.58250450605098281</v>
      </c>
      <c r="T1786" s="17">
        <f>IFERROR(ZACKS_Screener[[#This Row],[PE2]]/(ZACKS_Screener[[#This Row],[EG2]]*100), "")</f>
        <v>-2.8680421465327162</v>
      </c>
      <c r="U1786"/>
    </row>
    <row r="1787" spans="1:21" x14ac:dyDescent="0.25">
      <c r="A1787" s="20" t="s">
        <v>2998</v>
      </c>
      <c r="B1787" s="34">
        <v>21633.21</v>
      </c>
      <c r="C1787" s="6" t="s">
        <v>2997</v>
      </c>
      <c r="D1787" s="6" t="s">
        <v>13</v>
      </c>
      <c r="E1787" s="6" t="s">
        <v>14</v>
      </c>
      <c r="F1787" s="6" t="s">
        <v>196</v>
      </c>
      <c r="G1787">
        <v>12</v>
      </c>
      <c r="H1787">
        <v>202212</v>
      </c>
      <c r="I1787" s="8">
        <v>8.65</v>
      </c>
      <c r="J1787" s="8">
        <v>1.1599999999999999</v>
      </c>
      <c r="K1787" s="8">
        <v>0.78</v>
      </c>
      <c r="L1787" s="8">
        <v>0.83</v>
      </c>
      <c r="M1787" s="35" t="str">
        <f>INDEX(YahooDetails[], MATCH(ZACKS_Screener[Ticker], YahooDetails[Ticker],0), 3)</f>
        <v>Technology</v>
      </c>
      <c r="N1787" s="6" t="str">
        <f>INDEX(YahooDetails[], MATCH(ZACKS_Screener[Ticker], YahooDetails[Ticker],0), 2)</f>
        <v>Semiconductors</v>
      </c>
      <c r="O178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-0.32758620689655166</v>
      </c>
      <c r="P178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6.4102564102564014E-2</v>
      </c>
      <c r="Q1787" s="17">
        <f>IFERROR(ZACKS_Screener[[#This Row],[Price]]/ZACKS_Screener[[#This Row],[EPS1]], "")</f>
        <v>11.089743589743589</v>
      </c>
      <c r="R1787" s="17">
        <f>IFERROR(ZACKS_Screener[[#This Row],[Price]]/ZACKS_Screener[[#This Row],[EPS2]], "")</f>
        <v>10.421686746987953</v>
      </c>
      <c r="S1787" s="17">
        <f>IFERROR(ZACKS_Screener[[#This Row],[PE1]]/(ZACKS_Screener[[#This Row],[EG1]]*100), "")</f>
        <v>-0.33852901484480435</v>
      </c>
      <c r="T1787" s="17">
        <f>IFERROR(ZACKS_Screener[[#This Row],[PE2]]/(ZACKS_Screener[[#This Row],[EG2]]*100), "")</f>
        <v>1.6257831325301229</v>
      </c>
      <c r="U1787"/>
    </row>
    <row r="1788" spans="1:21" x14ac:dyDescent="0.25">
      <c r="A1788" s="20" t="s">
        <v>3000</v>
      </c>
      <c r="B1788" s="34">
        <v>3234.07</v>
      </c>
      <c r="C1788" s="6" t="s">
        <v>2999</v>
      </c>
      <c r="D1788" s="6" t="s">
        <v>13</v>
      </c>
      <c r="E1788" s="6" t="s">
        <v>18</v>
      </c>
      <c r="F1788" s="6" t="s">
        <v>870</v>
      </c>
      <c r="G1788">
        <v>8</v>
      </c>
      <c r="H1788">
        <v>202208</v>
      </c>
      <c r="I1788" s="8">
        <v>173</v>
      </c>
      <c r="J1788" s="8">
        <v>6.81</v>
      </c>
      <c r="K1788" s="8">
        <v>7.15</v>
      </c>
      <c r="L1788" s="8">
        <v>7.92</v>
      </c>
      <c r="M1788" s="35" t="str">
        <f>INDEX(YahooDetails[], MATCH(ZACKS_Screener[Ticker], YahooDetails[Ticker],0), 3)</f>
        <v>Industrials</v>
      </c>
      <c r="N1788" s="6" t="str">
        <f>INDEX(YahooDetails[], MATCH(ZACKS_Screener[Ticker], YahooDetails[Ticker],0), 2)</f>
        <v>Specialty Business Services</v>
      </c>
      <c r="O178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4.9926578560939905E-2</v>
      </c>
      <c r="P178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0.10769230769230763</v>
      </c>
      <c r="Q1788" s="17">
        <f>IFERROR(ZACKS_Screener[[#This Row],[Price]]/ZACKS_Screener[[#This Row],[EPS1]], "")</f>
        <v>24.195804195804193</v>
      </c>
      <c r="R1788" s="17">
        <f>IFERROR(ZACKS_Screener[[#This Row],[Price]]/ZACKS_Screener[[#This Row],[EPS2]], "")</f>
        <v>21.843434343434343</v>
      </c>
      <c r="S1788" s="17">
        <f>IFERROR(ZACKS_Screener[[#This Row],[PE1]]/(ZACKS_Screener[[#This Row],[EG1]]*100), "")</f>
        <v>4.8462772521595934</v>
      </c>
      <c r="T1788" s="17">
        <f>IFERROR(ZACKS_Screener[[#This Row],[PE2]]/(ZACKS_Screener[[#This Row],[EG2]]*100), "")</f>
        <v>2.0283189033189046</v>
      </c>
      <c r="U1788"/>
    </row>
    <row r="1789" spans="1:21" x14ac:dyDescent="0.25">
      <c r="A1789" s="20" t="s">
        <v>3002</v>
      </c>
      <c r="B1789" s="34">
        <v>437017.13</v>
      </c>
      <c r="C1789" s="6" t="s">
        <v>3001</v>
      </c>
      <c r="D1789" s="6" t="s">
        <v>13</v>
      </c>
      <c r="E1789" s="6" t="s">
        <v>41</v>
      </c>
      <c r="F1789" s="6" t="s">
        <v>773</v>
      </c>
      <c r="G1789">
        <v>12</v>
      </c>
      <c r="H1789">
        <v>202212</v>
      </c>
      <c r="I1789" s="8">
        <v>469.39</v>
      </c>
      <c r="J1789" s="8">
        <v>22.19</v>
      </c>
      <c r="K1789" s="8">
        <v>24.86</v>
      </c>
      <c r="L1789" s="8">
        <v>27.97</v>
      </c>
      <c r="M1789" s="35" t="str">
        <f>INDEX(YahooDetails[], MATCH(ZACKS_Screener[Ticker], YahooDetails[Ticker],0), 3)</f>
        <v>Healthcare</v>
      </c>
      <c r="N1789" s="6" t="str">
        <f>INDEX(YahooDetails[], MATCH(ZACKS_Screener[Ticker], YahooDetails[Ticker],0), 2)</f>
        <v>Healthcare Plans</v>
      </c>
      <c r="O178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0.1203244704821991</v>
      </c>
      <c r="P178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0.12510056315366047</v>
      </c>
      <c r="Q1789" s="17">
        <f>IFERROR(ZACKS_Screener[[#This Row],[Price]]/ZACKS_Screener[[#This Row],[EPS1]], "")</f>
        <v>18.881335478680612</v>
      </c>
      <c r="R1789" s="17">
        <f>IFERROR(ZACKS_Screener[[#This Row],[Price]]/ZACKS_Screener[[#This Row],[EPS2]], "")</f>
        <v>16.781909188416162</v>
      </c>
      <c r="S1789" s="17">
        <f>IFERROR(ZACKS_Screener[[#This Row],[PE1]]/(ZACKS_Screener[[#This Row],[EG1]]*100), "")</f>
        <v>1.5692016264866031</v>
      </c>
      <c r="T1789" s="17">
        <f>IFERROR(ZACKS_Screener[[#This Row],[PE2]]/(ZACKS_Screener[[#This Row],[EG2]]*100), "")</f>
        <v>1.3414735126174466</v>
      </c>
      <c r="U1789"/>
    </row>
    <row r="1790" spans="1:21" x14ac:dyDescent="0.25">
      <c r="A1790" s="20" t="s">
        <v>3004</v>
      </c>
      <c r="B1790" s="34">
        <v>8976.48</v>
      </c>
      <c r="C1790" s="6" t="s">
        <v>3003</v>
      </c>
      <c r="D1790" s="6" t="s">
        <v>13</v>
      </c>
      <c r="E1790" s="6" t="s">
        <v>37</v>
      </c>
      <c r="F1790" s="6" t="s">
        <v>142</v>
      </c>
      <c r="G1790">
        <v>12</v>
      </c>
      <c r="H1790">
        <v>202212</v>
      </c>
      <c r="I1790" s="8">
        <v>45.55</v>
      </c>
      <c r="J1790" s="8">
        <v>6.21</v>
      </c>
      <c r="K1790" s="8">
        <v>7.49</v>
      </c>
      <c r="L1790" s="8">
        <v>7.76</v>
      </c>
      <c r="M1790" s="35" t="str">
        <f>INDEX(YahooDetails[], MATCH(ZACKS_Screener[Ticker], YahooDetails[Ticker],0), 3)</f>
        <v>Financial Services</v>
      </c>
      <c r="N1790" s="6" t="str">
        <f>INDEX(YahooDetails[], MATCH(ZACKS_Screener[Ticker], YahooDetails[Ticker],0), 2)</f>
        <v>Insurance—Life</v>
      </c>
      <c r="O179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0.20611916264090183</v>
      </c>
      <c r="P179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3.6048064085447203E-2</v>
      </c>
      <c r="Q1790" s="17">
        <f>IFERROR(ZACKS_Screener[[#This Row],[Price]]/ZACKS_Screener[[#This Row],[EPS1]], "")</f>
        <v>6.0814419225634175</v>
      </c>
      <c r="R1790" s="17">
        <f>IFERROR(ZACKS_Screener[[#This Row],[Price]]/ZACKS_Screener[[#This Row],[EPS2]], "")</f>
        <v>5.8698453608247423</v>
      </c>
      <c r="S1790" s="17">
        <f>IFERROR(ZACKS_Screener[[#This Row],[PE1]]/(ZACKS_Screener[[#This Row],[EG1]]*100), "")</f>
        <v>0.29504495577436574</v>
      </c>
      <c r="T1790" s="17">
        <f>IFERROR(ZACKS_Screener[[#This Row],[PE2]]/(ZACKS_Screener[[#This Row],[EG2]]*100), "")</f>
        <v>1.6283385834287925</v>
      </c>
      <c r="U1790"/>
    </row>
    <row r="1791" spans="1:21" x14ac:dyDescent="0.25">
      <c r="A1791" s="20" t="s">
        <v>3006</v>
      </c>
      <c r="B1791" s="34">
        <v>122892.82</v>
      </c>
      <c r="C1791" s="6" t="s">
        <v>3005</v>
      </c>
      <c r="D1791" s="6" t="s">
        <v>13</v>
      </c>
      <c r="E1791" s="6" t="s">
        <v>23</v>
      </c>
      <c r="F1791" s="6" t="s">
        <v>779</v>
      </c>
      <c r="G1791">
        <v>12</v>
      </c>
      <c r="H1791">
        <v>202212</v>
      </c>
      <c r="I1791" s="8">
        <v>201.38</v>
      </c>
      <c r="J1791" s="8">
        <v>11.33</v>
      </c>
      <c r="K1791" s="8">
        <v>11.31</v>
      </c>
      <c r="L1791" s="8">
        <v>12.16</v>
      </c>
      <c r="M1791" s="35" t="str">
        <f>INDEX(YahooDetails[], MATCH(ZACKS_Screener[Ticker], YahooDetails[Ticker],0), 3)</f>
        <v>Industrials</v>
      </c>
      <c r="N1791" s="6" t="str">
        <f>INDEX(YahooDetails[], MATCH(ZACKS_Screener[Ticker], YahooDetails[Ticker],0), 2)</f>
        <v>Railroads</v>
      </c>
      <c r="O179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-1.7652250661959023E-3</v>
      </c>
      <c r="P179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7.5154730327144079E-2</v>
      </c>
      <c r="Q1791" s="17">
        <f>IFERROR(ZACKS_Screener[[#This Row],[Price]]/ZACKS_Screener[[#This Row],[EPS1]], "")</f>
        <v>17.805481874447391</v>
      </c>
      <c r="R1791" s="17">
        <f>IFERROR(ZACKS_Screener[[#This Row],[Price]]/ZACKS_Screener[[#This Row],[EPS2]], "")</f>
        <v>16.560855263157894</v>
      </c>
      <c r="S1791" s="17">
        <f>IFERROR(ZACKS_Screener[[#This Row],[PE1]]/(ZACKS_Screener[[#This Row],[EG1]]*100), "")</f>
        <v>-100.86805481874661</v>
      </c>
      <c r="T1791" s="17">
        <f>IFERROR(ZACKS_Screener[[#This Row],[PE2]]/(ZACKS_Screener[[#This Row],[EG2]]*100), "")</f>
        <v>2.2035679179566574</v>
      </c>
      <c r="U1791"/>
    </row>
    <row r="1792" spans="1:21" x14ac:dyDescent="0.25">
      <c r="A1792" s="20" t="s">
        <v>3008</v>
      </c>
      <c r="B1792" s="34">
        <v>5636.25</v>
      </c>
      <c r="C1792" s="6" t="s">
        <v>3007</v>
      </c>
      <c r="D1792" s="6" t="s">
        <v>13</v>
      </c>
      <c r="E1792" s="6" t="s">
        <v>130</v>
      </c>
      <c r="F1792" s="6" t="s">
        <v>189</v>
      </c>
      <c r="G1792">
        <v>12</v>
      </c>
      <c r="H1792">
        <v>202212</v>
      </c>
      <c r="I1792" s="8">
        <v>35.729999999999997</v>
      </c>
      <c r="J1792" s="8">
        <v>3.4</v>
      </c>
      <c r="K1792" s="8">
        <v>2.95</v>
      </c>
      <c r="L1792" s="8">
        <v>3.4</v>
      </c>
      <c r="M1792" s="35" t="str">
        <f>INDEX(YahooDetails[], MATCH(ZACKS_Screener[Ticker], YahooDetails[Ticker],0), 3)</f>
        <v>Basic Materials</v>
      </c>
      <c r="N1792" s="6" t="str">
        <f>INDEX(YahooDetails[], MATCH(ZACKS_Screener[Ticker], YahooDetails[Ticker],0), 2)</f>
        <v>Chemicals</v>
      </c>
      <c r="O179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-0.13235294117647051</v>
      </c>
      <c r="P179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0.15254237288135583</v>
      </c>
      <c r="Q1792" s="17">
        <f>IFERROR(ZACKS_Screener[[#This Row],[Price]]/ZACKS_Screener[[#This Row],[EPS1]], "")</f>
        <v>12.111864406779659</v>
      </c>
      <c r="R1792" s="17">
        <f>IFERROR(ZACKS_Screener[[#This Row],[Price]]/ZACKS_Screener[[#This Row],[EPS2]], "")</f>
        <v>10.508823529411764</v>
      </c>
      <c r="S1792" s="17">
        <f>IFERROR(ZACKS_Screener[[#This Row],[PE1]]/(ZACKS_Screener[[#This Row],[EG1]]*100), "")</f>
        <v>-0.91511864406779708</v>
      </c>
      <c r="T1792" s="17">
        <f>IFERROR(ZACKS_Screener[[#This Row],[PE2]]/(ZACKS_Screener[[#This Row],[EG2]]*100), "")</f>
        <v>0.68891176470588278</v>
      </c>
      <c r="U1792"/>
    </row>
    <row r="1793" spans="1:21" x14ac:dyDescent="0.25">
      <c r="A1793" s="20" t="s">
        <v>3010</v>
      </c>
      <c r="B1793" s="34">
        <v>152254.78</v>
      </c>
      <c r="C1793" s="6" t="s">
        <v>3009</v>
      </c>
      <c r="D1793" s="6" t="s">
        <v>13</v>
      </c>
      <c r="E1793" s="6" t="s">
        <v>23</v>
      </c>
      <c r="F1793" s="6" t="s">
        <v>1224</v>
      </c>
      <c r="G1793">
        <v>12</v>
      </c>
      <c r="H1793">
        <v>202212</v>
      </c>
      <c r="I1793" s="8">
        <v>177.27</v>
      </c>
      <c r="J1793" s="8">
        <v>12.94</v>
      </c>
      <c r="K1793" s="8">
        <v>10.78</v>
      </c>
      <c r="L1793" s="8">
        <v>11.4</v>
      </c>
      <c r="M1793" s="35" t="str">
        <f>INDEX(YahooDetails[], MATCH(ZACKS_Screener[Ticker], YahooDetails[Ticker],0), 3)</f>
        <v>Industrials</v>
      </c>
      <c r="N1793" s="6" t="str">
        <f>INDEX(YahooDetails[], MATCH(ZACKS_Screener[Ticker], YahooDetails[Ticker],0), 2)</f>
        <v>Integrated Freight &amp; Logistics</v>
      </c>
      <c r="O179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-0.16692426584234932</v>
      </c>
      <c r="P179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5.7513914656771893E-2</v>
      </c>
      <c r="Q1793" s="17">
        <f>IFERROR(ZACKS_Screener[[#This Row],[Price]]/ZACKS_Screener[[#This Row],[EPS1]], "")</f>
        <v>16.444341372912803</v>
      </c>
      <c r="R1793" s="17">
        <f>IFERROR(ZACKS_Screener[[#This Row],[Price]]/ZACKS_Screener[[#This Row],[EPS2]], "")</f>
        <v>15.55</v>
      </c>
      <c r="S1793" s="17">
        <f>IFERROR(ZACKS_Screener[[#This Row],[PE1]]/(ZACKS_Screener[[#This Row],[EG1]]*100), "")</f>
        <v>-0.98513785817357258</v>
      </c>
      <c r="T1793" s="17">
        <f>IFERROR(ZACKS_Screener[[#This Row],[PE2]]/(ZACKS_Screener[[#This Row],[EG2]]*100), "")</f>
        <v>2.7036935483870925</v>
      </c>
      <c r="U1793"/>
    </row>
    <row r="1794" spans="1:21" x14ac:dyDescent="0.25">
      <c r="A1794" s="6" t="s">
        <v>4329</v>
      </c>
      <c r="B1794" s="34">
        <v>2760.39</v>
      </c>
      <c r="C1794" s="6" t="s">
        <v>4328</v>
      </c>
      <c r="D1794" s="6" t="s">
        <v>22</v>
      </c>
      <c r="E1794" s="6" t="s">
        <v>14</v>
      </c>
      <c r="F1794" s="6" t="s">
        <v>163</v>
      </c>
      <c r="G1794">
        <v>12</v>
      </c>
      <c r="H1794">
        <v>202212</v>
      </c>
      <c r="I1794" s="8">
        <v>33.39</v>
      </c>
      <c r="J1794" s="8">
        <v>0.21</v>
      </c>
      <c r="K1794" s="8">
        <v>-0.46</v>
      </c>
      <c r="L1794" s="8">
        <v>0.64</v>
      </c>
      <c r="M1794" s="35" t="str">
        <f>INDEX(YahooDetails[], MATCH(ZACKS_Screener[Ticker], YahooDetails[Ticker],0), 3)</f>
        <v>Financial Services</v>
      </c>
      <c r="N1794" s="6" t="str">
        <f>INDEX(YahooDetails[], MATCH(ZACKS_Screener[Ticker], YahooDetails[Ticker],0), 2)</f>
        <v>Credit Services</v>
      </c>
      <c r="O179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79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1794" s="17">
        <f>IFERROR(ZACKS_Screener[[#This Row],[Price]]/ZACKS_Screener[[#This Row],[EPS1]], "")</f>
        <v>-72.586956521739125</v>
      </c>
      <c r="R1794" s="17">
        <f>IFERROR(ZACKS_Screener[[#This Row],[Price]]/ZACKS_Screener[[#This Row],[EPS2]], "")</f>
        <v>52.171875</v>
      </c>
      <c r="S1794" s="17">
        <f>IFERROR(ZACKS_Screener[[#This Row],[PE1]]/(ZACKS_Screener[[#This Row],[EG1]]*100), "")</f>
        <v>0.72586956521739121</v>
      </c>
      <c r="T1794" s="17">
        <f>IFERROR(ZACKS_Screener[[#This Row],[PE2]]/(ZACKS_Screener[[#This Row],[EG2]]*100), "")</f>
        <v>0.52171875000000001</v>
      </c>
      <c r="U1794"/>
    </row>
    <row r="1795" spans="1:21" x14ac:dyDescent="0.25">
      <c r="A1795" s="20" t="s">
        <v>3012</v>
      </c>
      <c r="B1795" s="34">
        <v>3009.9</v>
      </c>
      <c r="C1795" s="6" t="s">
        <v>3011</v>
      </c>
      <c r="D1795" s="6" t="s">
        <v>22</v>
      </c>
      <c r="E1795" s="6" t="s">
        <v>30</v>
      </c>
      <c r="F1795" s="6" t="s">
        <v>830</v>
      </c>
      <c r="G1795">
        <v>1</v>
      </c>
      <c r="H1795">
        <v>202301</v>
      </c>
      <c r="I1795" s="8">
        <v>32.47</v>
      </c>
      <c r="J1795" s="8">
        <v>1.75</v>
      </c>
      <c r="K1795" s="8">
        <v>2.75</v>
      </c>
      <c r="L1795" s="8">
        <v>2.94</v>
      </c>
      <c r="M1795" s="35" t="str">
        <f>INDEX(YahooDetails[], MATCH(ZACKS_Screener[Ticker], YahooDetails[Ticker],0), 3)</f>
        <v>Consumer Cyclical</v>
      </c>
      <c r="N1795" s="6" t="str">
        <f>INDEX(YahooDetails[], MATCH(ZACKS_Screener[Ticker], YahooDetails[Ticker],0), 2)</f>
        <v>Apparel Retail</v>
      </c>
      <c r="O179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0.5714285714285714</v>
      </c>
      <c r="P179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6.9090909090909078E-2</v>
      </c>
      <c r="Q1795" s="17">
        <f>IFERROR(ZACKS_Screener[[#This Row],[Price]]/ZACKS_Screener[[#This Row],[EPS1]], "")</f>
        <v>11.807272727272727</v>
      </c>
      <c r="R1795" s="17">
        <f>IFERROR(ZACKS_Screener[[#This Row],[Price]]/ZACKS_Screener[[#This Row],[EPS2]], "")</f>
        <v>11.044217687074831</v>
      </c>
      <c r="S1795" s="17">
        <f>IFERROR(ZACKS_Screener[[#This Row],[PE1]]/(ZACKS_Screener[[#This Row],[EG1]]*100), "")</f>
        <v>0.20662727272727274</v>
      </c>
      <c r="T1795" s="17">
        <f>IFERROR(ZACKS_Screener[[#This Row],[PE2]]/(ZACKS_Screener[[#This Row],[EG2]]*100), "")</f>
        <v>1.5985051915503048</v>
      </c>
      <c r="U1795"/>
    </row>
    <row r="1796" spans="1:21" x14ac:dyDescent="0.25">
      <c r="A1796" s="20" t="s">
        <v>3014</v>
      </c>
      <c r="B1796" s="34">
        <v>27973.8</v>
      </c>
      <c r="C1796" s="6" t="s">
        <v>3013</v>
      </c>
      <c r="D1796" s="6" t="s">
        <v>13</v>
      </c>
      <c r="E1796" s="6" t="s">
        <v>26</v>
      </c>
      <c r="F1796" s="6" t="s">
        <v>64</v>
      </c>
      <c r="G1796">
        <v>12</v>
      </c>
      <c r="H1796">
        <v>202212</v>
      </c>
      <c r="I1796" s="8">
        <v>407.01</v>
      </c>
      <c r="J1796" s="8">
        <v>32.5</v>
      </c>
      <c r="K1796" s="8">
        <v>39.700000000000003</v>
      </c>
      <c r="L1796" s="8">
        <v>43.6</v>
      </c>
      <c r="M1796" s="35" t="str">
        <f>INDEX(YahooDetails[], MATCH(ZACKS_Screener[Ticker], YahooDetails[Ticker],0), 3)</f>
        <v>Industrials</v>
      </c>
      <c r="N1796" s="6" t="str">
        <f>INDEX(YahooDetails[], MATCH(ZACKS_Screener[Ticker], YahooDetails[Ticker],0), 2)</f>
        <v>Rental &amp; Leasing Services</v>
      </c>
      <c r="O179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0.22153846153846163</v>
      </c>
      <c r="P179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9.8236775818639752E-2</v>
      </c>
      <c r="Q1796" s="17">
        <f>IFERROR(ZACKS_Screener[[#This Row],[Price]]/ZACKS_Screener[[#This Row],[EPS1]], "")</f>
        <v>10.252141057934509</v>
      </c>
      <c r="R1796" s="17">
        <f>IFERROR(ZACKS_Screener[[#This Row],[Price]]/ZACKS_Screener[[#This Row],[EPS2]], "")</f>
        <v>9.3350917431192659</v>
      </c>
      <c r="S1796" s="17">
        <f>IFERROR(ZACKS_Screener[[#This Row],[PE1]]/(ZACKS_Screener[[#This Row],[EG1]]*100), "")</f>
        <v>0.46277025608732136</v>
      </c>
      <c r="T1796" s="17">
        <f>IFERROR(ZACKS_Screener[[#This Row],[PE2]]/(ZACKS_Screener[[#This Row],[EG2]]*100), "")</f>
        <v>0.95026446718419233</v>
      </c>
      <c r="U1796"/>
    </row>
    <row r="1797" spans="1:21" x14ac:dyDescent="0.25">
      <c r="A1797" s="20" t="s">
        <v>3016</v>
      </c>
      <c r="B1797" s="34">
        <v>51475.48</v>
      </c>
      <c r="C1797" s="6" t="s">
        <v>3015</v>
      </c>
      <c r="D1797" s="6" t="s">
        <v>13</v>
      </c>
      <c r="E1797" s="6" t="s">
        <v>37</v>
      </c>
      <c r="F1797" s="6" t="s">
        <v>404</v>
      </c>
      <c r="G1797">
        <v>12</v>
      </c>
      <c r="H1797">
        <v>202212</v>
      </c>
      <c r="I1797" s="8">
        <v>33.58</v>
      </c>
      <c r="J1797" s="8">
        <v>4.45</v>
      </c>
      <c r="K1797" s="8">
        <v>4.59</v>
      </c>
      <c r="L1797" s="8">
        <v>4.66</v>
      </c>
      <c r="M1797" s="35" t="str">
        <f>INDEX(YahooDetails[], MATCH(ZACKS_Screener[Ticker], YahooDetails[Ticker],0), 3)</f>
        <v>Financial Services</v>
      </c>
      <c r="N1797" s="6" t="str">
        <f>INDEX(YahooDetails[], MATCH(ZACKS_Screener[Ticker], YahooDetails[Ticker],0), 2)</f>
        <v>Banks—Regional</v>
      </c>
      <c r="O179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3.1460674157303296E-2</v>
      </c>
      <c r="P179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1.5250544662309431E-2</v>
      </c>
      <c r="Q1797" s="17">
        <f>IFERROR(ZACKS_Screener[[#This Row],[Price]]/ZACKS_Screener[[#This Row],[EPS1]], "")</f>
        <v>7.3159041394335507</v>
      </c>
      <c r="R1797" s="17">
        <f>IFERROR(ZACKS_Screener[[#This Row],[Price]]/ZACKS_Screener[[#This Row],[EPS2]], "")</f>
        <v>7.2060085836909868</v>
      </c>
      <c r="S1797" s="17">
        <f>IFERROR(ZACKS_Screener[[#This Row],[PE1]]/(ZACKS_Screener[[#This Row],[EG1]]*100), "")</f>
        <v>2.3254123871770984</v>
      </c>
      <c r="T1797" s="17">
        <f>IFERROR(ZACKS_Screener[[#This Row],[PE2]]/(ZACKS_Screener[[#This Row],[EG2]]*100), "")</f>
        <v>4.725082771305928</v>
      </c>
      <c r="U1797"/>
    </row>
    <row r="1798" spans="1:21" x14ac:dyDescent="0.25">
      <c r="A1798" s="20" t="s">
        <v>3018</v>
      </c>
      <c r="B1798" s="34">
        <v>9900.43</v>
      </c>
      <c r="C1798" s="6" t="s">
        <v>3017</v>
      </c>
      <c r="D1798" s="6" t="s">
        <v>13</v>
      </c>
      <c r="E1798" s="6" t="s">
        <v>51</v>
      </c>
      <c r="F1798" s="6" t="s">
        <v>308</v>
      </c>
      <c r="G1798">
        <v>12</v>
      </c>
      <c r="H1798">
        <v>202212</v>
      </c>
      <c r="I1798" s="8">
        <v>42.25</v>
      </c>
      <c r="J1798" s="8">
        <v>2.14</v>
      </c>
      <c r="K1798" s="8">
        <v>2.59</v>
      </c>
      <c r="L1798" s="8">
        <v>3.24</v>
      </c>
      <c r="M1798" s="35" t="str">
        <f>INDEX(YahooDetails[], MATCH(ZACKS_Screener[Ticker], YahooDetails[Ticker],0), 3)</f>
        <v>Consumer Defensive</v>
      </c>
      <c r="N1798" s="6" t="str">
        <f>INDEX(YahooDetails[], MATCH(ZACKS_Screener[Ticker], YahooDetails[Ticker],0), 2)</f>
        <v>Food Distribution</v>
      </c>
      <c r="O179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0.21028037383177556</v>
      </c>
      <c r="P179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0.25096525096525113</v>
      </c>
      <c r="Q1798" s="17">
        <f>IFERROR(ZACKS_Screener[[#This Row],[Price]]/ZACKS_Screener[[#This Row],[EPS1]], "")</f>
        <v>16.312741312741313</v>
      </c>
      <c r="R1798" s="17">
        <f>IFERROR(ZACKS_Screener[[#This Row],[Price]]/ZACKS_Screener[[#This Row],[EPS2]], "")</f>
        <v>13.040123456790123</v>
      </c>
      <c r="S1798" s="17">
        <f>IFERROR(ZACKS_Screener[[#This Row],[PE1]]/(ZACKS_Screener[[#This Row],[EG1]]*100), "")</f>
        <v>0.77576147576147636</v>
      </c>
      <c r="T1798" s="17">
        <f>IFERROR(ZACKS_Screener[[#This Row],[PE2]]/(ZACKS_Screener[[#This Row],[EG2]]*100), "")</f>
        <v>0.51959876543209838</v>
      </c>
      <c r="U1798"/>
    </row>
    <row r="1799" spans="1:21" x14ac:dyDescent="0.25">
      <c r="A1799" s="20" t="s">
        <v>3020</v>
      </c>
      <c r="B1799" s="34">
        <v>10465.52</v>
      </c>
      <c r="C1799" s="6" t="s">
        <v>3019</v>
      </c>
      <c r="D1799" s="6" t="s">
        <v>22</v>
      </c>
      <c r="E1799" s="6" t="s">
        <v>41</v>
      </c>
      <c r="F1799" s="6" t="s">
        <v>317</v>
      </c>
      <c r="G1799">
        <v>12</v>
      </c>
      <c r="H1799">
        <v>202212</v>
      </c>
      <c r="I1799" s="8">
        <v>223.4</v>
      </c>
      <c r="J1799" s="8">
        <v>15</v>
      </c>
      <c r="K1799" s="8">
        <v>18.03</v>
      </c>
      <c r="L1799" s="8">
        <v>19.829999999999998</v>
      </c>
      <c r="M1799" s="35" t="str">
        <f>INDEX(YahooDetails[], MATCH(ZACKS_Screener[Ticker], YahooDetails[Ticker],0), 3)</f>
        <v>Healthcare</v>
      </c>
      <c r="N1799" s="6" t="str">
        <f>INDEX(YahooDetails[], MATCH(ZACKS_Screener[Ticker], YahooDetails[Ticker],0), 2)</f>
        <v>Biotechnology</v>
      </c>
      <c r="O179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0.20200000000000007</v>
      </c>
      <c r="P179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9.9833610648918311E-2</v>
      </c>
      <c r="Q1799" s="17">
        <f>IFERROR(ZACKS_Screener[[#This Row],[Price]]/ZACKS_Screener[[#This Row],[EPS1]], "")</f>
        <v>12.390460343871325</v>
      </c>
      <c r="R1799" s="17">
        <f>IFERROR(ZACKS_Screener[[#This Row],[Price]]/ZACKS_Screener[[#This Row],[EPS2]], "")</f>
        <v>11.265758951084218</v>
      </c>
      <c r="S1799" s="17">
        <f>IFERROR(ZACKS_Screener[[#This Row],[PE1]]/(ZACKS_Screener[[#This Row],[EG1]]*100), "")</f>
        <v>0.61338912593422379</v>
      </c>
      <c r="T1799" s="17">
        <f>IFERROR(ZACKS_Screener[[#This Row],[PE2]]/(ZACKS_Screener[[#This Row],[EG2]]*100), "")</f>
        <v>1.1284535216002709</v>
      </c>
      <c r="U1799"/>
    </row>
    <row r="1800" spans="1:21" x14ac:dyDescent="0.25">
      <c r="A1800" s="20" t="s">
        <v>4332</v>
      </c>
      <c r="B1800" s="34">
        <v>2305.98</v>
      </c>
      <c r="C1800" s="6" t="s">
        <v>4331</v>
      </c>
      <c r="D1800" s="6" t="s">
        <v>13</v>
      </c>
      <c r="E1800" s="6" t="s">
        <v>51</v>
      </c>
      <c r="F1800" s="6" t="s">
        <v>308</v>
      </c>
      <c r="G1800">
        <v>12</v>
      </c>
      <c r="H1800">
        <v>202212</v>
      </c>
      <c r="I1800" s="8">
        <v>16.420000000000002</v>
      </c>
      <c r="J1800" s="8">
        <v>0.55000000000000004</v>
      </c>
      <c r="K1800" s="8">
        <v>0.54</v>
      </c>
      <c r="L1800" s="8">
        <v>0.61</v>
      </c>
      <c r="M1800" s="35" t="str">
        <f>INDEX(YahooDetails[], MATCH(ZACKS_Screener[Ticker], YahooDetails[Ticker],0), 3)</f>
        <v>Consumer Defensive</v>
      </c>
      <c r="N1800" s="6" t="str">
        <f>INDEX(YahooDetails[], MATCH(ZACKS_Screener[Ticker], YahooDetails[Ticker],0), 2)</f>
        <v>Packaged Foods</v>
      </c>
      <c r="O180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-1.8181818181818195E-2</v>
      </c>
      <c r="P180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0.12962962962962954</v>
      </c>
      <c r="Q1800" s="17">
        <f>IFERROR(ZACKS_Screener[[#This Row],[Price]]/ZACKS_Screener[[#This Row],[EPS1]], "")</f>
        <v>30.407407407407408</v>
      </c>
      <c r="R1800" s="17">
        <f>IFERROR(ZACKS_Screener[[#This Row],[Price]]/ZACKS_Screener[[#This Row],[EPS2]], "")</f>
        <v>26.918032786885249</v>
      </c>
      <c r="S1800" s="17">
        <f>IFERROR(ZACKS_Screener[[#This Row],[PE1]]/(ZACKS_Screener[[#This Row],[EG1]]*100), "")</f>
        <v>-16.724074074074064</v>
      </c>
      <c r="T1800" s="17">
        <f>IFERROR(ZACKS_Screener[[#This Row],[PE2]]/(ZACKS_Screener[[#This Row],[EG2]]*100), "")</f>
        <v>2.0765339578454349</v>
      </c>
      <c r="U1800"/>
    </row>
    <row r="1801" spans="1:21" x14ac:dyDescent="0.25">
      <c r="A1801" s="20" t="s">
        <v>3022</v>
      </c>
      <c r="B1801" s="34">
        <v>424250.09</v>
      </c>
      <c r="C1801" s="6" t="s">
        <v>3021</v>
      </c>
      <c r="D1801" s="6" t="s">
        <v>13</v>
      </c>
      <c r="E1801" s="6" t="s">
        <v>85</v>
      </c>
      <c r="F1801" s="6" t="s">
        <v>981</v>
      </c>
      <c r="G1801">
        <v>9</v>
      </c>
      <c r="H1801">
        <v>202209</v>
      </c>
      <c r="I1801" s="8">
        <v>226.47</v>
      </c>
      <c r="J1801" s="8">
        <v>7.5</v>
      </c>
      <c r="K1801" s="8">
        <v>8.59</v>
      </c>
      <c r="L1801" s="8">
        <v>9.68</v>
      </c>
      <c r="M1801" s="35" t="str">
        <f>INDEX(YahooDetails[], MATCH(ZACKS_Screener[Ticker], YahooDetails[Ticker],0), 3)</f>
        <v>Financial Services</v>
      </c>
      <c r="N1801" s="6" t="str">
        <f>INDEX(YahooDetails[], MATCH(ZACKS_Screener[Ticker], YahooDetails[Ticker],0), 2)</f>
        <v>Credit Services</v>
      </c>
      <c r="O180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0.14533333333333331</v>
      </c>
      <c r="P180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0.12689173457508729</v>
      </c>
      <c r="Q1801" s="17">
        <f>IFERROR(ZACKS_Screener[[#This Row],[Price]]/ZACKS_Screener[[#This Row],[EPS1]], "")</f>
        <v>26.364377182770664</v>
      </c>
      <c r="R1801" s="17">
        <f>IFERROR(ZACKS_Screener[[#This Row],[Price]]/ZACKS_Screener[[#This Row],[EPS2]], "")</f>
        <v>23.395661157024794</v>
      </c>
      <c r="S1801" s="17">
        <f>IFERROR(ZACKS_Screener[[#This Row],[PE1]]/(ZACKS_Screener[[#This Row],[EG1]]*100), "")</f>
        <v>1.8140626501906423</v>
      </c>
      <c r="T1801" s="17">
        <f>IFERROR(ZACKS_Screener[[#This Row],[PE2]]/(ZACKS_Screener[[#This Row],[EG2]]*100), "")</f>
        <v>1.8437498104481009</v>
      </c>
      <c r="U1801"/>
    </row>
    <row r="1802" spans="1:21" x14ac:dyDescent="0.25">
      <c r="A1802" s="20" t="s">
        <v>3024</v>
      </c>
      <c r="B1802" s="34">
        <v>4623.57</v>
      </c>
      <c r="C1802" s="6" t="s">
        <v>3023</v>
      </c>
      <c r="D1802" s="6" t="s">
        <v>13</v>
      </c>
      <c r="E1802" s="6" t="s">
        <v>330</v>
      </c>
      <c r="F1802" s="6" t="s">
        <v>707</v>
      </c>
      <c r="G1802">
        <v>12</v>
      </c>
      <c r="H1802">
        <v>202212</v>
      </c>
      <c r="I1802" s="8">
        <v>125.61</v>
      </c>
      <c r="J1802" s="8">
        <v>10.26</v>
      </c>
      <c r="K1802" s="8">
        <v>11.04</v>
      </c>
      <c r="L1802" s="8">
        <v>11.96</v>
      </c>
      <c r="M1802" s="35" t="str">
        <f>INDEX(YahooDetails[], MATCH(ZACKS_Screener[Ticker], YahooDetails[Ticker],0), 3)</f>
        <v>Consumer Cyclical</v>
      </c>
      <c r="N1802" s="6" t="str">
        <f>INDEX(YahooDetails[], MATCH(ZACKS_Screener[Ticker], YahooDetails[Ticker],0), 2)</f>
        <v>Resorts &amp; Casinos</v>
      </c>
      <c r="O180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7.6023391812865437E-2</v>
      </c>
      <c r="P180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8.3333333333333495E-2</v>
      </c>
      <c r="Q1802" s="17">
        <f>IFERROR(ZACKS_Screener[[#This Row],[Price]]/ZACKS_Screener[[#This Row],[EPS1]], "")</f>
        <v>11.377717391304349</v>
      </c>
      <c r="R1802" s="17">
        <f>IFERROR(ZACKS_Screener[[#This Row],[Price]]/ZACKS_Screener[[#This Row],[EPS2]], "")</f>
        <v>10.502508361204013</v>
      </c>
      <c r="S1802" s="17">
        <f>IFERROR(ZACKS_Screener[[#This Row],[PE1]]/(ZACKS_Screener[[#This Row],[EG1]]*100), "")</f>
        <v>1.4966074414715733</v>
      </c>
      <c r="T1802" s="17">
        <f>IFERROR(ZACKS_Screener[[#This Row],[PE2]]/(ZACKS_Screener[[#This Row],[EG2]]*100), "")</f>
        <v>1.260301003344479</v>
      </c>
      <c r="U1802"/>
    </row>
    <row r="1803" spans="1:21" x14ac:dyDescent="0.25">
      <c r="A1803" s="6" t="s">
        <v>3026</v>
      </c>
      <c r="B1803" s="34">
        <v>4283.07</v>
      </c>
      <c r="C1803" s="6" t="s">
        <v>3025</v>
      </c>
      <c r="D1803" s="6" t="s">
        <v>13</v>
      </c>
      <c r="E1803" s="6" t="s">
        <v>223</v>
      </c>
      <c r="F1803" s="6" t="s">
        <v>1503</v>
      </c>
      <c r="G1803">
        <v>12</v>
      </c>
      <c r="H1803">
        <v>202212</v>
      </c>
      <c r="I1803" s="8">
        <v>56.97</v>
      </c>
      <c r="J1803" s="8">
        <v>1</v>
      </c>
      <c r="M1803" s="35" t="str">
        <f>INDEX(YahooDetails[], MATCH(ZACKS_Screener[Ticker], YahooDetails[Ticker],0), 3)</f>
        <v>Energy</v>
      </c>
      <c r="N1803" s="6" t="str">
        <f>INDEX(YahooDetails[], MATCH(ZACKS_Screener[Ticker], YahooDetails[Ticker],0), 2)</f>
        <v>Oil &amp; Gas Equipment &amp; Services</v>
      </c>
      <c r="O180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803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803" s="17" t="str">
        <f>IFERROR(ZACKS_Screener[[#This Row],[Price]]/ZACKS_Screener[[#This Row],[EPS1]], "")</f>
        <v/>
      </c>
      <c r="R1803" s="17" t="str">
        <f>IFERROR(ZACKS_Screener[[#This Row],[Price]]/ZACKS_Screener[[#This Row],[EPS2]], "")</f>
        <v/>
      </c>
      <c r="S1803" s="17" t="str">
        <f>IFERROR(ZACKS_Screener[[#This Row],[PE1]]/(ZACKS_Screener[[#This Row],[EG1]]*100), "")</f>
        <v/>
      </c>
      <c r="T1803" s="17" t="str">
        <f>IFERROR(ZACKS_Screener[[#This Row],[PE2]]/(ZACKS_Screener[[#This Row],[EG2]]*100), "")</f>
        <v/>
      </c>
      <c r="U1803"/>
    </row>
    <row r="1804" spans="1:21" x14ac:dyDescent="0.25">
      <c r="A1804" s="20" t="s">
        <v>3027</v>
      </c>
      <c r="B1804" s="34">
        <v>62987.25</v>
      </c>
      <c r="C1804" s="6" t="s">
        <v>3027</v>
      </c>
      <c r="D1804" s="6" t="s">
        <v>13</v>
      </c>
      <c r="E1804" s="6" t="s">
        <v>130</v>
      </c>
      <c r="F1804" s="6" t="s">
        <v>3028</v>
      </c>
      <c r="G1804">
        <v>12</v>
      </c>
      <c r="H1804">
        <v>202212</v>
      </c>
      <c r="I1804" s="8">
        <v>14.05</v>
      </c>
      <c r="J1804" s="8">
        <v>3.61</v>
      </c>
      <c r="K1804" s="8">
        <v>2.29</v>
      </c>
      <c r="L1804" s="8">
        <v>1.98</v>
      </c>
      <c r="M1804" s="35" t="str">
        <f>INDEX(YahooDetails[], MATCH(ZACKS_Screener[Ticker], YahooDetails[Ticker],0), 3)</f>
        <v>Basic Materials</v>
      </c>
      <c r="N1804" s="6" t="str">
        <f>INDEX(YahooDetails[], MATCH(ZACKS_Screener[Ticker], YahooDetails[Ticker],0), 2)</f>
        <v>Other Industrial Metals &amp; Mining</v>
      </c>
      <c r="O180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-0.36565096952908582</v>
      </c>
      <c r="P180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-0.13537117903930132</v>
      </c>
      <c r="Q1804" s="17">
        <f>IFERROR(ZACKS_Screener[[#This Row],[Price]]/ZACKS_Screener[[#This Row],[EPS1]], "")</f>
        <v>6.1353711790393017</v>
      </c>
      <c r="R1804" s="17">
        <f>IFERROR(ZACKS_Screener[[#This Row],[Price]]/ZACKS_Screener[[#This Row],[EPS2]], "")</f>
        <v>7.095959595959596</v>
      </c>
      <c r="S1804" s="17">
        <f>IFERROR(ZACKS_Screener[[#This Row],[PE1]]/(ZACKS_Screener[[#This Row],[EG1]]*100), "")</f>
        <v>-0.16779310572978698</v>
      </c>
      <c r="T1804" s="17">
        <f>IFERROR(ZACKS_Screener[[#This Row],[PE2]]/(ZACKS_Screener[[#This Row],[EG2]]*100), "")</f>
        <v>-0.52418540241120881</v>
      </c>
      <c r="U1804"/>
    </row>
    <row r="1805" spans="1:21" x14ac:dyDescent="0.25">
      <c r="A1805" s="20" t="s">
        <v>3030</v>
      </c>
      <c r="B1805" s="34">
        <v>4167.66</v>
      </c>
      <c r="C1805" s="6" t="s">
        <v>3029</v>
      </c>
      <c r="D1805" s="6" t="s">
        <v>22</v>
      </c>
      <c r="E1805" s="6" t="s">
        <v>107</v>
      </c>
      <c r="F1805" s="6" t="s">
        <v>108</v>
      </c>
      <c r="G1805">
        <v>12</v>
      </c>
      <c r="H1805">
        <v>202212</v>
      </c>
      <c r="I1805" s="8">
        <v>147.01</v>
      </c>
      <c r="J1805" s="8">
        <v>5.33</v>
      </c>
      <c r="K1805" s="8">
        <v>6.76</v>
      </c>
      <c r="L1805" s="8">
        <v>9.6199999999999992</v>
      </c>
      <c r="M1805" s="35" t="str">
        <f>INDEX(YahooDetails[], MATCH(ZACKS_Screener[Ticker], YahooDetails[Ticker],0), 3)</f>
        <v>Consumer Cyclical</v>
      </c>
      <c r="N1805" s="6" t="str">
        <f>INDEX(YahooDetails[], MATCH(ZACKS_Screener[Ticker], YahooDetails[Ticker],0), 2)</f>
        <v>Auto Parts</v>
      </c>
      <c r="O180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0.26829268292682923</v>
      </c>
      <c r="P180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0.42307692307692302</v>
      </c>
      <c r="Q1805" s="17">
        <f>IFERROR(ZACKS_Screener[[#This Row],[Price]]/ZACKS_Screener[[#This Row],[EPS1]], "")</f>
        <v>21.747041420118343</v>
      </c>
      <c r="R1805" s="17">
        <f>IFERROR(ZACKS_Screener[[#This Row],[Price]]/ZACKS_Screener[[#This Row],[EPS2]], "")</f>
        <v>15.281704781704782</v>
      </c>
      <c r="S1805" s="17">
        <f>IFERROR(ZACKS_Screener[[#This Row],[PE1]]/(ZACKS_Screener[[#This Row],[EG1]]*100), "")</f>
        <v>0.81057154384077479</v>
      </c>
      <c r="T1805" s="17">
        <f>IFERROR(ZACKS_Screener[[#This Row],[PE2]]/(ZACKS_Screener[[#This Row],[EG2]]*100), "")</f>
        <v>0.36120393120393129</v>
      </c>
      <c r="U1805"/>
    </row>
    <row r="1806" spans="1:21" x14ac:dyDescent="0.25">
      <c r="A1806" s="20" t="s">
        <v>4336</v>
      </c>
      <c r="B1806" s="34">
        <v>2153.17</v>
      </c>
      <c r="C1806" s="6" t="s">
        <v>4335</v>
      </c>
      <c r="D1806" s="6" t="s">
        <v>22</v>
      </c>
      <c r="E1806" s="6" t="s">
        <v>37</v>
      </c>
      <c r="F1806" s="6" t="s">
        <v>38</v>
      </c>
      <c r="G1806">
        <v>12</v>
      </c>
      <c r="H1806">
        <v>202212</v>
      </c>
      <c r="I1806" s="8">
        <v>32.19</v>
      </c>
      <c r="J1806" s="8">
        <v>4.58</v>
      </c>
      <c r="K1806" s="8">
        <v>4.5999999999999996</v>
      </c>
      <c r="L1806" s="8">
        <v>5.08</v>
      </c>
      <c r="M1806" s="35" t="str">
        <f>INDEX(YahooDetails[], MATCH(ZACKS_Screener[Ticker], YahooDetails[Ticker],0), 3)</f>
        <v>Financial Services</v>
      </c>
      <c r="N1806" s="6" t="str">
        <f>INDEX(YahooDetails[], MATCH(ZACKS_Screener[Ticker], YahooDetails[Ticker],0), 2)</f>
        <v>Asset Management</v>
      </c>
      <c r="O180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4.3668122270741428E-3</v>
      </c>
      <c r="P180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0.10434782608695663</v>
      </c>
      <c r="Q1806" s="17">
        <f>IFERROR(ZACKS_Screener[[#This Row],[Price]]/ZACKS_Screener[[#This Row],[EPS1]], "")</f>
        <v>6.9978260869565219</v>
      </c>
      <c r="R1806" s="17">
        <f>IFERROR(ZACKS_Screener[[#This Row],[Price]]/ZACKS_Screener[[#This Row],[EPS2]], "")</f>
        <v>6.3366141732283463</v>
      </c>
      <c r="S1806" s="17">
        <f>IFERROR(ZACKS_Screener[[#This Row],[PE1]]/(ZACKS_Screener[[#This Row],[EG1]]*100), "")</f>
        <v>16.025021739130775</v>
      </c>
      <c r="T1806" s="17">
        <f>IFERROR(ZACKS_Screener[[#This Row],[PE2]]/(ZACKS_Screener[[#This Row],[EG2]]*100), "")</f>
        <v>0.60725885826771586</v>
      </c>
      <c r="U1806"/>
    </row>
    <row r="1807" spans="1:21" x14ac:dyDescent="0.25">
      <c r="A1807" s="20" t="s">
        <v>3032</v>
      </c>
      <c r="B1807" s="34">
        <v>32424.51</v>
      </c>
      <c r="C1807" s="6" t="s">
        <v>3031</v>
      </c>
      <c r="D1807" s="6" t="s">
        <v>13</v>
      </c>
      <c r="E1807" s="6" t="s">
        <v>14</v>
      </c>
      <c r="F1807" s="6" t="s">
        <v>201</v>
      </c>
      <c r="G1807">
        <v>1</v>
      </c>
      <c r="H1807">
        <v>202301</v>
      </c>
      <c r="I1807" s="8">
        <v>202.37</v>
      </c>
      <c r="J1807" s="8">
        <v>4.28</v>
      </c>
      <c r="K1807" s="8">
        <v>4.55</v>
      </c>
      <c r="L1807" s="8">
        <v>5.36</v>
      </c>
      <c r="M1807" s="35" t="str">
        <f>INDEX(YahooDetails[], MATCH(ZACKS_Screener[Ticker], YahooDetails[Ticker],0), 3)</f>
        <v>Healthcare</v>
      </c>
      <c r="N1807" s="6" t="str">
        <f>INDEX(YahooDetails[], MATCH(ZACKS_Screener[Ticker], YahooDetails[Ticker],0), 2)</f>
        <v>Health Information Services</v>
      </c>
      <c r="O180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6.3084112149532606E-2</v>
      </c>
      <c r="P180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0.17802197802197814</v>
      </c>
      <c r="Q1807" s="17">
        <f>IFERROR(ZACKS_Screener[[#This Row],[Price]]/ZACKS_Screener[[#This Row],[EPS1]], "")</f>
        <v>44.476923076923079</v>
      </c>
      <c r="R1807" s="17">
        <f>IFERROR(ZACKS_Screener[[#This Row],[Price]]/ZACKS_Screener[[#This Row],[EPS2]], "")</f>
        <v>37.755597014925371</v>
      </c>
      <c r="S1807" s="17">
        <f>IFERROR(ZACKS_Screener[[#This Row],[PE1]]/(ZACKS_Screener[[#This Row],[EG1]]*100), "")</f>
        <v>7.0504159544159659</v>
      </c>
      <c r="T1807" s="17">
        <f>IFERROR(ZACKS_Screener[[#This Row],[PE2]]/(ZACKS_Screener[[#This Row],[EG2]]*100), "")</f>
        <v>2.12083909157914</v>
      </c>
      <c r="U1807"/>
    </row>
    <row r="1808" spans="1:21" x14ac:dyDescent="0.25">
      <c r="A1808" s="20" t="s">
        <v>3034</v>
      </c>
      <c r="B1808" s="34">
        <v>3057.35</v>
      </c>
      <c r="C1808" s="6" t="s">
        <v>3033</v>
      </c>
      <c r="D1808" s="6" t="s">
        <v>22</v>
      </c>
      <c r="E1808" s="6" t="s">
        <v>14</v>
      </c>
      <c r="F1808" s="6" t="s">
        <v>201</v>
      </c>
      <c r="G1808">
        <v>12</v>
      </c>
      <c r="H1808">
        <v>202212</v>
      </c>
      <c r="I1808" s="8">
        <v>20.170000000000002</v>
      </c>
      <c r="J1808" s="8">
        <v>0.3</v>
      </c>
      <c r="K1808" s="8">
        <v>0.35</v>
      </c>
      <c r="L1808" s="8">
        <v>0.44</v>
      </c>
      <c r="M1808" s="35" t="str">
        <f>INDEX(YahooDetails[], MATCH(ZACKS_Screener[Ticker], YahooDetails[Ticker],0), 3)</f>
        <v>Technology</v>
      </c>
      <c r="N1808" s="6" t="str">
        <f>INDEX(YahooDetails[], MATCH(ZACKS_Screener[Ticker], YahooDetails[Ticker],0), 2)</f>
        <v>Software—Application</v>
      </c>
      <c r="O180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0.16666666666666663</v>
      </c>
      <c r="P180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0.25714285714285723</v>
      </c>
      <c r="Q1808" s="17">
        <f>IFERROR(ZACKS_Screener[[#This Row],[Price]]/ZACKS_Screener[[#This Row],[EPS1]], "")</f>
        <v>57.628571428571441</v>
      </c>
      <c r="R1808" s="17">
        <f>IFERROR(ZACKS_Screener[[#This Row],[Price]]/ZACKS_Screener[[#This Row],[EPS2]], "")</f>
        <v>45.840909090909093</v>
      </c>
      <c r="S1808" s="17">
        <f>IFERROR(ZACKS_Screener[[#This Row],[PE1]]/(ZACKS_Screener[[#This Row],[EG1]]*100), "")</f>
        <v>3.4577142857142871</v>
      </c>
      <c r="T1808" s="17">
        <f>IFERROR(ZACKS_Screener[[#This Row],[PE2]]/(ZACKS_Screener[[#This Row],[EG2]]*100), "")</f>
        <v>1.7827020202020198</v>
      </c>
      <c r="U1808"/>
    </row>
    <row r="1809" spans="1:21" x14ac:dyDescent="0.25">
      <c r="A1809" s="20" t="s">
        <v>6926</v>
      </c>
      <c r="B1809" s="34">
        <v>2019.35</v>
      </c>
      <c r="C1809" s="6" t="s">
        <v>6925</v>
      </c>
      <c r="D1809" s="6" t="s">
        <v>13</v>
      </c>
      <c r="E1809" s="6" t="s">
        <v>223</v>
      </c>
      <c r="F1809" s="6" t="s">
        <v>3750</v>
      </c>
      <c r="G1809">
        <v>12</v>
      </c>
      <c r="H1809">
        <v>202212</v>
      </c>
      <c r="I1809" s="8">
        <v>12.22</v>
      </c>
      <c r="J1809" s="8">
        <v>4.3499999999999996</v>
      </c>
      <c r="K1809" s="8">
        <v>3.14</v>
      </c>
      <c r="L1809" s="8">
        <v>2.67</v>
      </c>
      <c r="M1809" s="35" t="str">
        <f>INDEX(YahooDetails[], MATCH(ZACKS_Screener[Ticker], YahooDetails[Ticker],0), 3)</f>
        <v>Energy</v>
      </c>
      <c r="N1809" s="6" t="str">
        <f>INDEX(YahooDetails[], MATCH(ZACKS_Screener[Ticker], YahooDetails[Ticker],0), 2)</f>
        <v>Oil &amp; Gas E&amp;P</v>
      </c>
      <c r="O180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-0.27816091954022981</v>
      </c>
      <c r="P180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-0.14968152866242043</v>
      </c>
      <c r="Q1809" s="17">
        <f>IFERROR(ZACKS_Screener[[#This Row],[Price]]/ZACKS_Screener[[#This Row],[EPS1]], "")</f>
        <v>3.8917197452229302</v>
      </c>
      <c r="R1809" s="17">
        <f>IFERROR(ZACKS_Screener[[#This Row],[Price]]/ZACKS_Screener[[#This Row],[EPS2]], "")</f>
        <v>4.5767790262172285</v>
      </c>
      <c r="S1809" s="17">
        <f>IFERROR(ZACKS_Screener[[#This Row],[PE1]]/(ZACKS_Screener[[#This Row],[EG1]]*100), "")</f>
        <v>-0.13990893298941942</v>
      </c>
      <c r="T1809" s="17">
        <f>IFERROR(ZACKS_Screener[[#This Row],[PE2]]/(ZACKS_Screener[[#This Row],[EG2]]*100), "")</f>
        <v>-0.30576779026217221</v>
      </c>
      <c r="U1809"/>
    </row>
    <row r="1810" spans="1:21" x14ac:dyDescent="0.25">
      <c r="A1810" s="20" t="s">
        <v>3036</v>
      </c>
      <c r="B1810" s="34">
        <v>7668.6</v>
      </c>
      <c r="C1810" s="6" t="s">
        <v>3035</v>
      </c>
      <c r="D1810" s="6" t="s">
        <v>13</v>
      </c>
      <c r="E1810" s="6" t="s">
        <v>330</v>
      </c>
      <c r="F1810" s="6" t="s">
        <v>806</v>
      </c>
      <c r="G1810">
        <v>3</v>
      </c>
      <c r="H1810">
        <v>202303</v>
      </c>
      <c r="I1810" s="8">
        <v>19.73</v>
      </c>
      <c r="J1810" s="8">
        <v>2.1</v>
      </c>
      <c r="K1810" s="8">
        <v>2.11</v>
      </c>
      <c r="L1810" s="8">
        <v>2.52</v>
      </c>
      <c r="M1810" s="35" t="str">
        <f>INDEX(YahooDetails[], MATCH(ZACKS_Screener[Ticker], YahooDetails[Ticker],0), 3)</f>
        <v>Consumer Cyclical</v>
      </c>
      <c r="N1810" s="6" t="str">
        <f>INDEX(YahooDetails[], MATCH(ZACKS_Screener[Ticker], YahooDetails[Ticker],0), 2)</f>
        <v>Apparel Manufacturing</v>
      </c>
      <c r="O181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4.76190476190466E-3</v>
      </c>
      <c r="P181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0.1943127962085309</v>
      </c>
      <c r="Q1810" s="17">
        <f>IFERROR(ZACKS_Screener[[#This Row],[Price]]/ZACKS_Screener[[#This Row],[EPS1]], "")</f>
        <v>9.3507109004739348</v>
      </c>
      <c r="R1810" s="17">
        <f>IFERROR(ZACKS_Screener[[#This Row],[Price]]/ZACKS_Screener[[#This Row],[EPS2]], "")</f>
        <v>7.8293650793650791</v>
      </c>
      <c r="S1810" s="17">
        <f>IFERROR(ZACKS_Screener[[#This Row],[PE1]]/(ZACKS_Screener[[#This Row],[EG1]]*100), "")</f>
        <v>19.636492890995683</v>
      </c>
      <c r="T1810" s="17">
        <f>IFERROR(ZACKS_Screener[[#This Row],[PE2]]/(ZACKS_Screener[[#This Row],[EG2]]*100), "")</f>
        <v>0.40292586140147096</v>
      </c>
      <c r="U1810"/>
    </row>
    <row r="1811" spans="1:21" x14ac:dyDescent="0.25">
      <c r="A1811" s="20" t="s">
        <v>3037</v>
      </c>
      <c r="B1811" s="34">
        <v>7693.35</v>
      </c>
      <c r="C1811" s="6" t="s">
        <v>90</v>
      </c>
      <c r="D1811" s="6" t="s">
        <v>13</v>
      </c>
      <c r="E1811" s="6" t="s">
        <v>37</v>
      </c>
      <c r="F1811" s="6" t="s">
        <v>92</v>
      </c>
      <c r="G1811">
        <v>12</v>
      </c>
      <c r="H1811">
        <v>202212</v>
      </c>
      <c r="I1811" s="8">
        <v>80.599999999999994</v>
      </c>
      <c r="J1811" s="8"/>
      <c r="M1811" s="35" t="str">
        <f>INDEX(YahooDetails[], MATCH(ZACKS_Screener[Ticker], YahooDetails[Ticker],0), 3)</f>
        <v/>
      </c>
      <c r="N1811" s="6" t="str">
        <f>INDEX(YahooDetails[], MATCH(ZACKS_Screener[Ticker], YahooDetails[Ticker],0), 2)</f>
        <v/>
      </c>
      <c r="O1811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811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811" s="17" t="str">
        <f>IFERROR(ZACKS_Screener[[#This Row],[Price]]/ZACKS_Screener[[#This Row],[EPS1]], "")</f>
        <v/>
      </c>
      <c r="R1811" s="17" t="str">
        <f>IFERROR(ZACKS_Screener[[#This Row],[Price]]/ZACKS_Screener[[#This Row],[EPS2]], "")</f>
        <v/>
      </c>
      <c r="S1811" s="17" t="str">
        <f>IFERROR(ZACKS_Screener[[#This Row],[PE1]]/(ZACKS_Screener[[#This Row],[EG1]]*100), "")</f>
        <v/>
      </c>
      <c r="T1811" s="17" t="str">
        <f>IFERROR(ZACKS_Screener[[#This Row],[PE2]]/(ZACKS_Screener[[#This Row],[EG2]]*100), "")</f>
        <v/>
      </c>
      <c r="U1811"/>
    </row>
    <row r="1812" spans="1:21" x14ac:dyDescent="0.25">
      <c r="A1812" s="20" t="s">
        <v>4340</v>
      </c>
      <c r="B1812" s="34">
        <v>2349.0700000000002</v>
      </c>
      <c r="C1812" s="6" t="s">
        <v>4339</v>
      </c>
      <c r="D1812" s="6" t="s">
        <v>22</v>
      </c>
      <c r="E1812" s="6" t="s">
        <v>14</v>
      </c>
      <c r="F1812" s="6" t="s">
        <v>261</v>
      </c>
      <c r="G1812">
        <v>6</v>
      </c>
      <c r="H1812">
        <v>202206</v>
      </c>
      <c r="I1812" s="8">
        <v>10.56</v>
      </c>
      <c r="J1812" s="8">
        <v>0.95</v>
      </c>
      <c r="K1812" s="8">
        <v>0.53</v>
      </c>
      <c r="L1812" s="8">
        <v>0.61</v>
      </c>
      <c r="M1812" s="35" t="str">
        <f>INDEX(YahooDetails[], MATCH(ZACKS_Screener[Ticker], YahooDetails[Ticker],0), 3)</f>
        <v>Technology</v>
      </c>
      <c r="N1812" s="6" t="str">
        <f>INDEX(YahooDetails[], MATCH(ZACKS_Screener[Ticker], YahooDetails[Ticker],0), 2)</f>
        <v>Communication Equipment</v>
      </c>
      <c r="O181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-0.44210526315789467</v>
      </c>
      <c r="P181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0.15094339622641501</v>
      </c>
      <c r="Q1812" s="17">
        <f>IFERROR(ZACKS_Screener[[#This Row],[Price]]/ZACKS_Screener[[#This Row],[EPS1]], "")</f>
        <v>19.924528301886792</v>
      </c>
      <c r="R1812" s="17">
        <f>IFERROR(ZACKS_Screener[[#This Row],[Price]]/ZACKS_Screener[[#This Row],[EPS2]], "")</f>
        <v>17.311475409836067</v>
      </c>
      <c r="S1812" s="17">
        <f>IFERROR(ZACKS_Screener[[#This Row],[PE1]]/(ZACKS_Screener[[#This Row],[EG1]]*100), "")</f>
        <v>-0.4506738544474394</v>
      </c>
      <c r="T1812" s="17">
        <f>IFERROR(ZACKS_Screener[[#This Row],[PE2]]/(ZACKS_Screener[[#This Row],[EG2]]*100), "")</f>
        <v>1.1468852459016401</v>
      </c>
      <c r="U1812"/>
    </row>
    <row r="1813" spans="1:21" x14ac:dyDescent="0.25">
      <c r="A1813" s="20" t="s">
        <v>3039</v>
      </c>
      <c r="B1813" s="34">
        <v>32045.25</v>
      </c>
      <c r="C1813" s="6" t="s">
        <v>3038</v>
      </c>
      <c r="D1813" s="6" t="s">
        <v>13</v>
      </c>
      <c r="E1813" s="6" t="s">
        <v>37</v>
      </c>
      <c r="F1813" s="6" t="s">
        <v>250</v>
      </c>
      <c r="G1813">
        <v>12</v>
      </c>
      <c r="H1813">
        <v>202212</v>
      </c>
      <c r="I1813" s="8">
        <v>31.91</v>
      </c>
      <c r="J1813" s="8">
        <v>1.93</v>
      </c>
      <c r="K1813" s="8">
        <v>2.16</v>
      </c>
      <c r="L1813" s="8">
        <v>2.27</v>
      </c>
      <c r="M1813" s="35" t="str">
        <f>INDEX(YahooDetails[], MATCH(ZACKS_Screener[Ticker], YahooDetails[Ticker],0), 3)</f>
        <v>Real Estate</v>
      </c>
      <c r="N1813" s="6" t="str">
        <f>INDEX(YahooDetails[], MATCH(ZACKS_Screener[Ticker], YahooDetails[Ticker],0), 2)</f>
        <v>REIT—Diversified</v>
      </c>
      <c r="O181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0.11917098445595865</v>
      </c>
      <c r="P181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5.0925925925925868E-2</v>
      </c>
      <c r="Q1813" s="17">
        <f>IFERROR(ZACKS_Screener[[#This Row],[Price]]/ZACKS_Screener[[#This Row],[EPS1]], "")</f>
        <v>14.773148148148147</v>
      </c>
      <c r="R1813" s="17">
        <f>IFERROR(ZACKS_Screener[[#This Row],[Price]]/ZACKS_Screener[[#This Row],[EPS2]], "")</f>
        <v>14.05726872246696</v>
      </c>
      <c r="S1813" s="17">
        <f>IFERROR(ZACKS_Screener[[#This Row],[PE1]]/(ZACKS_Screener[[#This Row],[EG1]]*100), "")</f>
        <v>1.2396598228663434</v>
      </c>
      <c r="T1813" s="17">
        <f>IFERROR(ZACKS_Screener[[#This Row],[PE2]]/(ZACKS_Screener[[#This Row],[EG2]]*100), "")</f>
        <v>2.7603364036844247</v>
      </c>
      <c r="U1813"/>
    </row>
    <row r="1814" spans="1:21" x14ac:dyDescent="0.25">
      <c r="A1814" s="20" t="s">
        <v>4342</v>
      </c>
      <c r="B1814" s="34">
        <v>2411.4499999999998</v>
      </c>
      <c r="C1814" s="6" t="s">
        <v>4341</v>
      </c>
      <c r="D1814" s="6" t="s">
        <v>22</v>
      </c>
      <c r="E1814" s="6" t="s">
        <v>14</v>
      </c>
      <c r="F1814" s="6" t="s">
        <v>595</v>
      </c>
      <c r="G1814">
        <v>12</v>
      </c>
      <c r="H1814">
        <v>202212</v>
      </c>
      <c r="I1814" s="8">
        <v>54.54</v>
      </c>
      <c r="J1814" s="8">
        <v>0.56999999999999995</v>
      </c>
      <c r="M1814" s="35" t="str">
        <f>INDEX(YahooDetails[], MATCH(ZACKS_Screener[Ticker], YahooDetails[Ticker],0), 3)</f>
        <v>Technology</v>
      </c>
      <c r="N1814" s="6" t="str">
        <f>INDEX(YahooDetails[], MATCH(ZACKS_Screener[Ticker], YahooDetails[Ticker],0), 2)</f>
        <v>Electronic Components</v>
      </c>
      <c r="O181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814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814" s="17" t="str">
        <f>IFERROR(ZACKS_Screener[[#This Row],[Price]]/ZACKS_Screener[[#This Row],[EPS1]], "")</f>
        <v/>
      </c>
      <c r="R1814" s="17" t="str">
        <f>IFERROR(ZACKS_Screener[[#This Row],[Price]]/ZACKS_Screener[[#This Row],[EPS2]], "")</f>
        <v/>
      </c>
      <c r="S1814" s="17" t="str">
        <f>IFERROR(ZACKS_Screener[[#This Row],[PE1]]/(ZACKS_Screener[[#This Row],[EG1]]*100), "")</f>
        <v/>
      </c>
      <c r="T1814" s="17" t="str">
        <f>IFERROR(ZACKS_Screener[[#This Row],[PE2]]/(ZACKS_Screener[[#This Row],[EG2]]*100), "")</f>
        <v/>
      </c>
      <c r="U1814"/>
    </row>
    <row r="1815" spans="1:21" x14ac:dyDescent="0.25">
      <c r="A1815" s="20" t="s">
        <v>3041</v>
      </c>
      <c r="B1815" s="34">
        <v>11576.37</v>
      </c>
      <c r="C1815" s="6" t="s">
        <v>3040</v>
      </c>
      <c r="D1815" s="6" t="s">
        <v>13</v>
      </c>
      <c r="E1815" s="6" t="s">
        <v>14</v>
      </c>
      <c r="F1815" s="6" t="s">
        <v>1341</v>
      </c>
      <c r="G1815">
        <v>12</v>
      </c>
      <c r="H1815">
        <v>202212</v>
      </c>
      <c r="I1815" s="8">
        <v>17.05</v>
      </c>
      <c r="J1815" s="8">
        <v>1.55</v>
      </c>
      <c r="K1815" s="8">
        <v>1.94</v>
      </c>
      <c r="L1815" s="8">
        <v>2.06</v>
      </c>
      <c r="M1815" s="35" t="str">
        <f>INDEX(YahooDetails[], MATCH(ZACKS_Screener[Ticker], YahooDetails[Ticker],0), 3)</f>
        <v>Consumer Cyclical</v>
      </c>
      <c r="N1815" s="6" t="str">
        <f>INDEX(YahooDetails[], MATCH(ZACKS_Screener[Ticker], YahooDetails[Ticker],0), 2)</f>
        <v>Internet Retail</v>
      </c>
      <c r="O181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0.25161290322580637</v>
      </c>
      <c r="P181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6.1855670103092841E-2</v>
      </c>
      <c r="Q1815" s="17">
        <f>IFERROR(ZACKS_Screener[[#This Row],[Price]]/ZACKS_Screener[[#This Row],[EPS1]], "")</f>
        <v>8.7886597938144337</v>
      </c>
      <c r="R1815" s="17">
        <f>IFERROR(ZACKS_Screener[[#This Row],[Price]]/ZACKS_Screener[[#This Row],[EPS2]], "")</f>
        <v>8.2766990291262132</v>
      </c>
      <c r="S1815" s="17">
        <f>IFERROR(ZACKS_Screener[[#This Row],[PE1]]/(ZACKS_Screener[[#This Row],[EG1]]*100), "")</f>
        <v>0.349292889241343</v>
      </c>
      <c r="T1815" s="17">
        <f>IFERROR(ZACKS_Screener[[#This Row],[PE2]]/(ZACKS_Screener[[#This Row],[EG2]]*100), "")</f>
        <v>1.3380663430420698</v>
      </c>
      <c r="U1815"/>
    </row>
    <row r="1816" spans="1:21" x14ac:dyDescent="0.25">
      <c r="A1816" s="20" t="s">
        <v>3043</v>
      </c>
      <c r="B1816" s="34">
        <v>3325.88</v>
      </c>
      <c r="C1816" s="6" t="s">
        <v>3042</v>
      </c>
      <c r="D1816" s="6" t="s">
        <v>22</v>
      </c>
      <c r="E1816" s="6" t="s">
        <v>41</v>
      </c>
      <c r="F1816" s="6" t="s">
        <v>67</v>
      </c>
      <c r="G1816">
        <v>12</v>
      </c>
      <c r="H1816">
        <v>202212</v>
      </c>
      <c r="I1816" s="8">
        <v>24.82</v>
      </c>
      <c r="J1816" s="8">
        <v>3.83</v>
      </c>
      <c r="K1816" s="8">
        <v>-3.8</v>
      </c>
      <c r="L1816" s="8">
        <v>-4.67</v>
      </c>
      <c r="M1816" s="35" t="str">
        <f>INDEX(YahooDetails[], MATCH(ZACKS_Screener[Ticker], YahooDetails[Ticker],0), 3)</f>
        <v>Healthcare</v>
      </c>
      <c r="N1816" s="6" t="str">
        <f>INDEX(YahooDetails[], MATCH(ZACKS_Screener[Ticker], YahooDetails[Ticker],0), 2)</f>
        <v>Biotechnology</v>
      </c>
      <c r="O181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81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-0.22894736842105268</v>
      </c>
      <c r="Q1816" s="17">
        <f>IFERROR(ZACKS_Screener[[#This Row],[Price]]/ZACKS_Screener[[#This Row],[EPS1]], "")</f>
        <v>-6.5315789473684216</v>
      </c>
      <c r="R1816" s="17">
        <f>IFERROR(ZACKS_Screener[[#This Row],[Price]]/ZACKS_Screener[[#This Row],[EPS2]], "")</f>
        <v>-5.3147751605995719</v>
      </c>
      <c r="S1816" s="17">
        <f>IFERROR(ZACKS_Screener[[#This Row],[PE1]]/(ZACKS_Screener[[#This Row],[EG1]]*100), "")</f>
        <v>6.5315789473684216E-2</v>
      </c>
      <c r="T1816" s="17">
        <f>IFERROR(ZACKS_Screener[[#This Row],[PE2]]/(ZACKS_Screener[[#This Row],[EG2]]*100), "")</f>
        <v>0.23213960471584333</v>
      </c>
      <c r="U1816"/>
    </row>
    <row r="1817" spans="1:21" x14ac:dyDescent="0.25">
      <c r="A1817" s="20" t="s">
        <v>4344</v>
      </c>
      <c r="B1817" s="34">
        <v>3065.53</v>
      </c>
      <c r="C1817" s="6" t="s">
        <v>4343</v>
      </c>
      <c r="D1817" s="6" t="s">
        <v>22</v>
      </c>
      <c r="E1817" s="6" t="s">
        <v>37</v>
      </c>
      <c r="F1817" s="6" t="s">
        <v>379</v>
      </c>
      <c r="G1817">
        <v>12</v>
      </c>
      <c r="H1817">
        <v>202212</v>
      </c>
      <c r="I1817" s="8">
        <v>18.649999999999999</v>
      </c>
      <c r="J1817" s="8">
        <v>3</v>
      </c>
      <c r="K1817" s="8">
        <v>2.41</v>
      </c>
      <c r="L1817" s="8">
        <v>2.67</v>
      </c>
      <c r="M1817" s="35" t="str">
        <f>INDEX(YahooDetails[], MATCH(ZACKS_Screener[Ticker], YahooDetails[Ticker],0), 3)</f>
        <v>Financial Services</v>
      </c>
      <c r="N1817" s="6" t="str">
        <f>INDEX(YahooDetails[], MATCH(ZACKS_Screener[Ticker], YahooDetails[Ticker],0), 2)</f>
        <v>Capital Markets</v>
      </c>
      <c r="O181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-0.19666666666666663</v>
      </c>
      <c r="P181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0.1078838174273858</v>
      </c>
      <c r="Q1817" s="17">
        <f>IFERROR(ZACKS_Screener[[#This Row],[Price]]/ZACKS_Screener[[#This Row],[EPS1]], "")</f>
        <v>7.7385892116182564</v>
      </c>
      <c r="R1817" s="17">
        <f>IFERROR(ZACKS_Screener[[#This Row],[Price]]/ZACKS_Screener[[#This Row],[EPS2]], "")</f>
        <v>6.9850187265917603</v>
      </c>
      <c r="S1817" s="17">
        <f>IFERROR(ZACKS_Screener[[#This Row],[PE1]]/(ZACKS_Screener[[#This Row],[EG1]]*100), "")</f>
        <v>-0.39348758703143683</v>
      </c>
      <c r="T1817" s="17">
        <f>IFERROR(ZACKS_Screener[[#This Row],[PE2]]/(ZACKS_Screener[[#This Row],[EG2]]*100), "")</f>
        <v>0.64745750504177535</v>
      </c>
      <c r="U1817"/>
    </row>
    <row r="1818" spans="1:21" x14ac:dyDescent="0.25">
      <c r="A1818" s="20" t="s">
        <v>4346</v>
      </c>
      <c r="B1818" s="34">
        <v>2237.88</v>
      </c>
      <c r="C1818" s="6" t="s">
        <v>4345</v>
      </c>
      <c r="D1818" s="6" t="s">
        <v>13</v>
      </c>
      <c r="E1818" s="6" t="s">
        <v>223</v>
      </c>
      <c r="F1818" s="6" t="s">
        <v>410</v>
      </c>
      <c r="G1818">
        <v>12</v>
      </c>
      <c r="H1818">
        <v>202212</v>
      </c>
      <c r="I1818" s="8">
        <v>24.1</v>
      </c>
      <c r="J1818" s="8">
        <v>2.93</v>
      </c>
      <c r="K1818" s="8">
        <v>4.5199999999999996</v>
      </c>
      <c r="L1818" s="8">
        <v>5.26</v>
      </c>
      <c r="M1818" s="35" t="str">
        <f>INDEX(YahooDetails[], MATCH(ZACKS_Screener[Ticker], YahooDetails[Ticker],0), 3)</f>
        <v>Energy</v>
      </c>
      <c r="N1818" s="6" t="str">
        <f>INDEX(YahooDetails[], MATCH(ZACKS_Screener[Ticker], YahooDetails[Ticker],0), 2)</f>
        <v>Oil &amp; Gas E&amp;P</v>
      </c>
      <c r="O181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0.54266211604095538</v>
      </c>
      <c r="P181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0.1637168141592921</v>
      </c>
      <c r="Q1818" s="17">
        <f>IFERROR(ZACKS_Screener[[#This Row],[Price]]/ZACKS_Screener[[#This Row],[EPS1]], "")</f>
        <v>5.3318584070796469</v>
      </c>
      <c r="R1818" s="17">
        <f>IFERROR(ZACKS_Screener[[#This Row],[Price]]/ZACKS_Screener[[#This Row],[EPS2]], "")</f>
        <v>4.581749049429658</v>
      </c>
      <c r="S1818" s="17">
        <f>IFERROR(ZACKS_Screener[[#This Row],[PE1]]/(ZACKS_Screener[[#This Row],[EG1]]*100), "")</f>
        <v>9.8253742973228753E-2</v>
      </c>
      <c r="T1818" s="17">
        <f>IFERROR(ZACKS_Screener[[#This Row],[PE2]]/(ZACKS_Screener[[#This Row],[EG2]]*100), "")</f>
        <v>0.279858185181379</v>
      </c>
      <c r="U1818"/>
    </row>
    <row r="1819" spans="1:21" x14ac:dyDescent="0.25">
      <c r="A1819" s="20" t="s">
        <v>3045</v>
      </c>
      <c r="B1819" s="34">
        <v>14972.01</v>
      </c>
      <c r="C1819" s="6" t="s">
        <v>3044</v>
      </c>
      <c r="D1819" s="6" t="s">
        <v>13</v>
      </c>
      <c r="E1819" s="6" t="s">
        <v>118</v>
      </c>
      <c r="F1819" s="6" t="s">
        <v>440</v>
      </c>
      <c r="G1819">
        <v>12</v>
      </c>
      <c r="H1819">
        <v>202212</v>
      </c>
      <c r="I1819" s="8">
        <v>9</v>
      </c>
      <c r="J1819" s="8">
        <v>0.47</v>
      </c>
      <c r="K1819" s="8">
        <v>0.49</v>
      </c>
      <c r="L1819" s="8">
        <v>0.67</v>
      </c>
      <c r="M1819" s="35" t="str">
        <f>INDEX(YahooDetails[], MATCH(ZACKS_Screener[Ticker], YahooDetails[Ticker],0), 3)</f>
        <v>Communication Services</v>
      </c>
      <c r="N1819" s="6" t="str">
        <f>INDEX(YahooDetails[], MATCH(ZACKS_Screener[Ticker], YahooDetails[Ticker],0), 2)</f>
        <v>Telecom Services</v>
      </c>
      <c r="O181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4.2553191489361743E-2</v>
      </c>
      <c r="P181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0.36734693877551033</v>
      </c>
      <c r="Q1819" s="17">
        <f>IFERROR(ZACKS_Screener[[#This Row],[Price]]/ZACKS_Screener[[#This Row],[EPS1]], "")</f>
        <v>18.367346938775512</v>
      </c>
      <c r="R1819" s="17">
        <f>IFERROR(ZACKS_Screener[[#This Row],[Price]]/ZACKS_Screener[[#This Row],[EPS2]], "")</f>
        <v>13.432835820895521</v>
      </c>
      <c r="S1819" s="17">
        <f>IFERROR(ZACKS_Screener[[#This Row],[PE1]]/(ZACKS_Screener[[#This Row],[EG1]]*100), "")</f>
        <v>4.3163265306122405</v>
      </c>
      <c r="T1819" s="17">
        <f>IFERROR(ZACKS_Screener[[#This Row],[PE2]]/(ZACKS_Screener[[#This Row],[EG2]]*100), "")</f>
        <v>0.36567164179104467</v>
      </c>
      <c r="U1819"/>
    </row>
    <row r="1820" spans="1:21" x14ac:dyDescent="0.25">
      <c r="A1820" s="20" t="s">
        <v>4349</v>
      </c>
      <c r="B1820" s="34">
        <v>2171.88</v>
      </c>
      <c r="C1820" s="6" t="s">
        <v>4348</v>
      </c>
      <c r="D1820" s="6" t="s">
        <v>22</v>
      </c>
      <c r="E1820" s="6" t="s">
        <v>41</v>
      </c>
      <c r="F1820" s="6" t="s">
        <v>67</v>
      </c>
      <c r="G1820">
        <v>12</v>
      </c>
      <c r="H1820">
        <v>202212</v>
      </c>
      <c r="I1820" s="8">
        <v>21.81</v>
      </c>
      <c r="J1820" s="8">
        <v>-0.9</v>
      </c>
      <c r="K1820" s="8">
        <v>-0.9</v>
      </c>
      <c r="L1820" s="8">
        <v>-1.03</v>
      </c>
      <c r="M1820" s="35" t="str">
        <f>INDEX(YahooDetails[], MATCH(ZACKS_Screener[Ticker], YahooDetails[Ticker],0), 3)</f>
        <v>Healthcare</v>
      </c>
      <c r="N1820" s="6" t="str">
        <f>INDEX(YahooDetails[], MATCH(ZACKS_Screener[Ticker], YahooDetails[Ticker],0), 2)</f>
        <v>Biotechnology</v>
      </c>
      <c r="O182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</v>
      </c>
      <c r="P182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-0.14444444444444446</v>
      </c>
      <c r="Q1820" s="17">
        <f>IFERROR(ZACKS_Screener[[#This Row],[Price]]/ZACKS_Screener[[#This Row],[EPS1]], "")</f>
        <v>-24.233333333333331</v>
      </c>
      <c r="R1820" s="17">
        <f>IFERROR(ZACKS_Screener[[#This Row],[Price]]/ZACKS_Screener[[#This Row],[EPS2]], "")</f>
        <v>-21.174757281553397</v>
      </c>
      <c r="S1820" s="17" t="str">
        <f>IFERROR(ZACKS_Screener[[#This Row],[PE1]]/(ZACKS_Screener[[#This Row],[EG1]]*100), "")</f>
        <v/>
      </c>
      <c r="T1820" s="17">
        <f>IFERROR(ZACKS_Screener[[#This Row],[PE2]]/(ZACKS_Screener[[#This Row],[EG2]]*100), "")</f>
        <v>1.4659447348767733</v>
      </c>
      <c r="U1820"/>
    </row>
    <row r="1821" spans="1:21" x14ac:dyDescent="0.25">
      <c r="A1821" s="20" t="s">
        <v>3047</v>
      </c>
      <c r="B1821" s="34">
        <v>40113.919999999998</v>
      </c>
      <c r="C1821" s="6" t="s">
        <v>3046</v>
      </c>
      <c r="D1821" s="6" t="s">
        <v>13</v>
      </c>
      <c r="E1821" s="6" t="s">
        <v>223</v>
      </c>
      <c r="F1821" s="6" t="s">
        <v>1097</v>
      </c>
      <c r="G1821">
        <v>12</v>
      </c>
      <c r="H1821">
        <v>202212</v>
      </c>
      <c r="I1821" s="8">
        <v>110.96</v>
      </c>
      <c r="J1821" s="8">
        <v>29.16</v>
      </c>
      <c r="K1821" s="8">
        <v>22.2</v>
      </c>
      <c r="L1821" s="8">
        <v>14.16</v>
      </c>
      <c r="M1821" s="35" t="str">
        <f>INDEX(YahooDetails[], MATCH(ZACKS_Screener[Ticker], YahooDetails[Ticker],0), 3)</f>
        <v>Energy</v>
      </c>
      <c r="N1821" s="6" t="str">
        <f>INDEX(YahooDetails[], MATCH(ZACKS_Screener[Ticker], YahooDetails[Ticker],0), 2)</f>
        <v>Oil &amp; Gas Refining &amp; Marketing</v>
      </c>
      <c r="O182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-0.23868312757201648</v>
      </c>
      <c r="P182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-0.36216216216216213</v>
      </c>
      <c r="Q1821" s="17">
        <f>IFERROR(ZACKS_Screener[[#This Row],[Price]]/ZACKS_Screener[[#This Row],[EPS1]], "")</f>
        <v>4.9981981981981978</v>
      </c>
      <c r="R1821" s="17">
        <f>IFERROR(ZACKS_Screener[[#This Row],[Price]]/ZACKS_Screener[[#This Row],[EPS2]], "")</f>
        <v>7.8361581920903953</v>
      </c>
      <c r="S1821" s="17">
        <f>IFERROR(ZACKS_Screener[[#This Row],[PE1]]/(ZACKS_Screener[[#This Row],[EG1]]*100), "")</f>
        <v>-0.20940726933830375</v>
      </c>
      <c r="T1821" s="17">
        <f>IFERROR(ZACKS_Screener[[#This Row],[PE2]]/(ZACKS_Screener[[#This Row],[EG2]]*100), "")</f>
        <v>-0.21637153216966021</v>
      </c>
      <c r="U1821"/>
    </row>
    <row r="1822" spans="1:21" x14ac:dyDescent="0.25">
      <c r="A1822" s="20" t="s">
        <v>3049</v>
      </c>
      <c r="B1822" s="34">
        <v>4144.26</v>
      </c>
      <c r="C1822" s="6" t="s">
        <v>3048</v>
      </c>
      <c r="D1822" s="6" t="s">
        <v>22</v>
      </c>
      <c r="E1822" s="6" t="s">
        <v>37</v>
      </c>
      <c r="F1822" s="6" t="s">
        <v>2270</v>
      </c>
      <c r="G1822">
        <v>12</v>
      </c>
      <c r="H1822">
        <v>202212</v>
      </c>
      <c r="I1822" s="8">
        <v>8.16</v>
      </c>
      <c r="J1822" s="8">
        <v>1.31</v>
      </c>
      <c r="K1822" s="8">
        <v>1.17</v>
      </c>
      <c r="L1822" s="8">
        <v>1.19</v>
      </c>
      <c r="M1822" s="35" t="str">
        <f>INDEX(YahooDetails[], MATCH(ZACKS_Screener[Ticker], YahooDetails[Ticker],0), 3)</f>
        <v>Financial Services</v>
      </c>
      <c r="N1822" s="6" t="str">
        <f>INDEX(YahooDetails[], MATCH(ZACKS_Screener[Ticker], YahooDetails[Ticker],0), 2)</f>
        <v>Banks—Regional</v>
      </c>
      <c r="O182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-0.10687022900763368</v>
      </c>
      <c r="P182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1.709401709401711E-2</v>
      </c>
      <c r="Q1822" s="17">
        <f>IFERROR(ZACKS_Screener[[#This Row],[Price]]/ZACKS_Screener[[#This Row],[EPS1]], "")</f>
        <v>6.9743589743589753</v>
      </c>
      <c r="R1822" s="17">
        <f>IFERROR(ZACKS_Screener[[#This Row],[Price]]/ZACKS_Screener[[#This Row],[EPS2]], "")</f>
        <v>6.8571428571428577</v>
      </c>
      <c r="S1822" s="17">
        <f>IFERROR(ZACKS_Screener[[#This Row],[PE1]]/(ZACKS_Screener[[#This Row],[EG1]]*100), "")</f>
        <v>-0.65260073260073215</v>
      </c>
      <c r="T1822" s="17">
        <f>IFERROR(ZACKS_Screener[[#This Row],[PE2]]/(ZACKS_Screener[[#This Row],[EG2]]*100), "")</f>
        <v>4.011428571428568</v>
      </c>
      <c r="U1822"/>
    </row>
    <row r="1823" spans="1:21" x14ac:dyDescent="0.25">
      <c r="A1823" s="20" t="s">
        <v>3051</v>
      </c>
      <c r="B1823" s="34">
        <v>27766.84</v>
      </c>
      <c r="C1823" s="6" t="s">
        <v>3050</v>
      </c>
      <c r="D1823" s="6" t="s">
        <v>13</v>
      </c>
      <c r="E1823" s="6" t="s">
        <v>26</v>
      </c>
      <c r="F1823" s="6" t="s">
        <v>908</v>
      </c>
      <c r="G1823">
        <v>12</v>
      </c>
      <c r="H1823">
        <v>202212</v>
      </c>
      <c r="I1823" s="8">
        <v>208.68</v>
      </c>
      <c r="J1823" s="8">
        <v>5.1100000000000003</v>
      </c>
      <c r="K1823" s="8">
        <v>6.52</v>
      </c>
      <c r="L1823" s="8">
        <v>7.72</v>
      </c>
      <c r="M1823" s="35" t="str">
        <f>INDEX(YahooDetails[], MATCH(ZACKS_Screener[Ticker], YahooDetails[Ticker],0), 3)</f>
        <v>Basic Materials</v>
      </c>
      <c r="N1823" s="6" t="str">
        <f>INDEX(YahooDetails[], MATCH(ZACKS_Screener[Ticker], YahooDetails[Ticker],0), 2)</f>
        <v>Building Materials</v>
      </c>
      <c r="O182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0.27592954990215246</v>
      </c>
      <c r="P182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0.18404907975460127</v>
      </c>
      <c r="Q1823" s="17">
        <f>IFERROR(ZACKS_Screener[[#This Row],[Price]]/ZACKS_Screener[[#This Row],[EPS1]], "")</f>
        <v>32.00613496932516</v>
      </c>
      <c r="R1823" s="17">
        <f>IFERROR(ZACKS_Screener[[#This Row],[Price]]/ZACKS_Screener[[#This Row],[EPS2]], "")</f>
        <v>27.031088082901555</v>
      </c>
      <c r="S1823" s="17">
        <f>IFERROR(ZACKS_Screener[[#This Row],[PE1]]/(ZACKS_Screener[[#This Row],[EG1]]*100), "")</f>
        <v>1.1599386503067495</v>
      </c>
      <c r="T1823" s="17">
        <f>IFERROR(ZACKS_Screener[[#This Row],[PE2]]/(ZACKS_Screener[[#This Row],[EG2]]*100), "")</f>
        <v>1.4686891191709841</v>
      </c>
      <c r="U1823"/>
    </row>
    <row r="1824" spans="1:21" x14ac:dyDescent="0.25">
      <c r="A1824" s="20" t="s">
        <v>3053</v>
      </c>
      <c r="B1824" s="34">
        <v>5974.28</v>
      </c>
      <c r="C1824" s="6" t="s">
        <v>3052</v>
      </c>
      <c r="D1824" s="6" t="s">
        <v>13</v>
      </c>
      <c r="E1824" s="6" t="s">
        <v>18</v>
      </c>
      <c r="F1824" s="6" t="s">
        <v>2927</v>
      </c>
      <c r="G1824">
        <v>12</v>
      </c>
      <c r="H1824">
        <v>202212</v>
      </c>
      <c r="I1824" s="8">
        <v>283.73</v>
      </c>
      <c r="J1824" s="8">
        <v>13.82</v>
      </c>
      <c r="K1824" s="8">
        <v>15.7</v>
      </c>
      <c r="L1824" s="8">
        <v>17.03</v>
      </c>
      <c r="M1824" s="35" t="str">
        <f>INDEX(YahooDetails[], MATCH(ZACKS_Screener[Ticker], YahooDetails[Ticker],0), 3)</f>
        <v>Industrials</v>
      </c>
      <c r="N1824" s="6" t="str">
        <f>INDEX(YahooDetails[], MATCH(ZACKS_Screener[Ticker], YahooDetails[Ticker],0), 2)</f>
        <v>Conglomerates</v>
      </c>
      <c r="O182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0.13603473227206939</v>
      </c>
      <c r="P182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8.4713375796178464E-2</v>
      </c>
      <c r="Q1824" s="17">
        <f>IFERROR(ZACKS_Screener[[#This Row],[Price]]/ZACKS_Screener[[#This Row],[EPS1]], "")</f>
        <v>18.071974522292997</v>
      </c>
      <c r="R1824" s="17">
        <f>IFERROR(ZACKS_Screener[[#This Row],[Price]]/ZACKS_Screener[[#This Row],[EPS2]], "")</f>
        <v>16.660598943041691</v>
      </c>
      <c r="S1824" s="17">
        <f>IFERROR(ZACKS_Screener[[#This Row],[PE1]]/(ZACKS_Screener[[#This Row],[EG1]]*100), "")</f>
        <v>1.3284823824366456</v>
      </c>
      <c r="T1824" s="17">
        <f>IFERROR(ZACKS_Screener[[#This Row],[PE2]]/(ZACKS_Screener[[#This Row],[EG2]]*100), "")</f>
        <v>1.9667022812462718</v>
      </c>
      <c r="U1824"/>
    </row>
    <row r="1825" spans="1:21" x14ac:dyDescent="0.25">
      <c r="A1825" s="20" t="s">
        <v>3055</v>
      </c>
      <c r="B1825" s="34">
        <v>60800.639999999999</v>
      </c>
      <c r="C1825" s="6" t="s">
        <v>3054</v>
      </c>
      <c r="D1825" s="6" t="s">
        <v>13</v>
      </c>
      <c r="E1825" s="6" t="s">
        <v>14</v>
      </c>
      <c r="F1825" s="6" t="s">
        <v>95</v>
      </c>
      <c r="G1825">
        <v>1</v>
      </c>
      <c r="H1825">
        <v>202301</v>
      </c>
      <c r="I1825" s="8">
        <v>141.28</v>
      </c>
      <c r="J1825" s="8">
        <v>6.53</v>
      </c>
      <c r="K1825" s="8">
        <v>6.83</v>
      </c>
      <c r="L1825" s="8">
        <v>7.53</v>
      </c>
      <c r="M1825" s="35" t="str">
        <f>INDEX(YahooDetails[], MATCH(ZACKS_Screener[Ticker], YahooDetails[Ticker],0), 3)</f>
        <v>Technology</v>
      </c>
      <c r="N1825" s="6" t="str">
        <f>INDEX(YahooDetails[], MATCH(ZACKS_Screener[Ticker], YahooDetails[Ticker],0), 2)</f>
        <v>Software—Infrastructure</v>
      </c>
      <c r="O182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4.5941807044410386E-2</v>
      </c>
      <c r="P182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0.10248901903367499</v>
      </c>
      <c r="Q1825" s="17">
        <f>IFERROR(ZACKS_Screener[[#This Row],[Price]]/ZACKS_Screener[[#This Row],[EPS1]], "")</f>
        <v>20.685212298682284</v>
      </c>
      <c r="R1825" s="17">
        <f>IFERROR(ZACKS_Screener[[#This Row],[Price]]/ZACKS_Screener[[#This Row],[EPS2]], "")</f>
        <v>18.762284196547146</v>
      </c>
      <c r="S1825" s="17">
        <f>IFERROR(ZACKS_Screener[[#This Row],[PE1]]/(ZACKS_Screener[[#This Row],[EG1]]*100), "")</f>
        <v>4.5024812103465131</v>
      </c>
      <c r="T1825" s="17">
        <f>IFERROR(ZACKS_Screener[[#This Row],[PE2]]/(ZACKS_Screener[[#This Row],[EG2]]*100), "")</f>
        <v>1.8306628723202423</v>
      </c>
      <c r="U1825"/>
    </row>
    <row r="1826" spans="1:21" x14ac:dyDescent="0.25">
      <c r="A1826" s="20" t="s">
        <v>4354</v>
      </c>
      <c r="B1826" s="34">
        <v>2983.74</v>
      </c>
      <c r="C1826" s="6" t="s">
        <v>3268</v>
      </c>
      <c r="D1826" s="6" t="s">
        <v>13</v>
      </c>
      <c r="E1826" s="6" t="s">
        <v>37</v>
      </c>
      <c r="F1826" s="6" t="s">
        <v>250</v>
      </c>
      <c r="G1826">
        <v>12</v>
      </c>
      <c r="H1826">
        <v>202212</v>
      </c>
      <c r="I1826" s="8">
        <v>15.55</v>
      </c>
      <c r="J1826" s="8">
        <v>3.15</v>
      </c>
      <c r="K1826" s="8">
        <v>2.5099999999999998</v>
      </c>
      <c r="L1826" s="8">
        <v>2.4300000000000002</v>
      </c>
      <c r="M1826" s="35" t="str">
        <f>INDEX(YahooDetails[], MATCH(ZACKS_Screener[Ticker], YahooDetails[Ticker],0), 3)</f>
        <v>Real Estate</v>
      </c>
      <c r="N1826" s="6" t="str">
        <f>INDEX(YahooDetails[], MATCH(ZACKS_Screener[Ticker], YahooDetails[Ticker],0), 2)</f>
        <v>REIT—Office</v>
      </c>
      <c r="O182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-0.20317460317460323</v>
      </c>
      <c r="P182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-3.1872509960159216E-2</v>
      </c>
      <c r="Q1826" s="17">
        <f>IFERROR(ZACKS_Screener[[#This Row],[Price]]/ZACKS_Screener[[#This Row],[EPS1]], "")</f>
        <v>6.1952191235059768</v>
      </c>
      <c r="R1826" s="17">
        <f>IFERROR(ZACKS_Screener[[#This Row],[Price]]/ZACKS_Screener[[#This Row],[EPS2]], "")</f>
        <v>6.3991769547325106</v>
      </c>
      <c r="S1826" s="17">
        <f>IFERROR(ZACKS_Screener[[#This Row],[PE1]]/(ZACKS_Screener[[#This Row],[EG1]]*100), "")</f>
        <v>-0.30492094123505969</v>
      </c>
      <c r="T1826" s="17">
        <f>IFERROR(ZACKS_Screener[[#This Row],[PE2]]/(ZACKS_Screener[[#This Row],[EG2]]*100), "")</f>
        <v>-2.0077417695473345</v>
      </c>
      <c r="U1826"/>
    </row>
    <row r="1827" spans="1:21" x14ac:dyDescent="0.25">
      <c r="A1827" s="20" t="s">
        <v>3057</v>
      </c>
      <c r="B1827" s="34">
        <v>4073.24</v>
      </c>
      <c r="C1827" s="6" t="s">
        <v>3056</v>
      </c>
      <c r="D1827" s="6" t="s">
        <v>22</v>
      </c>
      <c r="E1827" s="6" t="s">
        <v>223</v>
      </c>
      <c r="F1827" s="6" t="s">
        <v>270</v>
      </c>
      <c r="G1827">
        <v>12</v>
      </c>
      <c r="H1827">
        <v>202212</v>
      </c>
      <c r="I1827" s="8">
        <v>24.93</v>
      </c>
      <c r="J1827" s="8">
        <v>1.92</v>
      </c>
      <c r="K1827" s="8">
        <v>1.3</v>
      </c>
      <c r="L1827" s="8">
        <v>1.52</v>
      </c>
      <c r="M1827" s="35" t="str">
        <f>INDEX(YahooDetails[], MATCH(ZACKS_Screener[Ticker], YahooDetails[Ticker],0), 3)</f>
        <v>Energy</v>
      </c>
      <c r="N1827" s="6" t="str">
        <f>INDEX(YahooDetails[], MATCH(ZACKS_Screener[Ticker], YahooDetails[Ticker],0), 2)</f>
        <v>Oil &amp; Gas Midstream</v>
      </c>
      <c r="O182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-0.32291666666666663</v>
      </c>
      <c r="P182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0.16923076923076921</v>
      </c>
      <c r="Q1827" s="17">
        <f>IFERROR(ZACKS_Screener[[#This Row],[Price]]/ZACKS_Screener[[#This Row],[EPS1]], "")</f>
        <v>19.176923076923075</v>
      </c>
      <c r="R1827" s="17">
        <f>IFERROR(ZACKS_Screener[[#This Row],[Price]]/ZACKS_Screener[[#This Row],[EPS2]], "")</f>
        <v>16.401315789473685</v>
      </c>
      <c r="S1827" s="17">
        <f>IFERROR(ZACKS_Screener[[#This Row],[PE1]]/(ZACKS_Screener[[#This Row],[EG1]]*100), "")</f>
        <v>-0.59386600496277908</v>
      </c>
      <c r="T1827" s="17">
        <f>IFERROR(ZACKS_Screener[[#This Row],[PE2]]/(ZACKS_Screener[[#This Row],[EG2]]*100), "")</f>
        <v>0.9691686602870816</v>
      </c>
      <c r="U1827"/>
    </row>
    <row r="1828" spans="1:21" x14ac:dyDescent="0.25">
      <c r="A1828" s="20" t="s">
        <v>3058</v>
      </c>
      <c r="B1828" s="34">
        <v>31911.9</v>
      </c>
      <c r="C1828" s="6" t="s">
        <v>90</v>
      </c>
      <c r="D1828" s="6" t="s">
        <v>13</v>
      </c>
      <c r="E1828" s="6" t="s">
        <v>37</v>
      </c>
      <c r="F1828" s="6" t="s">
        <v>92</v>
      </c>
      <c r="G1828">
        <v>12</v>
      </c>
      <c r="H1828">
        <v>202212</v>
      </c>
      <c r="I1828" s="8">
        <v>82.93</v>
      </c>
      <c r="J1828" s="8"/>
      <c r="M1828" s="35" t="str">
        <f>INDEX(YahooDetails[], MATCH(ZACKS_Screener[Ticker], YahooDetails[Ticker],0), 3)</f>
        <v/>
      </c>
      <c r="N1828" s="6" t="str">
        <f>INDEX(YahooDetails[], MATCH(ZACKS_Screener[Ticker], YahooDetails[Ticker],0), 2)</f>
        <v/>
      </c>
      <c r="O1828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828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828" s="17" t="str">
        <f>IFERROR(ZACKS_Screener[[#This Row],[Price]]/ZACKS_Screener[[#This Row],[EPS1]], "")</f>
        <v/>
      </c>
      <c r="R1828" s="17" t="str">
        <f>IFERROR(ZACKS_Screener[[#This Row],[Price]]/ZACKS_Screener[[#This Row],[EPS2]], "")</f>
        <v/>
      </c>
      <c r="S1828" s="17" t="str">
        <f>IFERROR(ZACKS_Screener[[#This Row],[PE1]]/(ZACKS_Screener[[#This Row],[EG1]]*100), "")</f>
        <v/>
      </c>
      <c r="T1828" s="17" t="str">
        <f>IFERROR(ZACKS_Screener[[#This Row],[PE2]]/(ZACKS_Screener[[#This Row],[EG2]]*100), "")</f>
        <v/>
      </c>
      <c r="U1828"/>
    </row>
    <row r="1829" spans="1:21" x14ac:dyDescent="0.25">
      <c r="A1829" s="20" t="s">
        <v>3060</v>
      </c>
      <c r="B1829" s="34">
        <v>4881.75</v>
      </c>
      <c r="C1829" s="6" t="s">
        <v>3059</v>
      </c>
      <c r="D1829" s="6" t="s">
        <v>13</v>
      </c>
      <c r="E1829" s="6" t="s">
        <v>85</v>
      </c>
      <c r="F1829" s="6" t="s">
        <v>286</v>
      </c>
      <c r="G1829">
        <v>12</v>
      </c>
      <c r="H1829">
        <v>202212</v>
      </c>
      <c r="I1829" s="8">
        <v>31.37</v>
      </c>
      <c r="J1829" s="8">
        <v>3.08</v>
      </c>
      <c r="K1829" s="8">
        <v>2.86</v>
      </c>
      <c r="L1829" s="8">
        <v>3.06</v>
      </c>
      <c r="M1829" s="35" t="str">
        <f>INDEX(YahooDetails[], MATCH(ZACKS_Screener[Ticker], YahooDetails[Ticker],0), 3)</f>
        <v>Technology</v>
      </c>
      <c r="N1829" s="6" t="str">
        <f>INDEX(YahooDetails[], MATCH(ZACKS_Screener[Ticker], YahooDetails[Ticker],0), 2)</f>
        <v>Scientific &amp; Technical Instruments</v>
      </c>
      <c r="O182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-7.1428571428571494E-2</v>
      </c>
      <c r="P182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6.9930069930069991E-2</v>
      </c>
      <c r="Q1829" s="17">
        <f>IFERROR(ZACKS_Screener[[#This Row],[Price]]/ZACKS_Screener[[#This Row],[EPS1]], "")</f>
        <v>10.96853146853147</v>
      </c>
      <c r="R1829" s="17">
        <f>IFERROR(ZACKS_Screener[[#This Row],[Price]]/ZACKS_Screener[[#This Row],[EPS2]], "")</f>
        <v>10.251633986928105</v>
      </c>
      <c r="S1829" s="17">
        <f>IFERROR(ZACKS_Screener[[#This Row],[PE1]]/(ZACKS_Screener[[#This Row],[EG1]]*100), "")</f>
        <v>-1.5355944055944044</v>
      </c>
      <c r="T1829" s="17">
        <f>IFERROR(ZACKS_Screener[[#This Row],[PE2]]/(ZACKS_Screener[[#This Row],[EG2]]*100), "")</f>
        <v>1.4659836601307179</v>
      </c>
      <c r="U1829"/>
    </row>
    <row r="1830" spans="1:21" x14ac:dyDescent="0.25">
      <c r="A1830" s="20" t="s">
        <v>3062</v>
      </c>
      <c r="B1830" s="34">
        <v>25185.62</v>
      </c>
      <c r="C1830" s="6" t="s">
        <v>3061</v>
      </c>
      <c r="D1830" s="6" t="s">
        <v>22</v>
      </c>
      <c r="E1830" s="6" t="s">
        <v>14</v>
      </c>
      <c r="F1830" s="6" t="s">
        <v>253</v>
      </c>
      <c r="G1830">
        <v>3</v>
      </c>
      <c r="H1830">
        <v>202303</v>
      </c>
      <c r="I1830" s="8">
        <v>9.33</v>
      </c>
      <c r="J1830" s="8">
        <v>1.36</v>
      </c>
      <c r="K1830" s="8">
        <v>0.89</v>
      </c>
      <c r="L1830" s="8">
        <v>1.03</v>
      </c>
      <c r="M1830" s="35" t="str">
        <f>INDEX(YahooDetails[], MATCH(ZACKS_Screener[Ticker], YahooDetails[Ticker],0), 3)</f>
        <v>Communication Services</v>
      </c>
      <c r="N1830" s="6" t="str">
        <f>INDEX(YahooDetails[], MATCH(ZACKS_Screener[Ticker], YahooDetails[Ticker],0), 2)</f>
        <v>Telecom Services</v>
      </c>
      <c r="O183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-0.3455882352941177</v>
      </c>
      <c r="P183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0.15730337078651688</v>
      </c>
      <c r="Q1830" s="17">
        <f>IFERROR(ZACKS_Screener[[#This Row],[Price]]/ZACKS_Screener[[#This Row],[EPS1]], "")</f>
        <v>10.48314606741573</v>
      </c>
      <c r="R1830" s="17">
        <f>IFERROR(ZACKS_Screener[[#This Row],[Price]]/ZACKS_Screener[[#This Row],[EPS2]], "")</f>
        <v>9.0582524271844651</v>
      </c>
      <c r="S1830" s="17">
        <f>IFERROR(ZACKS_Screener[[#This Row],[PE1]]/(ZACKS_Screener[[#This Row],[EG1]]*100), "")</f>
        <v>-0.30334209897202957</v>
      </c>
      <c r="T1830" s="17">
        <f>IFERROR(ZACKS_Screener[[#This Row],[PE2]]/(ZACKS_Screener[[#This Row],[EG2]]*100), "")</f>
        <v>0.5758460471567266</v>
      </c>
      <c r="U1830"/>
    </row>
    <row r="1831" spans="1:21" x14ac:dyDescent="0.25">
      <c r="A1831" s="20" t="s">
        <v>3064</v>
      </c>
      <c r="B1831" s="34">
        <v>7022.4</v>
      </c>
      <c r="C1831" s="6" t="s">
        <v>3063</v>
      </c>
      <c r="D1831" s="6" t="s">
        <v>13</v>
      </c>
      <c r="E1831" s="6" t="s">
        <v>37</v>
      </c>
      <c r="F1831" s="6" t="s">
        <v>127</v>
      </c>
      <c r="G1831">
        <v>12</v>
      </c>
      <c r="H1831">
        <v>202212</v>
      </c>
      <c r="I1831" s="8">
        <v>71.459999999999994</v>
      </c>
      <c r="J1831" s="8">
        <v>7.58</v>
      </c>
      <c r="K1831" s="8">
        <v>7.88</v>
      </c>
      <c r="L1831" s="8">
        <v>9.16</v>
      </c>
      <c r="M1831" s="35" t="str">
        <f>INDEX(YahooDetails[], MATCH(ZACKS_Screener[Ticker], YahooDetails[Ticker],0), 3)</f>
        <v>Financial Services</v>
      </c>
      <c r="N1831" s="6" t="str">
        <f>INDEX(YahooDetails[], MATCH(ZACKS_Screener[Ticker], YahooDetails[Ticker],0), 2)</f>
        <v>Financial Conglomerates</v>
      </c>
      <c r="O183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3.9577836411609474E-2</v>
      </c>
      <c r="P183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0.1624365482233503</v>
      </c>
      <c r="Q1831" s="17">
        <f>IFERROR(ZACKS_Screener[[#This Row],[Price]]/ZACKS_Screener[[#This Row],[EPS1]], "")</f>
        <v>9.0685279187817258</v>
      </c>
      <c r="R1831" s="17">
        <f>IFERROR(ZACKS_Screener[[#This Row],[Price]]/ZACKS_Screener[[#This Row],[EPS2]], "")</f>
        <v>7.8013100436681215</v>
      </c>
      <c r="S1831" s="17">
        <f>IFERROR(ZACKS_Screener[[#This Row],[PE1]]/(ZACKS_Screener[[#This Row],[EG1]]*100), "")</f>
        <v>2.291314720812184</v>
      </c>
      <c r="T1831" s="17">
        <f>IFERROR(ZACKS_Screener[[#This Row],[PE2]]/(ZACKS_Screener[[#This Row],[EG2]]*100), "")</f>
        <v>0.48026814956331854</v>
      </c>
      <c r="U1831"/>
    </row>
    <row r="1832" spans="1:21" x14ac:dyDescent="0.25">
      <c r="A1832" s="20" t="s">
        <v>4357</v>
      </c>
      <c r="B1832" s="34">
        <v>2867.89</v>
      </c>
      <c r="C1832" s="6" t="s">
        <v>4356</v>
      </c>
      <c r="D1832" s="6" t="s">
        <v>22</v>
      </c>
      <c r="E1832" s="6" t="s">
        <v>14</v>
      </c>
      <c r="F1832" s="6" t="s">
        <v>2451</v>
      </c>
      <c r="G1832">
        <v>12</v>
      </c>
      <c r="H1832">
        <v>202212</v>
      </c>
      <c r="I1832" s="8">
        <v>26.14</v>
      </c>
      <c r="J1832" s="8">
        <v>0.18</v>
      </c>
      <c r="K1832" s="8">
        <v>0.32</v>
      </c>
      <c r="L1832" s="8">
        <v>0.37</v>
      </c>
      <c r="M1832" s="35" t="str">
        <f>INDEX(YahooDetails[], MATCH(ZACKS_Screener[Ticker], YahooDetails[Ticker],0), 3)</f>
        <v>Technology</v>
      </c>
      <c r="N1832" s="6" t="str">
        <f>INDEX(YahooDetails[], MATCH(ZACKS_Screener[Ticker], YahooDetails[Ticker],0), 2)</f>
        <v>Software—Infrastructure</v>
      </c>
      <c r="O183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0.7777777777777779</v>
      </c>
      <c r="P183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0.15624999999999997</v>
      </c>
      <c r="Q1832" s="17">
        <f>IFERROR(ZACKS_Screener[[#This Row],[Price]]/ZACKS_Screener[[#This Row],[EPS1]], "")</f>
        <v>81.6875</v>
      </c>
      <c r="R1832" s="17">
        <f>IFERROR(ZACKS_Screener[[#This Row],[Price]]/ZACKS_Screener[[#This Row],[EPS2]], "")</f>
        <v>70.648648648648646</v>
      </c>
      <c r="S1832" s="17">
        <f>IFERROR(ZACKS_Screener[[#This Row],[PE1]]/(ZACKS_Screener[[#This Row],[EG1]]*100), "")</f>
        <v>1.050267857142857</v>
      </c>
      <c r="T1832" s="17">
        <f>IFERROR(ZACKS_Screener[[#This Row],[PE2]]/(ZACKS_Screener[[#This Row],[EG2]]*100), "")</f>
        <v>4.521513513513514</v>
      </c>
      <c r="U1832"/>
    </row>
    <row r="1833" spans="1:21" x14ac:dyDescent="0.25">
      <c r="A1833" s="20" t="s">
        <v>4359</v>
      </c>
      <c r="B1833" s="34">
        <v>2357.2399999999998</v>
      </c>
      <c r="C1833" s="6" t="s">
        <v>4358</v>
      </c>
      <c r="D1833" s="6" t="s">
        <v>22</v>
      </c>
      <c r="E1833" s="6" t="s">
        <v>14</v>
      </c>
      <c r="F1833" s="6" t="s">
        <v>95</v>
      </c>
      <c r="G1833">
        <v>1</v>
      </c>
      <c r="H1833">
        <v>202301</v>
      </c>
      <c r="I1833" s="8">
        <v>36.659999999999997</v>
      </c>
      <c r="J1833" s="8">
        <v>2.52</v>
      </c>
      <c r="K1833" s="8">
        <v>2.65</v>
      </c>
      <c r="L1833" s="8">
        <v>2.95</v>
      </c>
      <c r="M1833" s="35" t="str">
        <f>INDEX(YahooDetails[], MATCH(ZACKS_Screener[Ticker], YahooDetails[Ticker],0), 3)</f>
        <v>Technology</v>
      </c>
      <c r="N1833" s="6" t="str">
        <f>INDEX(YahooDetails[], MATCH(ZACKS_Screener[Ticker], YahooDetails[Ticker],0), 2)</f>
        <v>Software—Infrastructure</v>
      </c>
      <c r="O183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5.1587301587301543E-2</v>
      </c>
      <c r="P183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0.11320754716981142</v>
      </c>
      <c r="Q1833" s="17">
        <f>IFERROR(ZACKS_Screener[[#This Row],[Price]]/ZACKS_Screener[[#This Row],[EPS1]], "")</f>
        <v>13.833962264150943</v>
      </c>
      <c r="R1833" s="17">
        <f>IFERROR(ZACKS_Screener[[#This Row],[Price]]/ZACKS_Screener[[#This Row],[EPS2]], "")</f>
        <v>12.427118644067795</v>
      </c>
      <c r="S1833" s="17">
        <f>IFERROR(ZACKS_Screener[[#This Row],[PE1]]/(ZACKS_Screener[[#This Row],[EG1]]*100), "")</f>
        <v>2.6816603773584924</v>
      </c>
      <c r="T1833" s="17">
        <f>IFERROR(ZACKS_Screener[[#This Row],[PE2]]/(ZACKS_Screener[[#This Row],[EG2]]*100), "")</f>
        <v>1.0977288135593208</v>
      </c>
      <c r="U1833"/>
    </row>
    <row r="1834" spans="1:21" x14ac:dyDescent="0.25">
      <c r="A1834" s="20" t="s">
        <v>4361</v>
      </c>
      <c r="B1834" s="34">
        <v>2857.44</v>
      </c>
      <c r="C1834" s="6" t="s">
        <v>4360</v>
      </c>
      <c r="D1834" s="6" t="s">
        <v>22</v>
      </c>
      <c r="E1834" s="6" t="s">
        <v>18</v>
      </c>
      <c r="F1834" s="6" t="s">
        <v>115</v>
      </c>
      <c r="G1834">
        <v>12</v>
      </c>
      <c r="H1834">
        <v>202212</v>
      </c>
      <c r="I1834" s="8">
        <v>19</v>
      </c>
      <c r="J1834" s="8">
        <v>1.02</v>
      </c>
      <c r="K1834" s="8">
        <v>1.07</v>
      </c>
      <c r="L1834" s="8">
        <v>1.21</v>
      </c>
      <c r="M1834" s="35" t="str">
        <f>INDEX(YahooDetails[], MATCH(ZACKS_Screener[Ticker], YahooDetails[Ticker],0), 3)</f>
        <v>Industrials</v>
      </c>
      <c r="N1834" s="6" t="str">
        <f>INDEX(YahooDetails[], MATCH(ZACKS_Screener[Ticker], YahooDetails[Ticker],0), 2)</f>
        <v>Infrastructure Operations</v>
      </c>
      <c r="O183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4.9019607843137296E-2</v>
      </c>
      <c r="P183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0.13084112149532701</v>
      </c>
      <c r="Q1834" s="17">
        <f>IFERROR(ZACKS_Screener[[#This Row],[Price]]/ZACKS_Screener[[#This Row],[EPS1]], "")</f>
        <v>17.75700934579439</v>
      </c>
      <c r="R1834" s="17">
        <f>IFERROR(ZACKS_Screener[[#This Row],[Price]]/ZACKS_Screener[[#This Row],[EPS2]], "")</f>
        <v>15.702479338842975</v>
      </c>
      <c r="S1834" s="17">
        <f>IFERROR(ZACKS_Screener[[#This Row],[PE1]]/(ZACKS_Screener[[#This Row],[EG1]]*100), "")</f>
        <v>3.6224299065420529</v>
      </c>
      <c r="T1834" s="17">
        <f>IFERROR(ZACKS_Screener[[#This Row],[PE2]]/(ZACKS_Screener[[#This Row],[EG2]]*100), "")</f>
        <v>1.2001180637544284</v>
      </c>
      <c r="U1834"/>
    </row>
    <row r="1835" spans="1:21" x14ac:dyDescent="0.25">
      <c r="A1835" s="20" t="s">
        <v>3066</v>
      </c>
      <c r="B1835" s="34">
        <v>32718.46</v>
      </c>
      <c r="C1835" s="6" t="s">
        <v>3065</v>
      </c>
      <c r="D1835" s="6" t="s">
        <v>22</v>
      </c>
      <c r="E1835" s="6" t="s">
        <v>85</v>
      </c>
      <c r="F1835" s="6" t="s">
        <v>507</v>
      </c>
      <c r="G1835">
        <v>12</v>
      </c>
      <c r="H1835">
        <v>202212</v>
      </c>
      <c r="I1835" s="8">
        <v>225.97</v>
      </c>
      <c r="J1835" s="8">
        <v>5.01</v>
      </c>
      <c r="K1835" s="8">
        <v>5.51</v>
      </c>
      <c r="L1835" s="8">
        <v>6.4</v>
      </c>
      <c r="M1835" s="35" t="str">
        <f>INDEX(YahooDetails[], MATCH(ZACKS_Screener[Ticker], YahooDetails[Ticker],0), 3)</f>
        <v>Industrials</v>
      </c>
      <c r="N1835" s="6" t="str">
        <f>INDEX(YahooDetails[], MATCH(ZACKS_Screener[Ticker], YahooDetails[Ticker],0), 2)</f>
        <v>Consulting Services</v>
      </c>
      <c r="O183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9.9800399201596807E-2</v>
      </c>
      <c r="P183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0.16152450090744114</v>
      </c>
      <c r="Q1835" s="17">
        <f>IFERROR(ZACKS_Screener[[#This Row],[Price]]/ZACKS_Screener[[#This Row],[EPS1]], "")</f>
        <v>41.010889292196012</v>
      </c>
      <c r="R1835" s="17">
        <f>IFERROR(ZACKS_Screener[[#This Row],[Price]]/ZACKS_Screener[[#This Row],[EPS2]], "")</f>
        <v>35.307812499999997</v>
      </c>
      <c r="S1835" s="17">
        <f>IFERROR(ZACKS_Screener[[#This Row],[PE1]]/(ZACKS_Screener[[#This Row],[EG1]]*100), "")</f>
        <v>4.1092911070780405</v>
      </c>
      <c r="T1835" s="17">
        <f>IFERROR(ZACKS_Screener[[#This Row],[PE2]]/(ZACKS_Screener[[#This Row],[EG2]]*100), "")</f>
        <v>2.1859106390449421</v>
      </c>
      <c r="U1835"/>
    </row>
    <row r="1836" spans="1:21" x14ac:dyDescent="0.25">
      <c r="A1836" s="20" t="s">
        <v>3068</v>
      </c>
      <c r="B1836" s="34">
        <v>23077.13</v>
      </c>
      <c r="C1836" s="6" t="s">
        <v>3067</v>
      </c>
      <c r="D1836" s="6" t="s">
        <v>22</v>
      </c>
      <c r="E1836" s="6" t="s">
        <v>14</v>
      </c>
      <c r="F1836" s="6" t="s">
        <v>1376</v>
      </c>
      <c r="G1836">
        <v>12</v>
      </c>
      <c r="H1836">
        <v>202212</v>
      </c>
      <c r="I1836" s="8">
        <v>221.69</v>
      </c>
      <c r="J1836" s="8">
        <v>6.24</v>
      </c>
      <c r="K1836" s="8">
        <v>6.92</v>
      </c>
      <c r="L1836" s="8">
        <v>7.68</v>
      </c>
      <c r="M1836" s="35" t="str">
        <f>INDEX(YahooDetails[], MATCH(ZACKS_Screener[Ticker], YahooDetails[Ticker],0), 3)</f>
        <v>Technology</v>
      </c>
      <c r="N1836" s="6" t="str">
        <f>INDEX(YahooDetails[], MATCH(ZACKS_Screener[Ticker], YahooDetails[Ticker],0), 2)</f>
        <v>Software—Infrastructure</v>
      </c>
      <c r="O183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0.10897435897435892</v>
      </c>
      <c r="P183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0.1098265895953757</v>
      </c>
      <c r="Q1836" s="17">
        <f>IFERROR(ZACKS_Screener[[#This Row],[Price]]/ZACKS_Screener[[#This Row],[EPS1]], "")</f>
        <v>32.036127167630056</v>
      </c>
      <c r="R1836" s="17">
        <f>IFERROR(ZACKS_Screener[[#This Row],[Price]]/ZACKS_Screener[[#This Row],[EPS2]], "")</f>
        <v>28.865885416666668</v>
      </c>
      <c r="S1836" s="17">
        <f>IFERROR(ZACKS_Screener[[#This Row],[PE1]]/(ZACKS_Screener[[#This Row],[EG1]]*100), "")</f>
        <v>2.9397857871472302</v>
      </c>
      <c r="T1836" s="17">
        <f>IFERROR(ZACKS_Screener[[#This Row],[PE2]]/(ZACKS_Screener[[#This Row],[EG2]]*100), "")</f>
        <v>2.6283148300438604</v>
      </c>
      <c r="U1836"/>
    </row>
    <row r="1837" spans="1:21" x14ac:dyDescent="0.25">
      <c r="A1837" s="20" t="s">
        <v>3070</v>
      </c>
      <c r="B1837" s="34">
        <v>8863.0400000000009</v>
      </c>
      <c r="C1837" s="6" t="s">
        <v>3069</v>
      </c>
      <c r="D1837" s="6" t="s">
        <v>13</v>
      </c>
      <c r="E1837" s="6" t="s">
        <v>14</v>
      </c>
      <c r="F1837" s="6" t="s">
        <v>163</v>
      </c>
      <c r="G1837">
        <v>12</v>
      </c>
      <c r="H1837">
        <v>202212</v>
      </c>
      <c r="I1837" s="8">
        <v>23.34</v>
      </c>
      <c r="J1837" s="8">
        <v>0.53</v>
      </c>
      <c r="K1837" s="8">
        <v>1.24</v>
      </c>
      <c r="L1837" s="8">
        <v>1.44</v>
      </c>
      <c r="M1837" s="35" t="str">
        <f>INDEX(YahooDetails[], MATCH(ZACKS_Screener[Ticker], YahooDetails[Ticker],0), 3)</f>
        <v>Industrials</v>
      </c>
      <c r="N1837" s="6" t="str">
        <f>INDEX(YahooDetails[], MATCH(ZACKS_Screener[Ticker], YahooDetails[Ticker],0), 2)</f>
        <v>Electrical Equipment &amp; Parts</v>
      </c>
      <c r="O183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1.3396226415094339</v>
      </c>
      <c r="P183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0.16129032258064513</v>
      </c>
      <c r="Q1837" s="17">
        <f>IFERROR(ZACKS_Screener[[#This Row],[Price]]/ZACKS_Screener[[#This Row],[EPS1]], "")</f>
        <v>18.822580645161292</v>
      </c>
      <c r="R1837" s="17">
        <f>IFERROR(ZACKS_Screener[[#This Row],[Price]]/ZACKS_Screener[[#This Row],[EPS2]], "")</f>
        <v>16.208333333333332</v>
      </c>
      <c r="S1837" s="17">
        <f>IFERROR(ZACKS_Screener[[#This Row],[PE1]]/(ZACKS_Screener[[#This Row],[EG1]]*100), "")</f>
        <v>0.14050658791458431</v>
      </c>
      <c r="T1837" s="17">
        <f>IFERROR(ZACKS_Screener[[#This Row],[PE2]]/(ZACKS_Screener[[#This Row],[EG2]]*100), "")</f>
        <v>1.0049166666666669</v>
      </c>
      <c r="U1837"/>
    </row>
    <row r="1838" spans="1:21" x14ac:dyDescent="0.25">
      <c r="A1838" s="20" t="s">
        <v>3072</v>
      </c>
      <c r="B1838" s="34">
        <v>88260.36</v>
      </c>
      <c r="C1838" s="6" t="s">
        <v>3071</v>
      </c>
      <c r="D1838" s="6" t="s">
        <v>22</v>
      </c>
      <c r="E1838" s="6" t="s">
        <v>41</v>
      </c>
      <c r="F1838" s="6" t="s">
        <v>67</v>
      </c>
      <c r="G1838">
        <v>12</v>
      </c>
      <c r="H1838">
        <v>202212</v>
      </c>
      <c r="I1838" s="8">
        <v>342.69</v>
      </c>
      <c r="J1838" s="8">
        <v>14.88</v>
      </c>
      <c r="K1838" s="8">
        <v>14.48</v>
      </c>
      <c r="L1838" s="8">
        <v>15.64</v>
      </c>
      <c r="M1838" s="35" t="str">
        <f>INDEX(YahooDetails[], MATCH(ZACKS_Screener[Ticker], YahooDetails[Ticker],0), 3)</f>
        <v>Healthcare</v>
      </c>
      <c r="N1838" s="6" t="str">
        <f>INDEX(YahooDetails[], MATCH(ZACKS_Screener[Ticker], YahooDetails[Ticker],0), 2)</f>
        <v>Biotechnology</v>
      </c>
      <c r="O183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-2.6881720430107548E-2</v>
      </c>
      <c r="P183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8.0110497237569064E-2</v>
      </c>
      <c r="Q1838" s="17">
        <f>IFERROR(ZACKS_Screener[[#This Row],[Price]]/ZACKS_Screener[[#This Row],[EPS1]], "")</f>
        <v>23.666436464088395</v>
      </c>
      <c r="R1838" s="17">
        <f>IFERROR(ZACKS_Screener[[#This Row],[Price]]/ZACKS_Screener[[#This Row],[EPS2]], "")</f>
        <v>21.911125319693095</v>
      </c>
      <c r="S1838" s="17">
        <f>IFERROR(ZACKS_Screener[[#This Row],[PE1]]/(ZACKS_Screener[[#This Row],[EG1]]*100), "")</f>
        <v>-8.8039143646408764</v>
      </c>
      <c r="T1838" s="17">
        <f>IFERROR(ZACKS_Screener[[#This Row],[PE2]]/(ZACKS_Screener[[#This Row],[EG2]]*100), "")</f>
        <v>2.7351128847341033</v>
      </c>
      <c r="U1838"/>
    </row>
    <row r="1839" spans="1:21" x14ac:dyDescent="0.25">
      <c r="A1839" s="20" t="s">
        <v>3074</v>
      </c>
      <c r="B1839" s="34">
        <v>3041.12</v>
      </c>
      <c r="C1839" s="6" t="s">
        <v>3073</v>
      </c>
      <c r="D1839" s="6" t="s">
        <v>22</v>
      </c>
      <c r="E1839" s="6" t="s">
        <v>14</v>
      </c>
      <c r="F1839" s="6" t="s">
        <v>1129</v>
      </c>
      <c r="G1839">
        <v>3</v>
      </c>
      <c r="H1839">
        <v>202303</v>
      </c>
      <c r="I1839" s="8">
        <v>39.54</v>
      </c>
      <c r="J1839" s="8">
        <v>-2.87</v>
      </c>
      <c r="K1839" s="8">
        <v>1.1100000000000001</v>
      </c>
      <c r="L1839" s="8">
        <v>1.44</v>
      </c>
      <c r="M1839" s="35" t="str">
        <f>INDEX(YahooDetails[], MATCH(ZACKS_Screener[Ticker], YahooDetails[Ticker],0), 3)</f>
        <v>Technology</v>
      </c>
      <c r="N1839" s="6" t="str">
        <f>INDEX(YahooDetails[], MATCH(ZACKS_Screener[Ticker], YahooDetails[Ticker],0), 2)</f>
        <v>Communication Equipment</v>
      </c>
      <c r="O183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83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0.29729729729729715</v>
      </c>
      <c r="Q1839" s="17">
        <f>IFERROR(ZACKS_Screener[[#This Row],[Price]]/ZACKS_Screener[[#This Row],[EPS1]], "")</f>
        <v>35.621621621621621</v>
      </c>
      <c r="R1839" s="17">
        <f>IFERROR(ZACKS_Screener[[#This Row],[Price]]/ZACKS_Screener[[#This Row],[EPS2]], "")</f>
        <v>27.458333333333332</v>
      </c>
      <c r="S1839" s="17">
        <f>IFERROR(ZACKS_Screener[[#This Row],[PE1]]/(ZACKS_Screener[[#This Row],[EG1]]*100), "")</f>
        <v>0.35621621621621619</v>
      </c>
      <c r="T1839" s="17">
        <f>IFERROR(ZACKS_Screener[[#This Row],[PE2]]/(ZACKS_Screener[[#This Row],[EG2]]*100), "")</f>
        <v>0.92359848484848528</v>
      </c>
      <c r="U1839"/>
    </row>
    <row r="1840" spans="1:21" x14ac:dyDescent="0.25">
      <c r="A1840" s="20" t="s">
        <v>3076</v>
      </c>
      <c r="B1840" s="34">
        <v>3913.89</v>
      </c>
      <c r="C1840" s="6" t="s">
        <v>3075</v>
      </c>
      <c r="D1840" s="6" t="s">
        <v>13</v>
      </c>
      <c r="E1840" s="6" t="s">
        <v>14</v>
      </c>
      <c r="F1840" s="6" t="s">
        <v>3077</v>
      </c>
      <c r="G1840">
        <v>12</v>
      </c>
      <c r="H1840">
        <v>202212</v>
      </c>
      <c r="I1840" s="8">
        <v>28.02</v>
      </c>
      <c r="J1840" s="8">
        <v>3.16</v>
      </c>
      <c r="K1840" s="8">
        <v>2.35</v>
      </c>
      <c r="L1840" s="8">
        <v>2.17</v>
      </c>
      <c r="M1840" s="35" t="str">
        <f>INDEX(YahooDetails[], MATCH(ZACKS_Screener[Ticker], YahooDetails[Ticker],0), 3)</f>
        <v>Technology</v>
      </c>
      <c r="N1840" s="6" t="str">
        <f>INDEX(YahooDetails[], MATCH(ZACKS_Screener[Ticker], YahooDetails[Ticker],0), 2)</f>
        <v>Semiconductors</v>
      </c>
      <c r="O184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-0.25632911392405061</v>
      </c>
      <c r="P184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-7.6595744680851133E-2</v>
      </c>
      <c r="Q1840" s="17">
        <f>IFERROR(ZACKS_Screener[[#This Row],[Price]]/ZACKS_Screener[[#This Row],[EPS1]], "")</f>
        <v>11.923404255319149</v>
      </c>
      <c r="R1840" s="17">
        <f>IFERROR(ZACKS_Screener[[#This Row],[Price]]/ZACKS_Screener[[#This Row],[EPS2]], "")</f>
        <v>12.912442396313365</v>
      </c>
      <c r="S1840" s="17">
        <f>IFERROR(ZACKS_Screener[[#This Row],[PE1]]/(ZACKS_Screener[[#This Row],[EG1]]*100), "")</f>
        <v>-0.46515996847911745</v>
      </c>
      <c r="T1840" s="17">
        <f>IFERROR(ZACKS_Screener[[#This Row],[PE2]]/(ZACKS_Screener[[#This Row],[EG2]]*100), "")</f>
        <v>-1.685791090629799</v>
      </c>
      <c r="U1840"/>
    </row>
    <row r="1841" spans="1:21" x14ac:dyDescent="0.25">
      <c r="A1841" s="20" t="s">
        <v>3079</v>
      </c>
      <c r="B1841" s="34">
        <v>9314.49</v>
      </c>
      <c r="C1841" s="6" t="s">
        <v>3078</v>
      </c>
      <c r="D1841" s="6" t="s">
        <v>13</v>
      </c>
      <c r="E1841" s="6" t="s">
        <v>118</v>
      </c>
      <c r="F1841" s="6" t="s">
        <v>119</v>
      </c>
      <c r="G1841">
        <v>12</v>
      </c>
      <c r="H1841">
        <v>202212</v>
      </c>
      <c r="I1841" s="8">
        <v>24.97</v>
      </c>
      <c r="J1841" s="8">
        <v>-2.94</v>
      </c>
      <c r="K1841" s="8">
        <v>2.77</v>
      </c>
      <c r="L1841" s="8">
        <v>3.07</v>
      </c>
      <c r="M1841" s="35" t="str">
        <f>INDEX(YahooDetails[], MATCH(ZACKS_Screener[Ticker], YahooDetails[Ticker],0), 3)</f>
        <v>Utilities</v>
      </c>
      <c r="N1841" s="6" t="str">
        <f>INDEX(YahooDetails[], MATCH(ZACKS_Screener[Ticker], YahooDetails[Ticker],0), 2)</f>
        <v>Utilities—Independent Power Producers</v>
      </c>
      <c r="O184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84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0.10830324909747285</v>
      </c>
      <c r="Q1841" s="17">
        <f>IFERROR(ZACKS_Screener[[#This Row],[Price]]/ZACKS_Screener[[#This Row],[EPS1]], "")</f>
        <v>9.0144404332129966</v>
      </c>
      <c r="R1841" s="17">
        <f>IFERROR(ZACKS_Screener[[#This Row],[Price]]/ZACKS_Screener[[#This Row],[EPS2]], "")</f>
        <v>8.133550488599349</v>
      </c>
      <c r="S1841" s="17">
        <f>IFERROR(ZACKS_Screener[[#This Row],[PE1]]/(ZACKS_Screener[[#This Row],[EG1]]*100), "")</f>
        <v>9.014440433212996E-2</v>
      </c>
      <c r="T1841" s="17">
        <f>IFERROR(ZACKS_Screener[[#This Row],[PE2]]/(ZACKS_Screener[[#This Row],[EG2]]*100), "")</f>
        <v>0.75099782844734042</v>
      </c>
      <c r="U1841"/>
    </row>
    <row r="1842" spans="1:21" x14ac:dyDescent="0.25">
      <c r="A1842" s="20" t="s">
        <v>3080</v>
      </c>
      <c r="B1842" s="34">
        <v>304309.25</v>
      </c>
      <c r="C1842" s="6" t="s">
        <v>90</v>
      </c>
      <c r="D1842" s="6" t="s">
        <v>13</v>
      </c>
      <c r="E1842" s="6" t="s">
        <v>37</v>
      </c>
      <c r="F1842" s="6" t="s">
        <v>92</v>
      </c>
      <c r="G1842">
        <v>12</v>
      </c>
      <c r="H1842">
        <v>202212</v>
      </c>
      <c r="I1842" s="8">
        <v>218.18</v>
      </c>
      <c r="J1842" s="8"/>
      <c r="M1842" s="35" t="str">
        <f>INDEX(YahooDetails[], MATCH(ZACKS_Screener[Ticker], YahooDetails[Ticker],0), 3)</f>
        <v/>
      </c>
      <c r="N1842" s="6" t="str">
        <f>INDEX(YahooDetails[], MATCH(ZACKS_Screener[Ticker], YahooDetails[Ticker],0), 2)</f>
        <v/>
      </c>
      <c r="O1842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842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842" s="17" t="str">
        <f>IFERROR(ZACKS_Screener[[#This Row],[Price]]/ZACKS_Screener[[#This Row],[EPS1]], "")</f>
        <v/>
      </c>
      <c r="R1842" s="17" t="str">
        <f>IFERROR(ZACKS_Screener[[#This Row],[Price]]/ZACKS_Screener[[#This Row],[EPS2]], "")</f>
        <v/>
      </c>
      <c r="S1842" s="17" t="str">
        <f>IFERROR(ZACKS_Screener[[#This Row],[PE1]]/(ZACKS_Screener[[#This Row],[EG1]]*100), "")</f>
        <v/>
      </c>
      <c r="T1842" s="17" t="str">
        <f>IFERROR(ZACKS_Screener[[#This Row],[PE2]]/(ZACKS_Screener[[#This Row],[EG2]]*100), "")</f>
        <v/>
      </c>
      <c r="U1842"/>
    </row>
    <row r="1843" spans="1:21" x14ac:dyDescent="0.25">
      <c r="A1843" s="20" t="s">
        <v>3082</v>
      </c>
      <c r="B1843" s="34">
        <v>18170.349999999999</v>
      </c>
      <c r="C1843" s="6" t="s">
        <v>3081</v>
      </c>
      <c r="D1843" s="6" t="s">
        <v>13</v>
      </c>
      <c r="E1843" s="6" t="s">
        <v>37</v>
      </c>
      <c r="F1843" s="6" t="s">
        <v>250</v>
      </c>
      <c r="G1843">
        <v>12</v>
      </c>
      <c r="H1843">
        <v>202212</v>
      </c>
      <c r="I1843" s="8">
        <v>45.42</v>
      </c>
      <c r="J1843" s="8">
        <v>2.99</v>
      </c>
      <c r="K1843" s="8">
        <v>2.98</v>
      </c>
      <c r="L1843" s="8">
        <v>3.19</v>
      </c>
      <c r="M1843" s="35" t="str">
        <f>INDEX(YahooDetails[], MATCH(ZACKS_Screener[Ticker], YahooDetails[Ticker],0), 3)</f>
        <v>Real Estate</v>
      </c>
      <c r="N1843" s="6" t="str">
        <f>INDEX(YahooDetails[], MATCH(ZACKS_Screener[Ticker], YahooDetails[Ticker],0), 2)</f>
        <v>REIT—Healthcare Facilities</v>
      </c>
      <c r="O184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-3.3444816053512477E-3</v>
      </c>
      <c r="P184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7.0469798657718102E-2</v>
      </c>
      <c r="Q1843" s="17">
        <f>IFERROR(ZACKS_Screener[[#This Row],[Price]]/ZACKS_Screener[[#This Row],[EPS1]], "")</f>
        <v>15.241610738255034</v>
      </c>
      <c r="R1843" s="17">
        <f>IFERROR(ZACKS_Screener[[#This Row],[Price]]/ZACKS_Screener[[#This Row],[EPS2]], "")</f>
        <v>14.238244514106583</v>
      </c>
      <c r="S1843" s="17">
        <f>IFERROR(ZACKS_Screener[[#This Row],[PE1]]/(ZACKS_Screener[[#This Row],[EG1]]*100), "")</f>
        <v>-45.5724161073815</v>
      </c>
      <c r="T1843" s="17">
        <f>IFERROR(ZACKS_Screener[[#This Row],[PE2]]/(ZACKS_Screener[[#This Row],[EG2]]*100), "")</f>
        <v>2.0204746977160775</v>
      </c>
      <c r="U1843"/>
    </row>
    <row r="1844" spans="1:21" x14ac:dyDescent="0.25">
      <c r="A1844" s="20" t="s">
        <v>3084</v>
      </c>
      <c r="B1844" s="34">
        <v>12218.12</v>
      </c>
      <c r="C1844" s="6" t="s">
        <v>3083</v>
      </c>
      <c r="D1844" s="6" t="s">
        <v>22</v>
      </c>
      <c r="E1844" s="6" t="s">
        <v>41</v>
      </c>
      <c r="F1844" s="6" t="s">
        <v>153</v>
      </c>
      <c r="G1844">
        <v>12</v>
      </c>
      <c r="H1844">
        <v>202212</v>
      </c>
      <c r="I1844" s="8">
        <v>10.19</v>
      </c>
      <c r="J1844" s="8">
        <v>3.36</v>
      </c>
      <c r="K1844" s="8">
        <v>2.95</v>
      </c>
      <c r="L1844" s="8">
        <v>2.9</v>
      </c>
      <c r="M1844" s="35" t="str">
        <f>INDEX(YahooDetails[], MATCH(ZACKS_Screener[Ticker], YahooDetails[Ticker],0), 3)</f>
        <v>Healthcare</v>
      </c>
      <c r="N1844" s="6" t="str">
        <f>INDEX(YahooDetails[], MATCH(ZACKS_Screener[Ticker], YahooDetails[Ticker],0), 2)</f>
        <v>Drug Manufacturers—Specialty &amp; Generic</v>
      </c>
      <c r="O184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-0.12202380952380944</v>
      </c>
      <c r="P184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-1.6949152542372972E-2</v>
      </c>
      <c r="Q1844" s="17">
        <f>IFERROR(ZACKS_Screener[[#This Row],[Price]]/ZACKS_Screener[[#This Row],[EPS1]], "")</f>
        <v>3.4542372881355927</v>
      </c>
      <c r="R1844" s="17">
        <f>IFERROR(ZACKS_Screener[[#This Row],[Price]]/ZACKS_Screener[[#This Row],[EPS2]], "")</f>
        <v>3.5137931034482759</v>
      </c>
      <c r="S1844" s="17">
        <f>IFERROR(ZACKS_Screener[[#This Row],[PE1]]/(ZACKS_Screener[[#This Row],[EG1]]*100), "")</f>
        <v>-0.28307895824720974</v>
      </c>
      <c r="T1844" s="17">
        <f>IFERROR(ZACKS_Screener[[#This Row],[PE2]]/(ZACKS_Screener[[#This Row],[EG2]]*100), "")</f>
        <v>-2.0731379310344717</v>
      </c>
      <c r="U1844"/>
    </row>
    <row r="1845" spans="1:21" x14ac:dyDescent="0.25">
      <c r="A1845" s="20" t="s">
        <v>3086</v>
      </c>
      <c r="B1845" s="34">
        <v>5997.31</v>
      </c>
      <c r="C1845" s="6" t="s">
        <v>3085</v>
      </c>
      <c r="D1845" s="6" t="s">
        <v>13</v>
      </c>
      <c r="E1845" s="6" t="s">
        <v>130</v>
      </c>
      <c r="F1845" s="6" t="s">
        <v>323</v>
      </c>
      <c r="G1845">
        <v>9</v>
      </c>
      <c r="H1845">
        <v>202209</v>
      </c>
      <c r="I1845" s="8">
        <v>36.17</v>
      </c>
      <c r="J1845" s="8">
        <v>2.12</v>
      </c>
      <c r="K1845" s="8">
        <v>1.1200000000000001</v>
      </c>
      <c r="L1845" s="8">
        <v>1.64</v>
      </c>
      <c r="M1845" s="35" t="str">
        <f>INDEX(YahooDetails[], MATCH(ZACKS_Screener[Ticker], YahooDetails[Ticker],0), 3)</f>
        <v>Energy</v>
      </c>
      <c r="N1845" s="6" t="str">
        <f>INDEX(YahooDetails[], MATCH(ZACKS_Screener[Ticker], YahooDetails[Ticker],0), 2)</f>
        <v>Oil &amp; Gas Refining &amp; Marketing</v>
      </c>
      <c r="O184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-0.47169811320754712</v>
      </c>
      <c r="P184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0.46428571428571408</v>
      </c>
      <c r="Q1845" s="17">
        <f>IFERROR(ZACKS_Screener[[#This Row],[Price]]/ZACKS_Screener[[#This Row],[EPS1]], "")</f>
        <v>32.294642857142854</v>
      </c>
      <c r="R1845" s="17">
        <f>IFERROR(ZACKS_Screener[[#This Row],[Price]]/ZACKS_Screener[[#This Row],[EPS2]], "")</f>
        <v>22.054878048780491</v>
      </c>
      <c r="S1845" s="17">
        <f>IFERROR(ZACKS_Screener[[#This Row],[PE1]]/(ZACKS_Screener[[#This Row],[EG1]]*100), "")</f>
        <v>-0.68464642857142854</v>
      </c>
      <c r="T1845" s="17">
        <f>IFERROR(ZACKS_Screener[[#This Row],[PE2]]/(ZACKS_Screener[[#This Row],[EG2]]*100), "")</f>
        <v>0.47502814258911846</v>
      </c>
      <c r="U1845"/>
    </row>
    <row r="1846" spans="1:21" x14ac:dyDescent="0.25">
      <c r="A1846" s="20" t="s">
        <v>3087</v>
      </c>
      <c r="B1846" s="34">
        <v>73276.88</v>
      </c>
      <c r="C1846" s="6" t="s">
        <v>90</v>
      </c>
      <c r="D1846" s="6" t="s">
        <v>13</v>
      </c>
      <c r="E1846" s="6" t="s">
        <v>37</v>
      </c>
      <c r="F1846" s="6" t="s">
        <v>92</v>
      </c>
      <c r="G1846">
        <v>12</v>
      </c>
      <c r="H1846">
        <v>202212</v>
      </c>
      <c r="I1846" s="8">
        <v>40.97</v>
      </c>
      <c r="J1846" s="8"/>
      <c r="M1846" s="35" t="str">
        <f>INDEX(YahooDetails[], MATCH(ZACKS_Screener[Ticker], YahooDetails[Ticker],0), 3)</f>
        <v/>
      </c>
      <c r="N1846" s="6" t="str">
        <f>INDEX(YahooDetails[], MATCH(ZACKS_Screener[Ticker], YahooDetails[Ticker],0), 2)</f>
        <v/>
      </c>
      <c r="O1846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846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846" s="17" t="str">
        <f>IFERROR(ZACKS_Screener[[#This Row],[Price]]/ZACKS_Screener[[#This Row],[EPS1]], "")</f>
        <v/>
      </c>
      <c r="R1846" s="17" t="str">
        <f>IFERROR(ZACKS_Screener[[#This Row],[Price]]/ZACKS_Screener[[#This Row],[EPS2]], "")</f>
        <v/>
      </c>
      <c r="S1846" s="17" t="str">
        <f>IFERROR(ZACKS_Screener[[#This Row],[PE1]]/(ZACKS_Screener[[#This Row],[EG1]]*100), "")</f>
        <v/>
      </c>
      <c r="T1846" s="17" t="str">
        <f>IFERROR(ZACKS_Screener[[#This Row],[PE2]]/(ZACKS_Screener[[#This Row],[EG2]]*100), "")</f>
        <v/>
      </c>
      <c r="U1846"/>
    </row>
    <row r="1847" spans="1:21" x14ac:dyDescent="0.25">
      <c r="A1847" s="20" t="s">
        <v>3089</v>
      </c>
      <c r="B1847" s="34">
        <v>150544.95000000001</v>
      </c>
      <c r="C1847" s="6" t="s">
        <v>3088</v>
      </c>
      <c r="D1847" s="6" t="s">
        <v>13</v>
      </c>
      <c r="E1847" s="6" t="s">
        <v>14</v>
      </c>
      <c r="F1847" s="6" t="s">
        <v>667</v>
      </c>
      <c r="G1847">
        <v>12</v>
      </c>
      <c r="H1847">
        <v>202212</v>
      </c>
      <c r="I1847" s="8">
        <v>35.81</v>
      </c>
      <c r="J1847" s="8">
        <v>5.18</v>
      </c>
      <c r="K1847" s="8">
        <v>4.68</v>
      </c>
      <c r="L1847" s="8">
        <v>4.6900000000000004</v>
      </c>
      <c r="M1847" s="35" t="str">
        <f>INDEX(YahooDetails[], MATCH(ZACKS_Screener[Ticker], YahooDetails[Ticker],0), 3)</f>
        <v>Communication Services</v>
      </c>
      <c r="N1847" s="6" t="str">
        <f>INDEX(YahooDetails[], MATCH(ZACKS_Screener[Ticker], YahooDetails[Ticker],0), 2)</f>
        <v>Telecom Services</v>
      </c>
      <c r="O184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-9.6525096525096526E-2</v>
      </c>
      <c r="P184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2.1367521367522809E-3</v>
      </c>
      <c r="Q1847" s="17">
        <f>IFERROR(ZACKS_Screener[[#This Row],[Price]]/ZACKS_Screener[[#This Row],[EPS1]], "")</f>
        <v>7.6517094017094029</v>
      </c>
      <c r="R1847" s="17">
        <f>IFERROR(ZACKS_Screener[[#This Row],[Price]]/ZACKS_Screener[[#This Row],[EPS2]], "")</f>
        <v>7.6353944562899789</v>
      </c>
      <c r="S1847" s="17">
        <f>IFERROR(ZACKS_Screener[[#This Row],[PE1]]/(ZACKS_Screener[[#This Row],[EG1]]*100), "")</f>
        <v>-0.79271709401709423</v>
      </c>
      <c r="T1847" s="17">
        <f>IFERROR(ZACKS_Screener[[#This Row],[PE2]]/(ZACKS_Screener[[#This Row],[EG2]]*100), "")</f>
        <v>35.73364605543469</v>
      </c>
      <c r="U1847"/>
    </row>
    <row r="1848" spans="1:21" x14ac:dyDescent="0.25">
      <c r="A1848" s="20" t="s">
        <v>3091</v>
      </c>
      <c r="B1848" s="34">
        <v>6346.71</v>
      </c>
      <c r="C1848" s="6" t="s">
        <v>3090</v>
      </c>
      <c r="D1848" s="6" t="s">
        <v>13</v>
      </c>
      <c r="E1848" s="6" t="s">
        <v>30</v>
      </c>
      <c r="F1848" s="6" t="s">
        <v>256</v>
      </c>
      <c r="G1848">
        <v>12</v>
      </c>
      <c r="H1848">
        <v>202212</v>
      </c>
      <c r="I1848" s="8">
        <v>56.52</v>
      </c>
      <c r="J1848" s="8">
        <v>-7.71</v>
      </c>
      <c r="K1848" s="8">
        <v>-3.25</v>
      </c>
      <c r="L1848" s="8">
        <v>-1.66</v>
      </c>
      <c r="M1848" s="35" t="str">
        <f>INDEX(YahooDetails[], MATCH(ZACKS_Screener[Ticker], YahooDetails[Ticker],0), 3)</f>
        <v>Consumer Cyclical</v>
      </c>
      <c r="N1848" s="6" t="str">
        <f>INDEX(YahooDetails[], MATCH(ZACKS_Screener[Ticker], YahooDetails[Ticker],0), 2)</f>
        <v>Internet Retail</v>
      </c>
      <c r="O184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0.57846952010376129</v>
      </c>
      <c r="P184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0.48923076923076925</v>
      </c>
      <c r="Q1848" s="17">
        <f>IFERROR(ZACKS_Screener[[#This Row],[Price]]/ZACKS_Screener[[#This Row],[EPS1]], "")</f>
        <v>-17.39076923076923</v>
      </c>
      <c r="R1848" s="17">
        <f>IFERROR(ZACKS_Screener[[#This Row],[Price]]/ZACKS_Screener[[#This Row],[EPS2]], "")</f>
        <v>-34.048192771084338</v>
      </c>
      <c r="S1848" s="17">
        <f>IFERROR(ZACKS_Screener[[#This Row],[PE1]]/(ZACKS_Screener[[#This Row],[EG1]]*100), "")</f>
        <v>-0.30063414970679547</v>
      </c>
      <c r="T1848" s="17">
        <f>IFERROR(ZACKS_Screener[[#This Row],[PE2]]/(ZACKS_Screener[[#This Row],[EG2]]*100), "")</f>
        <v>-0.69595362582405085</v>
      </c>
      <c r="U1848"/>
    </row>
    <row r="1849" spans="1:21" x14ac:dyDescent="0.25">
      <c r="A1849" s="20" t="s">
        <v>3093</v>
      </c>
      <c r="B1849" s="34">
        <v>18323.310000000001</v>
      </c>
      <c r="C1849" s="6" t="s">
        <v>3092</v>
      </c>
      <c r="D1849" s="6" t="s">
        <v>13</v>
      </c>
      <c r="E1849" s="6" t="s">
        <v>23</v>
      </c>
      <c r="F1849" s="6" t="s">
        <v>186</v>
      </c>
      <c r="G1849">
        <v>12</v>
      </c>
      <c r="H1849">
        <v>202212</v>
      </c>
      <c r="I1849" s="8">
        <v>101.87</v>
      </c>
      <c r="J1849" s="8">
        <v>4.8600000000000003</v>
      </c>
      <c r="K1849" s="8">
        <v>5.41</v>
      </c>
      <c r="L1849" s="8">
        <v>5.98</v>
      </c>
      <c r="M1849" s="35" t="str">
        <f>INDEX(YahooDetails[], MATCH(ZACKS_Screener[Ticker], YahooDetails[Ticker],0), 3)</f>
        <v>Industrials</v>
      </c>
      <c r="N1849" s="6" t="str">
        <f>INDEX(YahooDetails[], MATCH(ZACKS_Screener[Ticker], YahooDetails[Ticker],0), 2)</f>
        <v>Railroads</v>
      </c>
      <c r="O184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0.11316872427983535</v>
      </c>
      <c r="P184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0.10536044362292056</v>
      </c>
      <c r="Q1849" s="17">
        <f>IFERROR(ZACKS_Screener[[#This Row],[Price]]/ZACKS_Screener[[#This Row],[EPS1]], "")</f>
        <v>18.829944547134936</v>
      </c>
      <c r="R1849" s="17">
        <f>IFERROR(ZACKS_Screener[[#This Row],[Price]]/ZACKS_Screener[[#This Row],[EPS2]], "")</f>
        <v>17.035117056856187</v>
      </c>
      <c r="S1849" s="17">
        <f>IFERROR(ZACKS_Screener[[#This Row],[PE1]]/(ZACKS_Screener[[#This Row],[EG1]]*100), "")</f>
        <v>1.6638823727104695</v>
      </c>
      <c r="T1849" s="17">
        <f>IFERROR(ZACKS_Screener[[#This Row],[PE2]]/(ZACKS_Screener[[#This Row],[EG2]]*100), "")</f>
        <v>1.6168418118875778</v>
      </c>
      <c r="U1849"/>
    </row>
    <row r="1850" spans="1:21" x14ac:dyDescent="0.25">
      <c r="A1850" s="20" t="s">
        <v>3095</v>
      </c>
      <c r="B1850" s="34">
        <v>4061.41</v>
      </c>
      <c r="C1850" s="6" t="s">
        <v>3094</v>
      </c>
      <c r="D1850" s="6" t="s">
        <v>13</v>
      </c>
      <c r="E1850" s="6" t="s">
        <v>37</v>
      </c>
      <c r="F1850" s="6" t="s">
        <v>801</v>
      </c>
      <c r="G1850">
        <v>12</v>
      </c>
      <c r="H1850">
        <v>202212</v>
      </c>
      <c r="I1850" s="8">
        <v>37.090000000000003</v>
      </c>
      <c r="J1850" s="8">
        <v>9.6999999999999993</v>
      </c>
      <c r="K1850" s="8">
        <v>8.23</v>
      </c>
      <c r="L1850" s="8">
        <v>8.39</v>
      </c>
      <c r="M1850" s="35" t="str">
        <f>INDEX(YahooDetails[], MATCH(ZACKS_Screener[Ticker], YahooDetails[Ticker],0), 3)</f>
        <v>Financial Services</v>
      </c>
      <c r="N1850" s="6" t="str">
        <f>INDEX(YahooDetails[], MATCH(ZACKS_Screener[Ticker], YahooDetails[Ticker],0), 2)</f>
        <v>Banks—Regional</v>
      </c>
      <c r="O185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-0.15154639175257723</v>
      </c>
      <c r="P185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1.944106925880925E-2</v>
      </c>
      <c r="Q1850" s="17">
        <f>IFERROR(ZACKS_Screener[[#This Row],[Price]]/ZACKS_Screener[[#This Row],[EPS1]], "")</f>
        <v>4.506682867557716</v>
      </c>
      <c r="R1850" s="17">
        <f>IFERROR(ZACKS_Screener[[#This Row],[Price]]/ZACKS_Screener[[#This Row],[EPS2]], "")</f>
        <v>4.4207389749702024</v>
      </c>
      <c r="S1850" s="17">
        <f>IFERROR(ZACKS_Screener[[#This Row],[PE1]]/(ZACKS_Screener[[#This Row],[EG1]]*100), "")</f>
        <v>-0.29737975384564541</v>
      </c>
      <c r="T1850" s="17">
        <f>IFERROR(ZACKS_Screener[[#This Row],[PE2]]/(ZACKS_Screener[[#This Row],[EG2]]*100), "")</f>
        <v>2.273917610250296</v>
      </c>
      <c r="U1850"/>
    </row>
    <row r="1851" spans="1:21" x14ac:dyDescent="0.25">
      <c r="A1851" s="20" t="s">
        <v>3097</v>
      </c>
      <c r="B1851" s="34">
        <v>15541.77</v>
      </c>
      <c r="C1851" s="6" t="s">
        <v>3096</v>
      </c>
      <c r="D1851" s="6" t="s">
        <v>13</v>
      </c>
      <c r="E1851" s="6" t="s">
        <v>14</v>
      </c>
      <c r="F1851" s="6" t="s">
        <v>560</v>
      </c>
      <c r="G1851">
        <v>12</v>
      </c>
      <c r="H1851">
        <v>202212</v>
      </c>
      <c r="I1851" s="8">
        <v>263.27</v>
      </c>
      <c r="J1851" s="8">
        <v>12.02</v>
      </c>
      <c r="K1851" s="8">
        <v>12.58</v>
      </c>
      <c r="L1851" s="8">
        <v>14.04</v>
      </c>
      <c r="M1851" s="35" t="str">
        <f>INDEX(YahooDetails[], MATCH(ZACKS_Screener[Ticker], YahooDetails[Ticker],0), 3)</f>
        <v>Healthcare</v>
      </c>
      <c r="N1851" s="6" t="str">
        <f>INDEX(YahooDetails[], MATCH(ZACKS_Screener[Ticker], YahooDetails[Ticker],0), 2)</f>
        <v>Diagnostics &amp; Research</v>
      </c>
      <c r="O185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4.6589018302828661E-2</v>
      </c>
      <c r="P185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0.11605723370429245</v>
      </c>
      <c r="Q1851" s="17">
        <f>IFERROR(ZACKS_Screener[[#This Row],[Price]]/ZACKS_Screener[[#This Row],[EPS1]], "")</f>
        <v>20.92766295707472</v>
      </c>
      <c r="R1851" s="17">
        <f>IFERROR(ZACKS_Screener[[#This Row],[Price]]/ZACKS_Screener[[#This Row],[EPS2]], "")</f>
        <v>18.751424501424502</v>
      </c>
      <c r="S1851" s="17">
        <f>IFERROR(ZACKS_Screener[[#This Row],[PE1]]/(ZACKS_Screener[[#This Row],[EG1]]*100), "")</f>
        <v>4.4919733704292488</v>
      </c>
      <c r="T1851" s="17">
        <f>IFERROR(ZACKS_Screener[[#This Row],[PE2]]/(ZACKS_Screener[[#This Row],[EG2]]*100), "")</f>
        <v>1.6157049330679478</v>
      </c>
      <c r="U1851"/>
    </row>
    <row r="1852" spans="1:21" x14ac:dyDescent="0.25">
      <c r="A1852" s="20" t="s">
        <v>3099</v>
      </c>
      <c r="B1852" s="34">
        <v>3367.6</v>
      </c>
      <c r="C1852" s="6" t="s">
        <v>3098</v>
      </c>
      <c r="D1852" s="6" t="s">
        <v>22</v>
      </c>
      <c r="E1852" s="6" t="s">
        <v>14</v>
      </c>
      <c r="F1852" s="6" t="s">
        <v>58</v>
      </c>
      <c r="G1852">
        <v>12</v>
      </c>
      <c r="H1852">
        <v>202212</v>
      </c>
      <c r="I1852" s="8">
        <v>14.38</v>
      </c>
      <c r="J1852" s="8">
        <v>2.27</v>
      </c>
      <c r="K1852" s="8">
        <v>2.15</v>
      </c>
      <c r="L1852" s="8">
        <v>2.27</v>
      </c>
      <c r="M1852" s="35" t="str">
        <f>INDEX(YahooDetails[], MATCH(ZACKS_Screener[Ticker], YahooDetails[Ticker],0), 3)</f>
        <v>Communication Services</v>
      </c>
      <c r="N1852" s="6" t="str">
        <f>INDEX(YahooDetails[], MATCH(ZACKS_Screener[Ticker], YahooDetails[Ticker],0), 2)</f>
        <v>Internet Content &amp; Information</v>
      </c>
      <c r="O185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-5.2863436123348068E-2</v>
      </c>
      <c r="P185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5.5813953488372148E-2</v>
      </c>
      <c r="Q1852" s="17">
        <f>IFERROR(ZACKS_Screener[[#This Row],[Price]]/ZACKS_Screener[[#This Row],[EPS1]], "")</f>
        <v>6.6883720930232569</v>
      </c>
      <c r="R1852" s="17">
        <f>IFERROR(ZACKS_Screener[[#This Row],[Price]]/ZACKS_Screener[[#This Row],[EPS2]], "")</f>
        <v>6.3348017621145374</v>
      </c>
      <c r="S1852" s="17">
        <f>IFERROR(ZACKS_Screener[[#This Row],[PE1]]/(ZACKS_Screener[[#This Row],[EG1]]*100), "")</f>
        <v>-1.265217054263565</v>
      </c>
      <c r="T1852" s="17">
        <f>IFERROR(ZACKS_Screener[[#This Row],[PE2]]/(ZACKS_Screener[[#This Row],[EG2]]*100), "")</f>
        <v>1.1349853157121867</v>
      </c>
      <c r="U1852"/>
    </row>
    <row r="1853" spans="1:21" x14ac:dyDescent="0.25">
      <c r="A1853" s="20" t="s">
        <v>3101</v>
      </c>
      <c r="B1853" s="34">
        <v>27945.95</v>
      </c>
      <c r="C1853" s="6" t="s">
        <v>3100</v>
      </c>
      <c r="D1853" s="6" t="s">
        <v>22</v>
      </c>
      <c r="E1853" s="6" t="s">
        <v>30</v>
      </c>
      <c r="F1853" s="6" t="s">
        <v>891</v>
      </c>
      <c r="G1853">
        <v>8</v>
      </c>
      <c r="H1853">
        <v>202208</v>
      </c>
      <c r="I1853" s="8">
        <v>32.39</v>
      </c>
      <c r="J1853" s="8">
        <v>5.04</v>
      </c>
      <c r="K1853" s="8">
        <v>4.45</v>
      </c>
      <c r="L1853" s="8">
        <v>4.72</v>
      </c>
      <c r="M1853" s="35" t="str">
        <f>INDEX(YahooDetails[], MATCH(ZACKS_Screener[Ticker], YahooDetails[Ticker],0), 3)</f>
        <v>Healthcare</v>
      </c>
      <c r="N1853" s="6" t="str">
        <f>INDEX(YahooDetails[], MATCH(ZACKS_Screener[Ticker], YahooDetails[Ticker],0), 2)</f>
        <v>Pharmaceutical Retailers</v>
      </c>
      <c r="O185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-0.11706349206349204</v>
      </c>
      <c r="P185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6.0674157303370689E-2</v>
      </c>
      <c r="Q1853" s="17">
        <f>IFERROR(ZACKS_Screener[[#This Row],[Price]]/ZACKS_Screener[[#This Row],[EPS1]], "")</f>
        <v>7.2786516853932586</v>
      </c>
      <c r="R1853" s="17">
        <f>IFERROR(ZACKS_Screener[[#This Row],[Price]]/ZACKS_Screener[[#This Row],[EPS2]], "")</f>
        <v>6.8622881355932206</v>
      </c>
      <c r="S1853" s="17">
        <f>IFERROR(ZACKS_Screener[[#This Row],[PE1]]/(ZACKS_Screener[[#This Row],[EG1]]*100), "")</f>
        <v>-0.62176956770139036</v>
      </c>
      <c r="T1853" s="17">
        <f>IFERROR(ZACKS_Screener[[#This Row],[PE2]]/(ZACKS_Screener[[#This Row],[EG2]]*100), "")</f>
        <v>1.1310067482736994</v>
      </c>
      <c r="U1853"/>
    </row>
    <row r="1854" spans="1:21" x14ac:dyDescent="0.25">
      <c r="A1854" s="20" t="s">
        <v>3103</v>
      </c>
      <c r="B1854" s="34">
        <v>29696.15</v>
      </c>
      <c r="C1854" s="6" t="s">
        <v>3102</v>
      </c>
      <c r="D1854" s="6" t="s">
        <v>22</v>
      </c>
      <c r="E1854" s="6" t="s">
        <v>330</v>
      </c>
      <c r="F1854" s="6" t="s">
        <v>1287</v>
      </c>
      <c r="G1854">
        <v>12</v>
      </c>
      <c r="H1854">
        <v>202212</v>
      </c>
      <c r="I1854" s="8">
        <v>12.19</v>
      </c>
      <c r="J1854" s="8">
        <v>0.46</v>
      </c>
      <c r="K1854" s="8">
        <v>-0.76</v>
      </c>
      <c r="L1854" s="8">
        <v>0.23</v>
      </c>
      <c r="M1854" s="35" t="str">
        <f>INDEX(YahooDetails[], MATCH(ZACKS_Screener[Ticker], YahooDetails[Ticker],0), 3)</f>
        <v>Communication Services</v>
      </c>
      <c r="N1854" s="6" t="str">
        <f>INDEX(YahooDetails[], MATCH(ZACKS_Screener[Ticker], YahooDetails[Ticker],0), 2)</f>
        <v>Entertainment</v>
      </c>
      <c r="O185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85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1854" s="17">
        <f>IFERROR(ZACKS_Screener[[#This Row],[Price]]/ZACKS_Screener[[#This Row],[EPS1]], "")</f>
        <v>-16.039473684210524</v>
      </c>
      <c r="R1854" s="17">
        <f>IFERROR(ZACKS_Screener[[#This Row],[Price]]/ZACKS_Screener[[#This Row],[EPS2]], "")</f>
        <v>52.999999999999993</v>
      </c>
      <c r="S1854" s="17">
        <f>IFERROR(ZACKS_Screener[[#This Row],[PE1]]/(ZACKS_Screener[[#This Row],[EG1]]*100), "")</f>
        <v>0.16039473684210523</v>
      </c>
      <c r="T1854" s="17">
        <f>IFERROR(ZACKS_Screener[[#This Row],[PE2]]/(ZACKS_Screener[[#This Row],[EG2]]*100), "")</f>
        <v>0.52999999999999992</v>
      </c>
      <c r="U1854"/>
    </row>
    <row r="1855" spans="1:21" x14ac:dyDescent="0.25">
      <c r="A1855" s="20" t="s">
        <v>3105</v>
      </c>
      <c r="B1855" s="34">
        <v>6687.49</v>
      </c>
      <c r="C1855" s="6" t="s">
        <v>3104</v>
      </c>
      <c r="D1855" s="6" t="s">
        <v>13</v>
      </c>
      <c r="E1855" s="6" t="s">
        <v>37</v>
      </c>
      <c r="F1855" s="6" t="s">
        <v>2270</v>
      </c>
      <c r="G1855">
        <v>12</v>
      </c>
      <c r="H1855">
        <v>202212</v>
      </c>
      <c r="I1855" s="8">
        <v>38.270000000000003</v>
      </c>
      <c r="J1855" s="8">
        <v>5.76</v>
      </c>
      <c r="K1855" s="8">
        <v>6.03</v>
      </c>
      <c r="L1855" s="8">
        <v>6.36</v>
      </c>
      <c r="M1855" s="35" t="str">
        <f>INDEX(YahooDetails[], MATCH(ZACKS_Screener[Ticker], YahooDetails[Ticker],0), 3)</f>
        <v>Financial Services</v>
      </c>
      <c r="N1855" s="6" t="str">
        <f>INDEX(YahooDetails[], MATCH(ZACKS_Screener[Ticker], YahooDetails[Ticker],0), 2)</f>
        <v>Banks—Regional</v>
      </c>
      <c r="O185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4.6875000000000083E-2</v>
      </c>
      <c r="P185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5.4726368159203988E-2</v>
      </c>
      <c r="Q1855" s="17">
        <f>IFERROR(ZACKS_Screener[[#This Row],[Price]]/ZACKS_Screener[[#This Row],[EPS1]], "")</f>
        <v>6.3466003316749591</v>
      </c>
      <c r="R1855" s="17">
        <f>IFERROR(ZACKS_Screener[[#This Row],[Price]]/ZACKS_Screener[[#This Row],[EPS2]], "")</f>
        <v>6.017295597484277</v>
      </c>
      <c r="S1855" s="17">
        <f>IFERROR(ZACKS_Screener[[#This Row],[PE1]]/(ZACKS_Screener[[#This Row],[EG1]]*100), "")</f>
        <v>1.3539414040906557</v>
      </c>
      <c r="T1855" s="17">
        <f>IFERROR(ZACKS_Screener[[#This Row],[PE2]]/(ZACKS_Screener[[#This Row],[EG2]]*100), "")</f>
        <v>1.0995240137221269</v>
      </c>
      <c r="U1855"/>
    </row>
    <row r="1856" spans="1:21" x14ac:dyDescent="0.25">
      <c r="A1856" s="20" t="s">
        <v>3107</v>
      </c>
      <c r="B1856" s="34">
        <v>8727.56</v>
      </c>
      <c r="C1856" s="6" t="s">
        <v>3106</v>
      </c>
      <c r="D1856" s="6" t="s">
        <v>13</v>
      </c>
      <c r="E1856" s="6" t="s">
        <v>14</v>
      </c>
      <c r="F1856" s="6" t="s">
        <v>314</v>
      </c>
      <c r="G1856">
        <v>12</v>
      </c>
      <c r="H1856">
        <v>202212</v>
      </c>
      <c r="I1856" s="8">
        <v>170.22</v>
      </c>
      <c r="J1856" s="8">
        <v>16.420000000000002</v>
      </c>
      <c r="K1856" s="8">
        <v>17.48</v>
      </c>
      <c r="L1856" s="8">
        <v>18.64</v>
      </c>
      <c r="M1856" s="35" t="str">
        <f>INDEX(YahooDetails[], MATCH(ZACKS_Screener[Ticker], YahooDetails[Ticker],0), 3)</f>
        <v>Industrials</v>
      </c>
      <c r="N1856" s="6" t="str">
        <f>INDEX(YahooDetails[], MATCH(ZACKS_Screener[Ticker], YahooDetails[Ticker],0), 2)</f>
        <v>Industrial Distribution</v>
      </c>
      <c r="O185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6.4555420219244736E-2</v>
      </c>
      <c r="P185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6.6361556064073235E-2</v>
      </c>
      <c r="Q1856" s="17">
        <f>IFERROR(ZACKS_Screener[[#This Row],[Price]]/ZACKS_Screener[[#This Row],[EPS1]], "")</f>
        <v>9.7379862700228834</v>
      </c>
      <c r="R1856" s="17">
        <f>IFERROR(ZACKS_Screener[[#This Row],[Price]]/ZACKS_Screener[[#This Row],[EPS2]], "")</f>
        <v>9.1319742489270386</v>
      </c>
      <c r="S1856" s="17">
        <f>IFERROR(ZACKS_Screener[[#This Row],[PE1]]/(ZACKS_Screener[[#This Row],[EG1]]*100), "")</f>
        <v>1.5084691939035468</v>
      </c>
      <c r="T1856" s="17">
        <f>IFERROR(ZACKS_Screener[[#This Row],[PE2]]/(ZACKS_Screener[[#This Row],[EG2]]*100), "")</f>
        <v>1.3760940506141779</v>
      </c>
      <c r="U1856"/>
    </row>
    <row r="1857" spans="1:21" x14ac:dyDescent="0.25">
      <c r="A1857" s="20" t="s">
        <v>3109</v>
      </c>
      <c r="B1857" s="34">
        <v>35208.06</v>
      </c>
      <c r="C1857" s="6" t="s">
        <v>3108</v>
      </c>
      <c r="D1857" s="6" t="s">
        <v>13</v>
      </c>
      <c r="E1857" s="6" t="s">
        <v>85</v>
      </c>
      <c r="F1857" s="6" t="s">
        <v>745</v>
      </c>
      <c r="G1857">
        <v>12</v>
      </c>
      <c r="H1857">
        <v>202212</v>
      </c>
      <c r="I1857" s="8">
        <v>136.69999999999999</v>
      </c>
      <c r="J1857" s="8">
        <v>3.82</v>
      </c>
      <c r="K1857" s="8">
        <v>4.2</v>
      </c>
      <c r="L1857" s="8">
        <v>4.75</v>
      </c>
      <c r="M1857" s="35" t="str">
        <f>INDEX(YahooDetails[], MATCH(ZACKS_Screener[Ticker], YahooDetails[Ticker],0), 3)</f>
        <v>Industrials</v>
      </c>
      <c r="N1857" s="6" t="str">
        <f>INDEX(YahooDetails[], MATCH(ZACKS_Screener[Ticker], YahooDetails[Ticker],0), 2)</f>
        <v>Waste Management</v>
      </c>
      <c r="O185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9.9476439790576007E-2</v>
      </c>
      <c r="P185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0.1309523809523809</v>
      </c>
      <c r="Q1857" s="17">
        <f>IFERROR(ZACKS_Screener[[#This Row],[Price]]/ZACKS_Screener[[#This Row],[EPS1]], "")</f>
        <v>32.547619047619044</v>
      </c>
      <c r="R1857" s="17">
        <f>IFERROR(ZACKS_Screener[[#This Row],[Price]]/ZACKS_Screener[[#This Row],[EPS2]], "")</f>
        <v>28.778947368421051</v>
      </c>
      <c r="S1857" s="17">
        <f>IFERROR(ZACKS_Screener[[#This Row],[PE1]]/(ZACKS_Screener[[#This Row],[EG1]]*100), "")</f>
        <v>3.2718922305764377</v>
      </c>
      <c r="T1857" s="17">
        <f>IFERROR(ZACKS_Screener[[#This Row],[PE2]]/(ZACKS_Screener[[#This Row],[EG2]]*100), "")</f>
        <v>2.1976650717703357</v>
      </c>
      <c r="U1857"/>
    </row>
    <row r="1858" spans="1:21" x14ac:dyDescent="0.25">
      <c r="A1858" s="20" t="s">
        <v>4363</v>
      </c>
      <c r="B1858" s="34">
        <v>2627.23</v>
      </c>
      <c r="C1858" s="6" t="s">
        <v>4362</v>
      </c>
      <c r="D1858" s="6" t="s">
        <v>13</v>
      </c>
      <c r="E1858" s="6" t="s">
        <v>37</v>
      </c>
      <c r="F1858" s="6" t="s">
        <v>1145</v>
      </c>
      <c r="G1858">
        <v>12</v>
      </c>
      <c r="H1858">
        <v>202212</v>
      </c>
      <c r="I1858" s="8">
        <v>78.8</v>
      </c>
      <c r="J1858" s="8">
        <v>5.6</v>
      </c>
      <c r="K1858" s="8">
        <v>5.55</v>
      </c>
      <c r="L1858" s="8">
        <v>6.45</v>
      </c>
      <c r="M1858" s="35" t="str">
        <f>INDEX(YahooDetails[], MATCH(ZACKS_Screener[Ticker], YahooDetails[Ticker],0), 3)</f>
        <v>Financial Services</v>
      </c>
      <c r="N1858" s="6" t="str">
        <f>INDEX(YahooDetails[], MATCH(ZACKS_Screener[Ticker], YahooDetails[Ticker],0), 2)</f>
        <v>Mortgage Finance</v>
      </c>
      <c r="O185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-8.9285714285713969E-3</v>
      </c>
      <c r="P185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0.16216216216216223</v>
      </c>
      <c r="Q1858" s="17">
        <f>IFERROR(ZACKS_Screener[[#This Row],[Price]]/ZACKS_Screener[[#This Row],[EPS1]], "")</f>
        <v>14.198198198198199</v>
      </c>
      <c r="R1858" s="17">
        <f>IFERROR(ZACKS_Screener[[#This Row],[Price]]/ZACKS_Screener[[#This Row],[EPS2]], "")</f>
        <v>12.21705426356589</v>
      </c>
      <c r="S1858" s="17">
        <f>IFERROR(ZACKS_Screener[[#This Row],[PE1]]/(ZACKS_Screener[[#This Row],[EG1]]*100), "")</f>
        <v>-15.90198198198204</v>
      </c>
      <c r="T1858" s="17">
        <f>IFERROR(ZACKS_Screener[[#This Row],[PE2]]/(ZACKS_Screener[[#This Row],[EG2]]*100), "")</f>
        <v>0.75338501291989635</v>
      </c>
      <c r="U1858"/>
    </row>
    <row r="1859" spans="1:21" x14ac:dyDescent="0.25">
      <c r="A1859" s="20" t="s">
        <v>3111</v>
      </c>
      <c r="B1859" s="34">
        <v>58396.14</v>
      </c>
      <c r="C1859" s="6" t="s">
        <v>3110</v>
      </c>
      <c r="D1859" s="6" t="s">
        <v>22</v>
      </c>
      <c r="E1859" s="6" t="s">
        <v>14</v>
      </c>
      <c r="F1859" s="6" t="s">
        <v>201</v>
      </c>
      <c r="G1859">
        <v>1</v>
      </c>
      <c r="H1859">
        <v>202301</v>
      </c>
      <c r="I1859" s="8">
        <v>223.74</v>
      </c>
      <c r="J1859" s="8">
        <v>3.64</v>
      </c>
      <c r="K1859" s="8">
        <v>5.03</v>
      </c>
      <c r="L1859" s="8">
        <v>6.14</v>
      </c>
      <c r="M1859" s="35" t="str">
        <f>INDEX(YahooDetails[], MATCH(ZACKS_Screener[Ticker], YahooDetails[Ticker],0), 3)</f>
        <v>Technology</v>
      </c>
      <c r="N1859" s="6" t="str">
        <f>INDEX(YahooDetails[], MATCH(ZACKS_Screener[Ticker], YahooDetails[Ticker],0), 2)</f>
        <v>Software—Application</v>
      </c>
      <c r="O185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0.3818681318681319</v>
      </c>
      <c r="P185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0.2206759443339959</v>
      </c>
      <c r="Q1859" s="17">
        <f>IFERROR(ZACKS_Screener[[#This Row],[Price]]/ZACKS_Screener[[#This Row],[EPS1]], "")</f>
        <v>44.481113320079523</v>
      </c>
      <c r="R1859" s="17">
        <f>IFERROR(ZACKS_Screener[[#This Row],[Price]]/ZACKS_Screener[[#This Row],[EPS2]], "")</f>
        <v>36.439739413680783</v>
      </c>
      <c r="S1859" s="17">
        <f>IFERROR(ZACKS_Screener[[#This Row],[PE1]]/(ZACKS_Screener[[#This Row],[EG1]]*100), "")</f>
        <v>1.1648291545689888</v>
      </c>
      <c r="T1859" s="17">
        <f>IFERROR(ZACKS_Screener[[#This Row],[PE2]]/(ZACKS_Screener[[#This Row],[EG2]]*100), "")</f>
        <v>1.6512782815388687</v>
      </c>
      <c r="U1859"/>
    </row>
    <row r="1860" spans="1:21" x14ac:dyDescent="0.25">
      <c r="A1860" s="20" t="s">
        <v>3113</v>
      </c>
      <c r="B1860" s="34">
        <v>12515.95</v>
      </c>
      <c r="C1860" s="6" t="s">
        <v>3112</v>
      </c>
      <c r="D1860" s="6" t="s">
        <v>22</v>
      </c>
      <c r="E1860" s="6" t="s">
        <v>14</v>
      </c>
      <c r="F1860" s="6" t="s">
        <v>2143</v>
      </c>
      <c r="G1860">
        <v>6</v>
      </c>
      <c r="H1860">
        <v>202206</v>
      </c>
      <c r="I1860" s="8">
        <v>39.119999999999997</v>
      </c>
      <c r="J1860" s="8">
        <v>8.2200000000000006</v>
      </c>
      <c r="K1860" s="8">
        <v>-3.59</v>
      </c>
      <c r="L1860" s="8">
        <v>-1.47</v>
      </c>
      <c r="M1860" s="35" t="str">
        <f>INDEX(YahooDetails[], MATCH(ZACKS_Screener[Ticker], YahooDetails[Ticker],0), 3)</f>
        <v>Technology</v>
      </c>
      <c r="N1860" s="6" t="str">
        <f>INDEX(YahooDetails[], MATCH(ZACKS_Screener[Ticker], YahooDetails[Ticker],0), 2)</f>
        <v>Computer Hardware</v>
      </c>
      <c r="O186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86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0.59052924791086359</v>
      </c>
      <c r="Q1860" s="17">
        <f>IFERROR(ZACKS_Screener[[#This Row],[Price]]/ZACKS_Screener[[#This Row],[EPS1]], "")</f>
        <v>-10.896935933147631</v>
      </c>
      <c r="R1860" s="17">
        <f>IFERROR(ZACKS_Screener[[#This Row],[Price]]/ZACKS_Screener[[#This Row],[EPS2]], "")</f>
        <v>-26.612244897959183</v>
      </c>
      <c r="S1860" s="17">
        <f>IFERROR(ZACKS_Screener[[#This Row],[PE1]]/(ZACKS_Screener[[#This Row],[EG1]]*100), "")</f>
        <v>0.10896935933147631</v>
      </c>
      <c r="T1860" s="17">
        <f>IFERROR(ZACKS_Screener[[#This Row],[PE2]]/(ZACKS_Screener[[#This Row],[EG2]]*100), "")</f>
        <v>-0.45065075086638418</v>
      </c>
      <c r="U1860"/>
    </row>
    <row r="1861" spans="1:21" x14ac:dyDescent="0.25">
      <c r="A1861" s="20" t="s">
        <v>4365</v>
      </c>
      <c r="B1861" s="34">
        <v>2642.23</v>
      </c>
      <c r="C1861" s="6" t="s">
        <v>4364</v>
      </c>
      <c r="D1861" s="6" t="s">
        <v>22</v>
      </c>
      <c r="E1861" s="6" t="s">
        <v>51</v>
      </c>
      <c r="F1861" s="6" t="s">
        <v>76</v>
      </c>
      <c r="G1861">
        <v>8</v>
      </c>
      <c r="H1861">
        <v>202208</v>
      </c>
      <c r="I1861" s="8">
        <v>194.67</v>
      </c>
      <c r="J1861" s="8">
        <v>4.9000000000000004</v>
      </c>
      <c r="K1861" s="8">
        <v>4.95</v>
      </c>
      <c r="L1861" s="8">
        <v>5.66</v>
      </c>
      <c r="M1861" s="35" t="str">
        <f>INDEX(YahooDetails[], MATCH(ZACKS_Screener[Ticker], YahooDetails[Ticker],0), 3)</f>
        <v>Basic Materials</v>
      </c>
      <c r="N1861" s="6" t="str">
        <f>INDEX(YahooDetails[], MATCH(ZACKS_Screener[Ticker], YahooDetails[Ticker],0), 2)</f>
        <v>Specialty Chemicals</v>
      </c>
      <c r="O186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1.0204081632653024E-2</v>
      </c>
      <c r="P186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0.14343434343434341</v>
      </c>
      <c r="Q1861" s="17">
        <f>IFERROR(ZACKS_Screener[[#This Row],[Price]]/ZACKS_Screener[[#This Row],[EPS1]], "")</f>
        <v>39.327272727272721</v>
      </c>
      <c r="R1861" s="17">
        <f>IFERROR(ZACKS_Screener[[#This Row],[Price]]/ZACKS_Screener[[#This Row],[EPS2]], "")</f>
        <v>34.39399293286219</v>
      </c>
      <c r="S1861" s="17">
        <f>IFERROR(ZACKS_Screener[[#This Row],[PE1]]/(ZACKS_Screener[[#This Row],[EG1]]*100), "")</f>
        <v>38.540727272727409</v>
      </c>
      <c r="T1861" s="17">
        <f>IFERROR(ZACKS_Screener[[#This Row],[PE2]]/(ZACKS_Screener[[#This Row],[EG2]]*100), "")</f>
        <v>2.3978910565868716</v>
      </c>
      <c r="U1861"/>
    </row>
    <row r="1862" spans="1:21" x14ac:dyDescent="0.25">
      <c r="A1862" s="6" t="s">
        <v>3115</v>
      </c>
      <c r="B1862" s="34">
        <v>23871.37</v>
      </c>
      <c r="C1862" s="6" t="s">
        <v>3114</v>
      </c>
      <c r="D1862" s="6" t="s">
        <v>13</v>
      </c>
      <c r="E1862" s="6" t="s">
        <v>223</v>
      </c>
      <c r="F1862" s="6" t="s">
        <v>410</v>
      </c>
      <c r="G1862">
        <v>12</v>
      </c>
      <c r="H1862">
        <v>202212</v>
      </c>
      <c r="I1862" s="8">
        <v>24.26</v>
      </c>
      <c r="J1862" s="8">
        <v>1.67</v>
      </c>
      <c r="M1862" s="35" t="str">
        <f>INDEX(YahooDetails[], MATCH(ZACKS_Screener[Ticker], YahooDetails[Ticker],0), 3)</f>
        <v>Energy</v>
      </c>
      <c r="N1862" s="6" t="str">
        <f>INDEX(YahooDetails[], MATCH(ZACKS_Screener[Ticker], YahooDetails[Ticker],0), 2)</f>
        <v>Oil &amp; Gas E&amp;P</v>
      </c>
      <c r="O186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862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862" s="17" t="str">
        <f>IFERROR(ZACKS_Screener[[#This Row],[Price]]/ZACKS_Screener[[#This Row],[EPS1]], "")</f>
        <v/>
      </c>
      <c r="R1862" s="17" t="str">
        <f>IFERROR(ZACKS_Screener[[#This Row],[Price]]/ZACKS_Screener[[#This Row],[EPS2]], "")</f>
        <v/>
      </c>
      <c r="S1862" s="17" t="str">
        <f>IFERROR(ZACKS_Screener[[#This Row],[PE1]]/(ZACKS_Screener[[#This Row],[EG1]]*100), "")</f>
        <v/>
      </c>
      <c r="T1862" s="17" t="str">
        <f>IFERROR(ZACKS_Screener[[#This Row],[PE2]]/(ZACKS_Screener[[#This Row],[EG2]]*100), "")</f>
        <v/>
      </c>
      <c r="U1862"/>
    </row>
    <row r="1863" spans="1:21" x14ac:dyDescent="0.25">
      <c r="A1863" s="20" t="s">
        <v>3117</v>
      </c>
      <c r="B1863" s="34">
        <v>28395.91</v>
      </c>
      <c r="C1863" s="6" t="s">
        <v>3116</v>
      </c>
      <c r="D1863" s="6" t="s">
        <v>13</v>
      </c>
      <c r="E1863" s="6" t="s">
        <v>118</v>
      </c>
      <c r="F1863" s="6" t="s">
        <v>119</v>
      </c>
      <c r="G1863">
        <v>12</v>
      </c>
      <c r="H1863">
        <v>202212</v>
      </c>
      <c r="I1863" s="8">
        <v>90.02</v>
      </c>
      <c r="J1863" s="8">
        <v>4.45</v>
      </c>
      <c r="K1863" s="8">
        <v>4.5999999999999996</v>
      </c>
      <c r="L1863" s="8">
        <v>4.9000000000000004</v>
      </c>
      <c r="M1863" s="35" t="str">
        <f>INDEX(YahooDetails[], MATCH(ZACKS_Screener[Ticker], YahooDetails[Ticker],0), 3)</f>
        <v>Utilities</v>
      </c>
      <c r="N1863" s="6" t="str">
        <f>INDEX(YahooDetails[], MATCH(ZACKS_Screener[Ticker], YahooDetails[Ticker],0), 2)</f>
        <v>Utilities—Regulated Electric</v>
      </c>
      <c r="O186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3.3707865168539207E-2</v>
      </c>
      <c r="P186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6.5217391304347991E-2</v>
      </c>
      <c r="Q1863" s="17">
        <f>IFERROR(ZACKS_Screener[[#This Row],[Price]]/ZACKS_Screener[[#This Row],[EPS1]], "")</f>
        <v>19.569565217391304</v>
      </c>
      <c r="R1863" s="17">
        <f>IFERROR(ZACKS_Screener[[#This Row],[Price]]/ZACKS_Screener[[#This Row],[EPS2]], "")</f>
        <v>18.37142857142857</v>
      </c>
      <c r="S1863" s="17">
        <f>IFERROR(ZACKS_Screener[[#This Row],[PE1]]/(ZACKS_Screener[[#This Row],[EG1]]*100), "")</f>
        <v>5.8056376811594408</v>
      </c>
      <c r="T1863" s="17">
        <f>IFERROR(ZACKS_Screener[[#This Row],[PE2]]/(ZACKS_Screener[[#This Row],[EG2]]*100), "")</f>
        <v>2.8169523809523738</v>
      </c>
      <c r="U1863"/>
    </row>
    <row r="1864" spans="1:21" x14ac:dyDescent="0.25">
      <c r="A1864" s="20" t="s">
        <v>3119</v>
      </c>
      <c r="B1864" s="34">
        <v>39374.81</v>
      </c>
      <c r="C1864" s="6" t="s">
        <v>3118</v>
      </c>
      <c r="D1864" s="6" t="s">
        <v>13</v>
      </c>
      <c r="E1864" s="6" t="s">
        <v>37</v>
      </c>
      <c r="F1864" s="6" t="s">
        <v>250</v>
      </c>
      <c r="G1864">
        <v>12</v>
      </c>
      <c r="H1864">
        <v>202212</v>
      </c>
      <c r="I1864" s="8">
        <v>79.22</v>
      </c>
      <c r="J1864" s="8">
        <v>3.35</v>
      </c>
      <c r="K1864" s="8">
        <v>3.47</v>
      </c>
      <c r="L1864" s="8">
        <v>3.84</v>
      </c>
      <c r="M1864" s="35" t="str">
        <f>INDEX(YahooDetails[], MATCH(ZACKS_Screener[Ticker], YahooDetails[Ticker],0), 3)</f>
        <v>Real Estate</v>
      </c>
      <c r="N1864" s="6" t="str">
        <f>INDEX(YahooDetails[], MATCH(ZACKS_Screener[Ticker], YahooDetails[Ticker],0), 2)</f>
        <v>REIT—Healthcare Facilities</v>
      </c>
      <c r="O186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3.582089552238809E-2</v>
      </c>
      <c r="P186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0.10662824207492785</v>
      </c>
      <c r="Q1864" s="17">
        <f>IFERROR(ZACKS_Screener[[#This Row],[Price]]/ZACKS_Screener[[#This Row],[EPS1]], "")</f>
        <v>22.829971181556193</v>
      </c>
      <c r="R1864" s="17">
        <f>IFERROR(ZACKS_Screener[[#This Row],[Price]]/ZACKS_Screener[[#This Row],[EPS2]], "")</f>
        <v>20.630208333333332</v>
      </c>
      <c r="S1864" s="17">
        <f>IFERROR(ZACKS_Screener[[#This Row],[PE1]]/(ZACKS_Screener[[#This Row],[EG1]]*100), "")</f>
        <v>6.3733669548510985</v>
      </c>
      <c r="T1864" s="17">
        <f>IFERROR(ZACKS_Screener[[#This Row],[PE2]]/(ZACKS_Screener[[#This Row],[EG2]]*100), "")</f>
        <v>1.9347789977477494</v>
      </c>
      <c r="U1864"/>
    </row>
    <row r="1865" spans="1:21" x14ac:dyDescent="0.25">
      <c r="A1865" s="20" t="s">
        <v>3121</v>
      </c>
      <c r="B1865" s="34">
        <v>4737.3599999999997</v>
      </c>
      <c r="C1865" s="6" t="s">
        <v>3120</v>
      </c>
      <c r="D1865" s="6" t="s">
        <v>22</v>
      </c>
      <c r="E1865" s="6" t="s">
        <v>30</v>
      </c>
      <c r="F1865" s="6" t="s">
        <v>763</v>
      </c>
      <c r="G1865">
        <v>12</v>
      </c>
      <c r="H1865">
        <v>202212</v>
      </c>
      <c r="I1865" s="8">
        <v>22.48</v>
      </c>
      <c r="J1865" s="8">
        <v>0.86</v>
      </c>
      <c r="K1865" s="8">
        <v>0.99</v>
      </c>
      <c r="L1865" s="8">
        <v>1.1100000000000001</v>
      </c>
      <c r="M1865" s="35" t="str">
        <f>INDEX(YahooDetails[], MATCH(ZACKS_Screener[Ticker], YahooDetails[Ticker],0), 3)</f>
        <v>Consumer Cyclical</v>
      </c>
      <c r="N1865" s="6" t="str">
        <f>INDEX(YahooDetails[], MATCH(ZACKS_Screener[Ticker], YahooDetails[Ticker],0), 2)</f>
        <v>Restaurants</v>
      </c>
      <c r="O186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0.15116279069767444</v>
      </c>
      <c r="P186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0.12121212121212133</v>
      </c>
      <c r="Q1865" s="17">
        <f>IFERROR(ZACKS_Screener[[#This Row],[Price]]/ZACKS_Screener[[#This Row],[EPS1]], "")</f>
        <v>22.707070707070709</v>
      </c>
      <c r="R1865" s="17">
        <f>IFERROR(ZACKS_Screener[[#This Row],[Price]]/ZACKS_Screener[[#This Row],[EPS2]], "")</f>
        <v>20.252252252252251</v>
      </c>
      <c r="S1865" s="17">
        <f>IFERROR(ZACKS_Screener[[#This Row],[PE1]]/(ZACKS_Screener[[#This Row],[EG1]]*100), "")</f>
        <v>1.5021600621600621</v>
      </c>
      <c r="T1865" s="17">
        <f>IFERROR(ZACKS_Screener[[#This Row],[PE2]]/(ZACKS_Screener[[#This Row],[EG2]]*100), "")</f>
        <v>1.6708108108108093</v>
      </c>
      <c r="U1865"/>
    </row>
    <row r="1866" spans="1:21" x14ac:dyDescent="0.25">
      <c r="A1866" s="20" t="s">
        <v>4368</v>
      </c>
      <c r="B1866" s="34">
        <v>2755.63</v>
      </c>
      <c r="C1866" s="6" t="s">
        <v>4367</v>
      </c>
      <c r="D1866" s="6" t="s">
        <v>22</v>
      </c>
      <c r="E1866" s="6" t="s">
        <v>23</v>
      </c>
      <c r="F1866" s="6" t="s">
        <v>1685</v>
      </c>
      <c r="G1866">
        <v>12</v>
      </c>
      <c r="H1866">
        <v>202212</v>
      </c>
      <c r="I1866" s="8">
        <v>43.48</v>
      </c>
      <c r="J1866" s="8">
        <v>3.7</v>
      </c>
      <c r="K1866" s="8">
        <v>2.75</v>
      </c>
      <c r="L1866" s="8">
        <v>3.4</v>
      </c>
      <c r="M1866" s="35" t="str">
        <f>INDEX(YahooDetails[], MATCH(ZACKS_Screener[Ticker], YahooDetails[Ticker],0), 3)</f>
        <v>Industrials</v>
      </c>
      <c r="N1866" s="6" t="str">
        <f>INDEX(YahooDetails[], MATCH(ZACKS_Screener[Ticker], YahooDetails[Ticker],0), 2)</f>
        <v>Trucking</v>
      </c>
      <c r="O186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-0.2567567567567568</v>
      </c>
      <c r="P186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0.23636363636363633</v>
      </c>
      <c r="Q1866" s="17">
        <f>IFERROR(ZACKS_Screener[[#This Row],[Price]]/ZACKS_Screener[[#This Row],[EPS1]], "")</f>
        <v>15.810909090909091</v>
      </c>
      <c r="R1866" s="17">
        <f>IFERROR(ZACKS_Screener[[#This Row],[Price]]/ZACKS_Screener[[#This Row],[EPS2]], "")</f>
        <v>12.788235294117646</v>
      </c>
      <c r="S1866" s="17">
        <f>IFERROR(ZACKS_Screener[[#This Row],[PE1]]/(ZACKS_Screener[[#This Row],[EG1]]*100), "")</f>
        <v>-0.61579330143540656</v>
      </c>
      <c r="T1866" s="17">
        <f>IFERROR(ZACKS_Screener[[#This Row],[PE2]]/(ZACKS_Screener[[#This Row],[EG2]]*100), "")</f>
        <v>0.54104072398190051</v>
      </c>
      <c r="U1866"/>
    </row>
    <row r="1867" spans="1:21" x14ac:dyDescent="0.25">
      <c r="A1867" s="20" t="s">
        <v>3123</v>
      </c>
      <c r="B1867" s="34">
        <v>10326.92</v>
      </c>
      <c r="C1867" s="6" t="s">
        <v>3122</v>
      </c>
      <c r="D1867" s="6" t="s">
        <v>13</v>
      </c>
      <c r="E1867" s="6" t="s">
        <v>223</v>
      </c>
      <c r="F1867" s="6" t="s">
        <v>2789</v>
      </c>
      <c r="G1867">
        <v>12</v>
      </c>
      <c r="H1867">
        <v>202212</v>
      </c>
      <c r="I1867" s="8">
        <v>26.85</v>
      </c>
      <c r="J1867" s="8">
        <v>3</v>
      </c>
      <c r="K1867" s="8">
        <v>2.73</v>
      </c>
      <c r="L1867" s="8">
        <v>3.19</v>
      </c>
      <c r="M1867" s="35" t="str">
        <f>INDEX(YahooDetails[], MATCH(ZACKS_Screener[Ticker], YahooDetails[Ticker],0), 3)</f>
        <v>Energy</v>
      </c>
      <c r="N1867" s="6" t="str">
        <f>INDEX(YahooDetails[], MATCH(ZACKS_Screener[Ticker], YahooDetails[Ticker],0), 2)</f>
        <v>Oil &amp; Gas Midstream</v>
      </c>
      <c r="O186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-9.0000000000000011E-2</v>
      </c>
      <c r="P186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0.16849816849816848</v>
      </c>
      <c r="Q1867" s="17">
        <f>IFERROR(ZACKS_Screener[[#This Row],[Price]]/ZACKS_Screener[[#This Row],[EPS1]], "")</f>
        <v>9.8351648351648358</v>
      </c>
      <c r="R1867" s="17">
        <f>IFERROR(ZACKS_Screener[[#This Row],[Price]]/ZACKS_Screener[[#This Row],[EPS2]], "")</f>
        <v>8.4169278996865202</v>
      </c>
      <c r="S1867" s="17">
        <f>IFERROR(ZACKS_Screener[[#This Row],[PE1]]/(ZACKS_Screener[[#This Row],[EG1]]*100), "")</f>
        <v>-1.0927960927960927</v>
      </c>
      <c r="T1867" s="17">
        <f>IFERROR(ZACKS_Screener[[#This Row],[PE2]]/(ZACKS_Screener[[#This Row],[EG2]]*100), "")</f>
        <v>0.4995263731770479</v>
      </c>
      <c r="U1867"/>
    </row>
    <row r="1868" spans="1:21" x14ac:dyDescent="0.25">
      <c r="A1868" s="20" t="s">
        <v>3124</v>
      </c>
      <c r="B1868" s="34">
        <v>7501.4</v>
      </c>
      <c r="C1868" s="6" t="s">
        <v>3124</v>
      </c>
      <c r="D1868" s="6" t="s">
        <v>13</v>
      </c>
      <c r="E1868" s="6" t="s">
        <v>85</v>
      </c>
      <c r="F1868" s="6" t="s">
        <v>981</v>
      </c>
      <c r="G1868">
        <v>12</v>
      </c>
      <c r="H1868">
        <v>202212</v>
      </c>
      <c r="I1868" s="8">
        <v>175.1</v>
      </c>
      <c r="J1868" s="8">
        <v>13.53</v>
      </c>
      <c r="K1868" s="8">
        <v>14.04</v>
      </c>
      <c r="L1868" s="8">
        <v>15.81</v>
      </c>
      <c r="M1868" s="35" t="str">
        <f>INDEX(YahooDetails[], MATCH(ZACKS_Screener[Ticker], YahooDetails[Ticker],0), 3)</f>
        <v>Technology</v>
      </c>
      <c r="N1868" s="6" t="str">
        <f>INDEX(YahooDetails[], MATCH(ZACKS_Screener[Ticker], YahooDetails[Ticker],0), 2)</f>
        <v>Software—Infrastructure</v>
      </c>
      <c r="O186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3.769401330376939E-2</v>
      </c>
      <c r="P186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0.12606837606837618</v>
      </c>
      <c r="Q1868" s="17">
        <f>IFERROR(ZACKS_Screener[[#This Row],[Price]]/ZACKS_Screener[[#This Row],[EPS1]], "")</f>
        <v>12.471509971509972</v>
      </c>
      <c r="R1868" s="17">
        <f>IFERROR(ZACKS_Screener[[#This Row],[Price]]/ZACKS_Screener[[#This Row],[EPS2]], "")</f>
        <v>11.0752688172043</v>
      </c>
      <c r="S1868" s="17">
        <f>IFERROR(ZACKS_Screener[[#This Row],[PE1]]/(ZACKS_Screener[[#This Row],[EG1]]*100), "")</f>
        <v>3.308618233618235</v>
      </c>
      <c r="T1868" s="17">
        <f>IFERROR(ZACKS_Screener[[#This Row],[PE2]]/(ZACKS_Screener[[#This Row],[EG2]]*100), "")</f>
        <v>0.87851284855112</v>
      </c>
      <c r="U1868"/>
    </row>
    <row r="1869" spans="1:21" x14ac:dyDescent="0.25">
      <c r="A1869" s="20" t="s">
        <v>3126</v>
      </c>
      <c r="B1869" s="34">
        <v>6775.82</v>
      </c>
      <c r="C1869" s="6" t="s">
        <v>3125</v>
      </c>
      <c r="D1869" s="6" t="s">
        <v>13</v>
      </c>
      <c r="E1869" s="6" t="s">
        <v>37</v>
      </c>
      <c r="F1869" s="6" t="s">
        <v>418</v>
      </c>
      <c r="G1869">
        <v>12</v>
      </c>
      <c r="H1869">
        <v>202212</v>
      </c>
      <c r="I1869" s="8">
        <v>27.92</v>
      </c>
      <c r="J1869" s="8">
        <v>9.82</v>
      </c>
      <c r="K1869" s="8">
        <v>9.27</v>
      </c>
      <c r="L1869" s="8">
        <v>9.6</v>
      </c>
      <c r="M1869" s="35" t="str">
        <f>INDEX(YahooDetails[], MATCH(ZACKS_Screener[Ticker], YahooDetails[Ticker],0), 3)</f>
        <v>Financial Services</v>
      </c>
      <c r="N1869" s="6" t="str">
        <f>INDEX(YahooDetails[], MATCH(ZACKS_Screener[Ticker], YahooDetails[Ticker],0), 2)</f>
        <v>Banks—Regional</v>
      </c>
      <c r="O186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-5.6008146639511272E-2</v>
      </c>
      <c r="P186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3.559870550161813E-2</v>
      </c>
      <c r="Q1869" s="17">
        <f>IFERROR(ZACKS_Screener[[#This Row],[Price]]/ZACKS_Screener[[#This Row],[EPS1]], "")</f>
        <v>3.0118662351672065</v>
      </c>
      <c r="R1869" s="17">
        <f>IFERROR(ZACKS_Screener[[#This Row],[Price]]/ZACKS_Screener[[#This Row],[EPS2]], "")</f>
        <v>2.9083333333333337</v>
      </c>
      <c r="S1869" s="17">
        <f>IFERROR(ZACKS_Screener[[#This Row],[PE1]]/(ZACKS_Screener[[#This Row],[EG1]]*100), "")</f>
        <v>-0.53775502598803504</v>
      </c>
      <c r="T1869" s="17">
        <f>IFERROR(ZACKS_Screener[[#This Row],[PE2]]/(ZACKS_Screener[[#This Row],[EG2]]*100), "")</f>
        <v>0.81697727272727261</v>
      </c>
      <c r="U1869"/>
    </row>
    <row r="1870" spans="1:21" x14ac:dyDescent="0.25">
      <c r="A1870" s="20" t="s">
        <v>3128</v>
      </c>
      <c r="B1870" s="34">
        <v>157180.64000000001</v>
      </c>
      <c r="C1870" s="6" t="s">
        <v>3127</v>
      </c>
      <c r="D1870" s="6" t="s">
        <v>13</v>
      </c>
      <c r="E1870" s="6" t="s">
        <v>37</v>
      </c>
      <c r="F1870" s="6" t="s">
        <v>404</v>
      </c>
      <c r="G1870">
        <v>12</v>
      </c>
      <c r="H1870">
        <v>202212</v>
      </c>
      <c r="I1870" s="8">
        <v>41.89</v>
      </c>
      <c r="J1870" s="8">
        <v>3.14</v>
      </c>
      <c r="K1870" s="8">
        <v>4.7300000000000004</v>
      </c>
      <c r="L1870" s="8">
        <v>4.75</v>
      </c>
      <c r="M1870" s="35" t="str">
        <f>INDEX(YahooDetails[], MATCH(ZACKS_Screener[Ticker], YahooDetails[Ticker],0), 3)</f>
        <v>Financial Services</v>
      </c>
      <c r="N1870" s="6" t="str">
        <f>INDEX(YahooDetails[], MATCH(ZACKS_Screener[Ticker], YahooDetails[Ticker],0), 2)</f>
        <v>Banks—Diversified</v>
      </c>
      <c r="O187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0.50636942675159247</v>
      </c>
      <c r="P187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4.2283298097250677E-3</v>
      </c>
      <c r="Q1870" s="17">
        <f>IFERROR(ZACKS_Screener[[#This Row],[Price]]/ZACKS_Screener[[#This Row],[EPS1]], "")</f>
        <v>8.8562367864693439</v>
      </c>
      <c r="R1870" s="17">
        <f>IFERROR(ZACKS_Screener[[#This Row],[Price]]/ZACKS_Screener[[#This Row],[EPS2]], "")</f>
        <v>8.8189473684210533</v>
      </c>
      <c r="S1870" s="17">
        <f>IFERROR(ZACKS_Screener[[#This Row],[PE1]]/(ZACKS_Screener[[#This Row],[EG1]]*100), "")</f>
        <v>0.17489675163216184</v>
      </c>
      <c r="T1870" s="17">
        <f>IFERROR(ZACKS_Screener[[#This Row],[PE2]]/(ZACKS_Screener[[#This Row],[EG2]]*100), "")</f>
        <v>20.856810526316238</v>
      </c>
      <c r="U1870"/>
    </row>
    <row r="1871" spans="1:21" x14ac:dyDescent="0.25">
      <c r="A1871" s="20" t="s">
        <v>3130</v>
      </c>
      <c r="B1871" s="34">
        <v>6803.95</v>
      </c>
      <c r="C1871" s="6" t="s">
        <v>3129</v>
      </c>
      <c r="D1871" s="6" t="s">
        <v>13</v>
      </c>
      <c r="E1871" s="6" t="s">
        <v>130</v>
      </c>
      <c r="F1871" s="6" t="s">
        <v>477</v>
      </c>
      <c r="G1871">
        <v>12</v>
      </c>
      <c r="H1871">
        <v>202212</v>
      </c>
      <c r="I1871" s="8">
        <v>81.430000000000007</v>
      </c>
      <c r="J1871" s="8">
        <v>20.86</v>
      </c>
      <c r="K1871" s="8">
        <v>3.93</v>
      </c>
      <c r="L1871" s="8">
        <v>9.0399999999999991</v>
      </c>
      <c r="M1871" s="35" t="str">
        <f>INDEX(YahooDetails[], MATCH(ZACKS_Screener[Ticker], YahooDetails[Ticker],0), 3)</f>
        <v>Basic Materials</v>
      </c>
      <c r="N1871" s="6" t="str">
        <f>INDEX(YahooDetails[], MATCH(ZACKS_Screener[Ticker], YahooDetails[Ticker],0), 2)</f>
        <v>Lumber &amp; Wood Production</v>
      </c>
      <c r="O187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-0.81160115052732507</v>
      </c>
      <c r="P187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1.3002544529262086</v>
      </c>
      <c r="Q1871" s="17">
        <f>IFERROR(ZACKS_Screener[[#This Row],[Price]]/ZACKS_Screener[[#This Row],[EPS1]], "")</f>
        <v>20.720101781170484</v>
      </c>
      <c r="R1871" s="17">
        <f>IFERROR(ZACKS_Screener[[#This Row],[Price]]/ZACKS_Screener[[#This Row],[EPS2]], "")</f>
        <v>9.0077433628318602</v>
      </c>
      <c r="S1871" s="17">
        <f>IFERROR(ZACKS_Screener[[#This Row],[PE1]]/(ZACKS_Screener[[#This Row],[EG1]]*100), "")</f>
        <v>-0.25529906860910589</v>
      </c>
      <c r="T1871" s="17">
        <f>IFERROR(ZACKS_Screener[[#This Row],[PE2]]/(ZACKS_Screener[[#This Row],[EG2]]*100), "")</f>
        <v>6.9276773808080658E-2</v>
      </c>
      <c r="U1871"/>
    </row>
    <row r="1872" spans="1:21" x14ac:dyDescent="0.25">
      <c r="A1872" s="20" t="s">
        <v>3132</v>
      </c>
      <c r="B1872" s="34">
        <v>4301.5200000000004</v>
      </c>
      <c r="C1872" s="6" t="s">
        <v>3131</v>
      </c>
      <c r="D1872" s="6" t="s">
        <v>22</v>
      </c>
      <c r="E1872" s="6" t="s">
        <v>223</v>
      </c>
      <c r="F1872" s="6" t="s">
        <v>512</v>
      </c>
      <c r="G1872">
        <v>12</v>
      </c>
      <c r="H1872">
        <v>202212</v>
      </c>
      <c r="I1872" s="8">
        <v>59.69</v>
      </c>
      <c r="J1872" s="8">
        <v>0.86</v>
      </c>
      <c r="K1872" s="8">
        <v>4.78</v>
      </c>
      <c r="L1872" s="8">
        <v>6.05</v>
      </c>
      <c r="M1872" s="35" t="str">
        <f>INDEX(YahooDetails[], MATCH(ZACKS_Screener[Ticker], YahooDetails[Ticker],0), 3)</f>
        <v>Energy</v>
      </c>
      <c r="N1872" s="6" t="str">
        <f>INDEX(YahooDetails[], MATCH(ZACKS_Screener[Ticker], YahooDetails[Ticker],0), 2)</f>
        <v>Oil &amp; Gas Equipment &amp; Services</v>
      </c>
      <c r="O187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4.558139534883721</v>
      </c>
      <c r="P187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0.26569037656903755</v>
      </c>
      <c r="Q1872" s="17">
        <f>IFERROR(ZACKS_Screener[[#This Row],[Price]]/ZACKS_Screener[[#This Row],[EPS1]], "")</f>
        <v>12.487447698744768</v>
      </c>
      <c r="R1872" s="17">
        <f>IFERROR(ZACKS_Screener[[#This Row],[Price]]/ZACKS_Screener[[#This Row],[EPS2]], "")</f>
        <v>9.8661157024793393</v>
      </c>
      <c r="S1872" s="17">
        <f>IFERROR(ZACKS_Screener[[#This Row],[PE1]]/(ZACKS_Screener[[#This Row],[EG1]]*100), "")</f>
        <v>2.7395931175817605E-2</v>
      </c>
      <c r="T1872" s="17">
        <f>IFERROR(ZACKS_Screener[[#This Row],[PE2]]/(ZACKS_Screener[[#This Row],[EG2]]*100), "")</f>
        <v>0.37133884297520675</v>
      </c>
      <c r="U1872"/>
    </row>
    <row r="1873" spans="1:21" x14ac:dyDescent="0.25">
      <c r="A1873" s="20" t="s">
        <v>3134</v>
      </c>
      <c r="B1873" s="34">
        <v>5819</v>
      </c>
      <c r="C1873" s="6" t="s">
        <v>3133</v>
      </c>
      <c r="D1873" s="6" t="s">
        <v>13</v>
      </c>
      <c r="E1873" s="6" t="s">
        <v>330</v>
      </c>
      <c r="F1873" s="6" t="s">
        <v>707</v>
      </c>
      <c r="G1873">
        <v>12</v>
      </c>
      <c r="H1873">
        <v>202212</v>
      </c>
      <c r="I1873" s="8">
        <v>67.77</v>
      </c>
      <c r="J1873" s="8">
        <v>3.96</v>
      </c>
      <c r="K1873" s="8">
        <v>4.0199999999999996</v>
      </c>
      <c r="L1873" s="8">
        <v>4.3600000000000003</v>
      </c>
      <c r="M1873" s="35" t="str">
        <f>INDEX(YahooDetails[], MATCH(ZACKS_Screener[Ticker], YahooDetails[Ticker],0), 3)</f>
        <v>Consumer Cyclical</v>
      </c>
      <c r="N1873" s="6" t="str">
        <f>INDEX(YahooDetails[], MATCH(ZACKS_Screener[Ticker], YahooDetails[Ticker],0), 2)</f>
        <v>Lodging</v>
      </c>
      <c r="O187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1.5151515151515053E-2</v>
      </c>
      <c r="P187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8.4577114427860894E-2</v>
      </c>
      <c r="Q1873" s="17">
        <f>IFERROR(ZACKS_Screener[[#This Row],[Price]]/ZACKS_Screener[[#This Row],[EPS1]], "")</f>
        <v>16.85820895522388</v>
      </c>
      <c r="R1873" s="17">
        <f>IFERROR(ZACKS_Screener[[#This Row],[Price]]/ZACKS_Screener[[#This Row],[EPS2]], "")</f>
        <v>15.543577981651374</v>
      </c>
      <c r="S1873" s="17">
        <f>IFERROR(ZACKS_Screener[[#This Row],[PE1]]/(ZACKS_Screener[[#This Row],[EG1]]*100), "")</f>
        <v>11.126417910447833</v>
      </c>
      <c r="T1873" s="17">
        <f>IFERROR(ZACKS_Screener[[#This Row],[PE2]]/(ZACKS_Screener[[#This Row],[EG2]]*100), "")</f>
        <v>1.8377995143011285</v>
      </c>
      <c r="U1873"/>
    </row>
    <row r="1874" spans="1:21" x14ac:dyDescent="0.25">
      <c r="A1874" s="20" t="s">
        <v>4370</v>
      </c>
      <c r="B1874" s="34">
        <v>3195.06</v>
      </c>
      <c r="C1874" s="6" t="s">
        <v>4369</v>
      </c>
      <c r="D1874" s="6" t="s">
        <v>13</v>
      </c>
      <c r="E1874" s="6" t="s">
        <v>223</v>
      </c>
      <c r="F1874" s="6" t="s">
        <v>224</v>
      </c>
      <c r="G1874">
        <v>12</v>
      </c>
      <c r="H1874">
        <v>202212</v>
      </c>
      <c r="I1874" s="8">
        <v>40.39</v>
      </c>
      <c r="J1874" s="8">
        <v>1.84</v>
      </c>
      <c r="K1874" s="8">
        <v>2.33</v>
      </c>
      <c r="L1874" s="8">
        <v>2.83</v>
      </c>
      <c r="M1874" s="35" t="str">
        <f>INDEX(YahooDetails[], MATCH(ZACKS_Screener[Ticker], YahooDetails[Ticker],0), 3)</f>
        <v>Energy</v>
      </c>
      <c r="N1874" s="6" t="str">
        <f>INDEX(YahooDetails[], MATCH(ZACKS_Screener[Ticker], YahooDetails[Ticker],0), 2)</f>
        <v>Oil &amp; Gas Equipment &amp; Services</v>
      </c>
      <c r="O187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0.26630434782608692</v>
      </c>
      <c r="P187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0.21459227467811159</v>
      </c>
      <c r="Q1874" s="17">
        <f>IFERROR(ZACKS_Screener[[#This Row],[Price]]/ZACKS_Screener[[#This Row],[EPS1]], "")</f>
        <v>17.334763948497855</v>
      </c>
      <c r="R1874" s="17">
        <f>IFERROR(ZACKS_Screener[[#This Row],[Price]]/ZACKS_Screener[[#This Row],[EPS2]], "")</f>
        <v>14.27208480565371</v>
      </c>
      <c r="S1874" s="17">
        <f>IFERROR(ZACKS_Screener[[#This Row],[PE1]]/(ZACKS_Screener[[#This Row],[EG1]]*100), "")</f>
        <v>0.65093807480073584</v>
      </c>
      <c r="T1874" s="17">
        <f>IFERROR(ZACKS_Screener[[#This Row],[PE2]]/(ZACKS_Screener[[#This Row],[EG2]]*100), "")</f>
        <v>0.6650791519434629</v>
      </c>
      <c r="U1874"/>
    </row>
    <row r="1875" spans="1:21" x14ac:dyDescent="0.25">
      <c r="A1875" s="20" t="s">
        <v>3136</v>
      </c>
      <c r="B1875" s="34">
        <v>8019.3</v>
      </c>
      <c r="C1875" s="6" t="s">
        <v>3135</v>
      </c>
      <c r="D1875" s="6" t="s">
        <v>13</v>
      </c>
      <c r="E1875" s="6" t="s">
        <v>330</v>
      </c>
      <c r="F1875" s="6" t="s">
        <v>3137</v>
      </c>
      <c r="G1875">
        <v>12</v>
      </c>
      <c r="H1875">
        <v>202212</v>
      </c>
      <c r="I1875" s="8">
        <v>146.44999999999999</v>
      </c>
      <c r="J1875" s="8">
        <v>19.64</v>
      </c>
      <c r="K1875" s="8">
        <v>16.420000000000002</v>
      </c>
      <c r="L1875" s="8">
        <v>17.18</v>
      </c>
      <c r="M1875" s="35" t="str">
        <f>INDEX(YahooDetails[], MATCH(ZACKS_Screener[Ticker], YahooDetails[Ticker],0), 3)</f>
        <v>Consumer Cyclical</v>
      </c>
      <c r="N1875" s="6" t="str">
        <f>INDEX(YahooDetails[], MATCH(ZACKS_Screener[Ticker], YahooDetails[Ticker],0), 2)</f>
        <v>Furnishings, Fixtures &amp; Appliances</v>
      </c>
      <c r="O187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-0.16395112016293273</v>
      </c>
      <c r="P187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4.6285018270401823E-2</v>
      </c>
      <c r="Q1875" s="17">
        <f>IFERROR(ZACKS_Screener[[#This Row],[Price]]/ZACKS_Screener[[#This Row],[EPS1]], "")</f>
        <v>8.9190012180267946</v>
      </c>
      <c r="R1875" s="17">
        <f>IFERROR(ZACKS_Screener[[#This Row],[Price]]/ZACKS_Screener[[#This Row],[EPS2]], "")</f>
        <v>8.5244470314318974</v>
      </c>
      <c r="S1875" s="17">
        <f>IFERROR(ZACKS_Screener[[#This Row],[PE1]]/(ZACKS_Screener[[#This Row],[EG1]]*100), "")</f>
        <v>-0.54400367677654138</v>
      </c>
      <c r="T1875" s="17">
        <f>IFERROR(ZACKS_Screener[[#This Row],[PE2]]/(ZACKS_Screener[[#This Row],[EG2]]*100), "")</f>
        <v>1.8417292138962125</v>
      </c>
      <c r="U1875"/>
    </row>
    <row r="1876" spans="1:21" x14ac:dyDescent="0.25">
      <c r="A1876" s="20" t="s">
        <v>3139</v>
      </c>
      <c r="B1876" s="34">
        <v>5688.99</v>
      </c>
      <c r="C1876" s="6" t="s">
        <v>3138</v>
      </c>
      <c r="D1876" s="6" t="s">
        <v>22</v>
      </c>
      <c r="E1876" s="6" t="s">
        <v>30</v>
      </c>
      <c r="F1876" s="6" t="s">
        <v>763</v>
      </c>
      <c r="G1876">
        <v>12</v>
      </c>
      <c r="H1876">
        <v>202212</v>
      </c>
      <c r="I1876" s="8">
        <v>189.83</v>
      </c>
      <c r="J1876" s="8">
        <v>1.85</v>
      </c>
      <c r="K1876" s="8">
        <v>2.13</v>
      </c>
      <c r="L1876" s="8">
        <v>2.4700000000000002</v>
      </c>
      <c r="M1876" s="35" t="str">
        <f>INDEX(YahooDetails[], MATCH(ZACKS_Screener[Ticker], YahooDetails[Ticker],0), 3)</f>
        <v>Consumer Cyclical</v>
      </c>
      <c r="N1876" s="6" t="str">
        <f>INDEX(YahooDetails[], MATCH(ZACKS_Screener[Ticker], YahooDetails[Ticker],0), 2)</f>
        <v>Restaurants</v>
      </c>
      <c r="O187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0.15135135135135125</v>
      </c>
      <c r="P187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0.15962441314554005</v>
      </c>
      <c r="Q1876" s="17">
        <f>IFERROR(ZACKS_Screener[[#This Row],[Price]]/ZACKS_Screener[[#This Row],[EPS1]], "")</f>
        <v>89.122065727699535</v>
      </c>
      <c r="R1876" s="17">
        <f>IFERROR(ZACKS_Screener[[#This Row],[Price]]/ZACKS_Screener[[#This Row],[EPS2]], "")</f>
        <v>76.854251012145752</v>
      </c>
      <c r="S1876" s="17">
        <f>IFERROR(ZACKS_Screener[[#This Row],[PE1]]/(ZACKS_Screener[[#This Row],[EG1]]*100), "")</f>
        <v>5.8884221998658663</v>
      </c>
      <c r="T1876" s="17">
        <f>IFERROR(ZACKS_Screener[[#This Row],[PE2]]/(ZACKS_Screener[[#This Row],[EG2]]*100), "")</f>
        <v>4.8146927839961853</v>
      </c>
      <c r="U1876"/>
    </row>
    <row r="1877" spans="1:21" x14ac:dyDescent="0.25">
      <c r="A1877" s="20" t="s">
        <v>4373</v>
      </c>
      <c r="B1877" s="34">
        <v>3084.44</v>
      </c>
      <c r="C1877" s="6" t="s">
        <v>4372</v>
      </c>
      <c r="D1877" s="6" t="s">
        <v>22</v>
      </c>
      <c r="E1877" s="6" t="s">
        <v>18</v>
      </c>
      <c r="F1877" s="6" t="s">
        <v>344</v>
      </c>
      <c r="G1877">
        <v>12</v>
      </c>
      <c r="H1877">
        <v>202212</v>
      </c>
      <c r="I1877" s="8">
        <v>175.55</v>
      </c>
      <c r="J1877" s="8">
        <v>36.909999999999997</v>
      </c>
      <c r="K1877" s="8">
        <v>22.84</v>
      </c>
      <c r="L1877" s="8">
        <v>18.36</v>
      </c>
      <c r="M1877" s="35" t="str">
        <f>INDEX(YahooDetails[], MATCH(ZACKS_Screener[Ticker], YahooDetails[Ticker],0), 3)</f>
        <v>Industrials</v>
      </c>
      <c r="N1877" s="6" t="str">
        <f>INDEX(YahooDetails[], MATCH(ZACKS_Screener[Ticker], YahooDetails[Ticker],0), 2)</f>
        <v>Electrical Equipment &amp; Parts</v>
      </c>
      <c r="O187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-0.38119750745055536</v>
      </c>
      <c r="P187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-0.19614711033274959</v>
      </c>
      <c r="Q1877" s="17">
        <f>IFERROR(ZACKS_Screener[[#This Row],[Price]]/ZACKS_Screener[[#This Row],[EPS1]], "")</f>
        <v>7.6860770577933453</v>
      </c>
      <c r="R1877" s="17">
        <f>IFERROR(ZACKS_Screener[[#This Row],[Price]]/ZACKS_Screener[[#This Row],[EPS2]], "")</f>
        <v>9.5615468409586057</v>
      </c>
      <c r="S1877" s="17">
        <f>IFERROR(ZACKS_Screener[[#This Row],[PE1]]/(ZACKS_Screener[[#This Row],[EG1]]*100), "")</f>
        <v>-0.20162978266037843</v>
      </c>
      <c r="T1877" s="17">
        <f>IFERROR(ZACKS_Screener[[#This Row],[PE2]]/(ZACKS_Screener[[#This Row],[EG2]]*100), "")</f>
        <v>-0.48746814698101459</v>
      </c>
      <c r="U1877"/>
    </row>
    <row r="1878" spans="1:21" x14ac:dyDescent="0.25">
      <c r="A1878" s="20" t="s">
        <v>3141</v>
      </c>
      <c r="B1878" s="34">
        <v>25363.24</v>
      </c>
      <c r="C1878" s="6" t="s">
        <v>3140</v>
      </c>
      <c r="D1878" s="6" t="s">
        <v>13</v>
      </c>
      <c r="E1878" s="6" t="s">
        <v>14</v>
      </c>
      <c r="F1878" s="6" t="s">
        <v>877</v>
      </c>
      <c r="G1878">
        <v>3</v>
      </c>
      <c r="H1878">
        <v>202303</v>
      </c>
      <c r="I1878" s="8">
        <v>4.63</v>
      </c>
      <c r="J1878" s="8">
        <v>0.25</v>
      </c>
      <c r="K1878" s="8">
        <v>0.28000000000000003</v>
      </c>
      <c r="L1878" s="8">
        <v>0.28999999999999998</v>
      </c>
      <c r="M1878" s="35" t="str">
        <f>INDEX(YahooDetails[], MATCH(ZACKS_Screener[Ticker], YahooDetails[Ticker],0), 3)</f>
        <v>Technology</v>
      </c>
      <c r="N1878" s="6" t="str">
        <f>INDEX(YahooDetails[], MATCH(ZACKS_Screener[Ticker], YahooDetails[Ticker],0), 2)</f>
        <v>Information Technology Services</v>
      </c>
      <c r="O187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0.12000000000000011</v>
      </c>
      <c r="P187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3.5714285714285546E-2</v>
      </c>
      <c r="Q1878" s="17">
        <f>IFERROR(ZACKS_Screener[[#This Row],[Price]]/ZACKS_Screener[[#This Row],[EPS1]], "")</f>
        <v>16.535714285714285</v>
      </c>
      <c r="R1878" s="17">
        <f>IFERROR(ZACKS_Screener[[#This Row],[Price]]/ZACKS_Screener[[#This Row],[EPS2]], "")</f>
        <v>15.965517241379311</v>
      </c>
      <c r="S1878" s="17">
        <f>IFERROR(ZACKS_Screener[[#This Row],[PE1]]/(ZACKS_Screener[[#This Row],[EG1]]*100), "")</f>
        <v>1.3779761904761891</v>
      </c>
      <c r="T1878" s="17">
        <f>IFERROR(ZACKS_Screener[[#This Row],[PE2]]/(ZACKS_Screener[[#This Row],[EG2]]*100), "")</f>
        <v>4.4703448275862279</v>
      </c>
      <c r="U1878"/>
    </row>
    <row r="1879" spans="1:21" x14ac:dyDescent="0.25">
      <c r="A1879" s="20" t="s">
        <v>3143</v>
      </c>
      <c r="B1879" s="34">
        <v>4521.0200000000004</v>
      </c>
      <c r="C1879" s="6" t="s">
        <v>3142</v>
      </c>
      <c r="D1879" s="6" t="s">
        <v>22</v>
      </c>
      <c r="E1879" s="6" t="s">
        <v>14</v>
      </c>
      <c r="F1879" s="6" t="s">
        <v>163</v>
      </c>
      <c r="G1879">
        <v>12</v>
      </c>
      <c r="H1879">
        <v>202212</v>
      </c>
      <c r="I1879" s="8">
        <v>79.63</v>
      </c>
      <c r="J1879" s="8">
        <v>-0.17</v>
      </c>
      <c r="K1879" s="8">
        <v>2.1800000000000002</v>
      </c>
      <c r="L1879" s="8">
        <v>2.9</v>
      </c>
      <c r="M1879" s="35" t="str">
        <f>INDEX(YahooDetails[], MATCH(ZACKS_Screener[Ticker], YahooDetails[Ticker],0), 3)</f>
        <v>Technology</v>
      </c>
      <c r="N1879" s="6" t="str">
        <f>INDEX(YahooDetails[], MATCH(ZACKS_Screener[Ticker], YahooDetails[Ticker],0), 2)</f>
        <v>Software—Infrastructure</v>
      </c>
      <c r="O187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87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0.33027522935779802</v>
      </c>
      <c r="Q1879" s="17">
        <f>IFERROR(ZACKS_Screener[[#This Row],[Price]]/ZACKS_Screener[[#This Row],[EPS1]], "")</f>
        <v>36.527522935779814</v>
      </c>
      <c r="R1879" s="17">
        <f>IFERROR(ZACKS_Screener[[#This Row],[Price]]/ZACKS_Screener[[#This Row],[EPS2]], "")</f>
        <v>27.45862068965517</v>
      </c>
      <c r="S1879" s="17">
        <f>IFERROR(ZACKS_Screener[[#This Row],[PE1]]/(ZACKS_Screener[[#This Row],[EG1]]*100), "")</f>
        <v>0.36527522935779816</v>
      </c>
      <c r="T1879" s="17">
        <f>IFERROR(ZACKS_Screener[[#This Row],[PE2]]/(ZACKS_Screener[[#This Row],[EG2]]*100), "")</f>
        <v>0.8313860153256708</v>
      </c>
      <c r="U1879"/>
    </row>
    <row r="1880" spans="1:21" x14ac:dyDescent="0.25">
      <c r="A1880" s="20" t="s">
        <v>3145</v>
      </c>
      <c r="B1880" s="34">
        <v>5324.07</v>
      </c>
      <c r="C1880" s="6" t="s">
        <v>3144</v>
      </c>
      <c r="D1880" s="6" t="s">
        <v>13</v>
      </c>
      <c r="E1880" s="6" t="s">
        <v>14</v>
      </c>
      <c r="F1880" s="6" t="s">
        <v>201</v>
      </c>
      <c r="G1880">
        <v>12</v>
      </c>
      <c r="H1880">
        <v>202212</v>
      </c>
      <c r="I1880" s="8">
        <v>99.72</v>
      </c>
      <c r="J1880" s="8">
        <v>-0.28999999999999998</v>
      </c>
      <c r="K1880" s="8">
        <v>-0.11</v>
      </c>
      <c r="L1880" s="8">
        <v>0.35</v>
      </c>
      <c r="M1880" s="35" t="str">
        <f>INDEX(YahooDetails[], MATCH(ZACKS_Screener[Ticker], YahooDetails[Ticker],0), 3)</f>
        <v>Technology</v>
      </c>
      <c r="N1880" s="6" t="str">
        <f>INDEX(YahooDetails[], MATCH(ZACKS_Screener[Ticker], YahooDetails[Ticker],0), 2)</f>
        <v>Software—Application</v>
      </c>
      <c r="O188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0.62068965517241381</v>
      </c>
      <c r="P188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1880" s="17">
        <f>IFERROR(ZACKS_Screener[[#This Row],[Price]]/ZACKS_Screener[[#This Row],[EPS1]], "")</f>
        <v>-906.5454545454545</v>
      </c>
      <c r="R1880" s="17">
        <f>IFERROR(ZACKS_Screener[[#This Row],[Price]]/ZACKS_Screener[[#This Row],[EPS2]], "")</f>
        <v>284.91428571428571</v>
      </c>
      <c r="S1880" s="17">
        <f>IFERROR(ZACKS_Screener[[#This Row],[PE1]]/(ZACKS_Screener[[#This Row],[EG1]]*100), "")</f>
        <v>-14.605454545454544</v>
      </c>
      <c r="T1880" s="17">
        <f>IFERROR(ZACKS_Screener[[#This Row],[PE2]]/(ZACKS_Screener[[#This Row],[EG2]]*100), "")</f>
        <v>2.8491428571428572</v>
      </c>
      <c r="U1880"/>
    </row>
    <row r="1881" spans="1:21" x14ac:dyDescent="0.25">
      <c r="A1881" s="20" t="s">
        <v>3147</v>
      </c>
      <c r="B1881" s="34">
        <v>14184.02</v>
      </c>
      <c r="C1881" s="6" t="s">
        <v>3146</v>
      </c>
      <c r="D1881" s="6" t="s">
        <v>13</v>
      </c>
      <c r="E1881" s="6" t="s">
        <v>130</v>
      </c>
      <c r="F1881" s="6" t="s">
        <v>3148</v>
      </c>
      <c r="G1881">
        <v>12</v>
      </c>
      <c r="H1881">
        <v>202212</v>
      </c>
      <c r="I1881" s="8">
        <v>111.16</v>
      </c>
      <c r="J1881" s="8">
        <v>17.34</v>
      </c>
      <c r="K1881" s="8">
        <v>10.49</v>
      </c>
      <c r="L1881" s="8">
        <v>11.63</v>
      </c>
      <c r="M1881" s="35" t="str">
        <f>INDEX(YahooDetails[], MATCH(ZACKS_Screener[Ticker], YahooDetails[Ticker],0), 3)</f>
        <v>Basic Materials</v>
      </c>
      <c r="N1881" s="6" t="str">
        <f>INDEX(YahooDetails[], MATCH(ZACKS_Screener[Ticker], YahooDetails[Ticker],0), 2)</f>
        <v>Specialty Chemicals</v>
      </c>
      <c r="O188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-0.39504036908881196</v>
      </c>
      <c r="P188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0.10867492850333656</v>
      </c>
      <c r="Q1881" s="17">
        <f>IFERROR(ZACKS_Screener[[#This Row],[Price]]/ZACKS_Screener[[#This Row],[EPS1]], "")</f>
        <v>10.596758817921829</v>
      </c>
      <c r="R1881" s="17">
        <f>IFERROR(ZACKS_Screener[[#This Row],[Price]]/ZACKS_Screener[[#This Row],[EPS2]], "")</f>
        <v>9.55803955288048</v>
      </c>
      <c r="S1881" s="17">
        <f>IFERROR(ZACKS_Screener[[#This Row],[PE1]]/(ZACKS_Screener[[#This Row],[EG1]]*100), "")</f>
        <v>-0.26824496044199203</v>
      </c>
      <c r="T1881" s="17">
        <f>IFERROR(ZACKS_Screener[[#This Row],[PE2]]/(ZACKS_Screener[[#This Row],[EG2]]*100), "")</f>
        <v>0.87950732376944019</v>
      </c>
      <c r="U1881"/>
    </row>
    <row r="1882" spans="1:21" x14ac:dyDescent="0.25">
      <c r="A1882" s="20" t="s">
        <v>3150</v>
      </c>
      <c r="B1882" s="34">
        <v>67067.8</v>
      </c>
      <c r="C1882" s="6" t="s">
        <v>3149</v>
      </c>
      <c r="D1882" s="6" t="s">
        <v>13</v>
      </c>
      <c r="E1882" s="6" t="s">
        <v>85</v>
      </c>
      <c r="F1882" s="6" t="s">
        <v>745</v>
      </c>
      <c r="G1882">
        <v>12</v>
      </c>
      <c r="H1882">
        <v>202212</v>
      </c>
      <c r="I1882" s="8">
        <v>164.86</v>
      </c>
      <c r="J1882" s="8">
        <v>5.59</v>
      </c>
      <c r="K1882" s="8">
        <v>6.03</v>
      </c>
      <c r="L1882" s="8">
        <v>6.7</v>
      </c>
      <c r="M1882" s="35" t="str">
        <f>INDEX(YahooDetails[], MATCH(ZACKS_Screener[Ticker], YahooDetails[Ticker],0), 3)</f>
        <v>Industrials</v>
      </c>
      <c r="N1882" s="6" t="str">
        <f>INDEX(YahooDetails[], MATCH(ZACKS_Screener[Ticker], YahooDetails[Ticker],0), 2)</f>
        <v>Waste Management</v>
      </c>
      <c r="O188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7.8711985688729946E-2</v>
      </c>
      <c r="P188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0.11111111111111109</v>
      </c>
      <c r="Q1882" s="17">
        <f>IFERROR(ZACKS_Screener[[#This Row],[Price]]/ZACKS_Screener[[#This Row],[EPS1]], "")</f>
        <v>27.339966832504146</v>
      </c>
      <c r="R1882" s="17">
        <f>IFERROR(ZACKS_Screener[[#This Row],[Price]]/ZACKS_Screener[[#This Row],[EPS2]], "")</f>
        <v>24.605970149253732</v>
      </c>
      <c r="S1882" s="17">
        <f>IFERROR(ZACKS_Screener[[#This Row],[PE1]]/(ZACKS_Screener[[#This Row],[EG1]]*100), "")</f>
        <v>3.473418513493137</v>
      </c>
      <c r="T1882" s="17">
        <f>IFERROR(ZACKS_Screener[[#This Row],[PE2]]/(ZACKS_Screener[[#This Row],[EG2]]*100), "")</f>
        <v>2.2145373134328361</v>
      </c>
      <c r="U1882"/>
    </row>
    <row r="1883" spans="1:21" x14ac:dyDescent="0.25">
      <c r="A1883" s="20" t="s">
        <v>3152</v>
      </c>
      <c r="B1883" s="34">
        <v>37325.25</v>
      </c>
      <c r="C1883" s="6" t="s">
        <v>3151</v>
      </c>
      <c r="D1883" s="6" t="s">
        <v>13</v>
      </c>
      <c r="E1883" s="6" t="s">
        <v>223</v>
      </c>
      <c r="F1883" s="6" t="s">
        <v>838</v>
      </c>
      <c r="G1883">
        <v>12</v>
      </c>
      <c r="H1883">
        <v>202212</v>
      </c>
      <c r="I1883" s="8">
        <v>30.64</v>
      </c>
      <c r="J1883" s="8">
        <v>1.82</v>
      </c>
      <c r="K1883" s="8">
        <v>1.98</v>
      </c>
      <c r="L1883" s="8">
        <v>1.73</v>
      </c>
      <c r="M1883" s="35" t="str">
        <f>INDEX(YahooDetails[], MATCH(ZACKS_Screener[Ticker], YahooDetails[Ticker],0), 3)</f>
        <v>Energy</v>
      </c>
      <c r="N1883" s="6" t="str">
        <f>INDEX(YahooDetails[], MATCH(ZACKS_Screener[Ticker], YahooDetails[Ticker],0), 2)</f>
        <v>Oil &amp; Gas Midstream</v>
      </c>
      <c r="O188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8.7912087912087863E-2</v>
      </c>
      <c r="P188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-0.12626262626262627</v>
      </c>
      <c r="Q1883" s="17">
        <f>IFERROR(ZACKS_Screener[[#This Row],[Price]]/ZACKS_Screener[[#This Row],[EPS1]], "")</f>
        <v>15.474747474747476</v>
      </c>
      <c r="R1883" s="17">
        <f>IFERROR(ZACKS_Screener[[#This Row],[Price]]/ZACKS_Screener[[#This Row],[EPS2]], "")</f>
        <v>17.710982658959537</v>
      </c>
      <c r="S1883" s="17">
        <f>IFERROR(ZACKS_Screener[[#This Row],[PE1]]/(ZACKS_Screener[[#This Row],[EG1]]*100), "")</f>
        <v>1.7602525252525263</v>
      </c>
      <c r="T1883" s="17">
        <f>IFERROR(ZACKS_Screener[[#This Row],[PE2]]/(ZACKS_Screener[[#This Row],[EG2]]*100), "")</f>
        <v>-1.4027098265895954</v>
      </c>
      <c r="U1883"/>
    </row>
    <row r="1884" spans="1:21" x14ac:dyDescent="0.25">
      <c r="A1884" s="20" t="s">
        <v>3154</v>
      </c>
      <c r="B1884" s="34">
        <v>13678.49</v>
      </c>
      <c r="C1884" s="6" t="s">
        <v>3153</v>
      </c>
      <c r="D1884" s="6" t="s">
        <v>22</v>
      </c>
      <c r="E1884" s="6" t="s">
        <v>330</v>
      </c>
      <c r="F1884" s="6" t="s">
        <v>1636</v>
      </c>
      <c r="G1884">
        <v>9</v>
      </c>
      <c r="H1884">
        <v>202209</v>
      </c>
      <c r="I1884" s="8">
        <v>26.51</v>
      </c>
      <c r="J1884" s="8">
        <v>1.06</v>
      </c>
      <c r="K1884" s="8">
        <v>0.72</v>
      </c>
      <c r="L1884" s="8">
        <v>1.1499999999999999</v>
      </c>
      <c r="M1884" s="35" t="str">
        <f>INDEX(YahooDetails[], MATCH(ZACKS_Screener[Ticker], YahooDetails[Ticker],0), 3)</f>
        <v>Communication Services</v>
      </c>
      <c r="N1884" s="6" t="str">
        <f>INDEX(YahooDetails[], MATCH(ZACKS_Screener[Ticker], YahooDetails[Ticker],0), 2)</f>
        <v>Entertainment</v>
      </c>
      <c r="O188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-0.32075471698113212</v>
      </c>
      <c r="P188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0.59722222222222221</v>
      </c>
      <c r="Q1884" s="17">
        <f>IFERROR(ZACKS_Screener[[#This Row],[Price]]/ZACKS_Screener[[#This Row],[EPS1]], "")</f>
        <v>36.81944444444445</v>
      </c>
      <c r="R1884" s="17">
        <f>IFERROR(ZACKS_Screener[[#This Row],[Price]]/ZACKS_Screener[[#This Row],[EPS2]], "")</f>
        <v>23.052173913043482</v>
      </c>
      <c r="S1884" s="17">
        <f>IFERROR(ZACKS_Screener[[#This Row],[PE1]]/(ZACKS_Screener[[#This Row],[EG1]]*100), "")</f>
        <v>-1.1479003267973857</v>
      </c>
      <c r="T1884" s="17">
        <f>IFERROR(ZACKS_Screener[[#This Row],[PE2]]/(ZACKS_Screener[[#This Row],[EG2]]*100), "")</f>
        <v>0.38598988877654206</v>
      </c>
      <c r="U1884"/>
    </row>
    <row r="1885" spans="1:21" x14ac:dyDescent="0.25">
      <c r="A1885" s="20" t="s">
        <v>3156</v>
      </c>
      <c r="B1885" s="34">
        <v>8894.48</v>
      </c>
      <c r="C1885" s="6" t="s">
        <v>3155</v>
      </c>
      <c r="D1885" s="6" t="s">
        <v>13</v>
      </c>
      <c r="E1885" s="6" t="s">
        <v>26</v>
      </c>
      <c r="F1885" s="6" t="s">
        <v>64</v>
      </c>
      <c r="G1885">
        <v>3</v>
      </c>
      <c r="H1885">
        <v>202303</v>
      </c>
      <c r="I1885" s="8">
        <v>112.38</v>
      </c>
      <c r="J1885" s="8">
        <v>6.08</v>
      </c>
      <c r="K1885" s="8">
        <v>5.24</v>
      </c>
      <c r="L1885" s="8">
        <v>6.13</v>
      </c>
      <c r="M1885" s="35" t="str">
        <f>INDEX(YahooDetails[], MATCH(ZACKS_Screener[Ticker], YahooDetails[Ticker],0), 3)</f>
        <v>Industrials</v>
      </c>
      <c r="N1885" s="6" t="str">
        <f>INDEX(YahooDetails[], MATCH(ZACKS_Screener[Ticker], YahooDetails[Ticker],0), 2)</f>
        <v>Building Products &amp; Equipment</v>
      </c>
      <c r="O188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-0.13815789473684209</v>
      </c>
      <c r="P188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0.16984732824427473</v>
      </c>
      <c r="Q1885" s="17">
        <f>IFERROR(ZACKS_Screener[[#This Row],[Price]]/ZACKS_Screener[[#This Row],[EPS1]], "")</f>
        <v>21.44656488549618</v>
      </c>
      <c r="R1885" s="17">
        <f>IFERROR(ZACKS_Screener[[#This Row],[Price]]/ZACKS_Screener[[#This Row],[EPS2]], "")</f>
        <v>18.33278955954323</v>
      </c>
      <c r="S1885" s="17">
        <f>IFERROR(ZACKS_Screener[[#This Row],[PE1]]/(ZACKS_Screener[[#This Row],[EG1]]*100), "")</f>
        <v>-1.5523227917121047</v>
      </c>
      <c r="T1885" s="17">
        <f>IFERROR(ZACKS_Screener[[#This Row],[PE2]]/(ZACKS_Screener[[#This Row],[EG2]]*100), "")</f>
        <v>1.0793687336180513</v>
      </c>
      <c r="U1885"/>
    </row>
    <row r="1886" spans="1:21" x14ac:dyDescent="0.25">
      <c r="A1886" s="20" t="s">
        <v>3158</v>
      </c>
      <c r="B1886" s="34">
        <v>415127.44</v>
      </c>
      <c r="C1886" s="6" t="s">
        <v>3157</v>
      </c>
      <c r="D1886" s="6" t="s">
        <v>13</v>
      </c>
      <c r="E1886" s="6" t="s">
        <v>30</v>
      </c>
      <c r="F1886" s="6" t="s">
        <v>1762</v>
      </c>
      <c r="G1886">
        <v>1</v>
      </c>
      <c r="H1886">
        <v>202301</v>
      </c>
      <c r="I1886" s="8">
        <v>154.16</v>
      </c>
      <c r="J1886" s="8">
        <v>6.29</v>
      </c>
      <c r="K1886" s="8">
        <v>6.21</v>
      </c>
      <c r="L1886" s="8">
        <v>6.86</v>
      </c>
      <c r="M1886" s="35" t="str">
        <f>INDEX(YahooDetails[], MATCH(ZACKS_Screener[Ticker], YahooDetails[Ticker],0), 3)</f>
        <v>Consumer Defensive</v>
      </c>
      <c r="N1886" s="6" t="str">
        <f>INDEX(YahooDetails[], MATCH(ZACKS_Screener[Ticker], YahooDetails[Ticker],0), 2)</f>
        <v>Discount Stores</v>
      </c>
      <c r="O188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-1.2718600953895083E-2</v>
      </c>
      <c r="P188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0.10466988727858299</v>
      </c>
      <c r="Q1886" s="17">
        <f>IFERROR(ZACKS_Screener[[#This Row],[Price]]/ZACKS_Screener[[#This Row],[EPS1]], "")</f>
        <v>24.824476650563607</v>
      </c>
      <c r="R1886" s="17">
        <f>IFERROR(ZACKS_Screener[[#This Row],[Price]]/ZACKS_Screener[[#This Row],[EPS2]], "")</f>
        <v>22.472303206997083</v>
      </c>
      <c r="S1886" s="17">
        <f>IFERROR(ZACKS_Screener[[#This Row],[PE1]]/(ZACKS_Screener[[#This Row],[EG1]]*100), "")</f>
        <v>-19.518244766505617</v>
      </c>
      <c r="T1886" s="17">
        <f>IFERROR(ZACKS_Screener[[#This Row],[PE2]]/(ZACKS_Screener[[#This Row],[EG2]]*100), "")</f>
        <v>2.1469692756223355</v>
      </c>
      <c r="U1886"/>
    </row>
    <row r="1887" spans="1:21" x14ac:dyDescent="0.25">
      <c r="A1887" s="20" t="s">
        <v>3159</v>
      </c>
      <c r="B1887" s="34">
        <v>3470.27</v>
      </c>
      <c r="C1887" s="6" t="s">
        <v>3159</v>
      </c>
      <c r="D1887" s="6" t="s">
        <v>13</v>
      </c>
      <c r="E1887" s="6" t="s">
        <v>85</v>
      </c>
      <c r="F1887" s="6" t="s">
        <v>145</v>
      </c>
      <c r="G1887">
        <v>3</v>
      </c>
      <c r="H1887">
        <v>202303</v>
      </c>
      <c r="I1887" s="8">
        <v>72.09</v>
      </c>
      <c r="J1887" s="8">
        <v>3.86</v>
      </c>
      <c r="K1887" s="8">
        <v>4.2699999999999996</v>
      </c>
      <c r="L1887" s="8">
        <v>4.76</v>
      </c>
      <c r="M1887" s="35" t="str">
        <f>INDEX(YahooDetails[], MATCH(ZACKS_Screener[Ticker], YahooDetails[Ticker],0), 3)</f>
        <v>Technology</v>
      </c>
      <c r="N1887" s="6" t="str">
        <f>INDEX(YahooDetails[], MATCH(ZACKS_Screener[Ticker], YahooDetails[Ticker],0), 2)</f>
        <v>Information Technology Services</v>
      </c>
      <c r="O188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0.1062176165803108</v>
      </c>
      <c r="P188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0.1147540983606558</v>
      </c>
      <c r="Q1887" s="17">
        <f>IFERROR(ZACKS_Screener[[#This Row],[Price]]/ZACKS_Screener[[#This Row],[EPS1]], "")</f>
        <v>16.88290398126464</v>
      </c>
      <c r="R1887" s="17">
        <f>IFERROR(ZACKS_Screener[[#This Row],[Price]]/ZACKS_Screener[[#This Row],[EPS2]], "")</f>
        <v>15.144957983193279</v>
      </c>
      <c r="S1887" s="17">
        <f>IFERROR(ZACKS_Screener[[#This Row],[PE1]]/(ZACKS_Screener[[#This Row],[EG1]]*100), "")</f>
        <v>1.5894636431141844</v>
      </c>
      <c r="T1887" s="17">
        <f>IFERROR(ZACKS_Screener[[#This Row],[PE2]]/(ZACKS_Screener[[#This Row],[EG2]]*100), "")</f>
        <v>1.3197749099639851</v>
      </c>
      <c r="U1887"/>
    </row>
    <row r="1888" spans="1:21" x14ac:dyDescent="0.25">
      <c r="A1888" s="20" t="s">
        <v>3161</v>
      </c>
      <c r="B1888" s="34">
        <v>6417.89</v>
      </c>
      <c r="C1888" s="6" t="s">
        <v>3160</v>
      </c>
      <c r="D1888" s="6" t="s">
        <v>13</v>
      </c>
      <c r="E1888" s="6" t="s">
        <v>14</v>
      </c>
      <c r="F1888" s="6" t="s">
        <v>3077</v>
      </c>
      <c r="G1888">
        <v>6</v>
      </c>
      <c r="H1888">
        <v>202206</v>
      </c>
      <c r="I1888" s="8">
        <v>51.56</v>
      </c>
      <c r="J1888" s="8">
        <v>-0.5</v>
      </c>
      <c r="K1888" s="8">
        <v>-0.48</v>
      </c>
      <c r="L1888" s="8">
        <v>-0.6</v>
      </c>
      <c r="M1888" s="35" t="str">
        <f>INDEX(YahooDetails[], MATCH(ZACKS_Screener[Ticker], YahooDetails[Ticker],0), 3)</f>
        <v>Technology</v>
      </c>
      <c r="N1888" s="6" t="str">
        <f>INDEX(YahooDetails[], MATCH(ZACKS_Screener[Ticker], YahooDetails[Ticker],0), 2)</f>
        <v>Semiconductors</v>
      </c>
      <c r="O188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4.0000000000000036E-2</v>
      </c>
      <c r="P188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-0.25</v>
      </c>
      <c r="Q1888" s="17">
        <f>IFERROR(ZACKS_Screener[[#This Row],[Price]]/ZACKS_Screener[[#This Row],[EPS1]], "")</f>
        <v>-107.41666666666667</v>
      </c>
      <c r="R1888" s="17">
        <f>IFERROR(ZACKS_Screener[[#This Row],[Price]]/ZACKS_Screener[[#This Row],[EPS2]], "")</f>
        <v>-85.933333333333337</v>
      </c>
      <c r="S1888" s="17">
        <f>IFERROR(ZACKS_Screener[[#This Row],[PE1]]/(ZACKS_Screener[[#This Row],[EG1]]*100), "")</f>
        <v>-26.854166666666643</v>
      </c>
      <c r="T1888" s="17">
        <f>IFERROR(ZACKS_Screener[[#This Row],[PE2]]/(ZACKS_Screener[[#This Row],[EG2]]*100), "")</f>
        <v>3.4373333333333336</v>
      </c>
      <c r="U1888"/>
    </row>
    <row r="1889" spans="1:21" x14ac:dyDescent="0.25">
      <c r="A1889" s="20" t="s">
        <v>4378</v>
      </c>
      <c r="B1889" s="34">
        <v>2679.22</v>
      </c>
      <c r="C1889" s="6" t="s">
        <v>4377</v>
      </c>
      <c r="D1889" s="6" t="s">
        <v>22</v>
      </c>
      <c r="E1889" s="6" t="s">
        <v>30</v>
      </c>
      <c r="F1889" s="6" t="s">
        <v>430</v>
      </c>
      <c r="G1889">
        <v>1</v>
      </c>
      <c r="H1889">
        <v>202301</v>
      </c>
      <c r="I1889" s="8">
        <v>8.7899999999999991</v>
      </c>
      <c r="J1889" s="8">
        <v>0.75</v>
      </c>
      <c r="K1889" s="8">
        <v>0.44</v>
      </c>
      <c r="L1889" s="8">
        <v>0.56999999999999995</v>
      </c>
      <c r="M1889" s="35" t="str">
        <f>INDEX(YahooDetails[], MATCH(ZACKS_Screener[Ticker], YahooDetails[Ticker],0), 3)</f>
        <v>Consumer Cyclical</v>
      </c>
      <c r="N1889" s="6" t="str">
        <f>INDEX(YahooDetails[], MATCH(ZACKS_Screener[Ticker], YahooDetails[Ticker],0), 2)</f>
        <v>Specialty Retail</v>
      </c>
      <c r="O188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-0.41333333333333333</v>
      </c>
      <c r="P188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0.29545454545454536</v>
      </c>
      <c r="Q1889" s="17">
        <f>IFERROR(ZACKS_Screener[[#This Row],[Price]]/ZACKS_Screener[[#This Row],[EPS1]], "")</f>
        <v>19.977272727272727</v>
      </c>
      <c r="R1889" s="17">
        <f>IFERROR(ZACKS_Screener[[#This Row],[Price]]/ZACKS_Screener[[#This Row],[EPS2]], "")</f>
        <v>15.421052631578947</v>
      </c>
      <c r="S1889" s="17">
        <f>IFERROR(ZACKS_Screener[[#This Row],[PE1]]/(ZACKS_Screener[[#This Row],[EG1]]*100), "")</f>
        <v>-0.48332111436950143</v>
      </c>
      <c r="T1889" s="17">
        <f>IFERROR(ZACKS_Screener[[#This Row],[PE2]]/(ZACKS_Screener[[#This Row],[EG2]]*100), "")</f>
        <v>0.52194331983805686</v>
      </c>
      <c r="U1889"/>
    </row>
    <row r="1890" spans="1:21" x14ac:dyDescent="0.25">
      <c r="A1890" s="20" t="s">
        <v>4380</v>
      </c>
      <c r="B1890" s="34">
        <v>3012.4</v>
      </c>
      <c r="C1890" s="6" t="s">
        <v>4379</v>
      </c>
      <c r="D1890" s="6" t="s">
        <v>13</v>
      </c>
      <c r="E1890" s="6" t="s">
        <v>18</v>
      </c>
      <c r="F1890" s="6" t="s">
        <v>1134</v>
      </c>
      <c r="G1890">
        <v>5</v>
      </c>
      <c r="H1890">
        <v>202305</v>
      </c>
      <c r="I1890" s="8">
        <v>60.49</v>
      </c>
      <c r="J1890" s="8">
        <v>7.3</v>
      </c>
      <c r="K1890" s="8">
        <v>4.42</v>
      </c>
      <c r="L1890" s="8">
        <v>5.29</v>
      </c>
      <c r="M1890" s="35" t="str">
        <f>INDEX(YahooDetails[], MATCH(ZACKS_Screener[Ticker], YahooDetails[Ticker],0), 3)</f>
        <v>Industrials</v>
      </c>
      <c r="N1890" s="6" t="str">
        <f>INDEX(YahooDetails[], MATCH(ZACKS_Screener[Ticker], YahooDetails[Ticker],0), 2)</f>
        <v>Metal Fabrication</v>
      </c>
      <c r="O189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-0.39452054794520547</v>
      </c>
      <c r="P189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0.19683257918552038</v>
      </c>
      <c r="Q1890" s="17">
        <f>IFERROR(ZACKS_Screener[[#This Row],[Price]]/ZACKS_Screener[[#This Row],[EPS1]], "")</f>
        <v>13.685520361990951</v>
      </c>
      <c r="R1890" s="17">
        <f>IFERROR(ZACKS_Screener[[#This Row],[Price]]/ZACKS_Screener[[#This Row],[EPS2]], "")</f>
        <v>11.434782608695652</v>
      </c>
      <c r="S1890" s="17">
        <f>IFERROR(ZACKS_Screener[[#This Row],[PE1]]/(ZACKS_Screener[[#This Row],[EG1]]*100), "")</f>
        <v>-0.34688992584213174</v>
      </c>
      <c r="T1890" s="17">
        <f>IFERROR(ZACKS_Screener[[#This Row],[PE2]]/(ZACKS_Screener[[#This Row],[EG2]]*100), "")</f>
        <v>0.58093953023488254</v>
      </c>
      <c r="U1890"/>
    </row>
    <row r="1891" spans="1:21" x14ac:dyDescent="0.25">
      <c r="A1891" s="20" t="s">
        <v>3163</v>
      </c>
      <c r="B1891" s="34">
        <v>14728.91</v>
      </c>
      <c r="C1891" s="6" t="s">
        <v>3162</v>
      </c>
      <c r="D1891" s="6" t="s">
        <v>13</v>
      </c>
      <c r="E1891" s="6" t="s">
        <v>37</v>
      </c>
      <c r="F1891" s="6" t="s">
        <v>250</v>
      </c>
      <c r="G1891">
        <v>12</v>
      </c>
      <c r="H1891">
        <v>202212</v>
      </c>
      <c r="I1891" s="8">
        <v>68.86</v>
      </c>
      <c r="J1891" s="8">
        <v>5.29</v>
      </c>
      <c r="K1891" s="8">
        <v>5.34</v>
      </c>
      <c r="L1891" s="8">
        <v>5.55</v>
      </c>
      <c r="M1891" s="35" t="str">
        <f>INDEX(YahooDetails[], MATCH(ZACKS_Screener[Ticker], YahooDetails[Ticker],0), 3)</f>
        <v>Real Estate</v>
      </c>
      <c r="N1891" s="6" t="str">
        <f>INDEX(YahooDetails[], MATCH(ZACKS_Screener[Ticker], YahooDetails[Ticker],0), 2)</f>
        <v>REIT—Diversified</v>
      </c>
      <c r="O189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9.4517958412097969E-3</v>
      </c>
      <c r="P189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3.9325842696629205E-2</v>
      </c>
      <c r="Q1891" s="17">
        <f>IFERROR(ZACKS_Screener[[#This Row],[Price]]/ZACKS_Screener[[#This Row],[EPS1]], "")</f>
        <v>12.895131086142323</v>
      </c>
      <c r="R1891" s="17">
        <f>IFERROR(ZACKS_Screener[[#This Row],[Price]]/ZACKS_Screener[[#This Row],[EPS2]], "")</f>
        <v>12.407207207207207</v>
      </c>
      <c r="S1891" s="17">
        <f>IFERROR(ZACKS_Screener[[#This Row],[PE1]]/(ZACKS_Screener[[#This Row],[EG1]]*100), "")</f>
        <v>13.643048689138626</v>
      </c>
      <c r="T1891" s="17">
        <f>IFERROR(ZACKS_Screener[[#This Row],[PE2]]/(ZACKS_Screener[[#This Row],[EG2]]*100), "")</f>
        <v>3.1549755469755474</v>
      </c>
      <c r="U1891"/>
    </row>
    <row r="1892" spans="1:21" x14ac:dyDescent="0.25">
      <c r="A1892" s="20" t="s">
        <v>3165</v>
      </c>
      <c r="B1892" s="34">
        <v>19467.38</v>
      </c>
      <c r="C1892" s="6" t="s">
        <v>3164</v>
      </c>
      <c r="D1892" s="6" t="s">
        <v>13</v>
      </c>
      <c r="E1892" s="6" t="s">
        <v>130</v>
      </c>
      <c r="F1892" s="6" t="s">
        <v>482</v>
      </c>
      <c r="G1892">
        <v>12</v>
      </c>
      <c r="H1892">
        <v>202212</v>
      </c>
      <c r="I1892" s="8">
        <v>42.99</v>
      </c>
      <c r="J1892" s="8">
        <v>1.1200000000000001</v>
      </c>
      <c r="K1892" s="8">
        <v>1.18</v>
      </c>
      <c r="L1892" s="8">
        <v>1.37</v>
      </c>
      <c r="M1892" s="35" t="str">
        <f>INDEX(YahooDetails[], MATCH(ZACKS_Screener[Ticker], YahooDetails[Ticker],0), 3)</f>
        <v>Basic Materials</v>
      </c>
      <c r="N1892" s="6" t="str">
        <f>INDEX(YahooDetails[], MATCH(ZACKS_Screener[Ticker], YahooDetails[Ticker],0), 2)</f>
        <v>Gold</v>
      </c>
      <c r="O189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5.3571428571428416E-2</v>
      </c>
      <c r="P189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0.16101694915254253</v>
      </c>
      <c r="Q1892" s="17">
        <f>IFERROR(ZACKS_Screener[[#This Row],[Price]]/ZACKS_Screener[[#This Row],[EPS1]], "")</f>
        <v>36.432203389830512</v>
      </c>
      <c r="R1892" s="17">
        <f>IFERROR(ZACKS_Screener[[#This Row],[Price]]/ZACKS_Screener[[#This Row],[EPS2]], "")</f>
        <v>31.37956204379562</v>
      </c>
      <c r="S1892" s="17">
        <f>IFERROR(ZACKS_Screener[[#This Row],[PE1]]/(ZACKS_Screener[[#This Row],[EG1]]*100), "")</f>
        <v>6.8006779661017154</v>
      </c>
      <c r="T1892" s="17">
        <f>IFERROR(ZACKS_Screener[[#This Row],[PE2]]/(ZACKS_Screener[[#This Row],[EG2]]*100), "")</f>
        <v>1.9488359585094102</v>
      </c>
      <c r="U1892"/>
    </row>
    <row r="1893" spans="1:21" x14ac:dyDescent="0.25">
      <c r="A1893" s="20" t="s">
        <v>3166</v>
      </c>
      <c r="B1893" s="34">
        <v>11735.33</v>
      </c>
      <c r="C1893" s="6" t="s">
        <v>3166</v>
      </c>
      <c r="D1893" s="6" t="s">
        <v>13</v>
      </c>
      <c r="E1893" s="6" t="s">
        <v>85</v>
      </c>
      <c r="F1893" s="6" t="s">
        <v>1630</v>
      </c>
      <c r="G1893">
        <v>12</v>
      </c>
      <c r="H1893">
        <v>202212</v>
      </c>
      <c r="I1893" s="8">
        <v>54.79</v>
      </c>
      <c r="J1893" s="8">
        <v>6.09</v>
      </c>
      <c r="K1893" s="8">
        <v>6.35</v>
      </c>
      <c r="L1893" s="8">
        <v>6.69</v>
      </c>
      <c r="M1893" s="35" t="str">
        <f>INDEX(YahooDetails[], MATCH(ZACKS_Screener[Ticker], YahooDetails[Ticker],0), 3)</f>
        <v>Communication Services</v>
      </c>
      <c r="N1893" s="6" t="str">
        <f>INDEX(YahooDetails[], MATCH(ZACKS_Screener[Ticker], YahooDetails[Ticker],0), 2)</f>
        <v>Advertising Agencies</v>
      </c>
      <c r="O189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4.2692939244663351E-2</v>
      </c>
      <c r="P189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5.354330708661429E-2</v>
      </c>
      <c r="Q1893" s="17">
        <f>IFERROR(ZACKS_Screener[[#This Row],[Price]]/ZACKS_Screener[[#This Row],[EPS1]], "")</f>
        <v>8.6283464566929133</v>
      </c>
      <c r="R1893" s="17">
        <f>IFERROR(ZACKS_Screener[[#This Row],[Price]]/ZACKS_Screener[[#This Row],[EPS2]], "")</f>
        <v>8.1898355754857999</v>
      </c>
      <c r="S1893" s="17">
        <f>IFERROR(ZACKS_Screener[[#This Row],[PE1]]/(ZACKS_Screener[[#This Row],[EG1]]*100), "")</f>
        <v>2.0210242277407646</v>
      </c>
      <c r="T1893" s="17">
        <f>IFERROR(ZACKS_Screener[[#This Row],[PE2]]/(ZACKS_Screener[[#This Row],[EG2]]*100), "")</f>
        <v>1.5295722324804328</v>
      </c>
      <c r="U1893"/>
    </row>
    <row r="1894" spans="1:21" x14ac:dyDescent="0.25">
      <c r="A1894" s="20" t="s">
        <v>3168</v>
      </c>
      <c r="B1894" s="34">
        <v>15242.28</v>
      </c>
      <c r="C1894" s="6" t="s">
        <v>3167</v>
      </c>
      <c r="D1894" s="6" t="s">
        <v>13</v>
      </c>
      <c r="E1894" s="6" t="s">
        <v>37</v>
      </c>
      <c r="F1894" s="6" t="s">
        <v>70</v>
      </c>
      <c r="G1894">
        <v>12</v>
      </c>
      <c r="H1894">
        <v>202212</v>
      </c>
      <c r="I1894" s="8">
        <v>58.45</v>
      </c>
      <c r="J1894" s="8">
        <v>4.38</v>
      </c>
      <c r="K1894" s="8">
        <v>4.5199999999999996</v>
      </c>
      <c r="L1894" s="8">
        <v>5.44</v>
      </c>
      <c r="M1894" s="35" t="str">
        <f>INDEX(YahooDetails[], MATCH(ZACKS_Screener[Ticker], YahooDetails[Ticker],0), 3)</f>
        <v>Financial Services</v>
      </c>
      <c r="N1894" s="6" t="str">
        <f>INDEX(YahooDetails[], MATCH(ZACKS_Screener[Ticker], YahooDetails[Ticker],0), 2)</f>
        <v>Insurance—Property &amp; Casualty</v>
      </c>
      <c r="O189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3.1963470319634632E-2</v>
      </c>
      <c r="P189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0.20353982300884976</v>
      </c>
      <c r="Q1894" s="17">
        <f>IFERROR(ZACKS_Screener[[#This Row],[Price]]/ZACKS_Screener[[#This Row],[EPS1]], "")</f>
        <v>12.931415929203542</v>
      </c>
      <c r="R1894" s="17">
        <f>IFERROR(ZACKS_Screener[[#This Row],[Price]]/ZACKS_Screener[[#This Row],[EPS2]], "")</f>
        <v>10.744485294117647</v>
      </c>
      <c r="S1894" s="17">
        <f>IFERROR(ZACKS_Screener[[#This Row],[PE1]]/(ZACKS_Screener[[#This Row],[EG1]]*100), "")</f>
        <v>4.0456858407079741</v>
      </c>
      <c r="T1894" s="17">
        <f>IFERROR(ZACKS_Screener[[#This Row],[PE2]]/(ZACKS_Screener[[#This Row],[EG2]]*100), "")</f>
        <v>0.5278812340153447</v>
      </c>
      <c r="U1894"/>
    </row>
    <row r="1895" spans="1:21" x14ac:dyDescent="0.25">
      <c r="A1895" s="20" t="s">
        <v>3170</v>
      </c>
      <c r="B1895" s="34">
        <v>7322.76</v>
      </c>
      <c r="C1895" s="6" t="s">
        <v>3169</v>
      </c>
      <c r="D1895" s="6" t="s">
        <v>13</v>
      </c>
      <c r="E1895" s="6" t="s">
        <v>130</v>
      </c>
      <c r="F1895" s="6" t="s">
        <v>1625</v>
      </c>
      <c r="G1895">
        <v>9</v>
      </c>
      <c r="H1895">
        <v>202209</v>
      </c>
      <c r="I1895" s="8">
        <v>28.59</v>
      </c>
      <c r="J1895" s="8">
        <v>4.76</v>
      </c>
      <c r="K1895" s="8">
        <v>2.48</v>
      </c>
      <c r="L1895" s="8">
        <v>2.41</v>
      </c>
      <c r="M1895" s="35" t="str">
        <f>INDEX(YahooDetails[], MATCH(ZACKS_Screener[Ticker], YahooDetails[Ticker],0), 3)</f>
        <v>Consumer Cyclical</v>
      </c>
      <c r="N1895" s="6" t="str">
        <f>INDEX(YahooDetails[], MATCH(ZACKS_Screener[Ticker], YahooDetails[Ticker],0), 2)</f>
        <v>Packaging &amp; Containers</v>
      </c>
      <c r="O189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-0.47899159663865543</v>
      </c>
      <c r="P189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-2.822580645161284E-2</v>
      </c>
      <c r="Q1895" s="17">
        <f>IFERROR(ZACKS_Screener[[#This Row],[Price]]/ZACKS_Screener[[#This Row],[EPS1]], "")</f>
        <v>11.528225806451612</v>
      </c>
      <c r="R1895" s="17">
        <f>IFERROR(ZACKS_Screener[[#This Row],[Price]]/ZACKS_Screener[[#This Row],[EPS2]], "")</f>
        <v>11.863070539419086</v>
      </c>
      <c r="S1895" s="17">
        <f>IFERROR(ZACKS_Screener[[#This Row],[PE1]]/(ZACKS_Screener[[#This Row],[EG1]]*100), "")</f>
        <v>-0.24067699490662142</v>
      </c>
      <c r="T1895" s="17">
        <f>IFERROR(ZACKS_Screener[[#This Row],[PE2]]/(ZACKS_Screener[[#This Row],[EG2]]*100), "")</f>
        <v>-4.202916419679914</v>
      </c>
      <c r="U1895"/>
    </row>
    <row r="1896" spans="1:21" x14ac:dyDescent="0.25">
      <c r="A1896" s="20" t="s">
        <v>3172</v>
      </c>
      <c r="B1896" s="34">
        <v>9581.7800000000007</v>
      </c>
      <c r="C1896" s="6" t="s">
        <v>3171</v>
      </c>
      <c r="D1896" s="6" t="s">
        <v>22</v>
      </c>
      <c r="E1896" s="6" t="s">
        <v>330</v>
      </c>
      <c r="F1896" s="6" t="s">
        <v>1804</v>
      </c>
      <c r="G1896">
        <v>12</v>
      </c>
      <c r="H1896">
        <v>202212</v>
      </c>
      <c r="I1896" s="8">
        <v>47.36</v>
      </c>
      <c r="J1896" s="8">
        <v>1.25</v>
      </c>
      <c r="K1896" s="8">
        <v>1.84</v>
      </c>
      <c r="L1896" s="8">
        <v>2.3199999999999998</v>
      </c>
      <c r="M1896" s="35" t="str">
        <f>INDEX(YahooDetails[], MATCH(ZACKS_Screener[Ticker], YahooDetails[Ticker],0), 3)</f>
        <v>Industrials</v>
      </c>
      <c r="N1896" s="6" t="str">
        <f>INDEX(YahooDetails[], MATCH(ZACKS_Screener[Ticker], YahooDetails[Ticker],0), 2)</f>
        <v>Rental &amp; Leasing Services</v>
      </c>
      <c r="O189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0.47200000000000009</v>
      </c>
      <c r="P189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0.26086956521739119</v>
      </c>
      <c r="Q1896" s="17">
        <f>IFERROR(ZACKS_Screener[[#This Row],[Price]]/ZACKS_Screener[[#This Row],[EPS1]], "")</f>
        <v>25.739130434782606</v>
      </c>
      <c r="R1896" s="17">
        <f>IFERROR(ZACKS_Screener[[#This Row],[Price]]/ZACKS_Screener[[#This Row],[EPS2]], "")</f>
        <v>20.413793103448278</v>
      </c>
      <c r="S1896" s="17">
        <f>IFERROR(ZACKS_Screener[[#This Row],[PE1]]/(ZACKS_Screener[[#This Row],[EG1]]*100), "")</f>
        <v>0.54532056005895335</v>
      </c>
      <c r="T1896" s="17">
        <f>IFERROR(ZACKS_Screener[[#This Row],[PE2]]/(ZACKS_Screener[[#This Row],[EG2]]*100), "")</f>
        <v>0.78252873563218428</v>
      </c>
      <c r="U1896"/>
    </row>
    <row r="1897" spans="1:21" x14ac:dyDescent="0.25">
      <c r="A1897" s="20" t="s">
        <v>4381</v>
      </c>
      <c r="B1897" s="34">
        <v>2301.87</v>
      </c>
      <c r="C1897" s="6" t="s">
        <v>4381</v>
      </c>
      <c r="D1897" s="6" t="s">
        <v>22</v>
      </c>
      <c r="E1897" s="6" t="s">
        <v>37</v>
      </c>
      <c r="F1897" s="6" t="s">
        <v>688</v>
      </c>
      <c r="G1897">
        <v>12</v>
      </c>
      <c r="H1897">
        <v>202212</v>
      </c>
      <c r="I1897" s="8">
        <v>37.46</v>
      </c>
      <c r="J1897" s="8">
        <v>4.25</v>
      </c>
      <c r="K1897" s="8">
        <v>4.3099999999999996</v>
      </c>
      <c r="L1897" s="8">
        <v>4.3</v>
      </c>
      <c r="M1897" s="35" t="str">
        <f>INDEX(YahooDetails[], MATCH(ZACKS_Screener[Ticker], YahooDetails[Ticker],0), 3)</f>
        <v>Financial Services</v>
      </c>
      <c r="N1897" s="6" t="str">
        <f>INDEX(YahooDetails[], MATCH(ZACKS_Screener[Ticker], YahooDetails[Ticker],0), 2)</f>
        <v>Banks—Regional</v>
      </c>
      <c r="O189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1.4117647058823438E-2</v>
      </c>
      <c r="P189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-2.3201856148491388E-3</v>
      </c>
      <c r="Q1897" s="17">
        <f>IFERROR(ZACKS_Screener[[#This Row],[Price]]/ZACKS_Screener[[#This Row],[EPS1]], "")</f>
        <v>8.6914153132250593</v>
      </c>
      <c r="R1897" s="17">
        <f>IFERROR(ZACKS_Screener[[#This Row],[Price]]/ZACKS_Screener[[#This Row],[EPS2]], "")</f>
        <v>8.7116279069767444</v>
      </c>
      <c r="S1897" s="17">
        <f>IFERROR(ZACKS_Screener[[#This Row],[PE1]]/(ZACKS_Screener[[#This Row],[EG1]]*100), "")</f>
        <v>6.1564191802011239</v>
      </c>
      <c r="T1897" s="17">
        <f>IFERROR(ZACKS_Screener[[#This Row],[PE2]]/(ZACKS_Screener[[#This Row],[EG2]]*100), "")</f>
        <v>-37.547116279070565</v>
      </c>
      <c r="U1897"/>
    </row>
    <row r="1898" spans="1:21" x14ac:dyDescent="0.25">
      <c r="A1898" s="20" t="s">
        <v>3174</v>
      </c>
      <c r="B1898" s="34">
        <v>7814.58</v>
      </c>
      <c r="C1898" s="6" t="s">
        <v>3173</v>
      </c>
      <c r="D1898" s="6" t="s">
        <v>13</v>
      </c>
      <c r="E1898" s="6" t="s">
        <v>30</v>
      </c>
      <c r="F1898" s="6" t="s">
        <v>1209</v>
      </c>
      <c r="G1898">
        <v>1</v>
      </c>
      <c r="H1898">
        <v>202301</v>
      </c>
      <c r="I1898" s="8">
        <v>121.68</v>
      </c>
      <c r="J1898" s="8">
        <v>16.54</v>
      </c>
      <c r="K1898" s="8">
        <v>13.48</v>
      </c>
      <c r="L1898" s="8">
        <v>13.99</v>
      </c>
      <c r="M1898" s="35" t="str">
        <f>INDEX(YahooDetails[], MATCH(ZACKS_Screener[Ticker], YahooDetails[Ticker],0), 3)</f>
        <v>Consumer Cyclical</v>
      </c>
      <c r="N1898" s="6" t="str">
        <f>INDEX(YahooDetails[], MATCH(ZACKS_Screener[Ticker], YahooDetails[Ticker],0), 2)</f>
        <v>Specialty Retail</v>
      </c>
      <c r="O189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-0.18500604594921397</v>
      </c>
      <c r="P189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3.7833827893175055E-2</v>
      </c>
      <c r="Q1898" s="17">
        <f>IFERROR(ZACKS_Screener[[#This Row],[Price]]/ZACKS_Screener[[#This Row],[EPS1]], "")</f>
        <v>9.026706231454007</v>
      </c>
      <c r="R1898" s="17">
        <f>IFERROR(ZACKS_Screener[[#This Row],[Price]]/ZACKS_Screener[[#This Row],[EPS2]], "")</f>
        <v>8.6976411722659037</v>
      </c>
      <c r="S1898" s="17">
        <f>IFERROR(ZACKS_Screener[[#This Row],[PE1]]/(ZACKS_Screener[[#This Row],[EG1]]*100), "")</f>
        <v>-0.48791412113806976</v>
      </c>
      <c r="T1898" s="17">
        <f>IFERROR(ZACKS_Screener[[#This Row],[PE2]]/(ZACKS_Screener[[#This Row],[EG2]]*100), "")</f>
        <v>2.2989059412185182</v>
      </c>
      <c r="U1898"/>
    </row>
    <row r="1899" spans="1:21" x14ac:dyDescent="0.25">
      <c r="A1899" s="20" t="s">
        <v>3176</v>
      </c>
      <c r="B1899" s="34">
        <v>13964.01</v>
      </c>
      <c r="C1899" s="6" t="s">
        <v>3175</v>
      </c>
      <c r="D1899" s="6" t="s">
        <v>13</v>
      </c>
      <c r="E1899" s="6" t="s">
        <v>26</v>
      </c>
      <c r="F1899" s="6" t="s">
        <v>27</v>
      </c>
      <c r="G1899">
        <v>12</v>
      </c>
      <c r="H1899">
        <v>202212</v>
      </c>
      <c r="I1899" s="8">
        <v>358.46</v>
      </c>
      <c r="J1899" s="8">
        <v>14.2</v>
      </c>
      <c r="K1899" s="8">
        <v>14.51</v>
      </c>
      <c r="L1899" s="8">
        <v>14.76</v>
      </c>
      <c r="M1899" s="35" t="str">
        <f>INDEX(YahooDetails[], MATCH(ZACKS_Screener[Ticker], YahooDetails[Ticker],0), 3)</f>
        <v>Industrials</v>
      </c>
      <c r="N1899" s="6" t="str">
        <f>INDEX(YahooDetails[], MATCH(ZACKS_Screener[Ticker], YahooDetails[Ticker],0), 2)</f>
        <v>Industrial Distribution</v>
      </c>
      <c r="O189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2.1830985915492995E-2</v>
      </c>
      <c r="P189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1.722949689869056E-2</v>
      </c>
      <c r="Q1899" s="17">
        <f>IFERROR(ZACKS_Screener[[#This Row],[Price]]/ZACKS_Screener[[#This Row],[EPS1]], "")</f>
        <v>24.704341833218468</v>
      </c>
      <c r="R1899" s="17">
        <f>IFERROR(ZACKS_Screener[[#This Row],[Price]]/ZACKS_Screener[[#This Row],[EPS2]], "")</f>
        <v>24.285907859078591</v>
      </c>
      <c r="S1899" s="17">
        <f>IFERROR(ZACKS_Screener[[#This Row],[PE1]]/(ZACKS_Screener[[#This Row],[EG1]]*100), "")</f>
        <v>11.316182388119408</v>
      </c>
      <c r="T1899" s="17">
        <f>IFERROR(ZACKS_Screener[[#This Row],[PE2]]/(ZACKS_Screener[[#This Row],[EG2]]*100), "")</f>
        <v>14.095540921409214</v>
      </c>
      <c r="U1899"/>
    </row>
    <row r="1900" spans="1:21" x14ac:dyDescent="0.25">
      <c r="A1900" s="20" t="s">
        <v>3177</v>
      </c>
      <c r="B1900" s="34">
        <v>14211.38</v>
      </c>
      <c r="C1900" s="6" t="s">
        <v>3175</v>
      </c>
      <c r="D1900" s="6" t="s">
        <v>13</v>
      </c>
      <c r="E1900" s="6" t="s">
        <v>26</v>
      </c>
      <c r="F1900" s="6" t="s">
        <v>27</v>
      </c>
      <c r="G1900">
        <v>12</v>
      </c>
      <c r="H1900">
        <v>202212</v>
      </c>
      <c r="I1900" s="8">
        <v>364.81</v>
      </c>
      <c r="J1900" s="8">
        <v>14.2</v>
      </c>
      <c r="M1900" s="35" t="str">
        <f>INDEX(YahooDetails[], MATCH(ZACKS_Screener[Ticker], YahooDetails[Ticker],0), 3)</f>
        <v>Industrials</v>
      </c>
      <c r="N1900" s="6" t="str">
        <f>INDEX(YahooDetails[], MATCH(ZACKS_Screener[Ticker], YahooDetails[Ticker],0), 2)</f>
        <v>Industrial Distribution</v>
      </c>
      <c r="O190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900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900" s="17" t="str">
        <f>IFERROR(ZACKS_Screener[[#This Row],[Price]]/ZACKS_Screener[[#This Row],[EPS1]], "")</f>
        <v/>
      </c>
      <c r="R1900" s="17" t="str">
        <f>IFERROR(ZACKS_Screener[[#This Row],[Price]]/ZACKS_Screener[[#This Row],[EPS2]], "")</f>
        <v/>
      </c>
      <c r="S1900" s="17" t="str">
        <f>IFERROR(ZACKS_Screener[[#This Row],[PE1]]/(ZACKS_Screener[[#This Row],[EG1]]*100), "")</f>
        <v/>
      </c>
      <c r="T1900" s="17" t="str">
        <f>IFERROR(ZACKS_Screener[[#This Row],[PE2]]/(ZACKS_Screener[[#This Row],[EG2]]*100), "")</f>
        <v/>
      </c>
      <c r="U1900"/>
    </row>
    <row r="1901" spans="1:21" x14ac:dyDescent="0.25">
      <c r="A1901" s="20" t="s">
        <v>3179</v>
      </c>
      <c r="B1901" s="34">
        <v>27180.95</v>
      </c>
      <c r="C1901" s="6" t="s">
        <v>3178</v>
      </c>
      <c r="D1901" s="6" t="s">
        <v>13</v>
      </c>
      <c r="E1901" s="6" t="s">
        <v>41</v>
      </c>
      <c r="F1901" s="6" t="s">
        <v>45</v>
      </c>
      <c r="G1901">
        <v>12</v>
      </c>
      <c r="H1901">
        <v>202212</v>
      </c>
      <c r="I1901" s="8">
        <v>366.11</v>
      </c>
      <c r="J1901" s="8">
        <v>8.58</v>
      </c>
      <c r="K1901" s="8">
        <v>7.68</v>
      </c>
      <c r="L1901" s="8">
        <v>8.69</v>
      </c>
      <c r="M1901" s="35" t="str">
        <f>INDEX(YahooDetails[], MATCH(ZACKS_Screener[Ticker], YahooDetails[Ticker],0), 3)</f>
        <v>Healthcare</v>
      </c>
      <c r="N1901" s="6" t="str">
        <f>INDEX(YahooDetails[], MATCH(ZACKS_Screener[Ticker], YahooDetails[Ticker],0), 2)</f>
        <v>Medical Instruments &amp; Supplies</v>
      </c>
      <c r="O190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-0.10489510489510494</v>
      </c>
      <c r="P190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0.13151041666666666</v>
      </c>
      <c r="Q1901" s="17">
        <f>IFERROR(ZACKS_Screener[[#This Row],[Price]]/ZACKS_Screener[[#This Row],[EPS1]], "")</f>
        <v>47.670572916666671</v>
      </c>
      <c r="R1901" s="17">
        <f>IFERROR(ZACKS_Screener[[#This Row],[Price]]/ZACKS_Screener[[#This Row],[EPS2]], "")</f>
        <v>42.130034522439587</v>
      </c>
      <c r="S1901" s="17">
        <f>IFERROR(ZACKS_Screener[[#This Row],[PE1]]/(ZACKS_Screener[[#This Row],[EG1]]*100), "")</f>
        <v>-4.5445946180555543</v>
      </c>
      <c r="T1901" s="17">
        <f>IFERROR(ZACKS_Screener[[#This Row],[PE2]]/(ZACKS_Screener[[#This Row],[EG2]]*100), "")</f>
        <v>3.2035511399241194</v>
      </c>
      <c r="U1901"/>
    </row>
    <row r="1902" spans="1:21" x14ac:dyDescent="0.25">
      <c r="A1902" s="20" t="s">
        <v>3181</v>
      </c>
      <c r="B1902" s="34">
        <v>4259.63</v>
      </c>
      <c r="C1902" s="6" t="s">
        <v>3180</v>
      </c>
      <c r="D1902" s="6" t="s">
        <v>22</v>
      </c>
      <c r="E1902" s="6" t="s">
        <v>37</v>
      </c>
      <c r="F1902" s="6" t="s">
        <v>646</v>
      </c>
      <c r="G1902">
        <v>12</v>
      </c>
      <c r="H1902">
        <v>202212</v>
      </c>
      <c r="I1902" s="8">
        <v>69.61</v>
      </c>
      <c r="J1902" s="8">
        <v>8.02</v>
      </c>
      <c r="K1902" s="8">
        <v>9.9600000000000009</v>
      </c>
      <c r="L1902" s="8">
        <v>9.42</v>
      </c>
      <c r="M1902" s="35" t="str">
        <f>INDEX(YahooDetails[], MATCH(ZACKS_Screener[Ticker], YahooDetails[Ticker],0), 3)</f>
        <v>Financial Services</v>
      </c>
      <c r="N1902" s="6" t="str">
        <f>INDEX(YahooDetails[], MATCH(ZACKS_Screener[Ticker], YahooDetails[Ticker],0), 2)</f>
        <v>Banks—Regional</v>
      </c>
      <c r="O190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0.24189526184538671</v>
      </c>
      <c r="P190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-5.4216867469879609E-2</v>
      </c>
      <c r="Q1902" s="17">
        <f>IFERROR(ZACKS_Screener[[#This Row],[Price]]/ZACKS_Screener[[#This Row],[EPS1]], "")</f>
        <v>6.9889558232931721</v>
      </c>
      <c r="R1902" s="17">
        <f>IFERROR(ZACKS_Screener[[#This Row],[Price]]/ZACKS_Screener[[#This Row],[EPS2]], "")</f>
        <v>7.3895966029723992</v>
      </c>
      <c r="S1902" s="17">
        <f>IFERROR(ZACKS_Screener[[#This Row],[PE1]]/(ZACKS_Screener[[#This Row],[EG1]]*100), "")</f>
        <v>0.28892487475675876</v>
      </c>
      <c r="T1902" s="17">
        <f>IFERROR(ZACKS_Screener[[#This Row],[PE2]]/(ZACKS_Screener[[#This Row],[EG2]]*100), "")</f>
        <v>-1.3629700401037959</v>
      </c>
      <c r="U1902"/>
    </row>
    <row r="1903" spans="1:21" x14ac:dyDescent="0.25">
      <c r="A1903" s="20" t="s">
        <v>3183</v>
      </c>
      <c r="B1903" s="34">
        <v>3490.05</v>
      </c>
      <c r="C1903" s="6" t="s">
        <v>3182</v>
      </c>
      <c r="D1903" s="6" t="s">
        <v>13</v>
      </c>
      <c r="E1903" s="6" t="s">
        <v>37</v>
      </c>
      <c r="F1903" s="6" t="s">
        <v>70</v>
      </c>
      <c r="G1903">
        <v>12</v>
      </c>
      <c r="H1903">
        <v>202212</v>
      </c>
      <c r="I1903" s="8">
        <v>1361.5</v>
      </c>
      <c r="J1903" s="8">
        <v>-3.93</v>
      </c>
      <c r="M1903" s="35" t="str">
        <f>INDEX(YahooDetails[], MATCH(ZACKS_Screener[Ticker], YahooDetails[Ticker],0), 3)</f>
        <v>Financial Services</v>
      </c>
      <c r="N1903" s="6" t="str">
        <f>INDEX(YahooDetails[], MATCH(ZACKS_Screener[Ticker], YahooDetails[Ticker],0), 2)</f>
        <v>Insurance—Property &amp; Casualty</v>
      </c>
      <c r="O190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903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903" s="17" t="str">
        <f>IFERROR(ZACKS_Screener[[#This Row],[Price]]/ZACKS_Screener[[#This Row],[EPS1]], "")</f>
        <v/>
      </c>
      <c r="R1903" s="17" t="str">
        <f>IFERROR(ZACKS_Screener[[#This Row],[Price]]/ZACKS_Screener[[#This Row],[EPS2]], "")</f>
        <v/>
      </c>
      <c r="S1903" s="17" t="str">
        <f>IFERROR(ZACKS_Screener[[#This Row],[PE1]]/(ZACKS_Screener[[#This Row],[EG1]]*100), "")</f>
        <v/>
      </c>
      <c r="T1903" s="17" t="str">
        <f>IFERROR(ZACKS_Screener[[#This Row],[PE2]]/(ZACKS_Screener[[#This Row],[EG2]]*100), "")</f>
        <v/>
      </c>
      <c r="U1903"/>
    </row>
    <row r="1904" spans="1:21" x14ac:dyDescent="0.25">
      <c r="A1904" s="20" t="s">
        <v>3185</v>
      </c>
      <c r="B1904" s="34">
        <v>10873.93</v>
      </c>
      <c r="C1904" s="6" t="s">
        <v>3184</v>
      </c>
      <c r="D1904" s="6" t="s">
        <v>13</v>
      </c>
      <c r="E1904" s="6" t="s">
        <v>118</v>
      </c>
      <c r="F1904" s="6" t="s">
        <v>372</v>
      </c>
      <c r="G1904">
        <v>12</v>
      </c>
      <c r="H1904">
        <v>202212</v>
      </c>
      <c r="I1904" s="8">
        <v>41.13</v>
      </c>
      <c r="J1904" s="8">
        <v>1.77</v>
      </c>
      <c r="K1904" s="8">
        <v>1.86</v>
      </c>
      <c r="L1904" s="8">
        <v>2</v>
      </c>
      <c r="M1904" s="35" t="str">
        <f>INDEX(YahooDetails[], MATCH(ZACKS_Screener[Ticker], YahooDetails[Ticker],0), 3)</f>
        <v>Utilities</v>
      </c>
      <c r="N1904" s="6" t="str">
        <f>INDEX(YahooDetails[], MATCH(ZACKS_Screener[Ticker], YahooDetails[Ticker],0), 2)</f>
        <v>Utilities—Regulated Water</v>
      </c>
      <c r="O190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5.0847457627118689E-2</v>
      </c>
      <c r="P190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7.5268817204301022E-2</v>
      </c>
      <c r="Q1904" s="17">
        <f>IFERROR(ZACKS_Screener[[#This Row],[Price]]/ZACKS_Screener[[#This Row],[EPS1]], "")</f>
        <v>22.112903225806452</v>
      </c>
      <c r="R1904" s="17">
        <f>IFERROR(ZACKS_Screener[[#This Row],[Price]]/ZACKS_Screener[[#This Row],[EPS2]], "")</f>
        <v>20.565000000000001</v>
      </c>
      <c r="S1904" s="17">
        <f>IFERROR(ZACKS_Screener[[#This Row],[PE1]]/(ZACKS_Screener[[#This Row],[EG1]]*100), "")</f>
        <v>4.3488709677419317</v>
      </c>
      <c r="T1904" s="17">
        <f>IFERROR(ZACKS_Screener[[#This Row],[PE2]]/(ZACKS_Screener[[#This Row],[EG2]]*100), "")</f>
        <v>2.7322071428571446</v>
      </c>
      <c r="U1904"/>
    </row>
    <row r="1905" spans="1:21" x14ac:dyDescent="0.25">
      <c r="A1905" s="20" t="s">
        <v>3187</v>
      </c>
      <c r="B1905" s="34">
        <v>5887.44</v>
      </c>
      <c r="C1905" s="6" t="s">
        <v>3186</v>
      </c>
      <c r="D1905" s="6" t="s">
        <v>13</v>
      </c>
      <c r="E1905" s="6" t="s">
        <v>14</v>
      </c>
      <c r="F1905" s="6" t="s">
        <v>527</v>
      </c>
      <c r="G1905">
        <v>12</v>
      </c>
      <c r="H1905">
        <v>202212</v>
      </c>
      <c r="I1905" s="8">
        <v>176.45</v>
      </c>
      <c r="J1905" s="8">
        <v>7.13</v>
      </c>
      <c r="K1905" s="8">
        <v>7.27</v>
      </c>
      <c r="L1905" s="8">
        <v>7.4</v>
      </c>
      <c r="M1905" s="35" t="str">
        <f>INDEX(YahooDetails[], MATCH(ZACKS_Screener[Ticker], YahooDetails[Ticker],0), 3)</f>
        <v>Industrials</v>
      </c>
      <c r="N1905" s="6" t="str">
        <f>INDEX(YahooDetails[], MATCH(ZACKS_Screener[Ticker], YahooDetails[Ticker],0), 2)</f>
        <v>Specialty Industrial Machinery</v>
      </c>
      <c r="O190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1.9635343618513278E-2</v>
      </c>
      <c r="P190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1.7881705639614963E-2</v>
      </c>
      <c r="Q1905" s="17">
        <f>IFERROR(ZACKS_Screener[[#This Row],[Price]]/ZACKS_Screener[[#This Row],[EPS1]], "")</f>
        <v>24.270976616231085</v>
      </c>
      <c r="R1905" s="17">
        <f>IFERROR(ZACKS_Screener[[#This Row],[Price]]/ZACKS_Screener[[#This Row],[EPS2]], "")</f>
        <v>23.844594594594593</v>
      </c>
      <c r="S1905" s="17">
        <f>IFERROR(ZACKS_Screener[[#This Row],[PE1]]/(ZACKS_Screener[[#This Row],[EG1]]*100), "")</f>
        <v>12.360861662409144</v>
      </c>
      <c r="T1905" s="17">
        <f>IFERROR(ZACKS_Screener[[#This Row],[PE2]]/(ZACKS_Screener[[#This Row],[EG2]]*100), "")</f>
        <v>13.334630977130896</v>
      </c>
      <c r="U1905"/>
    </row>
    <row r="1906" spans="1:21" x14ac:dyDescent="0.25">
      <c r="A1906" s="20" t="s">
        <v>3189</v>
      </c>
      <c r="B1906" s="34">
        <v>24755.93</v>
      </c>
      <c r="C1906" s="6" t="s">
        <v>3188</v>
      </c>
      <c r="D1906" s="6" t="s">
        <v>22</v>
      </c>
      <c r="E1906" s="6" t="s">
        <v>37</v>
      </c>
      <c r="F1906" s="6" t="s">
        <v>176</v>
      </c>
      <c r="G1906">
        <v>12</v>
      </c>
      <c r="H1906">
        <v>202212</v>
      </c>
      <c r="I1906" s="8">
        <v>232.64</v>
      </c>
      <c r="J1906" s="8">
        <v>13.41</v>
      </c>
      <c r="K1906" s="8">
        <v>14.42</v>
      </c>
      <c r="L1906" s="8">
        <v>17.09</v>
      </c>
      <c r="M1906" s="35" t="str">
        <f>INDEX(YahooDetails[], MATCH(ZACKS_Screener[Ticker], YahooDetails[Ticker],0), 3)</f>
        <v>Financial Services</v>
      </c>
      <c r="N1906" s="6" t="str">
        <f>INDEX(YahooDetails[], MATCH(ZACKS_Screener[Ticker], YahooDetails[Ticker],0), 2)</f>
        <v>Insurance Brokers</v>
      </c>
      <c r="O190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7.5316927665920935E-2</v>
      </c>
      <c r="P190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0.18515950069348128</v>
      </c>
      <c r="Q1906" s="17">
        <f>IFERROR(ZACKS_Screener[[#This Row],[Price]]/ZACKS_Screener[[#This Row],[EPS1]], "")</f>
        <v>16.133148404993065</v>
      </c>
      <c r="R1906" s="17">
        <f>IFERROR(ZACKS_Screener[[#This Row],[Price]]/ZACKS_Screener[[#This Row],[EPS2]], "")</f>
        <v>13.612638970157986</v>
      </c>
      <c r="S1906" s="17">
        <f>IFERROR(ZACKS_Screener[[#This Row],[PE1]]/(ZACKS_Screener[[#This Row],[EG1]]*100), "")</f>
        <v>2.1420348525837332</v>
      </c>
      <c r="T1906" s="17">
        <f>IFERROR(ZACKS_Screener[[#This Row],[PE2]]/(ZACKS_Screener[[#This Row],[EG2]]*100), "")</f>
        <v>0.73518447172164103</v>
      </c>
      <c r="U1906"/>
    </row>
    <row r="1907" spans="1:21" x14ac:dyDescent="0.25">
      <c r="A1907" s="20" t="s">
        <v>3191</v>
      </c>
      <c r="B1907" s="34">
        <v>4366.3</v>
      </c>
      <c r="C1907" s="6" t="s">
        <v>3190</v>
      </c>
      <c r="D1907" s="6" t="s">
        <v>13</v>
      </c>
      <c r="E1907" s="6" t="s">
        <v>85</v>
      </c>
      <c r="F1907" s="6" t="s">
        <v>981</v>
      </c>
      <c r="G1907">
        <v>12</v>
      </c>
      <c r="H1907">
        <v>202212</v>
      </c>
      <c r="I1907" s="8">
        <v>11.66</v>
      </c>
      <c r="J1907" s="8">
        <v>1.76</v>
      </c>
      <c r="K1907" s="8">
        <v>1.61</v>
      </c>
      <c r="L1907" s="8">
        <v>1.64</v>
      </c>
      <c r="M1907" s="35" t="str">
        <f>INDEX(YahooDetails[], MATCH(ZACKS_Screener[Ticker], YahooDetails[Ticker],0), 3)</f>
        <v>Financial Services</v>
      </c>
      <c r="N1907" s="6" t="str">
        <f>INDEX(YahooDetails[], MATCH(ZACKS_Screener[Ticker], YahooDetails[Ticker],0), 2)</f>
        <v>Credit Services</v>
      </c>
      <c r="O190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-8.5227272727272679E-2</v>
      </c>
      <c r="P190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1.8633540372670686E-2</v>
      </c>
      <c r="Q1907" s="17">
        <f>IFERROR(ZACKS_Screener[[#This Row],[Price]]/ZACKS_Screener[[#This Row],[EPS1]], "")</f>
        <v>7.2422360248447202</v>
      </c>
      <c r="R1907" s="17">
        <f>IFERROR(ZACKS_Screener[[#This Row],[Price]]/ZACKS_Screener[[#This Row],[EPS2]], "")</f>
        <v>7.1097560975609762</v>
      </c>
      <c r="S1907" s="17">
        <f>IFERROR(ZACKS_Screener[[#This Row],[PE1]]/(ZACKS_Screener[[#This Row],[EG1]]*100), "")</f>
        <v>-0.84975569358178094</v>
      </c>
      <c r="T1907" s="17">
        <f>IFERROR(ZACKS_Screener[[#This Row],[PE2]]/(ZACKS_Screener[[#This Row],[EG2]]*100), "")</f>
        <v>3.8155691056910817</v>
      </c>
      <c r="U1907"/>
    </row>
    <row r="1908" spans="1:21" x14ac:dyDescent="0.25">
      <c r="A1908" s="20" t="s">
        <v>3193</v>
      </c>
      <c r="B1908" s="34">
        <v>6912.66</v>
      </c>
      <c r="C1908" s="6" t="s">
        <v>3192</v>
      </c>
      <c r="D1908" s="6" t="s">
        <v>22</v>
      </c>
      <c r="E1908" s="6" t="s">
        <v>14</v>
      </c>
      <c r="F1908" s="6" t="s">
        <v>527</v>
      </c>
      <c r="G1908">
        <v>9</v>
      </c>
      <c r="H1908">
        <v>202209</v>
      </c>
      <c r="I1908" s="8">
        <v>115.79</v>
      </c>
      <c r="J1908" s="8">
        <v>2.75</v>
      </c>
      <c r="K1908" s="8">
        <v>3.58</v>
      </c>
      <c r="L1908" s="8">
        <v>4.08</v>
      </c>
      <c r="M1908" s="35" t="str">
        <f>INDEX(YahooDetails[], MATCH(ZACKS_Screener[Ticker], YahooDetails[Ticker],0), 3)</f>
        <v>Industrials</v>
      </c>
      <c r="N1908" s="6" t="str">
        <f>INDEX(YahooDetails[], MATCH(ZACKS_Screener[Ticker], YahooDetails[Ticker],0), 2)</f>
        <v>Aerospace &amp; Defense</v>
      </c>
      <c r="O190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0.30181818181818182</v>
      </c>
      <c r="P190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0.13966480446927373</v>
      </c>
      <c r="Q1908" s="17">
        <f>IFERROR(ZACKS_Screener[[#This Row],[Price]]/ZACKS_Screener[[#This Row],[EPS1]], "")</f>
        <v>32.343575418994412</v>
      </c>
      <c r="R1908" s="17">
        <f>IFERROR(ZACKS_Screener[[#This Row],[Price]]/ZACKS_Screener[[#This Row],[EPS2]], "")</f>
        <v>28.379901960784316</v>
      </c>
      <c r="S1908" s="17">
        <f>IFERROR(ZACKS_Screener[[#This Row],[PE1]]/(ZACKS_Screener[[#This Row],[EG1]]*100), "")</f>
        <v>1.0716244867739111</v>
      </c>
      <c r="T1908" s="17">
        <f>IFERROR(ZACKS_Screener[[#This Row],[PE2]]/(ZACKS_Screener[[#This Row],[EG2]]*100), "")</f>
        <v>2.0320009803921573</v>
      </c>
      <c r="U1908"/>
    </row>
    <row r="1909" spans="1:21" x14ac:dyDescent="0.25">
      <c r="A1909" s="20" t="s">
        <v>3195</v>
      </c>
      <c r="B1909" s="34">
        <v>7525.39</v>
      </c>
      <c r="C1909" s="6" t="s">
        <v>3194</v>
      </c>
      <c r="D1909" s="6" t="s">
        <v>13</v>
      </c>
      <c r="E1909" s="6" t="s">
        <v>330</v>
      </c>
      <c r="F1909" s="6" t="s">
        <v>1636</v>
      </c>
      <c r="G1909">
        <v>12</v>
      </c>
      <c r="H1909">
        <v>202212</v>
      </c>
      <c r="I1909" s="8">
        <v>101.01</v>
      </c>
      <c r="J1909" s="8">
        <v>2.5299999999999998</v>
      </c>
      <c r="K1909" s="8">
        <v>2.74</v>
      </c>
      <c r="L1909" s="8">
        <v>3.17</v>
      </c>
      <c r="M1909" s="35" t="str">
        <f>INDEX(YahooDetails[], MATCH(ZACKS_Screener[Ticker], YahooDetails[Ticker],0), 3)</f>
        <v>Communication Services</v>
      </c>
      <c r="N1909" s="6" t="str">
        <f>INDEX(YahooDetails[], MATCH(ZACKS_Screener[Ticker], YahooDetails[Ticker],0), 2)</f>
        <v>Entertainment</v>
      </c>
      <c r="O190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8.3003952569170134E-2</v>
      </c>
      <c r="P190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0.15693430656934296</v>
      </c>
      <c r="Q1909" s="17">
        <f>IFERROR(ZACKS_Screener[[#This Row],[Price]]/ZACKS_Screener[[#This Row],[EPS1]], "")</f>
        <v>36.864963503649633</v>
      </c>
      <c r="R1909" s="17">
        <f>IFERROR(ZACKS_Screener[[#This Row],[Price]]/ZACKS_Screener[[#This Row],[EPS2]], "")</f>
        <v>31.864353312302843</v>
      </c>
      <c r="S1909" s="17">
        <f>IFERROR(ZACKS_Screener[[#This Row],[PE1]]/(ZACKS_Screener[[#This Row],[EG1]]*100), "")</f>
        <v>4.441350364963494</v>
      </c>
      <c r="T1909" s="17">
        <f>IFERROR(ZACKS_Screener[[#This Row],[PE2]]/(ZACKS_Screener[[#This Row],[EG2]]*100), "")</f>
        <v>2.0304262343188335</v>
      </c>
      <c r="U1909"/>
    </row>
    <row r="1910" spans="1:21" x14ac:dyDescent="0.25">
      <c r="A1910" s="20" t="s">
        <v>3197</v>
      </c>
      <c r="B1910" s="34">
        <v>22891.57</v>
      </c>
      <c r="C1910" s="6" t="s">
        <v>3196</v>
      </c>
      <c r="D1910" s="6" t="s">
        <v>13</v>
      </c>
      <c r="E1910" s="6" t="s">
        <v>26</v>
      </c>
      <c r="F1910" s="6" t="s">
        <v>438</v>
      </c>
      <c r="G1910">
        <v>12</v>
      </c>
      <c r="H1910">
        <v>202212</v>
      </c>
      <c r="I1910" s="8">
        <v>31.26</v>
      </c>
      <c r="J1910" s="8">
        <v>3.02</v>
      </c>
      <c r="K1910" s="8">
        <v>0.89</v>
      </c>
      <c r="L1910" s="8">
        <v>1.1100000000000001</v>
      </c>
      <c r="M1910" s="35" t="str">
        <f>INDEX(YahooDetails[], MATCH(ZACKS_Screener[Ticker], YahooDetails[Ticker],0), 3)</f>
        <v>Real Estate</v>
      </c>
      <c r="N1910" s="6" t="str">
        <f>INDEX(YahooDetails[], MATCH(ZACKS_Screener[Ticker], YahooDetails[Ticker],0), 2)</f>
        <v>REIT—Specialty</v>
      </c>
      <c r="O191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-0.70529801324503305</v>
      </c>
      <c r="P191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0.24719101123595516</v>
      </c>
      <c r="Q1910" s="17">
        <f>IFERROR(ZACKS_Screener[[#This Row],[Price]]/ZACKS_Screener[[#This Row],[EPS1]], "")</f>
        <v>35.123595505617978</v>
      </c>
      <c r="R1910" s="17">
        <f>IFERROR(ZACKS_Screener[[#This Row],[Price]]/ZACKS_Screener[[#This Row],[EPS2]], "")</f>
        <v>28.162162162162161</v>
      </c>
      <c r="S1910" s="17">
        <f>IFERROR(ZACKS_Screener[[#This Row],[PE1]]/(ZACKS_Screener[[#This Row],[EG1]]*100), "")</f>
        <v>-0.49799651843646148</v>
      </c>
      <c r="T1910" s="17">
        <f>IFERROR(ZACKS_Screener[[#This Row],[PE2]]/(ZACKS_Screener[[#This Row],[EG2]]*100), "")</f>
        <v>1.1392874692874688</v>
      </c>
      <c r="U1910"/>
    </row>
    <row r="1911" spans="1:21" x14ac:dyDescent="0.25">
      <c r="A1911" s="20" t="s">
        <v>3199</v>
      </c>
      <c r="B1911" s="34">
        <v>12081.92</v>
      </c>
      <c r="C1911" s="6" t="s">
        <v>3198</v>
      </c>
      <c r="D1911" s="6" t="s">
        <v>22</v>
      </c>
      <c r="E1911" s="6" t="s">
        <v>330</v>
      </c>
      <c r="F1911" s="6" t="s">
        <v>606</v>
      </c>
      <c r="G1911">
        <v>12</v>
      </c>
      <c r="H1911">
        <v>202212</v>
      </c>
      <c r="I1911" s="8">
        <v>106.17</v>
      </c>
      <c r="J1911" s="8">
        <v>-4.47</v>
      </c>
      <c r="K1911" s="8">
        <v>1.82</v>
      </c>
      <c r="L1911" s="8">
        <v>4.5599999999999996</v>
      </c>
      <c r="M1911" s="35" t="str">
        <f>INDEX(YahooDetails[], MATCH(ZACKS_Screener[Ticker], YahooDetails[Ticker],0), 3)</f>
        <v>Consumer Cyclical</v>
      </c>
      <c r="N1911" s="6" t="str">
        <f>INDEX(YahooDetails[], MATCH(ZACKS_Screener[Ticker], YahooDetails[Ticker],0), 2)</f>
        <v>Resorts &amp; Casinos</v>
      </c>
      <c r="O191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</v>
      </c>
      <c r="P191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1.505494505494505</v>
      </c>
      <c r="Q1911" s="17">
        <f>IFERROR(ZACKS_Screener[[#This Row],[Price]]/ZACKS_Screener[[#This Row],[EPS1]], "")</f>
        <v>58.335164835164832</v>
      </c>
      <c r="R1911" s="17">
        <f>IFERROR(ZACKS_Screener[[#This Row],[Price]]/ZACKS_Screener[[#This Row],[EPS2]], "")</f>
        <v>23.282894736842106</v>
      </c>
      <c r="S1911" s="17">
        <f>IFERROR(ZACKS_Screener[[#This Row],[PE1]]/(ZACKS_Screener[[#This Row],[EG1]]*100), "")</f>
        <v>0.58335164835164832</v>
      </c>
      <c r="T1911" s="17">
        <f>IFERROR(ZACKS_Screener[[#This Row],[PE2]]/(ZACKS_Screener[[#This Row],[EG2]]*100), "")</f>
        <v>0.15465280445639651</v>
      </c>
      <c r="U1911"/>
    </row>
    <row r="1912" spans="1:21" x14ac:dyDescent="0.25">
      <c r="A1912" s="6" t="s">
        <v>3201</v>
      </c>
      <c r="B1912" s="34">
        <v>5314.9</v>
      </c>
      <c r="C1912" s="6" t="s">
        <v>3200</v>
      </c>
      <c r="D1912" s="6" t="s">
        <v>13</v>
      </c>
      <c r="E1912" s="6" t="s">
        <v>130</v>
      </c>
      <c r="F1912" s="6" t="s">
        <v>756</v>
      </c>
      <c r="G1912">
        <v>12</v>
      </c>
      <c r="H1912">
        <v>202212</v>
      </c>
      <c r="I1912" s="8">
        <v>23.47</v>
      </c>
      <c r="J1912" s="8">
        <v>9.9499999999999993</v>
      </c>
      <c r="K1912" s="8">
        <v>4.17</v>
      </c>
      <c r="L1912" s="8">
        <v>1.88</v>
      </c>
      <c r="M1912" s="35" t="str">
        <f>INDEX(YahooDetails[], MATCH(ZACKS_Screener[Ticker], YahooDetails[Ticker],0), 3)</f>
        <v>Basic Materials</v>
      </c>
      <c r="N1912" s="6" t="str">
        <f>INDEX(YahooDetails[], MATCH(ZACKS_Screener[Ticker], YahooDetails[Ticker],0), 2)</f>
        <v>Steel</v>
      </c>
      <c r="O191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-0.58090452261306535</v>
      </c>
      <c r="P191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-0.54916067146282976</v>
      </c>
      <c r="Q1912" s="17">
        <f>IFERROR(ZACKS_Screener[[#This Row],[Price]]/ZACKS_Screener[[#This Row],[EPS1]], "")</f>
        <v>5.6282973621103114</v>
      </c>
      <c r="R1912" s="17">
        <f>IFERROR(ZACKS_Screener[[#This Row],[Price]]/ZACKS_Screener[[#This Row],[EPS2]], "")</f>
        <v>12.48404255319149</v>
      </c>
      <c r="S1912" s="17">
        <f>IFERROR(ZACKS_Screener[[#This Row],[PE1]]/(ZACKS_Screener[[#This Row],[EG1]]*100), "")</f>
        <v>-9.6888509953283034E-2</v>
      </c>
      <c r="T1912" s="17">
        <f>IFERROR(ZACKS_Screener[[#This Row],[PE2]]/(ZACKS_Screener[[#This Row],[EG2]]*100), "")</f>
        <v>-0.2273295085013472</v>
      </c>
      <c r="U1912"/>
    </row>
    <row r="1913" spans="1:21" x14ac:dyDescent="0.25">
      <c r="A1913" s="20" t="s">
        <v>3202</v>
      </c>
      <c r="B1913" s="34">
        <v>6818.39</v>
      </c>
      <c r="C1913" s="6" t="s">
        <v>90</v>
      </c>
      <c r="D1913" s="6" t="s">
        <v>13</v>
      </c>
      <c r="E1913" s="6" t="s">
        <v>37</v>
      </c>
      <c r="F1913" s="6" t="s">
        <v>92</v>
      </c>
      <c r="G1913">
        <v>12</v>
      </c>
      <c r="H1913">
        <v>202212</v>
      </c>
      <c r="I1913" s="8">
        <v>87.64</v>
      </c>
      <c r="J1913" s="8"/>
      <c r="M1913" s="35" t="str">
        <f>INDEX(YahooDetails[], MATCH(ZACKS_Screener[Ticker], YahooDetails[Ticker],0), 3)</f>
        <v/>
      </c>
      <c r="N1913" s="6" t="str">
        <f>INDEX(YahooDetails[], MATCH(ZACKS_Screener[Ticker], YahooDetails[Ticker],0), 2)</f>
        <v/>
      </c>
      <c r="O1913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913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913" s="17" t="str">
        <f>IFERROR(ZACKS_Screener[[#This Row],[Price]]/ZACKS_Screener[[#This Row],[EPS1]], "")</f>
        <v/>
      </c>
      <c r="R1913" s="17" t="str">
        <f>IFERROR(ZACKS_Screener[[#This Row],[Price]]/ZACKS_Screener[[#This Row],[EPS2]], "")</f>
        <v/>
      </c>
      <c r="S1913" s="17" t="str">
        <f>IFERROR(ZACKS_Screener[[#This Row],[PE1]]/(ZACKS_Screener[[#This Row],[EG1]]*100), "")</f>
        <v/>
      </c>
      <c r="T1913" s="17" t="str">
        <f>IFERROR(ZACKS_Screener[[#This Row],[PE2]]/(ZACKS_Screener[[#This Row],[EG2]]*100), "")</f>
        <v/>
      </c>
      <c r="U1913"/>
    </row>
    <row r="1914" spans="1:21" x14ac:dyDescent="0.25">
      <c r="A1914" s="20" t="s">
        <v>3204</v>
      </c>
      <c r="B1914" s="34">
        <v>34710.97</v>
      </c>
      <c r="C1914" s="6" t="s">
        <v>3203</v>
      </c>
      <c r="D1914" s="6" t="s">
        <v>22</v>
      </c>
      <c r="E1914" s="6" t="s">
        <v>118</v>
      </c>
      <c r="F1914" s="6" t="s">
        <v>119</v>
      </c>
      <c r="G1914">
        <v>12</v>
      </c>
      <c r="H1914">
        <v>202212</v>
      </c>
      <c r="I1914" s="8">
        <v>63.07</v>
      </c>
      <c r="J1914" s="8">
        <v>3.17</v>
      </c>
      <c r="K1914" s="8">
        <v>3.36</v>
      </c>
      <c r="L1914" s="8">
        <v>3.58</v>
      </c>
      <c r="M1914" s="35" t="str">
        <f>INDEX(YahooDetails[], MATCH(ZACKS_Screener[Ticker], YahooDetails[Ticker],0), 3)</f>
        <v>Utilities</v>
      </c>
      <c r="N1914" s="6" t="str">
        <f>INDEX(YahooDetails[], MATCH(ZACKS_Screener[Ticker], YahooDetails[Ticker],0), 2)</f>
        <v>Utilities—Regulated Electric</v>
      </c>
      <c r="O191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5.9936908517350139E-2</v>
      </c>
      <c r="P191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6.5476190476190535E-2</v>
      </c>
      <c r="Q1914" s="17">
        <f>IFERROR(ZACKS_Screener[[#This Row],[Price]]/ZACKS_Screener[[#This Row],[EPS1]], "")</f>
        <v>18.770833333333336</v>
      </c>
      <c r="R1914" s="17">
        <f>IFERROR(ZACKS_Screener[[#This Row],[Price]]/ZACKS_Screener[[#This Row],[EPS2]], "")</f>
        <v>17.617318435754189</v>
      </c>
      <c r="S1914" s="17">
        <f>IFERROR(ZACKS_Screener[[#This Row],[PE1]]/(ZACKS_Screener[[#This Row],[EG1]]*100), "")</f>
        <v>3.1317653508771941</v>
      </c>
      <c r="T1914" s="17">
        <f>IFERROR(ZACKS_Screener[[#This Row],[PE2]]/(ZACKS_Screener[[#This Row],[EG2]]*100), "")</f>
        <v>2.6906449974606375</v>
      </c>
      <c r="U1914"/>
    </row>
    <row r="1915" spans="1:21" x14ac:dyDescent="0.25">
      <c r="A1915" s="20" t="s">
        <v>4387</v>
      </c>
      <c r="B1915" s="34">
        <v>2612.41</v>
      </c>
      <c r="C1915" s="6" t="s">
        <v>4386</v>
      </c>
      <c r="D1915" s="6" t="s">
        <v>22</v>
      </c>
      <c r="E1915" s="6" t="s">
        <v>41</v>
      </c>
      <c r="F1915" s="6" t="s">
        <v>67</v>
      </c>
      <c r="G1915">
        <v>12</v>
      </c>
      <c r="H1915">
        <v>202212</v>
      </c>
      <c r="I1915" s="8">
        <v>41.1</v>
      </c>
      <c r="J1915" s="8">
        <v>-2.06</v>
      </c>
      <c r="K1915" s="8">
        <v>-2.79</v>
      </c>
      <c r="L1915" s="8">
        <v>-3.31</v>
      </c>
      <c r="M1915" s="35" t="str">
        <f>INDEX(YahooDetails[], MATCH(ZACKS_Screener[Ticker], YahooDetails[Ticker],0), 3)</f>
        <v>Healthcare</v>
      </c>
      <c r="N1915" s="6" t="str">
        <f>INDEX(YahooDetails[], MATCH(ZACKS_Screener[Ticker], YahooDetails[Ticker],0), 2)</f>
        <v>Biotechnology</v>
      </c>
      <c r="O191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-0.35436893203883496</v>
      </c>
      <c r="P191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-0.1863799283154122</v>
      </c>
      <c r="Q1915" s="17">
        <f>IFERROR(ZACKS_Screener[[#This Row],[Price]]/ZACKS_Screener[[#This Row],[EPS1]], "")</f>
        <v>-14.731182795698926</v>
      </c>
      <c r="R1915" s="17">
        <f>IFERROR(ZACKS_Screener[[#This Row],[Price]]/ZACKS_Screener[[#This Row],[EPS2]], "")</f>
        <v>-12.416918429003021</v>
      </c>
      <c r="S1915" s="17">
        <f>IFERROR(ZACKS_Screener[[#This Row],[PE1]]/(ZACKS_Screener[[#This Row],[EG1]]*100), "")</f>
        <v>0.41570187067314779</v>
      </c>
      <c r="T1915" s="17">
        <f>IFERROR(ZACKS_Screener[[#This Row],[PE2]]/(ZACKS_Screener[[#This Row],[EG2]]*100), "")</f>
        <v>0.66621543109458514</v>
      </c>
      <c r="U1915"/>
    </row>
    <row r="1916" spans="1:21" x14ac:dyDescent="0.25">
      <c r="A1916" s="20" t="s">
        <v>3205</v>
      </c>
      <c r="B1916" s="34">
        <v>5763.56</v>
      </c>
      <c r="C1916" s="6" t="s">
        <v>90</v>
      </c>
      <c r="D1916" s="6" t="s">
        <v>13</v>
      </c>
      <c r="E1916" s="6" t="s">
        <v>37</v>
      </c>
      <c r="F1916" s="6" t="s">
        <v>92</v>
      </c>
      <c r="G1916">
        <v>12</v>
      </c>
      <c r="H1916">
        <v>202212</v>
      </c>
      <c r="I1916" s="8">
        <v>80.25</v>
      </c>
      <c r="J1916" s="8"/>
      <c r="M1916" s="35" t="str">
        <f>INDEX(YahooDetails[], MATCH(ZACKS_Screener[Ticker], YahooDetails[Ticker],0), 3)</f>
        <v/>
      </c>
      <c r="N1916" s="6" t="str">
        <f>INDEX(YahooDetails[], MATCH(ZACKS_Screener[Ticker], YahooDetails[Ticker],0), 2)</f>
        <v/>
      </c>
      <c r="O1916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916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916" s="17" t="str">
        <f>IFERROR(ZACKS_Screener[[#This Row],[Price]]/ZACKS_Screener[[#This Row],[EPS1]], "")</f>
        <v/>
      </c>
      <c r="R1916" s="17" t="str">
        <f>IFERROR(ZACKS_Screener[[#This Row],[Price]]/ZACKS_Screener[[#This Row],[EPS2]], "")</f>
        <v/>
      </c>
      <c r="S1916" s="17" t="str">
        <f>IFERROR(ZACKS_Screener[[#This Row],[PE1]]/(ZACKS_Screener[[#This Row],[EG1]]*100), "")</f>
        <v/>
      </c>
      <c r="T1916" s="17" t="str">
        <f>IFERROR(ZACKS_Screener[[#This Row],[PE2]]/(ZACKS_Screener[[#This Row],[EG2]]*100), "")</f>
        <v/>
      </c>
      <c r="U1916"/>
    </row>
    <row r="1917" spans="1:21" x14ac:dyDescent="0.25">
      <c r="A1917" s="20" t="s">
        <v>3206</v>
      </c>
      <c r="B1917" s="34">
        <v>31069.75</v>
      </c>
      <c r="C1917" s="6" t="s">
        <v>90</v>
      </c>
      <c r="D1917" s="6" t="s">
        <v>13</v>
      </c>
      <c r="E1917" s="6" t="s">
        <v>37</v>
      </c>
      <c r="F1917" s="6" t="s">
        <v>92</v>
      </c>
      <c r="G1917">
        <v>12</v>
      </c>
      <c r="H1917">
        <v>202212</v>
      </c>
      <c r="I1917" s="8">
        <v>33.18</v>
      </c>
      <c r="J1917" s="8"/>
      <c r="M1917" s="35" t="str">
        <f>INDEX(YahooDetails[], MATCH(ZACKS_Screener[Ticker], YahooDetails[Ticker],0), 3)</f>
        <v/>
      </c>
      <c r="N1917" s="6" t="str">
        <f>INDEX(YahooDetails[], MATCH(ZACKS_Screener[Ticker], YahooDetails[Ticker],0), 2)</f>
        <v/>
      </c>
      <c r="O1917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917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917" s="17" t="str">
        <f>IFERROR(ZACKS_Screener[[#This Row],[Price]]/ZACKS_Screener[[#This Row],[EPS1]], "")</f>
        <v/>
      </c>
      <c r="R1917" s="17" t="str">
        <f>IFERROR(ZACKS_Screener[[#This Row],[Price]]/ZACKS_Screener[[#This Row],[EPS2]], "")</f>
        <v/>
      </c>
      <c r="S1917" s="17" t="str">
        <f>IFERROR(ZACKS_Screener[[#This Row],[PE1]]/(ZACKS_Screener[[#This Row],[EG1]]*100), "")</f>
        <v/>
      </c>
      <c r="T1917" s="17" t="str">
        <f>IFERROR(ZACKS_Screener[[#This Row],[PE2]]/(ZACKS_Screener[[#This Row],[EG2]]*100), "")</f>
        <v/>
      </c>
      <c r="U1917"/>
    </row>
    <row r="1918" spans="1:21" x14ac:dyDescent="0.25">
      <c r="A1918" s="20" t="s">
        <v>3207</v>
      </c>
      <c r="B1918" s="34">
        <v>15872.81</v>
      </c>
      <c r="C1918" s="6" t="s">
        <v>90</v>
      </c>
      <c r="D1918" s="6" t="s">
        <v>13</v>
      </c>
      <c r="E1918" s="6" t="s">
        <v>37</v>
      </c>
      <c r="F1918" s="6" t="s">
        <v>92</v>
      </c>
      <c r="G1918">
        <v>12</v>
      </c>
      <c r="H1918">
        <v>202212</v>
      </c>
      <c r="I1918" s="8">
        <v>65.98</v>
      </c>
      <c r="J1918" s="8"/>
      <c r="M1918" s="35" t="str">
        <f>INDEX(YahooDetails[], MATCH(ZACKS_Screener[Ticker], YahooDetails[Ticker],0), 3)</f>
        <v/>
      </c>
      <c r="N1918" s="6" t="str">
        <f>INDEX(YahooDetails[], MATCH(ZACKS_Screener[Ticker], YahooDetails[Ticker],0), 2)</f>
        <v/>
      </c>
      <c r="O1918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918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918" s="17" t="str">
        <f>IFERROR(ZACKS_Screener[[#This Row],[Price]]/ZACKS_Screener[[#This Row],[EPS1]], "")</f>
        <v/>
      </c>
      <c r="R1918" s="17" t="str">
        <f>IFERROR(ZACKS_Screener[[#This Row],[Price]]/ZACKS_Screener[[#This Row],[EPS2]], "")</f>
        <v/>
      </c>
      <c r="S1918" s="17" t="str">
        <f>IFERROR(ZACKS_Screener[[#This Row],[PE1]]/(ZACKS_Screener[[#This Row],[EG1]]*100), "")</f>
        <v/>
      </c>
      <c r="T1918" s="17" t="str">
        <f>IFERROR(ZACKS_Screener[[#This Row],[PE2]]/(ZACKS_Screener[[#This Row],[EG2]]*100), "")</f>
        <v/>
      </c>
      <c r="U1918"/>
    </row>
    <row r="1919" spans="1:21" x14ac:dyDescent="0.25">
      <c r="A1919" s="20" t="s">
        <v>3208</v>
      </c>
      <c r="B1919" s="34">
        <v>17205.78</v>
      </c>
      <c r="C1919" s="6" t="s">
        <v>90</v>
      </c>
      <c r="D1919" s="6" t="s">
        <v>13</v>
      </c>
      <c r="E1919" s="6" t="s">
        <v>37</v>
      </c>
      <c r="F1919" s="6" t="s">
        <v>92</v>
      </c>
      <c r="G1919">
        <v>12</v>
      </c>
      <c r="H1919">
        <v>202212</v>
      </c>
      <c r="I1919" s="8">
        <v>167.29</v>
      </c>
      <c r="J1919" s="8"/>
      <c r="M1919" s="35" t="str">
        <f>INDEX(YahooDetails[], MATCH(ZACKS_Screener[Ticker], YahooDetails[Ticker],0), 3)</f>
        <v/>
      </c>
      <c r="N1919" s="6" t="str">
        <f>INDEX(YahooDetails[], MATCH(ZACKS_Screener[Ticker], YahooDetails[Ticker],0), 2)</f>
        <v/>
      </c>
      <c r="O1919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919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919" s="17" t="str">
        <f>IFERROR(ZACKS_Screener[[#This Row],[Price]]/ZACKS_Screener[[#This Row],[EPS1]], "")</f>
        <v/>
      </c>
      <c r="R1919" s="17" t="str">
        <f>IFERROR(ZACKS_Screener[[#This Row],[Price]]/ZACKS_Screener[[#This Row],[EPS2]], "")</f>
        <v/>
      </c>
      <c r="S1919" s="17" t="str">
        <f>IFERROR(ZACKS_Screener[[#This Row],[PE1]]/(ZACKS_Screener[[#This Row],[EG1]]*100), "")</f>
        <v/>
      </c>
      <c r="T1919" s="17" t="str">
        <f>IFERROR(ZACKS_Screener[[#This Row],[PE2]]/(ZACKS_Screener[[#This Row],[EG2]]*100), "")</f>
        <v/>
      </c>
      <c r="U1919"/>
    </row>
    <row r="1920" spans="1:21" x14ac:dyDescent="0.25">
      <c r="A1920" s="20" t="s">
        <v>3210</v>
      </c>
      <c r="B1920" s="34">
        <v>10957.5</v>
      </c>
      <c r="C1920" s="6" t="s">
        <v>3209</v>
      </c>
      <c r="D1920" s="6" t="s">
        <v>22</v>
      </c>
      <c r="E1920" s="6" t="s">
        <v>14</v>
      </c>
      <c r="F1920" s="6" t="s">
        <v>201</v>
      </c>
      <c r="G1920">
        <v>12</v>
      </c>
      <c r="H1920">
        <v>202212</v>
      </c>
      <c r="I1920" s="8">
        <v>18.07</v>
      </c>
      <c r="J1920" s="8">
        <v>0.04</v>
      </c>
      <c r="K1920" s="8">
        <v>0.22</v>
      </c>
      <c r="L1920" s="8">
        <v>0.34</v>
      </c>
      <c r="M1920" s="35" t="str">
        <f>INDEX(YahooDetails[], MATCH(ZACKS_Screener[Ticker], YahooDetails[Ticker],0), 3)</f>
        <v>Technology</v>
      </c>
      <c r="N1920" s="6" t="str">
        <f>INDEX(YahooDetails[], MATCH(ZACKS_Screener[Ticker], YahooDetails[Ticker],0), 2)</f>
        <v>Software—Application</v>
      </c>
      <c r="O192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4.5</v>
      </c>
      <c r="P192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0.54545454545454553</v>
      </c>
      <c r="Q1920" s="17">
        <f>IFERROR(ZACKS_Screener[[#This Row],[Price]]/ZACKS_Screener[[#This Row],[EPS1]], "")</f>
        <v>82.13636363636364</v>
      </c>
      <c r="R1920" s="17">
        <f>IFERROR(ZACKS_Screener[[#This Row],[Price]]/ZACKS_Screener[[#This Row],[EPS2]], "")</f>
        <v>53.147058823529406</v>
      </c>
      <c r="S1920" s="17">
        <f>IFERROR(ZACKS_Screener[[#This Row],[PE1]]/(ZACKS_Screener[[#This Row],[EG1]]*100), "")</f>
        <v>0.18252525252525253</v>
      </c>
      <c r="T1920" s="17">
        <f>IFERROR(ZACKS_Screener[[#This Row],[PE2]]/(ZACKS_Screener[[#This Row],[EG2]]*100), "")</f>
        <v>0.974362745098039</v>
      </c>
      <c r="U1920"/>
    </row>
    <row r="1921" spans="1:21" x14ac:dyDescent="0.25">
      <c r="A1921" s="20" t="s">
        <v>6927</v>
      </c>
      <c r="B1921" s="34">
        <v>2003.64</v>
      </c>
      <c r="C1921" s="6" t="s">
        <v>90</v>
      </c>
      <c r="D1921" s="6" t="s">
        <v>13</v>
      </c>
      <c r="E1921" s="6" t="s">
        <v>37</v>
      </c>
      <c r="F1921" s="6" t="s">
        <v>92</v>
      </c>
      <c r="G1921">
        <v>12</v>
      </c>
      <c r="H1921">
        <v>202212</v>
      </c>
      <c r="I1921" s="8">
        <v>49.29</v>
      </c>
      <c r="J1921" s="8"/>
      <c r="M1921" s="35" t="str">
        <f>INDEX(YahooDetails[], MATCH(ZACKS_Screener[Ticker], YahooDetails[Ticker],0), 3)</f>
        <v/>
      </c>
      <c r="N1921" s="6" t="str">
        <f>INDEX(YahooDetails[], MATCH(ZACKS_Screener[Ticker], YahooDetails[Ticker],0), 2)</f>
        <v/>
      </c>
      <c r="O1921" s="16" t="str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/>
      </c>
      <c r="P1921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921" s="17" t="str">
        <f>IFERROR(ZACKS_Screener[[#This Row],[Price]]/ZACKS_Screener[[#This Row],[EPS1]], "")</f>
        <v/>
      </c>
      <c r="R1921" s="17" t="str">
        <f>IFERROR(ZACKS_Screener[[#This Row],[Price]]/ZACKS_Screener[[#This Row],[EPS2]], "")</f>
        <v/>
      </c>
      <c r="S1921" s="17" t="str">
        <f>IFERROR(ZACKS_Screener[[#This Row],[PE1]]/(ZACKS_Screener[[#This Row],[EG1]]*100), "")</f>
        <v/>
      </c>
      <c r="T1921" s="17" t="str">
        <f>IFERROR(ZACKS_Screener[[#This Row],[PE2]]/(ZACKS_Screener[[#This Row],[EG2]]*100), "")</f>
        <v/>
      </c>
      <c r="U1921"/>
    </row>
    <row r="1922" spans="1:21" x14ac:dyDescent="0.25">
      <c r="A1922" s="20" t="s">
        <v>3212</v>
      </c>
      <c r="B1922" s="34">
        <v>415295.41</v>
      </c>
      <c r="C1922" s="6" t="s">
        <v>3211</v>
      </c>
      <c r="D1922" s="6" t="s">
        <v>13</v>
      </c>
      <c r="E1922" s="6" t="s">
        <v>223</v>
      </c>
      <c r="F1922" s="6" t="s">
        <v>410</v>
      </c>
      <c r="G1922">
        <v>12</v>
      </c>
      <c r="H1922">
        <v>202212</v>
      </c>
      <c r="I1922" s="8">
        <v>102.72</v>
      </c>
      <c r="J1922" s="8">
        <v>14.06</v>
      </c>
      <c r="K1922" s="8">
        <v>9.59</v>
      </c>
      <c r="L1922" s="8">
        <v>9.58</v>
      </c>
      <c r="M1922" s="35" t="str">
        <f>INDEX(YahooDetails[], MATCH(ZACKS_Screener[Ticker], YahooDetails[Ticker],0), 3)</f>
        <v>Energy</v>
      </c>
      <c r="N1922" s="6" t="str">
        <f>INDEX(YahooDetails[], MATCH(ZACKS_Screener[Ticker], YahooDetails[Ticker],0), 2)</f>
        <v>Oil &amp; Gas Integrated</v>
      </c>
      <c r="O192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-0.31792318634423899</v>
      </c>
      <c r="P192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-1.0427528675703635E-3</v>
      </c>
      <c r="Q1922" s="17">
        <f>IFERROR(ZACKS_Screener[[#This Row],[Price]]/ZACKS_Screener[[#This Row],[EPS1]], "")</f>
        <v>10.711157455683002</v>
      </c>
      <c r="R1922" s="17">
        <f>IFERROR(ZACKS_Screener[[#This Row],[Price]]/ZACKS_Screener[[#This Row],[EPS2]], "")</f>
        <v>10.722338204592901</v>
      </c>
      <c r="S1922" s="17">
        <f>IFERROR(ZACKS_Screener[[#This Row],[PE1]]/(ZACKS_Screener[[#This Row],[EG1]]*100), "")</f>
        <v>-0.33691023227495082</v>
      </c>
      <c r="T1922" s="17">
        <f>IFERROR(ZACKS_Screener[[#This Row],[PE2]]/(ZACKS_Screener[[#This Row],[EG2]]*100), "")</f>
        <v>-102.82722338204813</v>
      </c>
      <c r="U1922"/>
    </row>
    <row r="1923" spans="1:21" x14ac:dyDescent="0.25">
      <c r="A1923" s="20" t="s">
        <v>3213</v>
      </c>
      <c r="B1923" s="34">
        <v>13239.45</v>
      </c>
      <c r="C1923" s="6" t="s">
        <v>3213</v>
      </c>
      <c r="D1923" s="6" t="s">
        <v>22</v>
      </c>
      <c r="E1923" s="6" t="s">
        <v>37</v>
      </c>
      <c r="F1923" s="6" t="s">
        <v>379</v>
      </c>
      <c r="G1923">
        <v>12</v>
      </c>
      <c r="H1923">
        <v>202212</v>
      </c>
      <c r="I1923" s="8">
        <v>23.62</v>
      </c>
      <c r="J1923" s="8">
        <v>1.38</v>
      </c>
      <c r="K1923" s="8">
        <v>1.51</v>
      </c>
      <c r="L1923" s="8">
        <v>1.81</v>
      </c>
      <c r="M1923" s="35" t="str">
        <f>INDEX(YahooDetails[], MATCH(ZACKS_Screener[Ticker], YahooDetails[Ticker],0), 3)</f>
        <v>Financial Services</v>
      </c>
      <c r="N1923" s="6" t="str">
        <f>INDEX(YahooDetails[], MATCH(ZACKS_Screener[Ticker], YahooDetails[Ticker],0), 2)</f>
        <v>Capital Markets</v>
      </c>
      <c r="O192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9.4202898550724723E-2</v>
      </c>
      <c r="P192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0.19867549668874174</v>
      </c>
      <c r="Q1923" s="17">
        <f>IFERROR(ZACKS_Screener[[#This Row],[Price]]/ZACKS_Screener[[#This Row],[EPS1]], "")</f>
        <v>15.642384105960266</v>
      </c>
      <c r="R1923" s="17">
        <f>IFERROR(ZACKS_Screener[[#This Row],[Price]]/ZACKS_Screener[[#This Row],[EPS2]], "")</f>
        <v>13.049723756906078</v>
      </c>
      <c r="S1923" s="17">
        <f>IFERROR(ZACKS_Screener[[#This Row],[PE1]]/(ZACKS_Screener[[#This Row],[EG1]]*100), "")</f>
        <v>1.6604992358634729</v>
      </c>
      <c r="T1923" s="17">
        <f>IFERROR(ZACKS_Screener[[#This Row],[PE2]]/(ZACKS_Screener[[#This Row],[EG2]]*100), "")</f>
        <v>0.6568360957642726</v>
      </c>
      <c r="U1923"/>
    </row>
    <row r="1924" spans="1:21" x14ac:dyDescent="0.25">
      <c r="A1924" s="20" t="s">
        <v>6928</v>
      </c>
      <c r="B1924" s="34">
        <v>2173.8200000000002</v>
      </c>
      <c r="C1924" s="6" t="s">
        <v>6928</v>
      </c>
      <c r="D1924" s="6" t="s">
        <v>22</v>
      </c>
      <c r="E1924" s="6" t="s">
        <v>107</v>
      </c>
      <c r="F1924" s="6" t="s">
        <v>108</v>
      </c>
      <c r="G1924">
        <v>12</v>
      </c>
      <c r="H1924">
        <v>202212</v>
      </c>
      <c r="I1924" s="8">
        <v>78.709999999999994</v>
      </c>
      <c r="J1924" s="8">
        <v>1.5</v>
      </c>
      <c r="K1924" s="8">
        <v>2.04</v>
      </c>
      <c r="L1924" s="8">
        <v>2.66</v>
      </c>
      <c r="M1924" s="35" t="str">
        <f>INDEX(YahooDetails[], MATCH(ZACKS_Screener[Ticker], YahooDetails[Ticker],0), 3)</f>
        <v>Consumer Cyclical</v>
      </c>
      <c r="N1924" s="6" t="str">
        <f>INDEX(YahooDetails[], MATCH(ZACKS_Screener[Ticker], YahooDetails[Ticker],0), 2)</f>
        <v>Auto Parts</v>
      </c>
      <c r="O192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0.36000000000000004</v>
      </c>
      <c r="P192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0.30392156862745101</v>
      </c>
      <c r="Q1924" s="17">
        <f>IFERROR(ZACKS_Screener[[#This Row],[Price]]/ZACKS_Screener[[#This Row],[EPS1]], "")</f>
        <v>38.583333333333329</v>
      </c>
      <c r="R1924" s="17">
        <f>IFERROR(ZACKS_Screener[[#This Row],[Price]]/ZACKS_Screener[[#This Row],[EPS2]], "")</f>
        <v>29.590225563909769</v>
      </c>
      <c r="S1924" s="17">
        <f>IFERROR(ZACKS_Screener[[#This Row],[PE1]]/(ZACKS_Screener[[#This Row],[EG1]]*100), "")</f>
        <v>1.0717592592592589</v>
      </c>
      <c r="T1924" s="17">
        <f>IFERROR(ZACKS_Screener[[#This Row],[PE2]]/(ZACKS_Screener[[#This Row],[EG2]]*100), "")</f>
        <v>0.97361387339316008</v>
      </c>
      <c r="U1924"/>
    </row>
    <row r="1925" spans="1:21" x14ac:dyDescent="0.25">
      <c r="A1925" s="20" t="s">
        <v>3215</v>
      </c>
      <c r="B1925" s="34">
        <v>9378.1200000000008</v>
      </c>
      <c r="C1925" s="6" t="s">
        <v>3214</v>
      </c>
      <c r="D1925" s="6" t="s">
        <v>13</v>
      </c>
      <c r="E1925" s="6" t="s">
        <v>107</v>
      </c>
      <c r="F1925" s="6" t="s">
        <v>776</v>
      </c>
      <c r="G1925">
        <v>12</v>
      </c>
      <c r="H1925">
        <v>202212</v>
      </c>
      <c r="I1925" s="8">
        <v>10.88</v>
      </c>
      <c r="J1925" s="8">
        <v>-1.43</v>
      </c>
      <c r="K1925" s="8">
        <v>-1.24</v>
      </c>
      <c r="L1925" s="8">
        <v>-0.9</v>
      </c>
      <c r="M1925" s="35" t="str">
        <f>INDEX(YahooDetails[], MATCH(ZACKS_Screener[Ticker], YahooDetails[Ticker],0), 3)</f>
        <v>Consumer Cyclical</v>
      </c>
      <c r="N1925" s="6" t="str">
        <f>INDEX(YahooDetails[], MATCH(ZACKS_Screener[Ticker], YahooDetails[Ticker],0), 2)</f>
        <v>Auto Manufacturers</v>
      </c>
      <c r="O192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0.13286713286713284</v>
      </c>
      <c r="P192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0.27419354838709675</v>
      </c>
      <c r="Q1925" s="17">
        <f>IFERROR(ZACKS_Screener[[#This Row],[Price]]/ZACKS_Screener[[#This Row],[EPS1]], "")</f>
        <v>-8.7741935483870979</v>
      </c>
      <c r="R1925" s="17">
        <f>IFERROR(ZACKS_Screener[[#This Row],[Price]]/ZACKS_Screener[[#This Row],[EPS2]], "")</f>
        <v>-12.088888888888889</v>
      </c>
      <c r="S1925" s="17">
        <f>IFERROR(ZACKS_Screener[[#This Row],[PE1]]/(ZACKS_Screener[[#This Row],[EG1]]*100), "")</f>
        <v>-0.66037351443123959</v>
      </c>
      <c r="T1925" s="17">
        <f>IFERROR(ZACKS_Screener[[#This Row],[PE2]]/(ZACKS_Screener[[#This Row],[EG2]]*100), "")</f>
        <v>-0.44088888888888889</v>
      </c>
      <c r="U1925"/>
    </row>
    <row r="1926" spans="1:21" x14ac:dyDescent="0.25">
      <c r="A1926" s="20" t="s">
        <v>3217</v>
      </c>
      <c r="B1926" s="34">
        <v>5953.89</v>
      </c>
      <c r="C1926" s="6" t="s">
        <v>3216</v>
      </c>
      <c r="D1926" s="6" t="s">
        <v>13</v>
      </c>
      <c r="E1926" s="6" t="s">
        <v>23</v>
      </c>
      <c r="F1926" s="6" t="s">
        <v>1685</v>
      </c>
      <c r="G1926">
        <v>12</v>
      </c>
      <c r="H1926">
        <v>202212</v>
      </c>
      <c r="I1926" s="8">
        <v>51.39</v>
      </c>
      <c r="J1926" s="8">
        <v>3.53</v>
      </c>
      <c r="K1926" s="8">
        <v>2.37</v>
      </c>
      <c r="L1926" s="8">
        <v>3.02</v>
      </c>
      <c r="M1926" s="35" t="str">
        <f>INDEX(YahooDetails[], MATCH(ZACKS_Screener[Ticker], YahooDetails[Ticker],0), 3)</f>
        <v>Industrials</v>
      </c>
      <c r="N1926" s="6" t="str">
        <f>INDEX(YahooDetails[], MATCH(ZACKS_Screener[Ticker], YahooDetails[Ticker],0), 2)</f>
        <v>Trucking</v>
      </c>
      <c r="O192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-0.32861189801699708</v>
      </c>
      <c r="P192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0.27426160337552735</v>
      </c>
      <c r="Q1926" s="17">
        <f>IFERROR(ZACKS_Screener[[#This Row],[Price]]/ZACKS_Screener[[#This Row],[EPS1]], "")</f>
        <v>21.683544303797468</v>
      </c>
      <c r="R1926" s="17">
        <f>IFERROR(ZACKS_Screener[[#This Row],[Price]]/ZACKS_Screener[[#This Row],[EPS2]], "")</f>
        <v>17.016556291390728</v>
      </c>
      <c r="S1926" s="17">
        <f>IFERROR(ZACKS_Screener[[#This Row],[PE1]]/(ZACKS_Screener[[#This Row],[EG1]]*100), "")</f>
        <v>-0.65985268441728517</v>
      </c>
      <c r="T1926" s="17">
        <f>IFERROR(ZACKS_Screener[[#This Row],[PE2]]/(ZACKS_Screener[[#This Row],[EG2]]*100), "")</f>
        <v>0.62044982170147756</v>
      </c>
    </row>
    <row r="1927" spans="1:21" x14ac:dyDescent="0.25">
      <c r="A1927" s="20" t="s">
        <v>3219</v>
      </c>
      <c r="B1927" s="34">
        <v>8333.3799999999992</v>
      </c>
      <c r="C1927" s="6" t="s">
        <v>3218</v>
      </c>
      <c r="D1927" s="6" t="s">
        <v>22</v>
      </c>
      <c r="E1927" s="6" t="s">
        <v>41</v>
      </c>
      <c r="F1927" s="6" t="s">
        <v>45</v>
      </c>
      <c r="G1927">
        <v>12</v>
      </c>
      <c r="H1927">
        <v>202212</v>
      </c>
      <c r="I1927" s="8">
        <v>39.22</v>
      </c>
      <c r="J1927" s="8">
        <v>2.09</v>
      </c>
      <c r="K1927" s="8">
        <v>1.91</v>
      </c>
      <c r="L1927" s="8">
        <v>2.2599999999999998</v>
      </c>
      <c r="M1927" s="35" t="str">
        <f>INDEX(YahooDetails[], MATCH(ZACKS_Screener[Ticker], YahooDetails[Ticker],0), 3)</f>
        <v>Healthcare</v>
      </c>
      <c r="N1927" s="6" t="str">
        <f>INDEX(YahooDetails[], MATCH(ZACKS_Screener[Ticker], YahooDetails[Ticker],0), 2)</f>
        <v>Medical Instruments &amp; Supplies</v>
      </c>
      <c r="O192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-8.6124401913875576E-2</v>
      </c>
      <c r="P192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0.18324607329842926</v>
      </c>
      <c r="Q1927" s="17">
        <f>IFERROR(ZACKS_Screener[[#This Row],[Price]]/ZACKS_Screener[[#This Row],[EPS1]], "")</f>
        <v>20.534031413612567</v>
      </c>
      <c r="R1927" s="17">
        <f>IFERROR(ZACKS_Screener[[#This Row],[Price]]/ZACKS_Screener[[#This Row],[EPS2]], "")</f>
        <v>17.353982300884958</v>
      </c>
      <c r="S1927" s="17">
        <f>IFERROR(ZACKS_Screener[[#This Row],[PE1]]/(ZACKS_Screener[[#This Row],[EG1]]*100), "")</f>
        <v>-2.3842292030250154</v>
      </c>
      <c r="T1927" s="17">
        <f>IFERROR(ZACKS_Screener[[#This Row],[PE2]]/(ZACKS_Screener[[#This Row],[EG2]]*100), "")</f>
        <v>0.94703160556257937</v>
      </c>
    </row>
    <row r="1928" spans="1:21" x14ac:dyDescent="0.25">
      <c r="A1928" s="20" t="s">
        <v>4390</v>
      </c>
      <c r="B1928" s="34">
        <v>2272.7600000000002</v>
      </c>
      <c r="C1928" s="6" t="s">
        <v>4389</v>
      </c>
      <c r="D1928" s="6" t="s">
        <v>22</v>
      </c>
      <c r="E1928" s="6" t="s">
        <v>18</v>
      </c>
      <c r="F1928" s="6" t="s">
        <v>369</v>
      </c>
      <c r="G1928">
        <v>12</v>
      </c>
      <c r="H1928">
        <v>202212</v>
      </c>
      <c r="I1928" s="8">
        <v>14.48</v>
      </c>
      <c r="J1928" s="8">
        <v>1.1200000000000001</v>
      </c>
      <c r="K1928" s="8">
        <v>1.54</v>
      </c>
      <c r="L1928" s="8">
        <v>1.76</v>
      </c>
      <c r="M1928" s="35" t="str">
        <f>INDEX(YahooDetails[], MATCH(ZACKS_Screener[Ticker], YahooDetails[Ticker],0), 3)</f>
        <v>Technology</v>
      </c>
      <c r="N1928" s="6" t="str">
        <f>INDEX(YahooDetails[], MATCH(ZACKS_Screener[Ticker], YahooDetails[Ticker],0), 2)</f>
        <v>Information Technology Services</v>
      </c>
      <c r="O192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0.37499999999999989</v>
      </c>
      <c r="P192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0.14285714285714285</v>
      </c>
      <c r="Q1928" s="17">
        <f>IFERROR(ZACKS_Screener[[#This Row],[Price]]/ZACKS_Screener[[#This Row],[EPS1]], "")</f>
        <v>9.4025974025974026</v>
      </c>
      <c r="R1928" s="17">
        <f>IFERROR(ZACKS_Screener[[#This Row],[Price]]/ZACKS_Screener[[#This Row],[EPS2]], "")</f>
        <v>8.2272727272727266</v>
      </c>
      <c r="S1928" s="17">
        <f>IFERROR(ZACKS_Screener[[#This Row],[PE1]]/(ZACKS_Screener[[#This Row],[EG1]]*100), "")</f>
        <v>0.25073593073593081</v>
      </c>
      <c r="T1928" s="17">
        <f>IFERROR(ZACKS_Screener[[#This Row],[PE2]]/(ZACKS_Screener[[#This Row],[EG2]]*100), "")</f>
        <v>0.57590909090909093</v>
      </c>
    </row>
    <row r="1929" spans="1:21" x14ac:dyDescent="0.25">
      <c r="A1929" s="20" t="s">
        <v>3221</v>
      </c>
      <c r="B1929" s="34">
        <v>20454.830000000002</v>
      </c>
      <c r="C1929" s="6" t="s">
        <v>3220</v>
      </c>
      <c r="D1929" s="6" t="s">
        <v>13</v>
      </c>
      <c r="E1929" s="6" t="s">
        <v>18</v>
      </c>
      <c r="F1929" s="6" t="s">
        <v>171</v>
      </c>
      <c r="G1929">
        <v>12</v>
      </c>
      <c r="H1929">
        <v>202212</v>
      </c>
      <c r="I1929" s="8">
        <v>113.25</v>
      </c>
      <c r="J1929" s="8">
        <v>2.85</v>
      </c>
      <c r="K1929" s="8">
        <v>3.35</v>
      </c>
      <c r="L1929" s="8">
        <v>3.69</v>
      </c>
      <c r="M1929" s="35" t="str">
        <f>INDEX(YahooDetails[], MATCH(ZACKS_Screener[Ticker], YahooDetails[Ticker],0), 3)</f>
        <v>Industrials</v>
      </c>
      <c r="N1929" s="6" t="str">
        <f>INDEX(YahooDetails[], MATCH(ZACKS_Screener[Ticker], YahooDetails[Ticker],0), 2)</f>
        <v>Specialty Industrial Machinery</v>
      </c>
      <c r="O192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0.17543859649122806</v>
      </c>
      <c r="P192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0.10149253731343279</v>
      </c>
      <c r="Q1929" s="17">
        <f>IFERROR(ZACKS_Screener[[#This Row],[Price]]/ZACKS_Screener[[#This Row],[EPS1]], "")</f>
        <v>33.805970149253731</v>
      </c>
      <c r="R1929" s="17">
        <f>IFERROR(ZACKS_Screener[[#This Row],[Price]]/ZACKS_Screener[[#This Row],[EPS2]], "")</f>
        <v>30.691056910569106</v>
      </c>
      <c r="S1929" s="17">
        <f>IFERROR(ZACKS_Screener[[#This Row],[PE1]]/(ZACKS_Screener[[#This Row],[EG1]]*100), "")</f>
        <v>1.9269402985074628</v>
      </c>
      <c r="T1929" s="17">
        <f>IFERROR(ZACKS_Screener[[#This Row],[PE2]]/(ZACKS_Screener[[#This Row],[EG2]]*100), "")</f>
        <v>3.0239717838354867</v>
      </c>
    </row>
    <row r="1930" spans="1:21" x14ac:dyDescent="0.25">
      <c r="A1930" s="20" t="s">
        <v>4396</v>
      </c>
      <c r="B1930" s="34">
        <v>2509.84</v>
      </c>
      <c r="C1930" s="6" t="s">
        <v>4395</v>
      </c>
      <c r="D1930" s="6" t="s">
        <v>13</v>
      </c>
      <c r="E1930" s="6" t="s">
        <v>14</v>
      </c>
      <c r="F1930" s="6" t="s">
        <v>58</v>
      </c>
      <c r="G1930">
        <v>12</v>
      </c>
      <c r="H1930">
        <v>202212</v>
      </c>
      <c r="I1930" s="8">
        <v>36.46</v>
      </c>
      <c r="J1930" s="8">
        <v>0.5</v>
      </c>
      <c r="K1930" s="8">
        <v>0.93</v>
      </c>
      <c r="L1930" s="8">
        <v>1.57</v>
      </c>
      <c r="M1930" s="35" t="str">
        <f>INDEX(YahooDetails[], MATCH(ZACKS_Screener[Ticker], YahooDetails[Ticker],0), 3)</f>
        <v>Communication Services</v>
      </c>
      <c r="N1930" s="6" t="str">
        <f>INDEX(YahooDetails[], MATCH(ZACKS_Screener[Ticker], YahooDetails[Ticker],0), 2)</f>
        <v>Internet Content &amp; Information</v>
      </c>
      <c r="O193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0.8600000000000001</v>
      </c>
      <c r="P193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0.68817204301075263</v>
      </c>
      <c r="Q1930" s="17">
        <f>IFERROR(ZACKS_Screener[[#This Row],[Price]]/ZACKS_Screener[[#This Row],[EPS1]], "")</f>
        <v>39.204301075268816</v>
      </c>
      <c r="R1930" s="17">
        <f>IFERROR(ZACKS_Screener[[#This Row],[Price]]/ZACKS_Screener[[#This Row],[EPS2]], "")</f>
        <v>23.222929936305732</v>
      </c>
      <c r="S1930" s="17">
        <f>IFERROR(ZACKS_Screener[[#This Row],[PE1]]/(ZACKS_Screener[[#This Row],[EG1]]*100), "")</f>
        <v>0.45586396599149781</v>
      </c>
      <c r="T1930" s="17">
        <f>IFERROR(ZACKS_Screener[[#This Row],[PE2]]/(ZACKS_Screener[[#This Row],[EG2]]*100), "")</f>
        <v>0.33745820063694271</v>
      </c>
    </row>
    <row r="1931" spans="1:21" x14ac:dyDescent="0.25">
      <c r="A1931" s="20" t="s">
        <v>3222</v>
      </c>
      <c r="B1931" s="34">
        <v>3076.91</v>
      </c>
      <c r="C1931" s="6" t="s">
        <v>3222</v>
      </c>
      <c r="D1931" s="6" t="s">
        <v>13</v>
      </c>
      <c r="E1931" s="6" t="s">
        <v>330</v>
      </c>
      <c r="F1931" s="6" t="s">
        <v>331</v>
      </c>
      <c r="G1931">
        <v>12</v>
      </c>
      <c r="H1931">
        <v>202212</v>
      </c>
      <c r="I1931" s="8">
        <v>35.51</v>
      </c>
      <c r="J1931" s="8">
        <v>2.36</v>
      </c>
      <c r="K1931" s="8">
        <v>2.19</v>
      </c>
      <c r="L1931" s="8">
        <v>2.71</v>
      </c>
      <c r="M1931" s="35" t="str">
        <f>INDEX(YahooDetails[], MATCH(ZACKS_Screener[Ticker], YahooDetails[Ticker],0), 3)</f>
        <v>Consumer Cyclical</v>
      </c>
      <c r="N1931" s="6" t="str">
        <f>INDEX(YahooDetails[], MATCH(ZACKS_Screener[Ticker], YahooDetails[Ticker],0), 2)</f>
        <v>Leisure</v>
      </c>
      <c r="O193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-7.203389830508472E-2</v>
      </c>
      <c r="P193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0.23744292237442924</v>
      </c>
      <c r="Q1931" s="17">
        <f>IFERROR(ZACKS_Screener[[#This Row],[Price]]/ZACKS_Screener[[#This Row],[EPS1]], "")</f>
        <v>16.214611872146119</v>
      </c>
      <c r="R1931" s="17">
        <f>IFERROR(ZACKS_Screener[[#This Row],[Price]]/ZACKS_Screener[[#This Row],[EPS2]], "")</f>
        <v>13.103321033210332</v>
      </c>
      <c r="S1931" s="17">
        <f>IFERROR(ZACKS_Screener[[#This Row],[PE1]]/(ZACKS_Screener[[#This Row],[EG1]]*100), "")</f>
        <v>-2.2509696481332266</v>
      </c>
      <c r="T1931" s="17">
        <f>IFERROR(ZACKS_Screener[[#This Row],[PE2]]/(ZACKS_Screener[[#This Row],[EG2]]*100), "")</f>
        <v>0.55185140505251196</v>
      </c>
    </row>
    <row r="1932" spans="1:21" x14ac:dyDescent="0.25">
      <c r="A1932" s="20" t="s">
        <v>3224</v>
      </c>
      <c r="B1932" s="34">
        <v>7330.95</v>
      </c>
      <c r="C1932" s="6" t="s">
        <v>3223</v>
      </c>
      <c r="D1932" s="6" t="s">
        <v>13</v>
      </c>
      <c r="E1932" s="6" t="s">
        <v>85</v>
      </c>
      <c r="F1932" s="6" t="s">
        <v>286</v>
      </c>
      <c r="G1932">
        <v>12</v>
      </c>
      <c r="H1932">
        <v>202212</v>
      </c>
      <c r="I1932" s="8">
        <v>6.63</v>
      </c>
      <c r="J1932" s="8">
        <v>0.19</v>
      </c>
      <c r="M1932" s="35" t="str">
        <f>INDEX(YahooDetails[], MATCH(ZACKS_Screener[Ticker], YahooDetails[Ticker],0), 3)</f>
        <v>Technology</v>
      </c>
      <c r="N1932" s="6" t="str">
        <f>INDEX(YahooDetails[], MATCH(ZACKS_Screener[Ticker], YahooDetails[Ticker],0), 2)</f>
        <v>Software—Application</v>
      </c>
      <c r="O193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932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932" s="17" t="str">
        <f>IFERROR(ZACKS_Screener[[#This Row],[Price]]/ZACKS_Screener[[#This Row],[EPS1]], "")</f>
        <v/>
      </c>
      <c r="R1932" s="17" t="str">
        <f>IFERROR(ZACKS_Screener[[#This Row],[Price]]/ZACKS_Screener[[#This Row],[EPS2]], "")</f>
        <v/>
      </c>
      <c r="S1932" s="17" t="str">
        <f>IFERROR(ZACKS_Screener[[#This Row],[PE1]]/(ZACKS_Screener[[#This Row],[EG1]]*100), "")</f>
        <v/>
      </c>
      <c r="T1932" s="17" t="str">
        <f>IFERROR(ZACKS_Screener[[#This Row],[PE2]]/(ZACKS_Screener[[#This Row],[EG2]]*100), "")</f>
        <v/>
      </c>
    </row>
    <row r="1933" spans="1:21" x14ac:dyDescent="0.25">
      <c r="A1933" s="20" t="s">
        <v>3226</v>
      </c>
      <c r="B1933" s="34">
        <v>6846.48</v>
      </c>
      <c r="C1933" s="6" t="s">
        <v>3225</v>
      </c>
      <c r="D1933" s="6" t="s">
        <v>22</v>
      </c>
      <c r="E1933" s="6" t="s">
        <v>14</v>
      </c>
      <c r="F1933" s="6" t="s">
        <v>58</v>
      </c>
      <c r="G1933">
        <v>12</v>
      </c>
      <c r="H1933">
        <v>202212</v>
      </c>
      <c r="I1933" s="8">
        <v>18.940000000000001</v>
      </c>
      <c r="J1933" s="8">
        <v>0.11</v>
      </c>
      <c r="M1933" s="35" t="str">
        <f>INDEX(YahooDetails[], MATCH(ZACKS_Screener[Ticker], YahooDetails[Ticker],0), 3)</f>
        <v>Communication Services</v>
      </c>
      <c r="N1933" s="6" t="str">
        <f>INDEX(YahooDetails[], MATCH(ZACKS_Screener[Ticker], YahooDetails[Ticker],0), 2)</f>
        <v>Internet Content &amp; Information</v>
      </c>
      <c r="O193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933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933" s="17" t="str">
        <f>IFERROR(ZACKS_Screener[[#This Row],[Price]]/ZACKS_Screener[[#This Row],[EPS1]], "")</f>
        <v/>
      </c>
      <c r="R1933" s="17" t="str">
        <f>IFERROR(ZACKS_Screener[[#This Row],[Price]]/ZACKS_Screener[[#This Row],[EPS2]], "")</f>
        <v/>
      </c>
      <c r="S1933" s="17" t="str">
        <f>IFERROR(ZACKS_Screener[[#This Row],[PE1]]/(ZACKS_Screener[[#This Row],[EG1]]*100), "")</f>
        <v/>
      </c>
      <c r="T1933" s="17" t="str">
        <f>IFERROR(ZACKS_Screener[[#This Row],[PE2]]/(ZACKS_Screener[[#This Row],[EG2]]*100), "")</f>
        <v/>
      </c>
    </row>
    <row r="1934" spans="1:21" x14ac:dyDescent="0.25">
      <c r="A1934" s="20" t="s">
        <v>3228</v>
      </c>
      <c r="B1934" s="34">
        <v>3686.23</v>
      </c>
      <c r="C1934" s="6" t="s">
        <v>3227</v>
      </c>
      <c r="D1934" s="6" t="s">
        <v>13</v>
      </c>
      <c r="E1934" s="6" t="s">
        <v>18</v>
      </c>
      <c r="F1934" s="6" t="s">
        <v>115</v>
      </c>
      <c r="G1934">
        <v>12</v>
      </c>
      <c r="H1934">
        <v>202212</v>
      </c>
      <c r="I1934" s="8">
        <v>24.06</v>
      </c>
      <c r="J1934" s="8">
        <v>0.16</v>
      </c>
      <c r="K1934" s="8">
        <v>-7.0000000000000007E-2</v>
      </c>
      <c r="L1934" s="8">
        <v>0.05</v>
      </c>
      <c r="M1934" s="35" t="str">
        <f>INDEX(YahooDetails[], MATCH(ZACKS_Screener[Ticker], YahooDetails[Ticker],0), 3)</f>
        <v>Technology</v>
      </c>
      <c r="N1934" s="6" t="str">
        <f>INDEX(YahooDetails[], MATCH(ZACKS_Screener[Ticker], YahooDetails[Ticker],0), 2)</f>
        <v>Software—Application</v>
      </c>
      <c r="O193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93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1</v>
      </c>
      <c r="Q1934" s="17">
        <f>IFERROR(ZACKS_Screener[[#This Row],[Price]]/ZACKS_Screener[[#This Row],[EPS1]], "")</f>
        <v>-343.71428571428567</v>
      </c>
      <c r="R1934" s="17">
        <f>IFERROR(ZACKS_Screener[[#This Row],[Price]]/ZACKS_Screener[[#This Row],[EPS2]], "")</f>
        <v>481.19999999999993</v>
      </c>
      <c r="S1934" s="17">
        <f>IFERROR(ZACKS_Screener[[#This Row],[PE1]]/(ZACKS_Screener[[#This Row],[EG1]]*100), "")</f>
        <v>3.4371428571428568</v>
      </c>
      <c r="T1934" s="17">
        <f>IFERROR(ZACKS_Screener[[#This Row],[PE2]]/(ZACKS_Screener[[#This Row],[EG2]]*100), "")</f>
        <v>4.8119999999999994</v>
      </c>
    </row>
    <row r="1935" spans="1:21" x14ac:dyDescent="0.25">
      <c r="A1935" s="20" t="s">
        <v>3230</v>
      </c>
      <c r="B1935" s="34">
        <v>5718.77</v>
      </c>
      <c r="C1935" s="6" t="s">
        <v>3229</v>
      </c>
      <c r="D1935" s="6" t="s">
        <v>13</v>
      </c>
      <c r="E1935" s="6" t="s">
        <v>223</v>
      </c>
      <c r="F1935" s="6" t="s">
        <v>410</v>
      </c>
      <c r="G1935">
        <v>12</v>
      </c>
      <c r="H1935">
        <v>202212</v>
      </c>
      <c r="I1935" s="8">
        <v>14.54</v>
      </c>
      <c r="J1935" s="8">
        <v>5.89</v>
      </c>
      <c r="K1935" s="8">
        <v>4.05</v>
      </c>
      <c r="L1935" s="8">
        <v>3.48</v>
      </c>
      <c r="M1935" s="35" t="str">
        <f>INDEX(YahooDetails[], MATCH(ZACKS_Screener[Ticker], YahooDetails[Ticker],0), 3)</f>
        <v>Energy</v>
      </c>
      <c r="N1935" s="6" t="str">
        <f>INDEX(YahooDetails[], MATCH(ZACKS_Screener[Ticker], YahooDetails[Ticker],0), 2)</f>
        <v>Oil &amp; Gas Integrated</v>
      </c>
      <c r="O193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-0.31239388794567063</v>
      </c>
      <c r="P193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-0.14074074074074069</v>
      </c>
      <c r="Q1935" s="17">
        <f>IFERROR(ZACKS_Screener[[#This Row],[Price]]/ZACKS_Screener[[#This Row],[EPS1]], "")</f>
        <v>3.5901234567901232</v>
      </c>
      <c r="R1935" s="17">
        <f>IFERROR(ZACKS_Screener[[#This Row],[Price]]/ZACKS_Screener[[#This Row],[EPS2]], "")</f>
        <v>4.1781609195402298</v>
      </c>
      <c r="S1935" s="17">
        <f>IFERROR(ZACKS_Screener[[#This Row],[PE1]]/(ZACKS_Screener[[#This Row],[EG1]]*100), "")</f>
        <v>-0.11492297369833601</v>
      </c>
      <c r="T1935" s="17">
        <f>IFERROR(ZACKS_Screener[[#This Row],[PE2]]/(ZACKS_Screener[[#This Row],[EG2]]*100), "")</f>
        <v>-0.296869328493648</v>
      </c>
    </row>
    <row r="1936" spans="1:21" x14ac:dyDescent="0.25">
      <c r="A1936" s="20" t="s">
        <v>3232</v>
      </c>
      <c r="B1936" s="34">
        <v>38041.410000000003</v>
      </c>
      <c r="C1936" s="6" t="s">
        <v>3231</v>
      </c>
      <c r="D1936" s="6" t="s">
        <v>13</v>
      </c>
      <c r="E1936" s="6" t="s">
        <v>30</v>
      </c>
      <c r="F1936" s="6" t="s">
        <v>763</v>
      </c>
      <c r="G1936">
        <v>12</v>
      </c>
      <c r="H1936">
        <v>202212</v>
      </c>
      <c r="I1936" s="8">
        <v>135.82</v>
      </c>
      <c r="J1936" s="8">
        <v>4.51</v>
      </c>
      <c r="K1936" s="8">
        <v>5.0599999999999996</v>
      </c>
      <c r="L1936" s="8">
        <v>5.84</v>
      </c>
      <c r="M1936" s="35" t="str">
        <f>INDEX(YahooDetails[], MATCH(ZACKS_Screener[Ticker], YahooDetails[Ticker],0), 3)</f>
        <v>Consumer Cyclical</v>
      </c>
      <c r="N1936" s="6" t="str">
        <f>INDEX(YahooDetails[], MATCH(ZACKS_Screener[Ticker], YahooDetails[Ticker],0), 2)</f>
        <v>Restaurants</v>
      </c>
      <c r="O193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0.12195121951219509</v>
      </c>
      <c r="P193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0.15415019762845855</v>
      </c>
      <c r="Q1936" s="17">
        <f>IFERROR(ZACKS_Screener[[#This Row],[Price]]/ZACKS_Screener[[#This Row],[EPS1]], "")</f>
        <v>26.841897233201582</v>
      </c>
      <c r="R1936" s="17">
        <f>IFERROR(ZACKS_Screener[[#This Row],[Price]]/ZACKS_Screener[[#This Row],[EPS2]], "")</f>
        <v>23.256849315068493</v>
      </c>
      <c r="S1936" s="17">
        <f>IFERROR(ZACKS_Screener[[#This Row],[PE1]]/(ZACKS_Screener[[#This Row],[EG1]]*100), "")</f>
        <v>2.2010355731225304</v>
      </c>
      <c r="T1936" s="17">
        <f>IFERROR(ZACKS_Screener[[#This Row],[PE2]]/(ZACKS_Screener[[#This Row],[EG2]]*100), "")</f>
        <v>1.5087135581313658</v>
      </c>
    </row>
    <row r="1937" spans="1:20" x14ac:dyDescent="0.25">
      <c r="A1937" s="20" t="s">
        <v>3234</v>
      </c>
      <c r="B1937" s="34">
        <v>24263.56</v>
      </c>
      <c r="C1937" s="6" t="s">
        <v>3233</v>
      </c>
      <c r="D1937" s="6" t="s">
        <v>13</v>
      </c>
      <c r="E1937" s="6" t="s">
        <v>30</v>
      </c>
      <c r="F1937" s="6" t="s">
        <v>763</v>
      </c>
      <c r="G1937">
        <v>12</v>
      </c>
      <c r="H1937">
        <v>202212</v>
      </c>
      <c r="I1937" s="8">
        <v>58.07</v>
      </c>
      <c r="J1937" s="8">
        <v>1.05</v>
      </c>
      <c r="K1937" s="8">
        <v>1.99</v>
      </c>
      <c r="L1937" s="8">
        <v>2.4</v>
      </c>
      <c r="M1937" s="35" t="str">
        <f>INDEX(YahooDetails[], MATCH(ZACKS_Screener[Ticker], YahooDetails[Ticker],0), 3)</f>
        <v>Consumer Cyclical</v>
      </c>
      <c r="N1937" s="6" t="str">
        <f>INDEX(YahooDetails[], MATCH(ZACKS_Screener[Ticker], YahooDetails[Ticker],0), 2)</f>
        <v>Restaurants</v>
      </c>
      <c r="O193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0.89523809523809517</v>
      </c>
      <c r="P193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0.20603015075376879</v>
      </c>
      <c r="Q1937" s="17">
        <f>IFERROR(ZACKS_Screener[[#This Row],[Price]]/ZACKS_Screener[[#This Row],[EPS1]], "")</f>
        <v>29.180904522613066</v>
      </c>
      <c r="R1937" s="17">
        <f>IFERROR(ZACKS_Screener[[#This Row],[Price]]/ZACKS_Screener[[#This Row],[EPS2]], "")</f>
        <v>24.195833333333333</v>
      </c>
      <c r="S1937" s="17">
        <f>IFERROR(ZACKS_Screener[[#This Row],[PE1]]/(ZACKS_Screener[[#This Row],[EG1]]*100), "")</f>
        <v>0.32595691222067791</v>
      </c>
      <c r="T1937" s="17">
        <f>IFERROR(ZACKS_Screener[[#This Row],[PE2]]/(ZACKS_Screener[[#This Row],[EG2]]*100), "")</f>
        <v>1.174383130081301</v>
      </c>
    </row>
    <row r="1938" spans="1:20" x14ac:dyDescent="0.25">
      <c r="A1938" s="20" t="s">
        <v>4399</v>
      </c>
      <c r="B1938" s="34">
        <v>2186.44</v>
      </c>
      <c r="C1938" s="6" t="s">
        <v>4398</v>
      </c>
      <c r="D1938" s="6" t="s">
        <v>22</v>
      </c>
      <c r="E1938" s="6" t="s">
        <v>14</v>
      </c>
      <c r="F1938" s="6" t="s">
        <v>183</v>
      </c>
      <c r="G1938">
        <v>12</v>
      </c>
      <c r="H1938">
        <v>202212</v>
      </c>
      <c r="I1938" s="8">
        <v>29.69</v>
      </c>
      <c r="J1938" s="8">
        <v>2.54</v>
      </c>
      <c r="K1938" s="8">
        <v>0.77</v>
      </c>
      <c r="L1938" s="8">
        <v>1.1000000000000001</v>
      </c>
      <c r="M1938" s="35" t="str">
        <f>INDEX(YahooDetails[], MATCH(ZACKS_Screener[Ticker], YahooDetails[Ticker],0), 3)</f>
        <v>Communication Services</v>
      </c>
      <c r="N1938" s="6" t="str">
        <f>INDEX(YahooDetails[], MATCH(ZACKS_Screener[Ticker], YahooDetails[Ticker],0), 2)</f>
        <v>Internet Content &amp; Information</v>
      </c>
      <c r="O193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-0.69685039370078738</v>
      </c>
      <c r="P193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0.42857142857142866</v>
      </c>
      <c r="Q1938" s="17">
        <f>IFERROR(ZACKS_Screener[[#This Row],[Price]]/ZACKS_Screener[[#This Row],[EPS1]], "")</f>
        <v>38.558441558441558</v>
      </c>
      <c r="R1938" s="17">
        <f>IFERROR(ZACKS_Screener[[#This Row],[Price]]/ZACKS_Screener[[#This Row],[EPS2]], "")</f>
        <v>26.990909090909089</v>
      </c>
      <c r="S1938" s="17">
        <f>IFERROR(ZACKS_Screener[[#This Row],[PE1]]/(ZACKS_Screener[[#This Row],[EG1]]*100), "")</f>
        <v>-0.55332452857876591</v>
      </c>
      <c r="T1938" s="17">
        <f>IFERROR(ZACKS_Screener[[#This Row],[PE2]]/(ZACKS_Screener[[#This Row],[EG2]]*100), "")</f>
        <v>0.62978787878787856</v>
      </c>
    </row>
    <row r="1939" spans="1:20" x14ac:dyDescent="0.25">
      <c r="A1939" s="20" t="s">
        <v>3236</v>
      </c>
      <c r="B1939" s="34">
        <v>11202.46</v>
      </c>
      <c r="C1939" s="6" t="s">
        <v>3235</v>
      </c>
      <c r="D1939" s="6" t="s">
        <v>22</v>
      </c>
      <c r="E1939" s="6" t="s">
        <v>37</v>
      </c>
      <c r="F1939" s="6" t="s">
        <v>458</v>
      </c>
      <c r="G1939">
        <v>12</v>
      </c>
      <c r="H1939">
        <v>202212</v>
      </c>
      <c r="I1939" s="8">
        <v>47.87</v>
      </c>
      <c r="J1939" s="8">
        <v>1.43</v>
      </c>
      <c r="M1939" s="35" t="str">
        <f>INDEX(YahooDetails[], MATCH(ZACKS_Screener[Ticker], YahooDetails[Ticker],0), 3)</f>
        <v>Communication Services</v>
      </c>
      <c r="N1939" s="6" t="str">
        <f>INDEX(YahooDetails[], MATCH(ZACKS_Screener[Ticker], YahooDetails[Ticker],0), 2)</f>
        <v>Internet Content &amp; Information</v>
      </c>
      <c r="O193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-1</v>
      </c>
      <c r="P1939" s="16" t="str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/>
      </c>
      <c r="Q1939" s="17" t="str">
        <f>IFERROR(ZACKS_Screener[[#This Row],[Price]]/ZACKS_Screener[[#This Row],[EPS1]], "")</f>
        <v/>
      </c>
      <c r="R1939" s="17" t="str">
        <f>IFERROR(ZACKS_Screener[[#This Row],[Price]]/ZACKS_Screener[[#This Row],[EPS2]], "")</f>
        <v/>
      </c>
      <c r="S1939" s="17" t="str">
        <f>IFERROR(ZACKS_Screener[[#This Row],[PE1]]/(ZACKS_Screener[[#This Row],[EG1]]*100), "")</f>
        <v/>
      </c>
      <c r="T1939" s="17" t="str">
        <f>IFERROR(ZACKS_Screener[[#This Row],[PE2]]/(ZACKS_Screener[[#This Row],[EG2]]*100), "")</f>
        <v/>
      </c>
    </row>
    <row r="1940" spans="1:20" x14ac:dyDescent="0.25">
      <c r="A1940" s="20" t="s">
        <v>3238</v>
      </c>
      <c r="B1940" s="34">
        <v>29963.06</v>
      </c>
      <c r="C1940" s="6" t="s">
        <v>3237</v>
      </c>
      <c r="D1940" s="6" t="s">
        <v>13</v>
      </c>
      <c r="E1940" s="6" t="s">
        <v>41</v>
      </c>
      <c r="F1940" s="6" t="s">
        <v>61</v>
      </c>
      <c r="G1940">
        <v>12</v>
      </c>
      <c r="H1940">
        <v>202212</v>
      </c>
      <c r="I1940" s="8">
        <v>143.66</v>
      </c>
      <c r="J1940" s="8">
        <v>6.89</v>
      </c>
      <c r="K1940" s="8">
        <v>7.45</v>
      </c>
      <c r="L1940" s="8">
        <v>7.95</v>
      </c>
      <c r="M1940" s="35" t="str">
        <f>INDEX(YahooDetails[], MATCH(ZACKS_Screener[Ticker], YahooDetails[Ticker],0), 3)</f>
        <v>Healthcare</v>
      </c>
      <c r="N1940" s="6" t="str">
        <f>INDEX(YahooDetails[], MATCH(ZACKS_Screener[Ticker], YahooDetails[Ticker],0), 2)</f>
        <v>Medical Devices</v>
      </c>
      <c r="O194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8.1277213352685132E-2</v>
      </c>
      <c r="P194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6.7114093959731544E-2</v>
      </c>
      <c r="Q1940" s="17">
        <f>IFERROR(ZACKS_Screener[[#This Row],[Price]]/ZACKS_Screener[[#This Row],[EPS1]], "")</f>
        <v>19.283221476510064</v>
      </c>
      <c r="R1940" s="17">
        <f>IFERROR(ZACKS_Screener[[#This Row],[Price]]/ZACKS_Screener[[#This Row],[EPS2]], "")</f>
        <v>18.070440251572325</v>
      </c>
      <c r="S1940" s="17">
        <f>IFERROR(ZACKS_Screener[[#This Row],[PE1]]/(ZACKS_Screener[[#This Row],[EG1]]*100), "")</f>
        <v>2.3725249280920395</v>
      </c>
      <c r="T1940" s="17">
        <f>IFERROR(ZACKS_Screener[[#This Row],[PE2]]/(ZACKS_Screener[[#This Row],[EG2]]*100), "")</f>
        <v>2.6924955974842764</v>
      </c>
    </row>
    <row r="1941" spans="1:20" x14ac:dyDescent="0.25">
      <c r="A1941" s="20" t="s">
        <v>3240</v>
      </c>
      <c r="B1941" s="34">
        <v>14274.49</v>
      </c>
      <c r="C1941" s="6" t="s">
        <v>3239</v>
      </c>
      <c r="D1941" s="6" t="s">
        <v>22</v>
      </c>
      <c r="E1941" s="6" t="s">
        <v>18</v>
      </c>
      <c r="F1941" s="6" t="s">
        <v>1691</v>
      </c>
      <c r="G1941">
        <v>12</v>
      </c>
      <c r="H1941">
        <v>202212</v>
      </c>
      <c r="I1941" s="8">
        <v>277.55</v>
      </c>
      <c r="J1941" s="8">
        <v>17.47</v>
      </c>
      <c r="K1941" s="8">
        <v>15.63</v>
      </c>
      <c r="L1941" s="8">
        <v>17.79</v>
      </c>
      <c r="M1941" s="35" t="str">
        <f>INDEX(YahooDetails[], MATCH(ZACKS_Screener[Ticker], YahooDetails[Ticker],0), 3)</f>
        <v>Technology</v>
      </c>
      <c r="N1941" s="6" t="str">
        <f>INDEX(YahooDetails[], MATCH(ZACKS_Screener[Ticker], YahooDetails[Ticker],0), 2)</f>
        <v>Communication Equipment</v>
      </c>
      <c r="O194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-0.10532341156267877</v>
      </c>
      <c r="P194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0.1381957773512475</v>
      </c>
      <c r="Q1941" s="17">
        <f>IFERROR(ZACKS_Screener[[#This Row],[Price]]/ZACKS_Screener[[#This Row],[EPS1]], "")</f>
        <v>17.757517594369801</v>
      </c>
      <c r="R1941" s="17">
        <f>IFERROR(ZACKS_Screener[[#This Row],[Price]]/ZACKS_Screener[[#This Row],[EPS2]], "")</f>
        <v>15.601461495222036</v>
      </c>
      <c r="S1941" s="17">
        <f>IFERROR(ZACKS_Screener[[#This Row],[PE1]]/(ZACKS_Screener[[#This Row],[EG1]]*100), "")</f>
        <v>-1.6859990889871779</v>
      </c>
      <c r="T1941" s="17">
        <f>IFERROR(ZACKS_Screener[[#This Row],[PE2]]/(ZACKS_Screener[[#This Row],[EG2]]*100), "")</f>
        <v>1.1289390887514843</v>
      </c>
    </row>
    <row r="1942" spans="1:20" x14ac:dyDescent="0.25">
      <c r="A1942" s="20" t="s">
        <v>4402</v>
      </c>
      <c r="B1942" s="34">
        <v>3161.34</v>
      </c>
      <c r="C1942" s="6" t="s">
        <v>4401</v>
      </c>
      <c r="D1942" s="6" t="s">
        <v>22</v>
      </c>
      <c r="E1942" s="6" t="s">
        <v>14</v>
      </c>
      <c r="F1942" s="6" t="s">
        <v>201</v>
      </c>
      <c r="G1942">
        <v>12</v>
      </c>
      <c r="H1942">
        <v>202212</v>
      </c>
      <c r="I1942" s="8">
        <v>66.86</v>
      </c>
      <c r="J1942" s="8">
        <v>6.65</v>
      </c>
      <c r="K1942" s="8">
        <v>6.26</v>
      </c>
      <c r="L1942" s="8">
        <v>6.72</v>
      </c>
      <c r="M1942" s="35" t="str">
        <f>INDEX(YahooDetails[], MATCH(ZACKS_Screener[Ticker], YahooDetails[Ticker],0), 3)</f>
        <v>Communication Services</v>
      </c>
      <c r="N1942" s="6" t="str">
        <f>INDEX(YahooDetails[], MATCH(ZACKS_Screener[Ticker], YahooDetails[Ticker],0), 2)</f>
        <v>Advertising Agencies</v>
      </c>
      <c r="O194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-5.8646616541353468E-2</v>
      </c>
      <c r="P194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7.3482428115015971E-2</v>
      </c>
      <c r="Q1942" s="17">
        <f>IFERROR(ZACKS_Screener[[#This Row],[Price]]/ZACKS_Screener[[#This Row],[EPS1]], "")</f>
        <v>10.680511182108626</v>
      </c>
      <c r="R1942" s="17">
        <f>IFERROR(ZACKS_Screener[[#This Row],[Price]]/ZACKS_Screener[[#This Row],[EPS2]], "")</f>
        <v>9.9494047619047628</v>
      </c>
      <c r="S1942" s="17">
        <f>IFERROR(ZACKS_Screener[[#This Row],[PE1]]/(ZACKS_Screener[[#This Row],[EG1]]*100), "")</f>
        <v>-1.821164086180058</v>
      </c>
      <c r="T1942" s="17">
        <f>IFERROR(ZACKS_Screener[[#This Row],[PE2]]/(ZACKS_Screener[[#This Row],[EG2]]*100), "")</f>
        <v>1.3539842132505178</v>
      </c>
    </row>
    <row r="1943" spans="1:20" x14ac:dyDescent="0.25">
      <c r="A1943" s="20" t="s">
        <v>3242</v>
      </c>
      <c r="B1943" s="34">
        <v>10961.42</v>
      </c>
      <c r="C1943" s="6" t="s">
        <v>3241</v>
      </c>
      <c r="D1943" s="6" t="s">
        <v>22</v>
      </c>
      <c r="E1943" s="6" t="s">
        <v>14</v>
      </c>
      <c r="F1943" s="6" t="s">
        <v>183</v>
      </c>
      <c r="G1943">
        <v>12</v>
      </c>
      <c r="H1943">
        <v>202212</v>
      </c>
      <c r="I1943" s="8">
        <v>46.84</v>
      </c>
      <c r="J1943" s="8">
        <v>1.43</v>
      </c>
      <c r="K1943" s="8">
        <v>1.17</v>
      </c>
      <c r="L1943" s="8">
        <v>1.79</v>
      </c>
      <c r="M1943" s="35" t="str">
        <f>INDEX(YahooDetails[], MATCH(ZACKS_Screener[Ticker], YahooDetails[Ticker],0), 3)</f>
        <v>Communication Services</v>
      </c>
      <c r="N1943" s="6" t="str">
        <f>INDEX(YahooDetails[], MATCH(ZACKS_Screener[Ticker], YahooDetails[Ticker],0), 2)</f>
        <v>Internet Content &amp; Information</v>
      </c>
      <c r="O1943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-0.18181818181818182</v>
      </c>
      <c r="P1943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0.52991452991453003</v>
      </c>
      <c r="Q1943" s="17">
        <f>IFERROR(ZACKS_Screener[[#This Row],[Price]]/ZACKS_Screener[[#This Row],[EPS1]], "")</f>
        <v>40.034188034188041</v>
      </c>
      <c r="R1943" s="17">
        <f>IFERROR(ZACKS_Screener[[#This Row],[Price]]/ZACKS_Screener[[#This Row],[EPS2]], "")</f>
        <v>26.16759776536313</v>
      </c>
      <c r="S1943" s="17">
        <f>IFERROR(ZACKS_Screener[[#This Row],[PE1]]/(ZACKS_Screener[[#This Row],[EG1]]*100), "")</f>
        <v>-2.2018803418803419</v>
      </c>
      <c r="T1943" s="17">
        <f>IFERROR(ZACKS_Screener[[#This Row],[PE2]]/(ZACKS_Screener[[#This Row],[EG2]]*100), "")</f>
        <v>0.49380789331411057</v>
      </c>
    </row>
    <row r="1944" spans="1:20" x14ac:dyDescent="0.25">
      <c r="A1944" s="20" t="s">
        <v>4404</v>
      </c>
      <c r="B1944" s="34">
        <v>2852.93</v>
      </c>
      <c r="C1944" s="6" t="s">
        <v>4403</v>
      </c>
      <c r="D1944" s="6" t="s">
        <v>13</v>
      </c>
      <c r="E1944" s="6" t="s">
        <v>30</v>
      </c>
      <c r="F1944" s="6" t="s">
        <v>830</v>
      </c>
      <c r="G1944">
        <v>12</v>
      </c>
      <c r="H1944">
        <v>202212</v>
      </c>
      <c r="I1944" s="8">
        <v>11.75</v>
      </c>
      <c r="J1944" s="8">
        <v>0.22</v>
      </c>
      <c r="K1944" s="8">
        <v>0.41</v>
      </c>
      <c r="L1944" s="8">
        <v>0.56999999999999995</v>
      </c>
      <c r="M1944" s="35" t="str">
        <f>INDEX(YahooDetails[], MATCH(ZACKS_Screener[Ticker], YahooDetails[Ticker],0), 3)</f>
        <v>Consumer Cyclical</v>
      </c>
      <c r="N1944" s="6" t="str">
        <f>INDEX(YahooDetails[], MATCH(ZACKS_Screener[Ticker], YahooDetails[Ticker],0), 2)</f>
        <v>Apparel Manufacturing</v>
      </c>
      <c r="O1944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0.86363636363636354</v>
      </c>
      <c r="P1944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0.39024390243902435</v>
      </c>
      <c r="Q1944" s="17">
        <f>IFERROR(ZACKS_Screener[[#This Row],[Price]]/ZACKS_Screener[[#This Row],[EPS1]], "")</f>
        <v>28.658536585365855</v>
      </c>
      <c r="R1944" s="17">
        <f>IFERROR(ZACKS_Screener[[#This Row],[Price]]/ZACKS_Screener[[#This Row],[EPS2]], "")</f>
        <v>20.614035087719301</v>
      </c>
      <c r="S1944" s="17">
        <f>IFERROR(ZACKS_Screener[[#This Row],[PE1]]/(ZACKS_Screener[[#This Row],[EG1]]*100), "")</f>
        <v>0.33183568677792047</v>
      </c>
      <c r="T1944" s="17">
        <f>IFERROR(ZACKS_Screener[[#This Row],[PE2]]/(ZACKS_Screener[[#This Row],[EG2]]*100), "")</f>
        <v>0.52823464912280715</v>
      </c>
    </row>
    <row r="1945" spans="1:20" x14ac:dyDescent="0.25">
      <c r="A1945" s="20" t="s">
        <v>3244</v>
      </c>
      <c r="B1945" s="34">
        <v>10661.71</v>
      </c>
      <c r="C1945" s="6" t="s">
        <v>3243</v>
      </c>
      <c r="D1945" s="6" t="s">
        <v>22</v>
      </c>
      <c r="E1945" s="6" t="s">
        <v>14</v>
      </c>
      <c r="F1945" s="6" t="s">
        <v>1506</v>
      </c>
      <c r="G1945">
        <v>12</v>
      </c>
      <c r="H1945">
        <v>202212</v>
      </c>
      <c r="I1945" s="8">
        <v>26.5</v>
      </c>
      <c r="J1945" s="8">
        <v>0.88</v>
      </c>
      <c r="K1945" s="8">
        <v>1</v>
      </c>
      <c r="L1945" s="8">
        <v>1.19</v>
      </c>
      <c r="M1945" s="35" t="str">
        <f>INDEX(YahooDetails[], MATCH(ZACKS_Screener[Ticker], YahooDetails[Ticker],0), 3)</f>
        <v>Technology</v>
      </c>
      <c r="N1945" s="6" t="str">
        <f>INDEX(YahooDetails[], MATCH(ZACKS_Screener[Ticker], YahooDetails[Ticker],0), 2)</f>
        <v>Software—Application</v>
      </c>
      <c r="O1945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0.13636363636363635</v>
      </c>
      <c r="P1945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0.18999999999999995</v>
      </c>
      <c r="Q1945" s="17">
        <f>IFERROR(ZACKS_Screener[[#This Row],[Price]]/ZACKS_Screener[[#This Row],[EPS1]], "")</f>
        <v>26.5</v>
      </c>
      <c r="R1945" s="17">
        <f>IFERROR(ZACKS_Screener[[#This Row],[Price]]/ZACKS_Screener[[#This Row],[EPS2]], "")</f>
        <v>22.268907563025213</v>
      </c>
      <c r="S1945" s="17">
        <f>IFERROR(ZACKS_Screener[[#This Row],[PE1]]/(ZACKS_Screener[[#This Row],[EG1]]*100), "")</f>
        <v>1.9433333333333336</v>
      </c>
      <c r="T1945" s="17">
        <f>IFERROR(ZACKS_Screener[[#This Row],[PE2]]/(ZACKS_Screener[[#This Row],[EG2]]*100), "")</f>
        <v>1.1720477664750117</v>
      </c>
    </row>
    <row r="1946" spans="1:20" x14ac:dyDescent="0.25">
      <c r="A1946" s="20" t="s">
        <v>3246</v>
      </c>
      <c r="B1946" s="34">
        <v>4124.6000000000004</v>
      </c>
      <c r="C1946" s="6" t="s">
        <v>3245</v>
      </c>
      <c r="D1946" s="6" t="s">
        <v>22</v>
      </c>
      <c r="E1946" s="6" t="s">
        <v>37</v>
      </c>
      <c r="F1946" s="6" t="s">
        <v>801</v>
      </c>
      <c r="G1946">
        <v>12</v>
      </c>
      <c r="H1946">
        <v>202212</v>
      </c>
      <c r="I1946" s="8">
        <v>27.85</v>
      </c>
      <c r="J1946" s="8">
        <v>5.79</v>
      </c>
      <c r="K1946" s="8">
        <v>5.12</v>
      </c>
      <c r="L1946" s="8">
        <v>4.97</v>
      </c>
      <c r="M1946" s="35" t="str">
        <f>INDEX(YahooDetails[], MATCH(ZACKS_Screener[Ticker], YahooDetails[Ticker],0), 3)</f>
        <v>Financial Services</v>
      </c>
      <c r="N1946" s="6" t="str">
        <f>INDEX(YahooDetails[], MATCH(ZACKS_Screener[Ticker], YahooDetails[Ticker],0), 2)</f>
        <v>Banks—Regional</v>
      </c>
      <c r="O1946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-0.11571675302245249</v>
      </c>
      <c r="P1946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-2.9296875000000069E-2</v>
      </c>
      <c r="Q1946" s="17">
        <f>IFERROR(ZACKS_Screener[[#This Row],[Price]]/ZACKS_Screener[[#This Row],[EPS1]], "")</f>
        <v>5.439453125</v>
      </c>
      <c r="R1946" s="17">
        <f>IFERROR(ZACKS_Screener[[#This Row],[Price]]/ZACKS_Screener[[#This Row],[EPS2]], "")</f>
        <v>5.6036217303822946</v>
      </c>
      <c r="S1946" s="17">
        <f>IFERROR(ZACKS_Screener[[#This Row],[PE1]]/(ZACKS_Screener[[#This Row],[EG1]]*100), "")</f>
        <v>-0.47006617304104487</v>
      </c>
      <c r="T1946" s="17">
        <f>IFERROR(ZACKS_Screener[[#This Row],[PE2]]/(ZACKS_Screener[[#This Row],[EG2]]*100), "")</f>
        <v>-1.9127028839704852</v>
      </c>
    </row>
    <row r="1947" spans="1:20" x14ac:dyDescent="0.25">
      <c r="A1947" s="20" t="s">
        <v>3248</v>
      </c>
      <c r="B1947" s="34">
        <v>2649.41</v>
      </c>
      <c r="C1947" s="6" t="s">
        <v>3247</v>
      </c>
      <c r="D1947" s="6" t="s">
        <v>22</v>
      </c>
      <c r="E1947" s="6" t="s">
        <v>41</v>
      </c>
      <c r="F1947" s="6" t="s">
        <v>67</v>
      </c>
      <c r="G1947">
        <v>12</v>
      </c>
      <c r="H1947">
        <v>202212</v>
      </c>
      <c r="I1947" s="8">
        <v>27.06</v>
      </c>
      <c r="J1947" s="8">
        <v>-4.63</v>
      </c>
      <c r="K1947" s="8">
        <v>-3.08</v>
      </c>
      <c r="L1947" s="8">
        <v>-2.2000000000000002</v>
      </c>
      <c r="M1947" s="35" t="str">
        <f>INDEX(YahooDetails[], MATCH(ZACKS_Screener[Ticker], YahooDetails[Ticker],0), 3)</f>
        <v>Healthcare</v>
      </c>
      <c r="N1947" s="6" t="str">
        <f>INDEX(YahooDetails[], MATCH(ZACKS_Screener[Ticker], YahooDetails[Ticker],0), 2)</f>
        <v>Biotechnology</v>
      </c>
      <c r="O1947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0.33477321814254857</v>
      </c>
      <c r="P1947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0.2857142857142857</v>
      </c>
      <c r="Q1947" s="17">
        <f>IFERROR(ZACKS_Screener[[#This Row],[Price]]/ZACKS_Screener[[#This Row],[EPS1]], "")</f>
        <v>-8.7857142857142847</v>
      </c>
      <c r="R1947" s="17">
        <f>IFERROR(ZACKS_Screener[[#This Row],[Price]]/ZACKS_Screener[[#This Row],[EPS2]], "")</f>
        <v>-12.299999999999999</v>
      </c>
      <c r="S1947" s="17">
        <f>IFERROR(ZACKS_Screener[[#This Row],[PE1]]/(ZACKS_Screener[[#This Row],[EG1]]*100), "")</f>
        <v>-0.26243778801843315</v>
      </c>
      <c r="T1947" s="17">
        <f>IFERROR(ZACKS_Screener[[#This Row],[PE2]]/(ZACKS_Screener[[#This Row],[EG2]]*100), "")</f>
        <v>-0.43049999999999999</v>
      </c>
    </row>
    <row r="1948" spans="1:20" x14ac:dyDescent="0.25">
      <c r="A1948" s="20" t="s">
        <v>3250</v>
      </c>
      <c r="B1948" s="34">
        <v>20994.75</v>
      </c>
      <c r="C1948" s="6" t="s">
        <v>3249</v>
      </c>
      <c r="D1948" s="6" t="s">
        <v>22</v>
      </c>
      <c r="E1948" s="6" t="s">
        <v>14</v>
      </c>
      <c r="F1948" s="6" t="s">
        <v>201</v>
      </c>
      <c r="G1948">
        <v>1</v>
      </c>
      <c r="H1948">
        <v>202301</v>
      </c>
      <c r="I1948" s="8">
        <v>70.56</v>
      </c>
      <c r="J1948" s="8">
        <v>4.37</v>
      </c>
      <c r="K1948" s="8">
        <v>4.28</v>
      </c>
      <c r="L1948" s="8">
        <v>4.3</v>
      </c>
      <c r="M1948" s="35" t="str">
        <f>INDEX(YahooDetails[], MATCH(ZACKS_Screener[Ticker], YahooDetails[Ticker],0), 3)</f>
        <v>Technology</v>
      </c>
      <c r="N1948" s="6" t="str">
        <f>INDEX(YahooDetails[], MATCH(ZACKS_Screener[Ticker], YahooDetails[Ticker],0), 2)</f>
        <v>Software—Application</v>
      </c>
      <c r="O1948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-2.0594965675057177E-2</v>
      </c>
      <c r="P1948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4.6728971962615821E-3</v>
      </c>
      <c r="Q1948" s="17">
        <f>IFERROR(ZACKS_Screener[[#This Row],[Price]]/ZACKS_Screener[[#This Row],[EPS1]], "")</f>
        <v>16.485981308411215</v>
      </c>
      <c r="R1948" s="17">
        <f>IFERROR(ZACKS_Screener[[#This Row],[Price]]/ZACKS_Screener[[#This Row],[EPS2]], "")</f>
        <v>16.409302325581397</v>
      </c>
      <c r="S1948" s="17">
        <f>IFERROR(ZACKS_Screener[[#This Row],[PE1]]/(ZACKS_Screener[[#This Row],[EG1]]*100), "")</f>
        <v>-8.0048598130841242</v>
      </c>
      <c r="T1948" s="17">
        <f>IFERROR(ZACKS_Screener[[#This Row],[PE2]]/(ZACKS_Screener[[#This Row],[EG2]]*100), "")</f>
        <v>35.115906976744938</v>
      </c>
    </row>
    <row r="1949" spans="1:20" x14ac:dyDescent="0.25">
      <c r="A1949" s="20" t="s">
        <v>3252</v>
      </c>
      <c r="B1949" s="34">
        <v>21689.49</v>
      </c>
      <c r="C1949" s="6" t="s">
        <v>3251</v>
      </c>
      <c r="D1949" s="6" t="s">
        <v>22</v>
      </c>
      <c r="E1949" s="6" t="s">
        <v>14</v>
      </c>
      <c r="F1949" s="6" t="s">
        <v>183</v>
      </c>
      <c r="G1949">
        <v>7</v>
      </c>
      <c r="H1949">
        <v>202207</v>
      </c>
      <c r="I1949" s="8">
        <v>148.66</v>
      </c>
      <c r="J1949" s="8">
        <v>0.69</v>
      </c>
      <c r="K1949" s="8">
        <v>1.62</v>
      </c>
      <c r="L1949" s="8">
        <v>2.11</v>
      </c>
      <c r="M1949" s="35" t="str">
        <f>INDEX(YahooDetails[], MATCH(ZACKS_Screener[Ticker], YahooDetails[Ticker],0), 3)</f>
        <v>Technology</v>
      </c>
      <c r="N1949" s="6" t="str">
        <f>INDEX(YahooDetails[], MATCH(ZACKS_Screener[Ticker], YahooDetails[Ticker],0), 2)</f>
        <v>Software—Infrastructure</v>
      </c>
      <c r="O1949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1.3478260869565222</v>
      </c>
      <c r="P1949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0.30246913580246898</v>
      </c>
      <c r="Q1949" s="17">
        <f>IFERROR(ZACKS_Screener[[#This Row],[Price]]/ZACKS_Screener[[#This Row],[EPS1]], "")</f>
        <v>91.76543209876543</v>
      </c>
      <c r="R1949" s="17">
        <f>IFERROR(ZACKS_Screener[[#This Row],[Price]]/ZACKS_Screener[[#This Row],[EPS2]], "")</f>
        <v>70.454976303317537</v>
      </c>
      <c r="S1949" s="17">
        <f>IFERROR(ZACKS_Screener[[#This Row],[PE1]]/(ZACKS_Screener[[#This Row],[EG1]]*100), "")</f>
        <v>0.68084030266825946</v>
      </c>
      <c r="T1949" s="17">
        <f>IFERROR(ZACKS_Screener[[#This Row],[PE2]]/(ZACKS_Screener[[#This Row],[EG2]]*100), "")</f>
        <v>2.3293277879872343</v>
      </c>
    </row>
    <row r="1950" spans="1:20" x14ac:dyDescent="0.25">
      <c r="A1950" s="20" t="s">
        <v>3254</v>
      </c>
      <c r="B1950" s="34">
        <v>15541.65</v>
      </c>
      <c r="C1950" s="6" t="s">
        <v>3253</v>
      </c>
      <c r="D1950" s="6" t="s">
        <v>13</v>
      </c>
      <c r="E1950" s="6" t="s">
        <v>23</v>
      </c>
      <c r="F1950" s="6" t="s">
        <v>334</v>
      </c>
      <c r="G1950">
        <v>12</v>
      </c>
      <c r="H1950">
        <v>202212</v>
      </c>
      <c r="I1950" s="8">
        <v>25.82</v>
      </c>
      <c r="J1950" s="8">
        <v>1.23</v>
      </c>
      <c r="K1950" s="8">
        <v>1.48</v>
      </c>
      <c r="L1950" s="8">
        <v>1.89</v>
      </c>
      <c r="M1950" s="35" t="str">
        <f>INDEX(YahooDetails[], MATCH(ZACKS_Screener[Ticker], YahooDetails[Ticker],0), 3)</f>
        <v>Industrials</v>
      </c>
      <c r="N1950" s="6" t="str">
        <f>INDEX(YahooDetails[], MATCH(ZACKS_Screener[Ticker], YahooDetails[Ticker],0), 2)</f>
        <v>Integrated Freight &amp; Logistics</v>
      </c>
      <c r="O1950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0.2032520325203252</v>
      </c>
      <c r="P1950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0.27702702702702697</v>
      </c>
      <c r="Q1950" s="17">
        <f>IFERROR(ZACKS_Screener[[#This Row],[Price]]/ZACKS_Screener[[#This Row],[EPS1]], "")</f>
        <v>17.445945945945947</v>
      </c>
      <c r="R1950" s="17">
        <f>IFERROR(ZACKS_Screener[[#This Row],[Price]]/ZACKS_Screener[[#This Row],[EPS2]], "")</f>
        <v>13.661375661375661</v>
      </c>
      <c r="S1950" s="17">
        <f>IFERROR(ZACKS_Screener[[#This Row],[PE1]]/(ZACKS_Screener[[#This Row],[EG1]]*100), "")</f>
        <v>0.85834054054054065</v>
      </c>
      <c r="T1950" s="17">
        <f>IFERROR(ZACKS_Screener[[#This Row],[PE2]]/(ZACKS_Screener[[#This Row],[EG2]]*100), "")</f>
        <v>0.49314234094721909</v>
      </c>
    </row>
    <row r="1951" spans="1:20" x14ac:dyDescent="0.25">
      <c r="A1951" s="20" t="s">
        <v>3256</v>
      </c>
      <c r="B1951" s="34">
        <v>78055.360000000001</v>
      </c>
      <c r="C1951" s="6" t="s">
        <v>3255</v>
      </c>
      <c r="D1951" s="6" t="s">
        <v>13</v>
      </c>
      <c r="E1951" s="6" t="s">
        <v>41</v>
      </c>
      <c r="F1951" s="6" t="s">
        <v>317</v>
      </c>
      <c r="G1951">
        <v>12</v>
      </c>
      <c r="H1951">
        <v>202212</v>
      </c>
      <c r="I1951" s="8">
        <v>168.91</v>
      </c>
      <c r="J1951" s="8">
        <v>4.88</v>
      </c>
      <c r="K1951" s="8">
        <v>5.41</v>
      </c>
      <c r="L1951" s="8">
        <v>6</v>
      </c>
      <c r="M1951" s="35" t="str">
        <f>INDEX(YahooDetails[], MATCH(ZACKS_Screener[Ticker], YahooDetails[Ticker],0), 3)</f>
        <v>Healthcare</v>
      </c>
      <c r="N1951" s="6" t="str">
        <f>INDEX(YahooDetails[], MATCH(ZACKS_Screener[Ticker], YahooDetails[Ticker],0), 2)</f>
        <v>Drug Manufacturers—Specialty &amp; Generic</v>
      </c>
      <c r="O1951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0.10860655737704923</v>
      </c>
      <c r="P1951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0.10905730129390015</v>
      </c>
      <c r="Q1951" s="17">
        <f>IFERROR(ZACKS_Screener[[#This Row],[Price]]/ZACKS_Screener[[#This Row],[EPS1]], "")</f>
        <v>31.221811460258778</v>
      </c>
      <c r="R1951" s="17">
        <f>IFERROR(ZACKS_Screener[[#This Row],[Price]]/ZACKS_Screener[[#This Row],[EPS2]], "")</f>
        <v>28.151666666666667</v>
      </c>
      <c r="S1951" s="17">
        <f>IFERROR(ZACKS_Screener[[#This Row],[PE1]]/(ZACKS_Screener[[#This Row],[EG1]]*100), "")</f>
        <v>2.8747630174728824</v>
      </c>
      <c r="T1951" s="17">
        <f>IFERROR(ZACKS_Screener[[#This Row],[PE2]]/(ZACKS_Screener[[#This Row],[EG2]]*100), "")</f>
        <v>2.5813646892655377</v>
      </c>
    </row>
    <row r="1952" spans="1:20" x14ac:dyDescent="0.25">
      <c r="A1952" s="20" t="s">
        <v>3258</v>
      </c>
      <c r="B1952" s="34">
        <v>4513.1499999999996</v>
      </c>
      <c r="C1952" s="6" t="s">
        <v>3257</v>
      </c>
      <c r="D1952" s="6" t="s">
        <v>13</v>
      </c>
      <c r="E1952" s="6" t="s">
        <v>18</v>
      </c>
      <c r="F1952" s="6" t="s">
        <v>268</v>
      </c>
      <c r="G1952">
        <v>12</v>
      </c>
      <c r="H1952">
        <v>202212</v>
      </c>
      <c r="I1952" s="8">
        <v>25.86</v>
      </c>
      <c r="J1952" s="8">
        <v>0.94</v>
      </c>
      <c r="K1952" s="8">
        <v>0.9</v>
      </c>
      <c r="L1952" s="8">
        <v>1.08</v>
      </c>
      <c r="M1952" s="35" t="str">
        <f>INDEX(YahooDetails[], MATCH(ZACKS_Screener[Ticker], YahooDetails[Ticker],0), 3)</f>
        <v>Industrials</v>
      </c>
      <c r="N1952" s="6" t="str">
        <f>INDEX(YahooDetails[], MATCH(ZACKS_Screener[Ticker], YahooDetails[Ticker],0), 2)</f>
        <v>Pollution &amp; Treatment Controls</v>
      </c>
      <c r="O1952" s="16">
        <f>IFERROR(IF(AND(ZACKS_Screener[[#This Row],[EPS0]] &lt; 0, ZACKS_Screener[[#This Row],[EPS1]] &gt; 0), MIN((ZACKS_Screener[[#This Row],[EPS1]]-ZACKS_Screener[[#This Row],[EPS0]])/ABS(ZACKS_Screener[[#This Row],[EPS0]]), 1), IF(AND(ZACKS_Screener[[#This Row],[EPS0]] &gt; 0, ZACKS_Screener[[#This Row],[EPS1]] &lt; 0), MAX((ZACKS_Screener[[#This Row],[EPS1]]-ZACKS_Screener[[#This Row],[EPS0]])/ABS(ZACKS_Screener[[#This Row],[EPS0]]), -1), (ZACKS_Screener[[#This Row],[EPS1]]-ZACKS_Screener[[#This Row],[EPS0]])/ABS(ZACKS_Screener[[#This Row],[EPS0]]))), "")</f>
        <v>-4.2553191489361625E-2</v>
      </c>
      <c r="P1952" s="16">
        <f>IFERROR(IF(AND(ZACKS_Screener[[#This Row],[EPS1]] &lt; 0, ZACKS_Screener[[#This Row],[EPS2]] &gt; 0), MIN((ZACKS_Screener[[#This Row],[EPS2]]-ZACKS_Screener[[#This Row],[EPS1]])/ABS(ZACKS_Screener[[#This Row],[EPS1]]), 1), IF(AND(ZACKS_Screener[[#This Row],[EPS1]] &gt; 0, ZACKS_Screener[[#This Row],[EPS2]] &lt; 0), MAX((ZACKS_Screener[[#This Row],[EPS2]]-ZACKS_Screener[[#This Row],[EPS1]])/ABS(ZACKS_Screener[[#This Row],[EPS1]]), -1), (ZACKS_Screener[[#This Row],[EPS2]]-ZACKS_Screener[[#This Row],[EPS1]])/ABS(ZACKS_Screener[[#This Row],[EPS1]]))), "")</f>
        <v>0.20000000000000004</v>
      </c>
      <c r="Q1952" s="17">
        <f>IFERROR(ZACKS_Screener[[#This Row],[Price]]/ZACKS_Screener[[#This Row],[EPS1]], "")</f>
        <v>28.733333333333331</v>
      </c>
      <c r="R1952" s="17">
        <f>IFERROR(ZACKS_Screener[[#This Row],[Price]]/ZACKS_Screener[[#This Row],[EPS2]], "")</f>
        <v>23.944444444444443</v>
      </c>
      <c r="S1952" s="17">
        <f>IFERROR(ZACKS_Screener[[#This Row],[PE1]]/(ZACKS_Screener[[#This Row],[EG1]]*100), "")</f>
        <v>-6.752333333333346</v>
      </c>
      <c r="T1952" s="17">
        <f>IFERROR(ZACKS_Screener[[#This Row],[PE2]]/(ZACKS_Screener[[#This Row],[EG2]]*100), "")</f>
        <v>1.197222222222222</v>
      </c>
    </row>
  </sheetData>
  <conditionalFormatting sqref="K1953:K1048576 B1:B1952">
    <cfRule type="cellIs" dxfId="16" priority="7" operator="between">
      <formula>3000</formula>
      <formula>10000</formula>
    </cfRule>
    <cfRule type="cellIs" dxfId="15" priority="8" operator="greaterThan">
      <formula>20000</formula>
    </cfRule>
  </conditionalFormatting>
  <conditionalFormatting sqref="R1953:R50027 P30:P1952">
    <cfRule type="cellIs" dxfId="14" priority="6" operator="greaterThan">
      <formula>$P$2</formula>
    </cfRule>
  </conditionalFormatting>
  <conditionalFormatting sqref="S1953:S50027 Q30:Q1952">
    <cfRule type="cellIs" dxfId="13" priority="5" operator="greaterThan">
      <formula>$Q$2</formula>
    </cfRule>
  </conditionalFormatting>
  <conditionalFormatting sqref="T1953:T50027 R30:R1952">
    <cfRule type="cellIs" dxfId="12" priority="4" operator="greaterThan">
      <formula>$R$2</formula>
    </cfRule>
  </conditionalFormatting>
  <conditionalFormatting sqref="S30:S1952">
    <cfRule type="cellIs" dxfId="11" priority="3" operator="greaterThan">
      <formula>$S$2</formula>
    </cfRule>
  </conditionalFormatting>
  <conditionalFormatting sqref="U1926:U50000 T30:T1952">
    <cfRule type="cellIs" dxfId="10" priority="2" operator="greaterThan">
      <formula>$T$2</formula>
    </cfRule>
  </conditionalFormatting>
  <conditionalFormatting sqref="Q1953:Q50027 O5:O1952">
    <cfRule type="cellIs" dxfId="9" priority="13" operator="greaterThan">
      <formula>$O$2</formula>
    </cfRule>
  </conditionalFormatting>
  <pageMargins left="0.7" right="0.7" top="0.75" bottom="0.75" header="0.3" footer="0.3"/>
  <pageSetup orientation="portrait" horizontalDpi="4294967293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2D321-2090-4A73-8561-87DB3F61B050}">
  <sheetPr>
    <tabColor rgb="FFFF0000"/>
  </sheetPr>
  <dimension ref="A1:AP22"/>
  <sheetViews>
    <sheetView workbookViewId="0">
      <selection activeCell="A17" sqref="A17"/>
    </sheetView>
  </sheetViews>
  <sheetFormatPr baseColWidth="10" defaultRowHeight="15" x14ac:dyDescent="0.25"/>
  <cols>
    <col min="1" max="1" width="26.7109375" bestFit="1" customWidth="1"/>
    <col min="2" max="10" width="12.7109375" bestFit="1" customWidth="1"/>
    <col min="11" max="41" width="12.7109375" customWidth="1"/>
    <col min="42" max="45" width="14.42578125" bestFit="1" customWidth="1"/>
    <col min="46" max="47" width="12.7109375" customWidth="1"/>
    <col min="48" max="50" width="14.42578125" bestFit="1" customWidth="1"/>
    <col min="51" max="55" width="12.7109375" bestFit="1" customWidth="1"/>
    <col min="56" max="81" width="12.7109375" customWidth="1"/>
    <col min="82" max="82" width="14.42578125" bestFit="1" customWidth="1"/>
    <col min="83" max="106" width="12.7109375" bestFit="1" customWidth="1"/>
    <col min="107" max="108" width="12.7109375" customWidth="1"/>
    <col min="109" max="110" width="14.42578125" bestFit="1" customWidth="1"/>
    <col min="111" max="112" width="12.7109375" bestFit="1" customWidth="1"/>
    <col min="113" max="115" width="14.42578125" bestFit="1" customWidth="1"/>
  </cols>
  <sheetData>
    <row r="1" spans="1:42" x14ac:dyDescent="0.25">
      <c r="A1" t="s">
        <v>7027</v>
      </c>
      <c r="B1" t="s">
        <v>16788</v>
      </c>
      <c r="C1" t="s">
        <v>7028</v>
      </c>
      <c r="D1" t="s">
        <v>16789</v>
      </c>
      <c r="E1" t="s">
        <v>16790</v>
      </c>
      <c r="F1" t="s">
        <v>16791</v>
      </c>
      <c r="G1" t="s">
        <v>7029</v>
      </c>
      <c r="H1" t="s">
        <v>16792</v>
      </c>
      <c r="I1" t="s">
        <v>16793</v>
      </c>
      <c r="J1" t="s">
        <v>16794</v>
      </c>
      <c r="K1" t="s">
        <v>7030</v>
      </c>
      <c r="L1" t="s">
        <v>16795</v>
      </c>
      <c r="M1" t="s">
        <v>16796</v>
      </c>
      <c r="N1" t="s">
        <v>16797</v>
      </c>
      <c r="O1" t="s">
        <v>7031</v>
      </c>
      <c r="P1" t="s">
        <v>16798</v>
      </c>
      <c r="Q1" t="s">
        <v>7032</v>
      </c>
      <c r="R1" t="s">
        <v>7033</v>
      </c>
      <c r="S1" t="s">
        <v>7034</v>
      </c>
      <c r="T1" t="s">
        <v>7035</v>
      </c>
      <c r="U1" t="s">
        <v>16799</v>
      </c>
      <c r="V1" t="s">
        <v>16800</v>
      </c>
      <c r="W1" t="s">
        <v>7036</v>
      </c>
      <c r="X1" t="s">
        <v>16802</v>
      </c>
      <c r="Y1" t="s">
        <v>16803</v>
      </c>
      <c r="Z1" t="s">
        <v>16804</v>
      </c>
      <c r="AA1" t="s">
        <v>7037</v>
      </c>
      <c r="AB1" t="s">
        <v>16805</v>
      </c>
      <c r="AC1" t="s">
        <v>16806</v>
      </c>
      <c r="AD1" t="s">
        <v>16807</v>
      </c>
      <c r="AE1" t="s">
        <v>7038</v>
      </c>
      <c r="AF1" t="s">
        <v>16808</v>
      </c>
      <c r="AG1" t="s">
        <v>16809</v>
      </c>
      <c r="AH1" t="s">
        <v>16810</v>
      </c>
      <c r="AI1" t="s">
        <v>7039</v>
      </c>
      <c r="AJ1" t="s">
        <v>16811</v>
      </c>
      <c r="AK1" t="s">
        <v>16812</v>
      </c>
      <c r="AL1" t="s">
        <v>16813</v>
      </c>
      <c r="AM1" t="s">
        <v>7040</v>
      </c>
      <c r="AN1" t="s">
        <v>16814</v>
      </c>
      <c r="AO1" t="s">
        <v>7041</v>
      </c>
      <c r="AP1" t="s">
        <v>16817</v>
      </c>
    </row>
    <row r="2" spans="1:42" x14ac:dyDescent="0.25">
      <c r="A2" s="6" t="s">
        <v>6939</v>
      </c>
      <c r="B2">
        <v>1816.89</v>
      </c>
      <c r="C2">
        <v>205.01</v>
      </c>
      <c r="D2">
        <v>79.64</v>
      </c>
      <c r="E2">
        <v>275.85000000000002</v>
      </c>
      <c r="F2">
        <v>119.08</v>
      </c>
      <c r="G2">
        <v>101.36</v>
      </c>
      <c r="H2">
        <v>118.96</v>
      </c>
      <c r="I2">
        <v>196.39</v>
      </c>
      <c r="J2">
        <v>145.24</v>
      </c>
      <c r="K2">
        <v>205.22</v>
      </c>
      <c r="L2">
        <v>222.65</v>
      </c>
      <c r="M2">
        <v>105.3</v>
      </c>
      <c r="N2">
        <v>-21.57</v>
      </c>
      <c r="O2">
        <v>331.7</v>
      </c>
      <c r="P2">
        <v>76.67</v>
      </c>
      <c r="Q2">
        <v>27.77</v>
      </c>
      <c r="R2">
        <v>37.03</v>
      </c>
      <c r="S2">
        <v>-393.66</v>
      </c>
      <c r="T2">
        <v>17.05</v>
      </c>
      <c r="U2">
        <v>4.97</v>
      </c>
      <c r="V2">
        <v>44.93</v>
      </c>
      <c r="W2">
        <v>37.5</v>
      </c>
      <c r="X2">
        <v>72.47</v>
      </c>
      <c r="Y2">
        <v>54.88</v>
      </c>
      <c r="Z2">
        <v>75.95</v>
      </c>
      <c r="AA2">
        <v>62.65</v>
      </c>
      <c r="AB2">
        <v>49.39</v>
      </c>
      <c r="AC2">
        <v>18.989999999999998</v>
      </c>
      <c r="AD2">
        <v>27.79</v>
      </c>
      <c r="AE2">
        <v>-15.54</v>
      </c>
      <c r="AF2">
        <v>1.29</v>
      </c>
      <c r="AG2">
        <v>10.08</v>
      </c>
      <c r="AH2">
        <v>28.74</v>
      </c>
      <c r="AI2">
        <v>-21.28</v>
      </c>
      <c r="AJ2">
        <v>-15.05</v>
      </c>
      <c r="AK2">
        <v>22.16</v>
      </c>
      <c r="AL2">
        <v>97.15</v>
      </c>
      <c r="AM2">
        <v>-780.27</v>
      </c>
      <c r="AN2">
        <v>74.92</v>
      </c>
      <c r="AO2">
        <v>-24.38</v>
      </c>
    </row>
    <row r="3" spans="1:42" x14ac:dyDescent="0.25">
      <c r="A3" s="6" t="s">
        <v>6953</v>
      </c>
      <c r="B3">
        <v>303.95999999999998</v>
      </c>
      <c r="C3">
        <v>269.7</v>
      </c>
      <c r="D3">
        <v>273.19</v>
      </c>
      <c r="E3">
        <v>291.05</v>
      </c>
      <c r="F3">
        <v>255.64</v>
      </c>
      <c r="G3">
        <v>191.62</v>
      </c>
      <c r="H3">
        <v>191.77</v>
      </c>
      <c r="I3">
        <v>176.95</v>
      </c>
      <c r="J3">
        <v>177.79</v>
      </c>
      <c r="K3">
        <v>174.95</v>
      </c>
      <c r="L3">
        <v>173.17</v>
      </c>
      <c r="M3">
        <v>129.47</v>
      </c>
      <c r="N3">
        <v>153.51</v>
      </c>
      <c r="O3">
        <v>150.32</v>
      </c>
      <c r="P3">
        <v>143.29</v>
      </c>
      <c r="Q3">
        <v>124.2</v>
      </c>
      <c r="R3">
        <v>128.24</v>
      </c>
      <c r="S3">
        <v>137.24</v>
      </c>
      <c r="T3">
        <v>143.86000000000001</v>
      </c>
      <c r="U3">
        <v>138.47</v>
      </c>
      <c r="V3">
        <v>134.37</v>
      </c>
      <c r="W3">
        <v>129.47999999999999</v>
      </c>
      <c r="X3">
        <v>118.31</v>
      </c>
      <c r="Y3">
        <v>128.44</v>
      </c>
      <c r="Z3">
        <v>132.51</v>
      </c>
      <c r="AA3">
        <v>151.4</v>
      </c>
      <c r="AB3">
        <v>161.47</v>
      </c>
      <c r="AC3">
        <v>154.66</v>
      </c>
      <c r="AD3">
        <v>145.63</v>
      </c>
      <c r="AE3">
        <v>157.13</v>
      </c>
      <c r="AF3">
        <v>157.97</v>
      </c>
      <c r="AG3">
        <v>157.62</v>
      </c>
      <c r="AH3">
        <v>135.9</v>
      </c>
      <c r="AI3">
        <v>139.1</v>
      </c>
      <c r="AJ3">
        <v>117.4</v>
      </c>
      <c r="AK3">
        <v>93.66</v>
      </c>
      <c r="AL3">
        <v>83.48</v>
      </c>
      <c r="AM3">
        <v>90.79</v>
      </c>
      <c r="AN3">
        <v>79.27</v>
      </c>
      <c r="AO3">
        <v>70.13</v>
      </c>
    </row>
    <row r="4" spans="1:42" x14ac:dyDescent="0.25">
      <c r="A4" s="6" t="s">
        <v>7050</v>
      </c>
      <c r="B4">
        <v>13.15</v>
      </c>
      <c r="C4">
        <v>5.56</v>
      </c>
      <c r="D4">
        <v>13.81</v>
      </c>
      <c r="E4">
        <v>6.96</v>
      </c>
      <c r="F4">
        <v>22.25</v>
      </c>
      <c r="G4">
        <v>12.77</v>
      </c>
      <c r="H4">
        <v>13.45</v>
      </c>
      <c r="I4">
        <v>13.54</v>
      </c>
      <c r="J4">
        <v>18.04</v>
      </c>
      <c r="K4">
        <v>15.76</v>
      </c>
      <c r="L4">
        <v>12.19</v>
      </c>
      <c r="M4">
        <v>11.51</v>
      </c>
      <c r="N4">
        <v>15.02</v>
      </c>
      <c r="O4">
        <v>14.99</v>
      </c>
      <c r="P4">
        <v>12.27</v>
      </c>
      <c r="Q4">
        <v>12.12</v>
      </c>
      <c r="R4">
        <v>14.88</v>
      </c>
      <c r="S4">
        <v>11.87</v>
      </c>
      <c r="T4">
        <v>11.33</v>
      </c>
      <c r="U4">
        <v>12.13</v>
      </c>
      <c r="V4">
        <v>15.32</v>
      </c>
      <c r="W4">
        <v>9.42</v>
      </c>
      <c r="X4">
        <v>9.34</v>
      </c>
      <c r="Y4">
        <v>9.5299999999999994</v>
      </c>
      <c r="Z4">
        <v>15.39</v>
      </c>
      <c r="AA4">
        <v>8.73</v>
      </c>
      <c r="AB4">
        <v>7.43</v>
      </c>
      <c r="AC4">
        <v>7.86</v>
      </c>
      <c r="AD4">
        <v>9.7899999999999991</v>
      </c>
      <c r="AE4">
        <v>7.05</v>
      </c>
      <c r="AF4">
        <v>8.93</v>
      </c>
      <c r="AG4">
        <v>8.1300000000000008</v>
      </c>
      <c r="AH4">
        <v>11.72</v>
      </c>
      <c r="AI4">
        <v>7.53</v>
      </c>
      <c r="AJ4">
        <v>7.55</v>
      </c>
      <c r="AK4">
        <v>9.8699999999999992</v>
      </c>
      <c r="AL4">
        <v>12.61</v>
      </c>
      <c r="AM4">
        <v>8.91</v>
      </c>
      <c r="AN4">
        <v>10.15</v>
      </c>
      <c r="AO4">
        <v>9.33</v>
      </c>
    </row>
    <row r="5" spans="1:42" x14ac:dyDescent="0.25">
      <c r="A5" s="6" t="s">
        <v>4583</v>
      </c>
      <c r="B5">
        <v>-1484.38</v>
      </c>
      <c r="C5">
        <v>-99.77</v>
      </c>
      <c r="D5">
        <v>208.8</v>
      </c>
      <c r="E5">
        <v>59.41</v>
      </c>
      <c r="F5">
        <v>110.46</v>
      </c>
      <c r="G5">
        <v>-43.63</v>
      </c>
      <c r="H5">
        <v>-27</v>
      </c>
      <c r="I5">
        <v>32.5</v>
      </c>
      <c r="J5">
        <v>25.57</v>
      </c>
      <c r="K5">
        <v>7.58</v>
      </c>
      <c r="L5">
        <v>54.52</v>
      </c>
      <c r="M5">
        <v>-83.63</v>
      </c>
      <c r="N5">
        <v>16.399999999999999</v>
      </c>
      <c r="O5">
        <v>-239.54</v>
      </c>
      <c r="P5">
        <v>117</v>
      </c>
      <c r="Q5">
        <v>-37.799999999999997</v>
      </c>
      <c r="R5">
        <v>-31.46</v>
      </c>
      <c r="S5">
        <v>384.84</v>
      </c>
      <c r="T5">
        <v>-34.67</v>
      </c>
      <c r="U5">
        <v>-35.49</v>
      </c>
      <c r="V5">
        <v>13.08</v>
      </c>
      <c r="W5">
        <v>-9.4700000000000006</v>
      </c>
      <c r="X5">
        <v>-6.05</v>
      </c>
      <c r="Y5">
        <v>-8.9</v>
      </c>
      <c r="Z5">
        <v>-1.24</v>
      </c>
      <c r="AA5">
        <v>-102.18</v>
      </c>
      <c r="AB5">
        <v>64.569999999999993</v>
      </c>
      <c r="AC5">
        <v>47.95</v>
      </c>
      <c r="AD5">
        <v>-37.5</v>
      </c>
      <c r="AE5">
        <v>-7.89</v>
      </c>
      <c r="AF5">
        <v>-24.5</v>
      </c>
      <c r="AG5">
        <v>12.52</v>
      </c>
      <c r="AH5">
        <v>-32.9</v>
      </c>
      <c r="AI5">
        <v>38.61</v>
      </c>
      <c r="AJ5">
        <v>-38.65</v>
      </c>
      <c r="AK5">
        <v>57.04</v>
      </c>
      <c r="AL5">
        <v>57.16</v>
      </c>
      <c r="AM5">
        <v>821.37</v>
      </c>
      <c r="AN5">
        <v>-75.97</v>
      </c>
      <c r="AO5">
        <v>20.22</v>
      </c>
    </row>
    <row r="6" spans="1:42" x14ac:dyDescent="0.25">
      <c r="A6" s="6" t="s">
        <v>6973</v>
      </c>
      <c r="B6">
        <v>649.61</v>
      </c>
      <c r="C6">
        <v>380.5</v>
      </c>
      <c r="D6">
        <v>575.44000000000005</v>
      </c>
      <c r="E6">
        <v>633.27</v>
      </c>
      <c r="F6">
        <v>507.43</v>
      </c>
      <c r="G6">
        <v>262.11</v>
      </c>
      <c r="H6">
        <v>297.18</v>
      </c>
      <c r="I6">
        <v>419.38</v>
      </c>
      <c r="J6">
        <v>366.64</v>
      </c>
      <c r="K6">
        <v>403.51</v>
      </c>
      <c r="L6">
        <v>462.54</v>
      </c>
      <c r="M6">
        <v>162.65</v>
      </c>
      <c r="N6">
        <v>163.36000000000001</v>
      </c>
      <c r="O6">
        <v>257.47000000000003</v>
      </c>
      <c r="P6">
        <v>349.23</v>
      </c>
      <c r="Q6">
        <v>126.3</v>
      </c>
      <c r="R6">
        <v>148.69</v>
      </c>
      <c r="S6">
        <v>140.28</v>
      </c>
      <c r="T6">
        <v>137.57</v>
      </c>
      <c r="U6">
        <v>120.09</v>
      </c>
      <c r="V6">
        <v>207.71</v>
      </c>
      <c r="W6">
        <v>166.93</v>
      </c>
      <c r="X6">
        <v>194.07</v>
      </c>
      <c r="Y6">
        <v>183.95</v>
      </c>
      <c r="Z6">
        <v>222.61</v>
      </c>
      <c r="AA6">
        <v>120.6</v>
      </c>
      <c r="AB6">
        <v>282.86</v>
      </c>
      <c r="AC6">
        <v>229.46</v>
      </c>
      <c r="AD6">
        <v>145.69999999999999</v>
      </c>
      <c r="AE6">
        <v>140.75</v>
      </c>
      <c r="AF6">
        <v>143.69</v>
      </c>
      <c r="AG6">
        <v>188.35</v>
      </c>
      <c r="AH6">
        <v>143.46</v>
      </c>
      <c r="AI6">
        <v>163.96</v>
      </c>
      <c r="AJ6">
        <v>71.239999999999995</v>
      </c>
      <c r="AK6">
        <v>182.73</v>
      </c>
      <c r="AL6">
        <v>250.4</v>
      </c>
      <c r="AM6">
        <v>140.79</v>
      </c>
      <c r="AN6">
        <v>88.37</v>
      </c>
      <c r="AO6">
        <v>75.3</v>
      </c>
    </row>
    <row r="7" spans="1:42" x14ac:dyDescent="0.25">
      <c r="A7" s="6" t="s">
        <v>6974</v>
      </c>
      <c r="B7">
        <v>0.2802</v>
      </c>
      <c r="C7">
        <v>0.45169999999999999</v>
      </c>
      <c r="D7">
        <v>0.93640000000000001</v>
      </c>
      <c r="E7">
        <v>0.51</v>
      </c>
      <c r="F7">
        <v>0.38400000000000001</v>
      </c>
      <c r="G7">
        <v>-0.35039999999999999</v>
      </c>
      <c r="H7">
        <v>-0.35749999999999998</v>
      </c>
      <c r="I7">
        <v>1.5784</v>
      </c>
      <c r="J7">
        <v>1.2444</v>
      </c>
      <c r="K7">
        <v>0.56720000000000004</v>
      </c>
      <c r="L7">
        <v>0.32440000000000002</v>
      </c>
      <c r="M7">
        <v>0.2878</v>
      </c>
      <c r="N7">
        <v>9.8599999999999993E-2</v>
      </c>
      <c r="O7">
        <v>0.83530000000000004</v>
      </c>
      <c r="P7">
        <v>1.5385</v>
      </c>
      <c r="Q7">
        <v>5.1700000000000003E-2</v>
      </c>
      <c r="R7">
        <v>-0.28410000000000002</v>
      </c>
      <c r="S7">
        <v>-0.15959999999999999</v>
      </c>
      <c r="T7">
        <v>-0.29110000000000003</v>
      </c>
      <c r="U7">
        <v>-0.34720000000000001</v>
      </c>
      <c r="V7">
        <v>-6.7000000000000004E-2</v>
      </c>
      <c r="W7">
        <v>0.38419999999999999</v>
      </c>
      <c r="X7">
        <v>-0.31390000000000001</v>
      </c>
      <c r="Y7">
        <v>-0.1983</v>
      </c>
      <c r="Z7">
        <v>0.52780000000000005</v>
      </c>
      <c r="AA7">
        <v>-0.1431</v>
      </c>
      <c r="AB7">
        <v>0.96860000000000002</v>
      </c>
      <c r="AC7">
        <v>0.21820000000000001</v>
      </c>
      <c r="AD7">
        <v>1.5699999999999999E-2</v>
      </c>
      <c r="AE7">
        <v>-0.1416</v>
      </c>
      <c r="AF7">
        <v>1.0167999999999999</v>
      </c>
      <c r="AG7">
        <v>3.0800000000000001E-2</v>
      </c>
      <c r="AH7">
        <v>-0.42709999999999998</v>
      </c>
      <c r="AI7">
        <v>0.1646</v>
      </c>
      <c r="AJ7">
        <v>-0.1938</v>
      </c>
      <c r="AK7">
        <v>1.4267000000000001</v>
      </c>
      <c r="AL7">
        <v>0.71419999999999995</v>
      </c>
      <c r="AM7">
        <v>0.3286</v>
      </c>
      <c r="AN7">
        <v>-0.55700000000000005</v>
      </c>
      <c r="AO7">
        <v>-0.61199999999999999</v>
      </c>
    </row>
    <row r="8" spans="1:42" x14ac:dyDescent="0.25">
      <c r="A8" s="6" t="s">
        <v>6975</v>
      </c>
      <c r="B8">
        <v>-384.19</v>
      </c>
      <c r="C8">
        <v>-400.62</v>
      </c>
      <c r="D8">
        <v>-435.38</v>
      </c>
      <c r="E8">
        <v>-408.46</v>
      </c>
      <c r="F8">
        <v>-292.76</v>
      </c>
      <c r="G8">
        <v>-235.64</v>
      </c>
      <c r="H8">
        <v>-250.3</v>
      </c>
      <c r="I8">
        <v>-216.68</v>
      </c>
      <c r="J8">
        <v>-191.68</v>
      </c>
      <c r="K8">
        <v>-224.53</v>
      </c>
      <c r="L8">
        <v>-194.98</v>
      </c>
      <c r="M8">
        <v>-170.19</v>
      </c>
      <c r="N8">
        <v>-168.71</v>
      </c>
      <c r="O8">
        <v>-194.89</v>
      </c>
      <c r="P8">
        <v>-252.03</v>
      </c>
      <c r="Q8">
        <v>-228.97</v>
      </c>
      <c r="R8">
        <v>-203.09</v>
      </c>
      <c r="S8">
        <v>-342.02</v>
      </c>
      <c r="T8">
        <v>-310.60000000000002</v>
      </c>
      <c r="U8">
        <v>-215.14</v>
      </c>
      <c r="V8">
        <v>-186.09</v>
      </c>
      <c r="W8">
        <v>-296.27999999999997</v>
      </c>
      <c r="X8">
        <v>-256.97000000000003</v>
      </c>
      <c r="Y8">
        <v>-192.27</v>
      </c>
      <c r="Z8">
        <v>-128.63999999999999</v>
      </c>
      <c r="AA8">
        <v>-166.57</v>
      </c>
      <c r="AB8">
        <v>-125.53</v>
      </c>
      <c r="AC8">
        <v>-123.26</v>
      </c>
      <c r="AD8">
        <v>-100.69</v>
      </c>
      <c r="AE8">
        <v>-132.96</v>
      </c>
      <c r="AF8">
        <v>-122.4</v>
      </c>
      <c r="AG8">
        <v>-111.51</v>
      </c>
      <c r="AH8">
        <v>-82.89</v>
      </c>
      <c r="AI8">
        <v>-133.35</v>
      </c>
      <c r="AJ8">
        <v>-125.44</v>
      </c>
      <c r="AK8">
        <v>-115.16</v>
      </c>
      <c r="AL8">
        <v>-101.46</v>
      </c>
      <c r="AM8">
        <v>-137.94</v>
      </c>
      <c r="AN8">
        <v>-149.66999999999999</v>
      </c>
      <c r="AO8">
        <v>-171.77</v>
      </c>
    </row>
    <row r="9" spans="1:42" x14ac:dyDescent="0.25">
      <c r="A9" s="6" t="s">
        <v>6976</v>
      </c>
      <c r="B9">
        <v>-1000.62</v>
      </c>
      <c r="C9">
        <v>0</v>
      </c>
      <c r="D9">
        <v>0</v>
      </c>
      <c r="E9">
        <v>0</v>
      </c>
      <c r="F9">
        <v>838.73</v>
      </c>
      <c r="G9">
        <v>0</v>
      </c>
      <c r="H9">
        <v>0</v>
      </c>
      <c r="I9">
        <v>0</v>
      </c>
      <c r="J9">
        <v>-340.9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-162.47999999999999</v>
      </c>
      <c r="W9">
        <v>-71.989999999999995</v>
      </c>
      <c r="X9">
        <v>0</v>
      </c>
      <c r="Y9">
        <v>0</v>
      </c>
      <c r="Z9">
        <v>0</v>
      </c>
      <c r="AA9">
        <v>0</v>
      </c>
      <c r="AB9">
        <v>-6.94</v>
      </c>
      <c r="AC9">
        <v>-5.5</v>
      </c>
      <c r="AD9">
        <v>0</v>
      </c>
      <c r="AE9">
        <v>0</v>
      </c>
      <c r="AF9">
        <v>0</v>
      </c>
      <c r="AG9">
        <v>-5.98</v>
      </c>
      <c r="AH9">
        <v>-7</v>
      </c>
      <c r="AI9">
        <v>3.48</v>
      </c>
      <c r="AJ9">
        <v>0</v>
      </c>
      <c r="AK9">
        <v>-403.51</v>
      </c>
      <c r="AL9">
        <v>0</v>
      </c>
      <c r="AM9">
        <v>0</v>
      </c>
      <c r="AN9">
        <v>0</v>
      </c>
      <c r="AO9">
        <v>-10.050000000000001</v>
      </c>
    </row>
    <row r="10" spans="1:42" x14ac:dyDescent="0.25">
      <c r="A10" s="6" t="s">
        <v>6977</v>
      </c>
      <c r="B10">
        <v>-13.94</v>
      </c>
      <c r="C10">
        <v>-12.07</v>
      </c>
      <c r="D10">
        <v>-3.92</v>
      </c>
      <c r="E10">
        <v>14.33</v>
      </c>
      <c r="F10">
        <v>-10.32</v>
      </c>
      <c r="G10">
        <v>-11.96</v>
      </c>
      <c r="H10">
        <v>-17.91</v>
      </c>
      <c r="I10">
        <v>-16.46</v>
      </c>
      <c r="J10">
        <v>-5.55</v>
      </c>
      <c r="K10">
        <v>-22.49</v>
      </c>
      <c r="L10">
        <v>-10.91</v>
      </c>
      <c r="M10">
        <v>-7.55</v>
      </c>
      <c r="N10">
        <v>-9.4600000000000009</v>
      </c>
      <c r="O10">
        <v>27.68</v>
      </c>
      <c r="P10">
        <v>6.2</v>
      </c>
      <c r="Q10">
        <v>-4.2699999999999996</v>
      </c>
      <c r="R10">
        <v>-24.52</v>
      </c>
      <c r="S10">
        <v>5.67</v>
      </c>
      <c r="T10">
        <v>-1.27</v>
      </c>
      <c r="U10">
        <v>12.94</v>
      </c>
      <c r="V10">
        <v>-6.17</v>
      </c>
      <c r="W10">
        <v>-9.0399999999999991</v>
      </c>
      <c r="X10">
        <v>-8.6300000000000008</v>
      </c>
      <c r="Y10">
        <v>-11.16</v>
      </c>
      <c r="Z10">
        <v>-25.07</v>
      </c>
      <c r="AA10">
        <v>-14.03</v>
      </c>
      <c r="AB10">
        <v>-10.46</v>
      </c>
      <c r="AC10">
        <v>6.11</v>
      </c>
      <c r="AD10">
        <v>-6.91</v>
      </c>
      <c r="AE10">
        <v>-1.64</v>
      </c>
      <c r="AF10">
        <v>4.25</v>
      </c>
      <c r="AG10">
        <v>3.54</v>
      </c>
      <c r="AH10">
        <v>32.29</v>
      </c>
      <c r="AI10">
        <v>6.26</v>
      </c>
      <c r="AJ10">
        <v>-15.97</v>
      </c>
      <c r="AK10">
        <v>37.53</v>
      </c>
      <c r="AL10">
        <v>-12.77</v>
      </c>
      <c r="AM10">
        <v>-4.66</v>
      </c>
      <c r="AN10">
        <v>-0.06</v>
      </c>
      <c r="AO10">
        <v>-37.28</v>
      </c>
    </row>
    <row r="11" spans="1:42" x14ac:dyDescent="0.25">
      <c r="A11" s="6" t="s">
        <v>4584</v>
      </c>
      <c r="I11">
        <v>23.08</v>
      </c>
      <c r="S11">
        <v>-0.02</v>
      </c>
      <c r="T11">
        <v>0</v>
      </c>
      <c r="U11">
        <v>0.79</v>
      </c>
      <c r="V11">
        <v>0.02</v>
      </c>
      <c r="W11">
        <v>0</v>
      </c>
      <c r="X11">
        <v>-0.03</v>
      </c>
      <c r="Y11">
        <v>-0.02</v>
      </c>
      <c r="Z11">
        <v>0.02</v>
      </c>
      <c r="AA11">
        <v>0.05</v>
      </c>
      <c r="AB11">
        <v>0.22</v>
      </c>
      <c r="AC11">
        <v>0</v>
      </c>
      <c r="AD11">
        <v>0.01</v>
      </c>
      <c r="AE11">
        <v>18.809999999999999</v>
      </c>
      <c r="AF11">
        <v>17.79</v>
      </c>
      <c r="AG11">
        <v>9.48</v>
      </c>
      <c r="AH11">
        <v>3.7</v>
      </c>
      <c r="AI11">
        <v>0.49</v>
      </c>
      <c r="AJ11">
        <v>9.75</v>
      </c>
      <c r="AK11">
        <v>-7.4</v>
      </c>
      <c r="AL11">
        <v>5.94</v>
      </c>
      <c r="AM11">
        <v>-1.33</v>
      </c>
      <c r="AN11">
        <v>-3.28</v>
      </c>
      <c r="AO11">
        <v>0.82</v>
      </c>
    </row>
    <row r="12" spans="1:42" x14ac:dyDescent="0.25">
      <c r="A12" s="6" t="s">
        <v>6978</v>
      </c>
      <c r="B12">
        <v>-1398.75</v>
      </c>
      <c r="C12">
        <v>-412.69</v>
      </c>
      <c r="D12">
        <v>-439.3</v>
      </c>
      <c r="E12">
        <v>-394.13</v>
      </c>
      <c r="F12">
        <v>535.65</v>
      </c>
      <c r="G12">
        <v>-247.6</v>
      </c>
      <c r="H12">
        <v>-268.20999999999998</v>
      </c>
      <c r="I12">
        <v>-210.07</v>
      </c>
      <c r="J12">
        <v>-538.12</v>
      </c>
      <c r="K12">
        <v>-247.02</v>
      </c>
      <c r="L12">
        <v>-205.89</v>
      </c>
      <c r="M12">
        <v>-177.74</v>
      </c>
      <c r="N12">
        <v>-178.17</v>
      </c>
      <c r="O12">
        <v>-167.21</v>
      </c>
      <c r="P12">
        <v>-245.83</v>
      </c>
      <c r="Q12">
        <v>-233.24</v>
      </c>
      <c r="R12">
        <v>-227.61</v>
      </c>
      <c r="S12">
        <v>-336.38</v>
      </c>
      <c r="T12">
        <v>-311.87</v>
      </c>
      <c r="U12">
        <v>-201.41</v>
      </c>
      <c r="V12">
        <v>-354.72</v>
      </c>
      <c r="W12">
        <v>-377.3</v>
      </c>
      <c r="X12">
        <v>-265.62</v>
      </c>
      <c r="Y12">
        <v>-203.44</v>
      </c>
      <c r="Z12">
        <v>-153.69</v>
      </c>
      <c r="AA12">
        <v>-180.54</v>
      </c>
      <c r="AB12">
        <v>-142.69999999999999</v>
      </c>
      <c r="AC12">
        <v>-122.65</v>
      </c>
      <c r="AD12">
        <v>-107.6</v>
      </c>
      <c r="AE12">
        <v>-115.79</v>
      </c>
      <c r="AF12">
        <v>-100.37</v>
      </c>
      <c r="AG12">
        <v>-104.48</v>
      </c>
      <c r="AH12">
        <v>-53.89</v>
      </c>
      <c r="AI12">
        <v>-123.13</v>
      </c>
      <c r="AJ12">
        <v>-131.66</v>
      </c>
      <c r="AK12">
        <v>-488.54</v>
      </c>
      <c r="AL12">
        <v>-108.29</v>
      </c>
      <c r="AM12">
        <v>-143.93</v>
      </c>
      <c r="AN12">
        <v>-153.01</v>
      </c>
      <c r="AO12">
        <v>-218.28</v>
      </c>
    </row>
    <row r="13" spans="1:42" x14ac:dyDescent="0.25">
      <c r="A13" s="6" t="s">
        <v>6979</v>
      </c>
      <c r="B13">
        <v>-156.16</v>
      </c>
      <c r="C13">
        <v>-143.6</v>
      </c>
      <c r="D13">
        <v>-160.12</v>
      </c>
      <c r="E13">
        <v>-149.80000000000001</v>
      </c>
      <c r="F13">
        <v>-154.78</v>
      </c>
      <c r="G13">
        <v>-69.56</v>
      </c>
      <c r="H13">
        <v>-65.59</v>
      </c>
      <c r="I13">
        <v>-67.040000000000006</v>
      </c>
      <c r="J13">
        <v>-72.97</v>
      </c>
      <c r="K13">
        <v>-71.849999999999994</v>
      </c>
      <c r="L13">
        <v>-39.840000000000003</v>
      </c>
      <c r="M13">
        <v>-41.07</v>
      </c>
      <c r="N13">
        <v>-37.49</v>
      </c>
      <c r="O13">
        <v>-34.19</v>
      </c>
      <c r="P13">
        <v>-21.98</v>
      </c>
      <c r="Q13">
        <v>-23.76</v>
      </c>
      <c r="R13">
        <v>-25.48</v>
      </c>
      <c r="S13">
        <v>-20.82</v>
      </c>
      <c r="T13">
        <v>-21.07</v>
      </c>
      <c r="U13">
        <v>-19.420000000000002</v>
      </c>
      <c r="V13">
        <v>-22.65</v>
      </c>
      <c r="W13">
        <v>-20.29</v>
      </c>
      <c r="X13">
        <v>-17.559999999999999</v>
      </c>
      <c r="Y13">
        <v>-18.77</v>
      </c>
      <c r="Z13">
        <v>-19.46</v>
      </c>
      <c r="AA13">
        <v>-20.28</v>
      </c>
      <c r="AB13">
        <v>-20.9</v>
      </c>
      <c r="AC13">
        <v>-15.35</v>
      </c>
      <c r="AD13">
        <v>-14.85</v>
      </c>
      <c r="AE13">
        <v>-14.94</v>
      </c>
      <c r="AF13">
        <v>-15.37</v>
      </c>
      <c r="AG13">
        <v>-14.42</v>
      </c>
      <c r="AH13">
        <v>-14.78</v>
      </c>
      <c r="AI13">
        <v>-14.61</v>
      </c>
      <c r="AJ13">
        <v>-14.55</v>
      </c>
      <c r="AK13">
        <v>-12.94</v>
      </c>
      <c r="AL13">
        <v>-11.97</v>
      </c>
      <c r="AM13">
        <v>-32</v>
      </c>
      <c r="AN13">
        <v>-32.619999999999997</v>
      </c>
      <c r="AO13">
        <v>-31.76</v>
      </c>
    </row>
    <row r="14" spans="1:42" x14ac:dyDescent="0.25">
      <c r="A14" s="6" t="s">
        <v>6980</v>
      </c>
      <c r="B14">
        <v>2.34</v>
      </c>
      <c r="C14">
        <v>17.579999999999998</v>
      </c>
      <c r="D14">
        <v>-49.63</v>
      </c>
      <c r="E14">
        <v>-11.03</v>
      </c>
      <c r="F14">
        <v>-4.7699999999999996</v>
      </c>
      <c r="G14">
        <v>9.3000000000000007</v>
      </c>
      <c r="H14">
        <v>5.01</v>
      </c>
      <c r="I14">
        <v>12.92</v>
      </c>
      <c r="J14">
        <v>-21.74</v>
      </c>
      <c r="K14">
        <v>1.69</v>
      </c>
      <c r="L14">
        <v>25.16</v>
      </c>
      <c r="M14">
        <v>42</v>
      </c>
      <c r="N14">
        <v>-3.95</v>
      </c>
      <c r="O14">
        <v>11.04</v>
      </c>
      <c r="P14">
        <v>62.9</v>
      </c>
      <c r="Q14">
        <v>62.13</v>
      </c>
      <c r="R14">
        <v>-4.5999999999999996</v>
      </c>
      <c r="S14">
        <v>4.47</v>
      </c>
      <c r="T14">
        <v>7.94</v>
      </c>
      <c r="U14">
        <v>12.92</v>
      </c>
      <c r="V14">
        <v>-10.68</v>
      </c>
      <c r="W14">
        <v>12.32</v>
      </c>
      <c r="X14">
        <v>6.77</v>
      </c>
      <c r="Y14">
        <v>22.61</v>
      </c>
      <c r="Z14">
        <v>202.71</v>
      </c>
      <c r="AA14">
        <v>4.22</v>
      </c>
      <c r="AB14">
        <v>35.61</v>
      </c>
      <c r="AC14">
        <v>94.96</v>
      </c>
      <c r="AD14">
        <v>70.77</v>
      </c>
      <c r="AE14">
        <v>5.8</v>
      </c>
      <c r="AF14">
        <v>3.35</v>
      </c>
      <c r="AG14">
        <v>6.03</v>
      </c>
      <c r="AH14">
        <v>0</v>
      </c>
      <c r="AI14">
        <v>2.42</v>
      </c>
      <c r="AJ14">
        <v>9.11</v>
      </c>
      <c r="AK14">
        <v>11.27</v>
      </c>
      <c r="AL14">
        <v>-2.89</v>
      </c>
      <c r="AM14">
        <v>3.84</v>
      </c>
      <c r="AN14">
        <v>3.95</v>
      </c>
      <c r="AO14">
        <v>3.95</v>
      </c>
    </row>
    <row r="15" spans="1:42" x14ac:dyDescent="0.25">
      <c r="A15" s="6" t="s">
        <v>6981</v>
      </c>
      <c r="B15">
        <v>990.25</v>
      </c>
      <c r="C15">
        <v>-8.68</v>
      </c>
      <c r="D15">
        <v>-108.24</v>
      </c>
      <c r="E15">
        <v>-133.47999999999999</v>
      </c>
      <c r="F15">
        <v>-8.31</v>
      </c>
      <c r="G15">
        <v>-10.28</v>
      </c>
      <c r="H15">
        <v>-1.82</v>
      </c>
      <c r="I15">
        <v>-10.050000000000001</v>
      </c>
      <c r="J15">
        <v>-5.42</v>
      </c>
      <c r="K15">
        <v>-4.2699999999999996</v>
      </c>
      <c r="L15">
        <v>-254.12</v>
      </c>
      <c r="M15">
        <v>-915.35</v>
      </c>
      <c r="N15">
        <v>996.27</v>
      </c>
      <c r="O15">
        <v>-4.9400000000000004</v>
      </c>
      <c r="P15">
        <v>-3.68</v>
      </c>
      <c r="Q15">
        <v>-3.46</v>
      </c>
      <c r="R15">
        <v>-3.38</v>
      </c>
      <c r="S15">
        <v>-1.75</v>
      </c>
      <c r="T15">
        <v>-0.82</v>
      </c>
      <c r="U15">
        <v>346.99</v>
      </c>
      <c r="V15">
        <v>-1.02</v>
      </c>
      <c r="W15">
        <v>-2.13</v>
      </c>
      <c r="X15">
        <v>-1.35</v>
      </c>
      <c r="Y15">
        <v>165.99</v>
      </c>
      <c r="Z15">
        <v>-1.68</v>
      </c>
      <c r="AA15">
        <v>-3.3</v>
      </c>
      <c r="AB15">
        <v>-2.87</v>
      </c>
      <c r="AC15">
        <v>119.89</v>
      </c>
      <c r="AD15">
        <v>-57.51</v>
      </c>
      <c r="AE15">
        <v>-91.32</v>
      </c>
      <c r="AF15">
        <v>19.420000000000002</v>
      </c>
      <c r="AG15">
        <v>-56.13</v>
      </c>
      <c r="AH15">
        <v>-108.41</v>
      </c>
      <c r="AI15">
        <v>-6.5</v>
      </c>
      <c r="AJ15">
        <v>-30.51</v>
      </c>
      <c r="AK15">
        <v>383.63</v>
      </c>
      <c r="AL15">
        <v>-84.25</v>
      </c>
      <c r="AM15">
        <v>48.04</v>
      </c>
      <c r="AN15">
        <v>97.42</v>
      </c>
      <c r="AO15">
        <v>46.49</v>
      </c>
    </row>
    <row r="16" spans="1:42" x14ac:dyDescent="0.25">
      <c r="A16" s="6" t="s">
        <v>7051</v>
      </c>
      <c r="AL16">
        <v>1.03</v>
      </c>
      <c r="AM16">
        <v>10.93</v>
      </c>
    </row>
    <row r="17" spans="1:41" x14ac:dyDescent="0.25">
      <c r="A17" s="6" t="s">
        <v>6982</v>
      </c>
      <c r="B17">
        <v>836.43</v>
      </c>
      <c r="C17">
        <v>-134.69999999999999</v>
      </c>
      <c r="D17">
        <v>-317.99</v>
      </c>
      <c r="E17">
        <v>-294.31</v>
      </c>
      <c r="F17">
        <v>-167.86</v>
      </c>
      <c r="G17">
        <v>-70.540000000000006</v>
      </c>
      <c r="H17">
        <v>-62.4</v>
      </c>
      <c r="I17">
        <v>-64.16</v>
      </c>
      <c r="J17">
        <v>-100.13</v>
      </c>
      <c r="K17">
        <v>-74.430000000000007</v>
      </c>
      <c r="L17">
        <v>-268.8</v>
      </c>
      <c r="M17">
        <v>-914.42</v>
      </c>
      <c r="N17">
        <v>954.83</v>
      </c>
      <c r="O17">
        <v>-28.09</v>
      </c>
      <c r="P17">
        <v>37.25</v>
      </c>
      <c r="Q17">
        <v>34.909999999999997</v>
      </c>
      <c r="R17">
        <v>-33.450000000000003</v>
      </c>
      <c r="S17">
        <v>-18.100000000000001</v>
      </c>
      <c r="T17">
        <v>-13.95</v>
      </c>
      <c r="U17">
        <v>340.5</v>
      </c>
      <c r="V17">
        <v>-34.35</v>
      </c>
      <c r="W17">
        <v>-10.1</v>
      </c>
      <c r="X17">
        <v>-12.14</v>
      </c>
      <c r="Y17">
        <v>169.84</v>
      </c>
      <c r="Z17">
        <v>181.57</v>
      </c>
      <c r="AA17">
        <v>-19.36</v>
      </c>
      <c r="AB17">
        <v>11.84</v>
      </c>
      <c r="AC17">
        <v>199.49</v>
      </c>
      <c r="AD17">
        <v>-1.59</v>
      </c>
      <c r="AE17">
        <v>-100.46</v>
      </c>
      <c r="AF17">
        <v>7.4</v>
      </c>
      <c r="AG17">
        <v>-64.510000000000005</v>
      </c>
      <c r="AH17">
        <v>-123.18</v>
      </c>
      <c r="AI17">
        <v>-18.690000000000001</v>
      </c>
      <c r="AJ17">
        <v>-35.94</v>
      </c>
      <c r="AK17">
        <v>381.95</v>
      </c>
      <c r="AL17">
        <v>-98.09</v>
      </c>
      <c r="AM17">
        <v>30.81</v>
      </c>
      <c r="AN17">
        <v>68.75</v>
      </c>
      <c r="AO17">
        <v>18.68</v>
      </c>
    </row>
    <row r="18" spans="1:41" x14ac:dyDescent="0.25">
      <c r="A18" s="6" t="s">
        <v>6983</v>
      </c>
      <c r="B18">
        <v>86.02</v>
      </c>
      <c r="C18">
        <v>-163.13</v>
      </c>
      <c r="D18">
        <v>-185.1</v>
      </c>
      <c r="E18">
        <v>-55.14</v>
      </c>
      <c r="F18">
        <v>876.21</v>
      </c>
      <c r="G18">
        <v>-55.73</v>
      </c>
      <c r="H18">
        <v>-36.159999999999997</v>
      </c>
      <c r="I18">
        <v>151.19999999999999</v>
      </c>
      <c r="J18">
        <v>-276.06</v>
      </c>
      <c r="K18">
        <v>86.64</v>
      </c>
      <c r="L18">
        <v>-13.67</v>
      </c>
      <c r="M18">
        <v>-925.72</v>
      </c>
      <c r="N18">
        <v>933.38</v>
      </c>
      <c r="O18">
        <v>63.48</v>
      </c>
      <c r="P18">
        <v>139.69</v>
      </c>
      <c r="Q18">
        <v>-71.31</v>
      </c>
      <c r="R18">
        <v>-111.79</v>
      </c>
      <c r="S18">
        <v>-218.43</v>
      </c>
      <c r="T18">
        <v>-188.02</v>
      </c>
      <c r="U18">
        <v>256.01</v>
      </c>
      <c r="V18">
        <v>-180.72</v>
      </c>
      <c r="W18">
        <v>-222.49</v>
      </c>
      <c r="X18">
        <v>-88.47</v>
      </c>
      <c r="Y18">
        <v>150.75</v>
      </c>
      <c r="Z18">
        <v>253.21</v>
      </c>
      <c r="AA18">
        <v>-78.59</v>
      </c>
      <c r="AB18">
        <v>150.66</v>
      </c>
      <c r="AC18">
        <v>305.16000000000003</v>
      </c>
      <c r="AD18">
        <v>38.6</v>
      </c>
      <c r="AE18">
        <v>-77.81</v>
      </c>
      <c r="AF18">
        <v>43.63</v>
      </c>
      <c r="AG18">
        <v>20.329999999999998</v>
      </c>
      <c r="AH18">
        <v>-39.53</v>
      </c>
      <c r="AI18">
        <v>18.71</v>
      </c>
      <c r="AJ18">
        <v>-100.75</v>
      </c>
      <c r="AK18">
        <v>77.790000000000006</v>
      </c>
      <c r="AL18">
        <v>42.67</v>
      </c>
      <c r="AM18">
        <v>26.99</v>
      </c>
      <c r="AN18">
        <v>4.7300000000000004</v>
      </c>
      <c r="AO18">
        <v>-124.91</v>
      </c>
    </row>
    <row r="19" spans="1:41" x14ac:dyDescent="0.25">
      <c r="A19" s="6" t="s">
        <v>6984</v>
      </c>
      <c r="B19">
        <v>265.42</v>
      </c>
      <c r="C19">
        <v>-20.12</v>
      </c>
      <c r="D19">
        <v>140.06</v>
      </c>
      <c r="E19">
        <v>224.81</v>
      </c>
      <c r="F19">
        <v>214.67</v>
      </c>
      <c r="G19">
        <v>26.47</v>
      </c>
      <c r="H19">
        <v>46.88</v>
      </c>
      <c r="I19">
        <v>202.7</v>
      </c>
      <c r="J19">
        <v>174.96</v>
      </c>
      <c r="K19">
        <v>178.98</v>
      </c>
      <c r="L19">
        <v>267.56</v>
      </c>
      <c r="M19">
        <v>-7.54</v>
      </c>
      <c r="N19">
        <v>-5.35</v>
      </c>
      <c r="O19">
        <v>62.58</v>
      </c>
      <c r="P19">
        <v>97.21</v>
      </c>
      <c r="Q19">
        <v>-102.67</v>
      </c>
      <c r="R19">
        <v>-54.4</v>
      </c>
      <c r="S19">
        <v>-201.74</v>
      </c>
      <c r="T19">
        <v>-173.03</v>
      </c>
      <c r="U19">
        <v>-95.05</v>
      </c>
      <c r="V19">
        <v>21.61</v>
      </c>
      <c r="W19">
        <v>-129.35</v>
      </c>
      <c r="X19">
        <v>-62.9</v>
      </c>
      <c r="Y19">
        <v>-8.32</v>
      </c>
      <c r="Z19">
        <v>93.97</v>
      </c>
      <c r="AA19">
        <v>-45.97</v>
      </c>
      <c r="AB19">
        <v>157.33000000000001</v>
      </c>
      <c r="AC19">
        <v>106.19</v>
      </c>
      <c r="AD19">
        <v>45.01</v>
      </c>
      <c r="AE19">
        <v>7.79</v>
      </c>
      <c r="AF19">
        <v>21.29</v>
      </c>
      <c r="AG19">
        <v>76.84</v>
      </c>
      <c r="AH19">
        <v>60.57</v>
      </c>
      <c r="AI19">
        <v>30.6</v>
      </c>
      <c r="AJ19">
        <v>-54.2</v>
      </c>
      <c r="AK19">
        <v>67.569999999999993</v>
      </c>
      <c r="AL19">
        <v>148.94</v>
      </c>
      <c r="AM19">
        <v>2.85</v>
      </c>
      <c r="AN19">
        <v>-61.31</v>
      </c>
      <c r="AO19">
        <v>-96.48</v>
      </c>
    </row>
    <row r="20" spans="1:41" x14ac:dyDescent="0.25">
      <c r="A20" s="6" t="s">
        <v>6985</v>
      </c>
      <c r="B20">
        <v>0.2364</v>
      </c>
      <c r="D20">
        <v>1.9879</v>
      </c>
      <c r="E20">
        <v>0.1091</v>
      </c>
      <c r="F20">
        <v>0.22689999999999999</v>
      </c>
      <c r="G20">
        <v>-0.85209999999999997</v>
      </c>
      <c r="H20">
        <v>-0.82479999999999998</v>
      </c>
      <c r="K20">
        <v>1.8602000000000001</v>
      </c>
      <c r="L20">
        <v>1.7524</v>
      </c>
      <c r="V20">
        <v>-0.77</v>
      </c>
      <c r="Z20">
        <v>1.0878000000000001</v>
      </c>
      <c r="AB20">
        <v>6.3916000000000004</v>
      </c>
      <c r="AC20">
        <v>0.38200000000000001</v>
      </c>
      <c r="AD20">
        <v>-0.25690000000000002</v>
      </c>
      <c r="AE20">
        <v>-0.74550000000000005</v>
      </c>
      <c r="AG20">
        <v>0.1371</v>
      </c>
      <c r="AH20">
        <v>-0.59330000000000005</v>
      </c>
      <c r="AI20">
        <v>9.7416999999999998</v>
      </c>
      <c r="AL20">
        <v>8.6473999999999993</v>
      </c>
    </row>
    <row r="21" spans="1:41" x14ac:dyDescent="0.25">
      <c r="A21" s="6" t="s">
        <v>6949</v>
      </c>
      <c r="B21">
        <v>0.17580000000000001</v>
      </c>
      <c r="C21">
        <v>-1.4500000000000001E-2</v>
      </c>
      <c r="D21">
        <v>9.6600000000000005E-2</v>
      </c>
      <c r="E21">
        <v>0.14219999999999999</v>
      </c>
      <c r="F21">
        <v>0.16189999999999999</v>
      </c>
      <c r="G21">
        <v>2.7799999999999998E-2</v>
      </c>
      <c r="H21">
        <v>4.7600000000000003E-2</v>
      </c>
      <c r="I21">
        <v>0.2059</v>
      </c>
      <c r="J21">
        <v>0.1842</v>
      </c>
      <c r="K21">
        <v>0.1928</v>
      </c>
      <c r="L21">
        <v>0.27279999999999999</v>
      </c>
      <c r="M21">
        <v>-1.35E-2</v>
      </c>
      <c r="N21">
        <v>-8.0000000000000002E-3</v>
      </c>
      <c r="O21">
        <v>8.3099999999999993E-2</v>
      </c>
      <c r="P21">
        <v>0.14230000000000001</v>
      </c>
      <c r="Q21">
        <v>-0.19500000000000001</v>
      </c>
      <c r="R21">
        <v>-0.1022</v>
      </c>
      <c r="S21">
        <v>-0.37509999999999999</v>
      </c>
      <c r="T21">
        <v>-0.33360000000000001</v>
      </c>
      <c r="U21">
        <v>-0.1709</v>
      </c>
      <c r="V21">
        <v>3.7400000000000003E-2</v>
      </c>
      <c r="W21">
        <v>-0.2288</v>
      </c>
      <c r="X21">
        <v>-0.1084</v>
      </c>
      <c r="Y21">
        <v>-1.5100000000000001E-2</v>
      </c>
      <c r="Z21">
        <v>0.17169999999999999</v>
      </c>
      <c r="AA21">
        <v>-9.2100000000000001E-2</v>
      </c>
      <c r="AB21">
        <v>0.2576</v>
      </c>
      <c r="AC21">
        <v>0.19750000000000001</v>
      </c>
      <c r="AD21">
        <v>9.1800000000000007E-2</v>
      </c>
      <c r="AE21">
        <v>1.61E-2</v>
      </c>
      <c r="AF21">
        <v>4.1799999999999997E-2</v>
      </c>
      <c r="AG21">
        <v>0.15060000000000001</v>
      </c>
      <c r="AH21">
        <v>0.12520000000000001</v>
      </c>
      <c r="AI21">
        <v>6.08E-2</v>
      </c>
      <c r="AJ21">
        <v>-0.11700000000000001</v>
      </c>
      <c r="AK21">
        <v>0.15409999999999999</v>
      </c>
      <c r="AL21">
        <v>0.3029</v>
      </c>
      <c r="AM21">
        <v>6.4999999999999997E-3</v>
      </c>
      <c r="AN21">
        <v>-0.13800000000000001</v>
      </c>
      <c r="AO21">
        <v>-0.2868</v>
      </c>
    </row>
    <row r="22" spans="1:41" x14ac:dyDescent="0.25">
      <c r="A22" s="6" t="s">
        <v>6945</v>
      </c>
      <c r="B22">
        <v>0.56999999999999995</v>
      </c>
      <c r="C22">
        <v>-0.04</v>
      </c>
      <c r="D22">
        <v>0.31</v>
      </c>
      <c r="E22">
        <v>0.49</v>
      </c>
      <c r="F22">
        <v>0.56000000000000005</v>
      </c>
      <c r="G22">
        <v>0.11</v>
      </c>
      <c r="H22">
        <v>0.19</v>
      </c>
      <c r="I22">
        <v>0.83</v>
      </c>
      <c r="J22">
        <v>0.72</v>
      </c>
      <c r="K22">
        <v>0.74</v>
      </c>
      <c r="L22">
        <v>1.1000000000000001</v>
      </c>
      <c r="M22">
        <v>-0.03</v>
      </c>
      <c r="N22">
        <v>-0.02</v>
      </c>
      <c r="O22">
        <v>0.26</v>
      </c>
      <c r="P22">
        <v>0.41</v>
      </c>
      <c r="Q22">
        <v>-0.44</v>
      </c>
      <c r="R22">
        <v>-0.23</v>
      </c>
      <c r="S22">
        <v>-0.86</v>
      </c>
      <c r="T22">
        <v>-0.74</v>
      </c>
      <c r="U22">
        <v>-0.41</v>
      </c>
      <c r="V22">
        <v>0.09</v>
      </c>
      <c r="W22">
        <v>-0.56000000000000005</v>
      </c>
      <c r="X22">
        <v>-0.27</v>
      </c>
      <c r="Y22">
        <v>-0.04</v>
      </c>
      <c r="Z22">
        <v>0.41</v>
      </c>
      <c r="AA22">
        <v>-0.2</v>
      </c>
      <c r="AB22">
        <v>0.7</v>
      </c>
      <c r="AC22">
        <v>0.48</v>
      </c>
      <c r="AD22">
        <v>0.2</v>
      </c>
      <c r="AE22">
        <v>0.04</v>
      </c>
      <c r="AF22">
        <v>0.1</v>
      </c>
      <c r="AG22">
        <v>0.36</v>
      </c>
      <c r="AH22">
        <v>0.28000000000000003</v>
      </c>
      <c r="AI22">
        <v>0.14000000000000001</v>
      </c>
      <c r="AJ22">
        <v>-0.26</v>
      </c>
      <c r="AK22">
        <v>0.36</v>
      </c>
      <c r="AL22">
        <v>0.86</v>
      </c>
      <c r="AM22">
        <v>0.02</v>
      </c>
      <c r="AN22">
        <v>-0.35</v>
      </c>
      <c r="AO22">
        <v>-0.62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82E6-F7AC-49CF-8AE3-AD84F42CA3FC}">
  <sheetPr>
    <tabColor rgb="FFFF0000"/>
  </sheetPr>
  <dimension ref="A1:AQ15"/>
  <sheetViews>
    <sheetView workbookViewId="0">
      <selection activeCell="B2" sqref="B2"/>
    </sheetView>
  </sheetViews>
  <sheetFormatPr baseColWidth="10" defaultRowHeight="15" x14ac:dyDescent="0.25"/>
  <cols>
    <col min="1" max="1" width="23.42578125" bestFit="1" customWidth="1"/>
    <col min="2" max="2" width="10" bestFit="1" customWidth="1"/>
    <col min="3" max="12" width="12.7109375" bestFit="1" customWidth="1"/>
    <col min="13" max="42" width="12.7109375" customWidth="1"/>
    <col min="43" max="47" width="14.42578125" bestFit="1" customWidth="1"/>
    <col min="48" max="49" width="12.7109375" customWidth="1"/>
    <col min="50" max="52" width="14.42578125" bestFit="1" customWidth="1"/>
    <col min="53" max="56" width="12.7109375" bestFit="1" customWidth="1"/>
    <col min="57" max="82" width="12.7109375" customWidth="1"/>
    <col min="83" max="83" width="14.42578125" bestFit="1" customWidth="1"/>
    <col min="84" max="107" width="12.7109375" bestFit="1" customWidth="1"/>
    <col min="108" max="109" width="12.7109375" customWidth="1"/>
    <col min="110" max="112" width="14.42578125" bestFit="1" customWidth="1"/>
    <col min="113" max="114" width="12.7109375" bestFit="1" customWidth="1"/>
    <col min="115" max="118" width="14.42578125" bestFit="1" customWidth="1"/>
  </cols>
  <sheetData>
    <row r="1" spans="1:43" x14ac:dyDescent="0.25">
      <c r="A1" t="s">
        <v>7027</v>
      </c>
      <c r="B1" t="s">
        <v>7026</v>
      </c>
      <c r="C1" t="s">
        <v>16788</v>
      </c>
      <c r="D1" t="s">
        <v>7028</v>
      </c>
      <c r="E1" t="s">
        <v>16789</v>
      </c>
      <c r="F1" t="s">
        <v>16790</v>
      </c>
      <c r="G1" t="s">
        <v>16791</v>
      </c>
      <c r="H1" t="s">
        <v>7029</v>
      </c>
      <c r="I1" t="s">
        <v>16792</v>
      </c>
      <c r="J1" t="s">
        <v>16793</v>
      </c>
      <c r="K1" t="s">
        <v>16794</v>
      </c>
      <c r="L1" t="s">
        <v>7030</v>
      </c>
      <c r="M1" t="s">
        <v>16795</v>
      </c>
      <c r="N1" t="s">
        <v>16796</v>
      </c>
      <c r="O1" t="s">
        <v>16797</v>
      </c>
      <c r="P1" t="s">
        <v>7031</v>
      </c>
      <c r="Q1" t="s">
        <v>16798</v>
      </c>
      <c r="R1" t="s">
        <v>7032</v>
      </c>
      <c r="S1" t="s">
        <v>7033</v>
      </c>
      <c r="T1" t="s">
        <v>7034</v>
      </c>
      <c r="U1" t="s">
        <v>7035</v>
      </c>
      <c r="V1" t="s">
        <v>16799</v>
      </c>
      <c r="W1" t="s">
        <v>16800</v>
      </c>
      <c r="X1" t="s">
        <v>7036</v>
      </c>
      <c r="Y1" t="s">
        <v>16802</v>
      </c>
      <c r="Z1" t="s">
        <v>16803</v>
      </c>
      <c r="AA1" t="s">
        <v>16804</v>
      </c>
      <c r="AB1" t="s">
        <v>7037</v>
      </c>
      <c r="AC1" t="s">
        <v>16805</v>
      </c>
      <c r="AD1" t="s">
        <v>16806</v>
      </c>
      <c r="AE1" t="s">
        <v>16807</v>
      </c>
      <c r="AF1" t="s">
        <v>7038</v>
      </c>
      <c r="AG1" t="s">
        <v>16808</v>
      </c>
      <c r="AH1" t="s">
        <v>16809</v>
      </c>
      <c r="AI1" t="s">
        <v>16810</v>
      </c>
      <c r="AJ1" t="s">
        <v>7039</v>
      </c>
      <c r="AK1" t="s">
        <v>16811</v>
      </c>
      <c r="AL1" t="s">
        <v>16812</v>
      </c>
      <c r="AM1" t="s">
        <v>16813</v>
      </c>
      <c r="AN1" t="s">
        <v>7040</v>
      </c>
      <c r="AO1" t="s">
        <v>16814</v>
      </c>
      <c r="AP1" t="s">
        <v>7041</v>
      </c>
      <c r="AQ1" t="s">
        <v>7053</v>
      </c>
    </row>
    <row r="2" spans="1:43" x14ac:dyDescent="0.25">
      <c r="A2" s="6" t="s">
        <v>6986</v>
      </c>
      <c r="B2">
        <v>24338</v>
      </c>
      <c r="C2">
        <v>23266</v>
      </c>
      <c r="D2">
        <v>23660</v>
      </c>
      <c r="E2">
        <v>19247</v>
      </c>
      <c r="F2">
        <v>20816</v>
      </c>
      <c r="G2">
        <v>15004</v>
      </c>
      <c r="H2">
        <v>12929</v>
      </c>
      <c r="I2">
        <v>12615</v>
      </c>
      <c r="J2">
        <v>14708</v>
      </c>
      <c r="K2">
        <v>14065</v>
      </c>
      <c r="L2">
        <v>16896</v>
      </c>
      <c r="M2">
        <v>19076</v>
      </c>
      <c r="N2">
        <v>15350</v>
      </c>
      <c r="O2">
        <v>9534</v>
      </c>
      <c r="P2">
        <v>14445</v>
      </c>
      <c r="Q2">
        <v>12569</v>
      </c>
      <c r="R2">
        <v>12014</v>
      </c>
      <c r="S2">
        <v>10199</v>
      </c>
      <c r="T2">
        <v>9401</v>
      </c>
      <c r="U2">
        <v>7958</v>
      </c>
      <c r="V2">
        <v>10665</v>
      </c>
      <c r="W2">
        <v>9790</v>
      </c>
      <c r="X2">
        <v>10412</v>
      </c>
      <c r="Y2">
        <v>10193</v>
      </c>
      <c r="Z2">
        <v>10173</v>
      </c>
      <c r="AA2">
        <v>9569</v>
      </c>
      <c r="AB2">
        <v>9157</v>
      </c>
      <c r="AC2">
        <v>11813</v>
      </c>
      <c r="AD2">
        <v>11665</v>
      </c>
      <c r="AE2">
        <v>7884</v>
      </c>
      <c r="AF2">
        <v>5651</v>
      </c>
      <c r="AG2">
        <v>5445</v>
      </c>
      <c r="AH2">
        <v>6101</v>
      </c>
      <c r="AI2">
        <v>6008</v>
      </c>
      <c r="AJ2">
        <v>4335</v>
      </c>
      <c r="AK2">
        <v>5056</v>
      </c>
      <c r="AL2">
        <v>6671</v>
      </c>
      <c r="AM2">
        <v>5269</v>
      </c>
      <c r="AN2">
        <v>4132</v>
      </c>
      <c r="AO2">
        <v>4146</v>
      </c>
      <c r="AP2">
        <v>4313</v>
      </c>
    </row>
    <row r="3" spans="1:43" x14ac:dyDescent="0.25">
      <c r="A3" s="6" t="s">
        <v>6987</v>
      </c>
      <c r="C3">
        <v>0.55069999999999997</v>
      </c>
      <c r="D3">
        <v>0.83</v>
      </c>
      <c r="E3">
        <v>0.52569999999999995</v>
      </c>
      <c r="F3">
        <v>0.41539999999999999</v>
      </c>
      <c r="G3">
        <v>6.6699999999999995E-2</v>
      </c>
      <c r="H3">
        <v>-0.23480000000000001</v>
      </c>
      <c r="I3">
        <v>-0.3387</v>
      </c>
      <c r="J3">
        <v>-4.19E-2</v>
      </c>
      <c r="K3">
        <v>0.47520000000000001</v>
      </c>
      <c r="L3">
        <v>0.1696</v>
      </c>
      <c r="M3">
        <v>0.51770000000000005</v>
      </c>
      <c r="N3">
        <v>0.2777</v>
      </c>
      <c r="O3">
        <v>-6.5199999999999994E-2</v>
      </c>
      <c r="P3">
        <v>0.53649999999999998</v>
      </c>
      <c r="Q3">
        <v>0.57940000000000003</v>
      </c>
      <c r="R3">
        <v>0.1265</v>
      </c>
      <c r="S3">
        <v>4.1799999999999997E-2</v>
      </c>
      <c r="T3">
        <v>-9.7100000000000006E-2</v>
      </c>
      <c r="U3">
        <v>-0.21929999999999999</v>
      </c>
      <c r="V3">
        <v>4.8300000000000003E-2</v>
      </c>
      <c r="W3">
        <v>2.3099999999999999E-2</v>
      </c>
      <c r="X3">
        <v>0.13700000000000001</v>
      </c>
      <c r="Y3">
        <v>-0.1371</v>
      </c>
      <c r="Z3">
        <v>-0.12790000000000001</v>
      </c>
      <c r="AA3">
        <v>0.2137</v>
      </c>
      <c r="AB3">
        <v>0.62039999999999995</v>
      </c>
      <c r="AC3">
        <v>1.1695</v>
      </c>
      <c r="AD3">
        <v>0.91200000000000003</v>
      </c>
      <c r="AE3">
        <v>0.31219999999999998</v>
      </c>
      <c r="AF3">
        <v>0.30349999999999999</v>
      </c>
      <c r="AG3">
        <v>7.6799999999999993E-2</v>
      </c>
      <c r="AH3">
        <v>-8.5500000000000007E-2</v>
      </c>
      <c r="AI3">
        <v>0.14030000000000001</v>
      </c>
      <c r="AJ3">
        <v>4.9299999999999997E-2</v>
      </c>
      <c r="AK3">
        <v>0.21959999999999999</v>
      </c>
      <c r="AL3">
        <v>0.54659999999999997</v>
      </c>
      <c r="AM3">
        <v>-0.18029999999999999</v>
      </c>
      <c r="AN3">
        <v>-0.49709999999999999</v>
      </c>
      <c r="AO3">
        <v>-0.48980000000000001</v>
      </c>
      <c r="AP3">
        <v>-0.31929999999999997</v>
      </c>
    </row>
    <row r="4" spans="1:43" x14ac:dyDescent="0.25">
      <c r="A4" s="6" t="s">
        <v>6988</v>
      </c>
      <c r="B4">
        <v>26107</v>
      </c>
      <c r="C4">
        <v>25035</v>
      </c>
      <c r="D4">
        <v>24494</v>
      </c>
      <c r="E4">
        <v>19896</v>
      </c>
      <c r="F4">
        <v>21385</v>
      </c>
      <c r="G4">
        <v>15653</v>
      </c>
      <c r="H4">
        <v>14440</v>
      </c>
      <c r="I4">
        <v>14063</v>
      </c>
      <c r="J4">
        <v>16114</v>
      </c>
      <c r="K4">
        <v>15593</v>
      </c>
      <c r="L4">
        <v>18175</v>
      </c>
      <c r="M4">
        <v>20437</v>
      </c>
      <c r="N4">
        <v>16760</v>
      </c>
      <c r="O4">
        <v>11015</v>
      </c>
      <c r="P4">
        <v>15958</v>
      </c>
      <c r="Q4">
        <v>14033</v>
      </c>
      <c r="R4">
        <v>13620</v>
      </c>
      <c r="S4">
        <v>11738</v>
      </c>
      <c r="T4">
        <v>10740</v>
      </c>
      <c r="U4">
        <v>9073</v>
      </c>
      <c r="V4">
        <v>11593</v>
      </c>
      <c r="W4">
        <v>10598</v>
      </c>
      <c r="X4">
        <v>11021</v>
      </c>
      <c r="Y4">
        <v>10579</v>
      </c>
      <c r="Z4">
        <v>10468</v>
      </c>
      <c r="AA4">
        <v>9846</v>
      </c>
      <c r="AB4">
        <v>9724</v>
      </c>
      <c r="AC4">
        <v>12291</v>
      </c>
      <c r="AD4">
        <v>12314</v>
      </c>
      <c r="AE4">
        <v>8737</v>
      </c>
      <c r="AF4">
        <v>6629</v>
      </c>
      <c r="AG4">
        <v>6416</v>
      </c>
      <c r="AH4">
        <v>7063</v>
      </c>
      <c r="AI4">
        <v>7060</v>
      </c>
      <c r="AJ4">
        <v>5440</v>
      </c>
      <c r="AK4">
        <v>6172</v>
      </c>
      <c r="AL4">
        <v>7654</v>
      </c>
      <c r="AM4">
        <v>5886</v>
      </c>
      <c r="AN4">
        <v>4887</v>
      </c>
      <c r="AO4">
        <v>4882</v>
      </c>
      <c r="AP4">
        <v>4969</v>
      </c>
    </row>
    <row r="5" spans="1:43" x14ac:dyDescent="0.25">
      <c r="A5" s="6" t="s">
        <v>6989</v>
      </c>
      <c r="B5">
        <v>9.69</v>
      </c>
      <c r="C5">
        <v>9.7899999999999991</v>
      </c>
      <c r="D5">
        <v>35.299999999999997</v>
      </c>
      <c r="E5">
        <v>33.42</v>
      </c>
      <c r="F5">
        <v>33.840000000000003</v>
      </c>
      <c r="G5">
        <v>28</v>
      </c>
      <c r="H5">
        <v>23.01</v>
      </c>
      <c r="I5">
        <v>18.95</v>
      </c>
      <c r="J5">
        <v>19.11</v>
      </c>
      <c r="K5">
        <v>20.73</v>
      </c>
      <c r="L5">
        <v>33.020000000000003</v>
      </c>
      <c r="M5">
        <v>29.9</v>
      </c>
      <c r="N5">
        <v>31.19</v>
      </c>
      <c r="O5">
        <v>23</v>
      </c>
      <c r="P5">
        <v>30.53</v>
      </c>
      <c r="Q5">
        <v>-49.84</v>
      </c>
      <c r="R5">
        <v>-38.53</v>
      </c>
      <c r="S5">
        <v>-30.48</v>
      </c>
      <c r="T5">
        <v>-28.78</v>
      </c>
      <c r="U5">
        <v>76.19</v>
      </c>
      <c r="V5">
        <v>66.709999999999994</v>
      </c>
      <c r="W5">
        <v>46.67</v>
      </c>
      <c r="X5">
        <v>43.24</v>
      </c>
      <c r="Y5">
        <v>38.33</v>
      </c>
      <c r="Z5">
        <v>41.89</v>
      </c>
      <c r="AA5">
        <v>46.23</v>
      </c>
      <c r="AB5">
        <v>57.66</v>
      </c>
      <c r="AC5">
        <v>146.5</v>
      </c>
      <c r="AD5">
        <v>358.52</v>
      </c>
      <c r="AE5">
        <v>333.67</v>
      </c>
      <c r="AF5">
        <v>229.89</v>
      </c>
      <c r="AG5">
        <v>289.05</v>
      </c>
      <c r="AH5">
        <v>2447.16</v>
      </c>
      <c r="AI5">
        <v>412.43</v>
      </c>
      <c r="AJ5">
        <v>52.25</v>
      </c>
      <c r="AK5">
        <v>-7.48</v>
      </c>
      <c r="AL5">
        <v>-11.38</v>
      </c>
      <c r="AM5">
        <v>-8.33</v>
      </c>
      <c r="AN5">
        <v>-6.02</v>
      </c>
      <c r="AO5">
        <v>26.38</v>
      </c>
      <c r="AP5">
        <v>22.87</v>
      </c>
    </row>
    <row r="6" spans="1:43" x14ac:dyDescent="0.25">
      <c r="A6" s="6" t="s">
        <v>6990</v>
      </c>
      <c r="B6">
        <v>4.1100000000000003</v>
      </c>
      <c r="C6">
        <v>3.93</v>
      </c>
      <c r="D6">
        <v>4.12</v>
      </c>
      <c r="E6">
        <v>3.63</v>
      </c>
      <c r="F6">
        <v>4.3</v>
      </c>
      <c r="G6">
        <v>3.53</v>
      </c>
      <c r="H6">
        <v>3.34</v>
      </c>
      <c r="I6">
        <v>3.28</v>
      </c>
      <c r="J6">
        <v>3.83</v>
      </c>
      <c r="K6">
        <v>4.12</v>
      </c>
      <c r="L6">
        <v>5.38</v>
      </c>
      <c r="M6">
        <v>6.44</v>
      </c>
      <c r="N6">
        <v>5.76</v>
      </c>
      <c r="O6">
        <v>3.62</v>
      </c>
      <c r="P6">
        <v>5.79</v>
      </c>
      <c r="Q6">
        <v>5.51</v>
      </c>
      <c r="R6">
        <v>5.68</v>
      </c>
      <c r="S6">
        <v>4.76</v>
      </c>
      <c r="T6">
        <v>4.29</v>
      </c>
      <c r="U6">
        <v>3.59</v>
      </c>
      <c r="V6">
        <v>4.68</v>
      </c>
      <c r="W6">
        <v>4.3099999999999996</v>
      </c>
      <c r="X6">
        <v>4.6399999999999997</v>
      </c>
      <c r="Y6">
        <v>4.68</v>
      </c>
      <c r="Z6">
        <v>4.6100000000000003</v>
      </c>
      <c r="AA6">
        <v>4.3600000000000003</v>
      </c>
      <c r="AB6">
        <v>4.28</v>
      </c>
      <c r="AC6">
        <v>5.57</v>
      </c>
      <c r="AD6">
        <v>5.78</v>
      </c>
      <c r="AE6">
        <v>3.96</v>
      </c>
      <c r="AF6">
        <v>2.85</v>
      </c>
      <c r="AG6">
        <v>2.72</v>
      </c>
      <c r="AH6">
        <v>3.11</v>
      </c>
      <c r="AI6">
        <v>3.18</v>
      </c>
      <c r="AJ6">
        <v>2.29</v>
      </c>
      <c r="AK6">
        <v>2.76</v>
      </c>
      <c r="AL6">
        <v>3.68</v>
      </c>
      <c r="AM6">
        <v>3.08</v>
      </c>
      <c r="AN6">
        <v>2.52</v>
      </c>
      <c r="AO6">
        <v>2.5099999999999998</v>
      </c>
      <c r="AP6">
        <v>2.48</v>
      </c>
    </row>
    <row r="7" spans="1:43" x14ac:dyDescent="0.25">
      <c r="A7" s="6" t="s">
        <v>6991</v>
      </c>
      <c r="B7">
        <v>1.23</v>
      </c>
      <c r="C7">
        <v>1.18</v>
      </c>
      <c r="D7">
        <v>1.46</v>
      </c>
      <c r="E7">
        <v>1.19</v>
      </c>
      <c r="F7">
        <v>1.28</v>
      </c>
      <c r="G7">
        <v>0.92</v>
      </c>
      <c r="H7">
        <v>2.15</v>
      </c>
      <c r="I7">
        <v>2.14</v>
      </c>
      <c r="J7">
        <v>2.5099999999999998</v>
      </c>
      <c r="K7">
        <v>2.4700000000000002</v>
      </c>
      <c r="L7">
        <v>2.97</v>
      </c>
      <c r="M7">
        <v>3.48</v>
      </c>
      <c r="N7">
        <v>2.93</v>
      </c>
      <c r="O7">
        <v>1.89</v>
      </c>
      <c r="P7">
        <v>2.83</v>
      </c>
      <c r="Q7">
        <v>2.63</v>
      </c>
      <c r="R7">
        <v>2.59</v>
      </c>
      <c r="S7">
        <v>2.23</v>
      </c>
      <c r="T7">
        <v>2.0699999999999998</v>
      </c>
      <c r="U7">
        <v>1.61</v>
      </c>
      <c r="V7">
        <v>2.16</v>
      </c>
      <c r="W7">
        <v>1.98</v>
      </c>
      <c r="X7">
        <v>2.11</v>
      </c>
      <c r="Y7">
        <v>2.0699999999999998</v>
      </c>
      <c r="Z7">
        <v>2.1</v>
      </c>
      <c r="AA7">
        <v>2</v>
      </c>
      <c r="AB7">
        <v>2.04</v>
      </c>
      <c r="AC7">
        <v>2.65</v>
      </c>
      <c r="AD7">
        <v>2.66</v>
      </c>
      <c r="AE7">
        <v>1.85</v>
      </c>
      <c r="AF7">
        <v>1.37</v>
      </c>
      <c r="AG7">
        <v>1.31</v>
      </c>
      <c r="AH7">
        <v>1.47</v>
      </c>
      <c r="AI7">
        <v>1.47</v>
      </c>
      <c r="AJ7">
        <v>1.07</v>
      </c>
      <c r="AK7">
        <v>1.27</v>
      </c>
      <c r="AL7">
        <v>1.56</v>
      </c>
      <c r="AM7">
        <v>1.7</v>
      </c>
      <c r="AN7">
        <v>1.52</v>
      </c>
      <c r="AO7">
        <v>1.2</v>
      </c>
      <c r="AP7">
        <v>1.26</v>
      </c>
    </row>
    <row r="8" spans="1:43" x14ac:dyDescent="0.25">
      <c r="A8" s="6" t="s">
        <v>6998</v>
      </c>
      <c r="B8">
        <v>0.13</v>
      </c>
      <c r="C8">
        <v>0.13</v>
      </c>
      <c r="D8">
        <v>0.09</v>
      </c>
      <c r="E8">
        <v>0.09</v>
      </c>
      <c r="F8">
        <v>0.1</v>
      </c>
      <c r="G8">
        <v>0.11</v>
      </c>
      <c r="H8">
        <v>0.28000000000000003</v>
      </c>
      <c r="I8">
        <v>0.28999999999999998</v>
      </c>
      <c r="J8">
        <v>0.28999999999999998</v>
      </c>
      <c r="K8">
        <v>0.3</v>
      </c>
      <c r="L8">
        <v>0.3</v>
      </c>
      <c r="M8">
        <v>0.31</v>
      </c>
      <c r="N8">
        <v>0.37</v>
      </c>
      <c r="O8">
        <v>0.56000000000000005</v>
      </c>
      <c r="P8">
        <v>0.36</v>
      </c>
      <c r="Q8">
        <v>0.38</v>
      </c>
      <c r="R8">
        <v>0.39</v>
      </c>
      <c r="S8">
        <v>0.4</v>
      </c>
      <c r="T8">
        <v>0.38</v>
      </c>
      <c r="U8">
        <v>0.35</v>
      </c>
      <c r="V8">
        <v>0.35</v>
      </c>
      <c r="W8">
        <v>0.28000000000000003</v>
      </c>
      <c r="X8">
        <v>0.28000000000000003</v>
      </c>
      <c r="Y8">
        <v>0.28000000000000003</v>
      </c>
      <c r="Z8">
        <v>0.28000000000000003</v>
      </c>
      <c r="AA8">
        <v>0.25</v>
      </c>
      <c r="AB8">
        <v>0.27</v>
      </c>
      <c r="AC8">
        <v>0.27</v>
      </c>
      <c r="AD8">
        <v>0.28000000000000003</v>
      </c>
      <c r="AE8">
        <v>0.26</v>
      </c>
      <c r="AF8">
        <v>0.28000000000000003</v>
      </c>
      <c r="AG8">
        <v>0.3</v>
      </c>
      <c r="AH8">
        <v>0.28999999999999998</v>
      </c>
      <c r="AI8">
        <v>0.31</v>
      </c>
      <c r="AJ8">
        <v>0.34</v>
      </c>
      <c r="AK8">
        <v>0.35</v>
      </c>
      <c r="AL8">
        <v>0.31</v>
      </c>
      <c r="AM8">
        <v>0.3</v>
      </c>
      <c r="AN8">
        <v>0.37</v>
      </c>
      <c r="AO8">
        <v>0.28000000000000003</v>
      </c>
      <c r="AP8">
        <v>0.25</v>
      </c>
    </row>
    <row r="9" spans="1:43" x14ac:dyDescent="0.25">
      <c r="A9" s="6" t="s">
        <v>3271</v>
      </c>
      <c r="B9">
        <v>0.75</v>
      </c>
      <c r="C9">
        <v>0.75</v>
      </c>
      <c r="D9">
        <v>0.7</v>
      </c>
      <c r="E9">
        <v>0.74</v>
      </c>
      <c r="F9">
        <v>1.03</v>
      </c>
      <c r="G9">
        <v>1.0900000000000001</v>
      </c>
      <c r="H9">
        <v>0.26</v>
      </c>
      <c r="I9">
        <v>0.28999999999999998</v>
      </c>
      <c r="J9">
        <v>0.42</v>
      </c>
      <c r="K9">
        <v>0.38</v>
      </c>
      <c r="L9">
        <v>0.81</v>
      </c>
      <c r="M9">
        <v>0.67</v>
      </c>
      <c r="N9">
        <v>1.26</v>
      </c>
      <c r="O9">
        <v>1.8</v>
      </c>
      <c r="P9">
        <v>0.43</v>
      </c>
      <c r="Q9">
        <v>0.44</v>
      </c>
      <c r="R9">
        <v>0.27</v>
      </c>
      <c r="S9">
        <v>0.86</v>
      </c>
      <c r="T9">
        <v>1.0900000000000001</v>
      </c>
      <c r="U9">
        <v>1.34</v>
      </c>
      <c r="V9">
        <v>2.19</v>
      </c>
      <c r="W9">
        <v>1.73</v>
      </c>
      <c r="X9">
        <v>2.33</v>
      </c>
      <c r="Y9">
        <v>2.25</v>
      </c>
      <c r="Z9">
        <v>3.13</v>
      </c>
      <c r="AA9">
        <v>2.2400000000000002</v>
      </c>
      <c r="AB9">
        <v>1.53</v>
      </c>
      <c r="AC9">
        <v>1.53</v>
      </c>
      <c r="AD9">
        <v>1.36</v>
      </c>
      <c r="AE9">
        <v>0.92</v>
      </c>
      <c r="AF9">
        <v>0.55000000000000004</v>
      </c>
      <c r="AG9">
        <v>0.8</v>
      </c>
      <c r="AH9">
        <v>0.98</v>
      </c>
      <c r="AI9">
        <v>0.94</v>
      </c>
      <c r="AJ9">
        <v>1.06</v>
      </c>
      <c r="AK9">
        <v>1.02</v>
      </c>
      <c r="AL9">
        <v>1.27</v>
      </c>
      <c r="AM9">
        <v>1.94</v>
      </c>
      <c r="AN9">
        <v>1.48</v>
      </c>
      <c r="AO9">
        <v>1.05</v>
      </c>
      <c r="AP9">
        <v>1.06</v>
      </c>
    </row>
    <row r="10" spans="1:43" x14ac:dyDescent="0.25">
      <c r="A10" s="6" t="s">
        <v>3270</v>
      </c>
      <c r="B10">
        <v>2.3199999999999998</v>
      </c>
      <c r="C10">
        <v>2.3199999999999998</v>
      </c>
      <c r="D10">
        <v>2.2999999999999998</v>
      </c>
      <c r="E10">
        <v>2.17</v>
      </c>
      <c r="F10">
        <v>2.58</v>
      </c>
      <c r="G10">
        <v>2.61</v>
      </c>
      <c r="H10">
        <v>1.71</v>
      </c>
      <c r="I10">
        <v>1.6</v>
      </c>
      <c r="J10">
        <v>1.81</v>
      </c>
      <c r="K10">
        <v>2.2999999999999998</v>
      </c>
      <c r="L10">
        <v>2.42</v>
      </c>
      <c r="M10">
        <v>2.37</v>
      </c>
      <c r="N10">
        <v>3.27</v>
      </c>
      <c r="O10">
        <v>2.76</v>
      </c>
      <c r="P10">
        <v>1.42</v>
      </c>
      <c r="Q10">
        <v>1.42</v>
      </c>
      <c r="R10">
        <v>1.29</v>
      </c>
      <c r="S10">
        <v>2.96</v>
      </c>
      <c r="T10">
        <v>2.97</v>
      </c>
      <c r="U10">
        <v>2.94</v>
      </c>
      <c r="V10">
        <v>4.0199999999999996</v>
      </c>
      <c r="W10">
        <v>3.63</v>
      </c>
      <c r="X10">
        <v>4.38</v>
      </c>
      <c r="Y10">
        <v>3.85</v>
      </c>
      <c r="Z10">
        <v>4.8499999999999996</v>
      </c>
      <c r="AA10">
        <v>3.55</v>
      </c>
      <c r="AB10">
        <v>2.9</v>
      </c>
      <c r="AC10">
        <v>2.81</v>
      </c>
      <c r="AD10">
        <v>2.88</v>
      </c>
      <c r="AE10">
        <v>3.33</v>
      </c>
      <c r="AF10">
        <v>2.66</v>
      </c>
      <c r="AG10">
        <v>2.96</v>
      </c>
      <c r="AH10">
        <v>2.81</v>
      </c>
      <c r="AI10">
        <v>2.73</v>
      </c>
      <c r="AJ10">
        <v>2.73</v>
      </c>
      <c r="AK10">
        <v>2.67</v>
      </c>
      <c r="AL10">
        <v>2.84</v>
      </c>
      <c r="AM10">
        <v>4.1900000000000004</v>
      </c>
      <c r="AN10">
        <v>3.79</v>
      </c>
      <c r="AO10">
        <v>3.09</v>
      </c>
      <c r="AP10">
        <v>2.93</v>
      </c>
    </row>
    <row r="11" spans="1:43" x14ac:dyDescent="0.25">
      <c r="A11" s="6" t="s">
        <v>7002</v>
      </c>
      <c r="B11">
        <v>35.47</v>
      </c>
      <c r="C11">
        <v>83.97</v>
      </c>
      <c r="D11">
        <v>14.91</v>
      </c>
      <c r="E11">
        <v>12.74</v>
      </c>
      <c r="F11">
        <v>21.79</v>
      </c>
      <c r="G11">
        <v>8.93</v>
      </c>
      <c r="H11">
        <v>8.94</v>
      </c>
      <c r="I11">
        <v>10.1</v>
      </c>
      <c r="J11">
        <v>13.6</v>
      </c>
      <c r="K11">
        <v>11.97</v>
      </c>
      <c r="L11">
        <v>15.04</v>
      </c>
      <c r="M11">
        <v>16.52</v>
      </c>
      <c r="N11">
        <v>5.7</v>
      </c>
      <c r="O11">
        <v>1.84</v>
      </c>
      <c r="P11">
        <v>20.170000000000002</v>
      </c>
      <c r="Q11">
        <v>6.42</v>
      </c>
      <c r="R11">
        <v>2.57</v>
      </c>
      <c r="S11">
        <v>3.04</v>
      </c>
      <c r="T11">
        <v>-14.16</v>
      </c>
      <c r="U11">
        <v>1.77</v>
      </c>
      <c r="V11">
        <v>2.6</v>
      </c>
      <c r="W11">
        <v>4.18</v>
      </c>
      <c r="X11">
        <v>4.1399999999999997</v>
      </c>
      <c r="Y11">
        <v>6.26</v>
      </c>
      <c r="Z11">
        <v>4.57</v>
      </c>
      <c r="AA11">
        <v>6.21</v>
      </c>
      <c r="AB11">
        <v>6.83</v>
      </c>
      <c r="AC11">
        <v>5.47</v>
      </c>
      <c r="AD11">
        <v>3.18</v>
      </c>
      <c r="AE11">
        <v>2.5299999999999998</v>
      </c>
      <c r="AF11">
        <v>2.06</v>
      </c>
      <c r="AG11">
        <v>0.28999999999999998</v>
      </c>
      <c r="AH11">
        <v>2.16</v>
      </c>
      <c r="AI11">
        <v>3.88</v>
      </c>
      <c r="AJ11">
        <v>1.1299999999999999</v>
      </c>
      <c r="AK11">
        <v>1.3</v>
      </c>
      <c r="AL11">
        <v>2.96</v>
      </c>
      <c r="AM11">
        <v>9.56</v>
      </c>
      <c r="AN11">
        <v>-56.31</v>
      </c>
      <c r="AO11">
        <v>6.55</v>
      </c>
      <c r="AP11">
        <v>-0.34</v>
      </c>
    </row>
    <row r="12" spans="1:43" x14ac:dyDescent="0.25">
      <c r="A12" s="6" t="s">
        <v>7015</v>
      </c>
      <c r="B12">
        <v>3.2500000000000001E-2</v>
      </c>
      <c r="C12">
        <v>8.0999999999999996E-3</v>
      </c>
      <c r="D12">
        <v>7.7000000000000002E-3</v>
      </c>
      <c r="E12">
        <v>9.4999999999999998E-3</v>
      </c>
      <c r="F12">
        <v>8.8000000000000005E-3</v>
      </c>
      <c r="G12">
        <v>1.03E-2</v>
      </c>
      <c r="H12">
        <v>6.6E-3</v>
      </c>
      <c r="I12">
        <v>6.7999999999999996E-3</v>
      </c>
      <c r="J12">
        <v>5.7999999999999996E-3</v>
      </c>
      <c r="K12">
        <v>6.1000000000000004E-3</v>
      </c>
      <c r="L12">
        <v>5.1000000000000004E-3</v>
      </c>
      <c r="M12">
        <v>2.5999999999999999E-3</v>
      </c>
      <c r="N12">
        <v>3.2000000000000002E-3</v>
      </c>
      <c r="O12">
        <v>5.0000000000000001E-3</v>
      </c>
      <c r="P12">
        <v>2.8999999999999998E-3</v>
      </c>
      <c r="Q12">
        <v>2.3999999999999998E-3</v>
      </c>
      <c r="R12">
        <v>2.5000000000000001E-3</v>
      </c>
      <c r="S12">
        <v>2.8999999999999998E-3</v>
      </c>
      <c r="T12">
        <v>2.7000000000000001E-3</v>
      </c>
      <c r="U12">
        <v>3.3E-3</v>
      </c>
      <c r="V12">
        <v>2.3999999999999998E-3</v>
      </c>
      <c r="W12">
        <v>2.5999999999999999E-3</v>
      </c>
      <c r="X12">
        <v>2.5000000000000001E-3</v>
      </c>
      <c r="Y12">
        <v>2.3E-3</v>
      </c>
      <c r="Z12">
        <v>2.3E-3</v>
      </c>
      <c r="AA12">
        <v>2.3999999999999998E-3</v>
      </c>
      <c r="AB12">
        <v>2.5000000000000001E-3</v>
      </c>
      <c r="AC12">
        <v>1.9E-3</v>
      </c>
      <c r="AD12">
        <v>1.5E-3</v>
      </c>
      <c r="AE12">
        <v>2.3E-3</v>
      </c>
      <c r="AF12">
        <v>3.0999999999999999E-3</v>
      </c>
      <c r="AG12">
        <v>3.2000000000000002E-3</v>
      </c>
      <c r="AH12">
        <v>2.8E-3</v>
      </c>
      <c r="AI12">
        <v>2.8999999999999998E-3</v>
      </c>
      <c r="AK12">
        <v>3.3E-3</v>
      </c>
      <c r="AL12">
        <v>2.2000000000000001E-3</v>
      </c>
      <c r="AM12">
        <v>2.5999999999999999E-3</v>
      </c>
      <c r="AN12">
        <v>9.1999999999999998E-3</v>
      </c>
      <c r="AO12">
        <v>9.1999999999999998E-3</v>
      </c>
      <c r="AP12">
        <v>8.0000000000000002E-3</v>
      </c>
    </row>
    <row r="13" spans="1:43" x14ac:dyDescent="0.25">
      <c r="A13" s="6" t="s">
        <v>7016</v>
      </c>
      <c r="B13">
        <v>0.314</v>
      </c>
      <c r="C13">
        <v>0.10299999999999999</v>
      </c>
      <c r="D13">
        <v>0.88900000000000001</v>
      </c>
      <c r="E13">
        <v>2.3530000000000002</v>
      </c>
      <c r="F13">
        <v>0.65600000000000003</v>
      </c>
      <c r="G13">
        <v>1.29</v>
      </c>
      <c r="H13">
        <v>0.83299999999999996</v>
      </c>
      <c r="I13">
        <v>0.71399999999999997</v>
      </c>
      <c r="J13">
        <v>0.432</v>
      </c>
      <c r="K13">
        <v>0.58299999999999996</v>
      </c>
      <c r="L13">
        <v>0.41199999999999998</v>
      </c>
      <c r="M13">
        <v>0.217</v>
      </c>
      <c r="N13">
        <v>0.45500000000000002</v>
      </c>
      <c r="O13">
        <v>-2.222</v>
      </c>
      <c r="P13">
        <v>0.125</v>
      </c>
      <c r="Q13">
        <v>0.39100000000000001</v>
      </c>
      <c r="R13">
        <v>1.042</v>
      </c>
      <c r="S13">
        <v>0.78100000000000003</v>
      </c>
      <c r="T13">
        <v>-6.5000000000000002E-2</v>
      </c>
      <c r="U13">
        <v>1.571</v>
      </c>
      <c r="V13">
        <v>5.5</v>
      </c>
      <c r="W13">
        <v>0.57899999999999996</v>
      </c>
      <c r="X13">
        <v>0.68799999999999994</v>
      </c>
      <c r="Y13">
        <v>0.32300000000000001</v>
      </c>
      <c r="Z13">
        <v>0.41699999999999998</v>
      </c>
      <c r="AA13">
        <v>0.30299999999999999</v>
      </c>
      <c r="AB13">
        <v>0.35699999999999998</v>
      </c>
      <c r="AC13">
        <v>0.45500000000000002</v>
      </c>
      <c r="AD13">
        <v>0.88900000000000001</v>
      </c>
      <c r="AE13">
        <v>0.61499999999999999</v>
      </c>
      <c r="AF13">
        <v>-1</v>
      </c>
      <c r="AG13">
        <v>8</v>
      </c>
      <c r="AH13">
        <v>1.6</v>
      </c>
      <c r="AI13">
        <v>0.61499999999999999</v>
      </c>
      <c r="AJ13">
        <v>0</v>
      </c>
      <c r="AK13">
        <v>-1.143</v>
      </c>
      <c r="AL13">
        <v>0.66700000000000004</v>
      </c>
      <c r="AM13">
        <v>0.14299999999999999</v>
      </c>
      <c r="AN13">
        <v>-4.9000000000000002E-2</v>
      </c>
      <c r="AO13">
        <v>0.51200000000000001</v>
      </c>
      <c r="AP13">
        <v>-1.571</v>
      </c>
    </row>
    <row r="14" spans="1:43" x14ac:dyDescent="0.25">
      <c r="A14" s="6" t="s">
        <v>7007</v>
      </c>
      <c r="B14">
        <v>-0.22009999999999999</v>
      </c>
      <c r="C14">
        <v>-0.22009999999999999</v>
      </c>
      <c r="D14">
        <v>-0.86060000000000003</v>
      </c>
      <c r="E14">
        <v>-0.86280000000000001</v>
      </c>
      <c r="F14">
        <v>-0.86629999999999996</v>
      </c>
      <c r="G14">
        <v>-0.57909999999999995</v>
      </c>
      <c r="H14">
        <v>-4.8999999999999998E-3</v>
      </c>
      <c r="I14">
        <v>-4.4000000000000003E-3</v>
      </c>
      <c r="J14">
        <v>-8.3000000000000001E-3</v>
      </c>
      <c r="K14">
        <v>-1.6500000000000001E-2</v>
      </c>
      <c r="L14">
        <v>-1.3100000000000001E-2</v>
      </c>
      <c r="M14">
        <v>-1.5599999999999999E-2</v>
      </c>
      <c r="N14">
        <v>-2.4199999999999999E-2</v>
      </c>
      <c r="O14">
        <v>-1.7000000000000001E-2</v>
      </c>
      <c r="P14">
        <v>-2.93E-2</v>
      </c>
      <c r="Q14">
        <v>-2.0400000000000001E-2</v>
      </c>
      <c r="R14">
        <v>-8.8000000000000005E-3</v>
      </c>
      <c r="S14">
        <v>-7.0000000000000001E-3</v>
      </c>
      <c r="T14">
        <v>-1E-4</v>
      </c>
      <c r="U14">
        <v>-6.4999999999999997E-3</v>
      </c>
      <c r="V14">
        <v>-6.1000000000000004E-3</v>
      </c>
      <c r="W14">
        <v>-2.2800000000000001E-2</v>
      </c>
      <c r="X14">
        <v>-2.9100000000000001E-2</v>
      </c>
      <c r="Y14">
        <v>-2.7E-2</v>
      </c>
      <c r="Z14">
        <v>-3.7100000000000001E-2</v>
      </c>
      <c r="AA14">
        <v>-3.3500000000000002E-2</v>
      </c>
      <c r="AB14">
        <v>-4.58E-2</v>
      </c>
      <c r="AC14">
        <v>-4.5699999999999998E-2</v>
      </c>
      <c r="AD14">
        <v>-3.9E-2</v>
      </c>
      <c r="AE14">
        <v>-2.8799999999999999E-2</v>
      </c>
      <c r="AF14">
        <v>-1.9699999999999999E-2</v>
      </c>
      <c r="AG14">
        <v>-3.8300000000000001E-2</v>
      </c>
      <c r="AH14">
        <v>-0.16250000000000001</v>
      </c>
      <c r="AI14">
        <v>-0.23630000000000001</v>
      </c>
      <c r="AJ14">
        <v>-0.22839999999999999</v>
      </c>
      <c r="AK14">
        <v>-0.2089</v>
      </c>
      <c r="AL14">
        <v>-0.1857</v>
      </c>
      <c r="AM14">
        <v>-1.0699999999999999E-2</v>
      </c>
      <c r="AN14">
        <v>-0.1085</v>
      </c>
      <c r="AO14">
        <v>-0.1052</v>
      </c>
      <c r="AP14">
        <v>8.4000000000000005E-2</v>
      </c>
    </row>
    <row r="15" spans="1:43" x14ac:dyDescent="0.25">
      <c r="A15" s="6" t="s">
        <v>7008</v>
      </c>
      <c r="B15">
        <v>-0.18759999999999999</v>
      </c>
      <c r="C15">
        <v>-0.21199999999999999</v>
      </c>
      <c r="D15">
        <v>-0.8528</v>
      </c>
      <c r="E15">
        <v>-0.85329999999999995</v>
      </c>
      <c r="F15">
        <v>-0.85750000000000004</v>
      </c>
      <c r="G15">
        <v>-0.56879999999999997</v>
      </c>
      <c r="H15">
        <v>1.6999999999999999E-3</v>
      </c>
      <c r="I15">
        <v>2.3999999999999998E-3</v>
      </c>
      <c r="J15">
        <v>-2.3999999999999998E-3</v>
      </c>
      <c r="K15">
        <v>-1.04E-2</v>
      </c>
      <c r="L15">
        <v>-8.0999999999999996E-3</v>
      </c>
      <c r="M15">
        <v>-1.3100000000000001E-2</v>
      </c>
      <c r="N15">
        <v>-2.1100000000000001E-2</v>
      </c>
      <c r="O15">
        <v>-1.1900000000000001E-2</v>
      </c>
      <c r="P15">
        <v>-2.64E-2</v>
      </c>
      <c r="Q15">
        <v>-1.7999999999999999E-2</v>
      </c>
      <c r="R15">
        <v>-6.3E-3</v>
      </c>
      <c r="S15">
        <v>-4.1000000000000003E-3</v>
      </c>
      <c r="T15">
        <v>2.5999999999999999E-3</v>
      </c>
      <c r="U15">
        <v>-3.3E-3</v>
      </c>
      <c r="V15">
        <v>-3.5999999999999999E-3</v>
      </c>
      <c r="W15">
        <v>-2.0199999999999999E-2</v>
      </c>
      <c r="X15">
        <v>-2.6599999999999999E-2</v>
      </c>
      <c r="Y15">
        <v>-2.47E-2</v>
      </c>
      <c r="Z15">
        <v>-3.4799999999999998E-2</v>
      </c>
      <c r="AA15">
        <v>-3.1099999999999999E-2</v>
      </c>
      <c r="AB15">
        <v>-4.3299999999999998E-2</v>
      </c>
      <c r="AC15">
        <v>-4.3700000000000003E-2</v>
      </c>
      <c r="AD15">
        <v>-3.7400000000000003E-2</v>
      </c>
      <c r="AE15">
        <v>-2.6599999999999999E-2</v>
      </c>
      <c r="AF15">
        <v>-1.67E-2</v>
      </c>
      <c r="AG15">
        <v>-3.5099999999999999E-2</v>
      </c>
      <c r="AH15">
        <v>-0.15970000000000001</v>
      </c>
      <c r="AI15">
        <v>-0.2334</v>
      </c>
      <c r="AJ15">
        <v>-0.22839999999999999</v>
      </c>
      <c r="AK15">
        <v>-0.2056</v>
      </c>
      <c r="AL15">
        <v>-0.1835</v>
      </c>
      <c r="AM15">
        <v>-8.0000000000000002E-3</v>
      </c>
      <c r="AN15">
        <v>-9.9199999999999997E-2</v>
      </c>
      <c r="AO15">
        <v>-9.6000000000000002E-2</v>
      </c>
      <c r="AP15">
        <v>9.1999999999999998E-2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B26A-903A-4818-AB41-33BB92239F2B}">
  <sheetPr>
    <tabColor rgb="FFFF0000"/>
  </sheetPr>
  <dimension ref="A1:L35"/>
  <sheetViews>
    <sheetView workbookViewId="0">
      <selection activeCell="A2" sqref="A2"/>
    </sheetView>
  </sheetViews>
  <sheetFormatPr baseColWidth="10" defaultRowHeight="15" x14ac:dyDescent="0.25"/>
  <cols>
    <col min="1" max="1" width="27" bestFit="1" customWidth="1"/>
    <col min="2" max="11" width="8" bestFit="1" customWidth="1"/>
    <col min="12" max="16" width="12.85546875" bestFit="1" customWidth="1"/>
    <col min="17" max="17" width="7.28515625" bestFit="1" customWidth="1"/>
    <col min="18" max="20" width="12.85546875" bestFit="1" customWidth="1"/>
    <col min="21" max="21" width="7.7109375" bestFit="1" customWidth="1"/>
    <col min="22" max="23" width="8" bestFit="1" customWidth="1"/>
    <col min="24" max="27" width="12.85546875" bestFit="1" customWidth="1"/>
    <col min="28" max="28" width="7.28515625" bestFit="1" customWidth="1"/>
    <col min="29" max="32" width="12.85546875" bestFit="1" customWidth="1"/>
  </cols>
  <sheetData>
    <row r="1" spans="1:12" x14ac:dyDescent="0.25">
      <c r="A1" t="s">
        <v>6929</v>
      </c>
      <c r="B1" t="s">
        <v>7017</v>
      </c>
      <c r="C1" t="s">
        <v>7018</v>
      </c>
      <c r="D1" t="s">
        <v>7019</v>
      </c>
      <c r="E1" t="s">
        <v>7020</v>
      </c>
      <c r="F1" t="s">
        <v>7021</v>
      </c>
      <c r="G1" t="s">
        <v>4407</v>
      </c>
      <c r="H1" t="s">
        <v>7022</v>
      </c>
      <c r="I1" t="s">
        <v>7023</v>
      </c>
      <c r="J1" t="s">
        <v>7024</v>
      </c>
      <c r="K1" t="s">
        <v>7025</v>
      </c>
      <c r="L1" t="s">
        <v>7055</v>
      </c>
    </row>
    <row r="2" spans="1:12" x14ac:dyDescent="0.25">
      <c r="A2" s="6" t="s">
        <v>6930</v>
      </c>
      <c r="B2">
        <v>5741.16</v>
      </c>
      <c r="C2">
        <v>3869.63</v>
      </c>
      <c r="D2">
        <v>3138.11</v>
      </c>
      <c r="E2">
        <v>2494.89</v>
      </c>
      <c r="F2">
        <v>2191.2199999999998</v>
      </c>
      <c r="G2">
        <v>2242.6</v>
      </c>
      <c r="H2">
        <v>2138.23</v>
      </c>
      <c r="I2">
        <v>1985.43</v>
      </c>
      <c r="J2">
        <v>1896.77</v>
      </c>
      <c r="K2">
        <v>1638.41</v>
      </c>
    </row>
    <row r="3" spans="1:12" x14ac:dyDescent="0.25">
      <c r="A3" s="6" t="s">
        <v>6931</v>
      </c>
      <c r="B3">
        <v>0.48359999999999997</v>
      </c>
      <c r="C3">
        <v>0.2331</v>
      </c>
      <c r="D3">
        <v>0.25779999999999997</v>
      </c>
      <c r="E3">
        <v>0.1386</v>
      </c>
      <c r="F3">
        <v>-2.29E-2</v>
      </c>
      <c r="G3">
        <v>4.8800000000000003E-2</v>
      </c>
      <c r="H3">
        <v>7.6999999999999999E-2</v>
      </c>
      <c r="I3">
        <v>4.6699999999999998E-2</v>
      </c>
      <c r="J3">
        <v>0.15770000000000001</v>
      </c>
      <c r="K3">
        <v>-0.14560000000000001</v>
      </c>
    </row>
    <row r="4" spans="1:12" x14ac:dyDescent="0.25">
      <c r="A4" s="6" t="s">
        <v>6932</v>
      </c>
      <c r="B4">
        <v>2643.32</v>
      </c>
      <c r="C4">
        <v>1773.12</v>
      </c>
      <c r="D4">
        <v>1424.15</v>
      </c>
      <c r="E4">
        <v>1247.71</v>
      </c>
      <c r="F4">
        <v>1160.3599999999999</v>
      </c>
      <c r="G4">
        <v>1057.8399999999999</v>
      </c>
      <c r="H4">
        <v>1031.8900000000001</v>
      </c>
      <c r="I4">
        <v>995.3</v>
      </c>
      <c r="J4">
        <v>1004.56</v>
      </c>
      <c r="K4">
        <v>866.08</v>
      </c>
    </row>
    <row r="5" spans="1:12" x14ac:dyDescent="0.25">
      <c r="A5" s="6" t="s">
        <v>4581</v>
      </c>
      <c r="B5">
        <v>3097.84</v>
      </c>
      <c r="C5">
        <v>2096.5</v>
      </c>
      <c r="D5">
        <v>1713.96</v>
      </c>
      <c r="E5">
        <v>1247.19</v>
      </c>
      <c r="F5">
        <v>1030.8699999999999</v>
      </c>
      <c r="G5">
        <v>1184.76</v>
      </c>
      <c r="H5">
        <v>1106.3399999999999</v>
      </c>
      <c r="I5">
        <v>990.14</v>
      </c>
      <c r="J5">
        <v>892.21</v>
      </c>
      <c r="K5">
        <v>772.32</v>
      </c>
    </row>
    <row r="6" spans="1:12" x14ac:dyDescent="0.25">
      <c r="A6" s="6" t="s">
        <v>6933</v>
      </c>
      <c r="B6">
        <v>220.86</v>
      </c>
      <c r="C6">
        <v>142</v>
      </c>
      <c r="D6">
        <v>116.29</v>
      </c>
      <c r="E6">
        <v>120.99</v>
      </c>
      <c r="F6">
        <v>124.87</v>
      </c>
      <c r="G6">
        <v>115.06</v>
      </c>
      <c r="H6">
        <v>102.78</v>
      </c>
      <c r="I6">
        <v>96.97</v>
      </c>
      <c r="J6">
        <v>118.77</v>
      </c>
      <c r="K6">
        <v>113.81</v>
      </c>
    </row>
    <row r="7" spans="1:12" x14ac:dyDescent="0.25">
      <c r="A7" s="6" t="s">
        <v>6934</v>
      </c>
      <c r="B7">
        <v>271.12</v>
      </c>
      <c r="C7">
        <v>152.51</v>
      </c>
      <c r="D7">
        <v>113.49</v>
      </c>
      <c r="E7">
        <v>104.78</v>
      </c>
      <c r="F7">
        <v>137.66999999999999</v>
      </c>
      <c r="G7">
        <v>141.44999999999999</v>
      </c>
      <c r="H7">
        <v>146.97999999999999</v>
      </c>
      <c r="I7">
        <v>110.35</v>
      </c>
      <c r="J7">
        <v>56</v>
      </c>
      <c r="K7">
        <v>44.24</v>
      </c>
    </row>
    <row r="8" spans="1:12" x14ac:dyDescent="0.25">
      <c r="A8" s="6" t="s">
        <v>16801</v>
      </c>
      <c r="B8">
        <v>1332.89</v>
      </c>
      <c r="C8">
        <v>760.45</v>
      </c>
      <c r="D8">
        <v>706.88</v>
      </c>
      <c r="E8">
        <v>203.04</v>
      </c>
      <c r="F8">
        <v>958.05</v>
      </c>
      <c r="G8">
        <v>509.96</v>
      </c>
      <c r="H8">
        <v>633.45000000000005</v>
      </c>
      <c r="I8">
        <v>622.64</v>
      </c>
      <c r="J8">
        <v>434.84</v>
      </c>
      <c r="K8">
        <v>1335.67</v>
      </c>
    </row>
    <row r="9" spans="1:12" x14ac:dyDescent="0.25">
      <c r="A9" s="6" t="s">
        <v>6935</v>
      </c>
      <c r="B9">
        <v>1824.87</v>
      </c>
      <c r="C9">
        <v>1054.96</v>
      </c>
      <c r="D9">
        <v>936.66</v>
      </c>
      <c r="E9">
        <v>428.81</v>
      </c>
      <c r="F9">
        <v>1220.5899999999999</v>
      </c>
      <c r="G9">
        <v>766.47</v>
      </c>
      <c r="H9">
        <v>883.21</v>
      </c>
      <c r="I9">
        <v>829.97</v>
      </c>
      <c r="J9">
        <v>609.61</v>
      </c>
      <c r="K9">
        <v>1493.72</v>
      </c>
    </row>
    <row r="10" spans="1:12" x14ac:dyDescent="0.25">
      <c r="A10" s="6" t="s">
        <v>6936</v>
      </c>
      <c r="B10">
        <v>1272.97</v>
      </c>
      <c r="C10">
        <v>1041.54</v>
      </c>
      <c r="D10">
        <v>777.31</v>
      </c>
      <c r="E10">
        <v>818.38</v>
      </c>
      <c r="F10">
        <v>-189.72</v>
      </c>
      <c r="G10">
        <v>418.29</v>
      </c>
      <c r="H10">
        <v>223.13</v>
      </c>
      <c r="I10">
        <v>160.16999999999999</v>
      </c>
      <c r="J10">
        <v>282.60000000000002</v>
      </c>
      <c r="K10">
        <v>-721.39</v>
      </c>
    </row>
    <row r="11" spans="1:12" x14ac:dyDescent="0.25">
      <c r="A11" s="6" t="s">
        <v>6937</v>
      </c>
      <c r="B11">
        <v>82.94</v>
      </c>
      <c r="C11">
        <v>92.04</v>
      </c>
      <c r="D11">
        <v>95.13</v>
      </c>
      <c r="E11">
        <v>105.08</v>
      </c>
      <c r="F11">
        <v>96.57</v>
      </c>
      <c r="G11">
        <v>78.930000000000007</v>
      </c>
      <c r="H11">
        <v>74.64</v>
      </c>
      <c r="I11">
        <v>75.23</v>
      </c>
      <c r="J11">
        <v>73.39</v>
      </c>
      <c r="K11">
        <v>62.46</v>
      </c>
    </row>
    <row r="12" spans="1:12" x14ac:dyDescent="0.25">
      <c r="A12" s="6" t="s">
        <v>7009</v>
      </c>
      <c r="B12">
        <v>74.61</v>
      </c>
      <c r="C12">
        <v>16.78</v>
      </c>
      <c r="D12">
        <v>-85.39</v>
      </c>
      <c r="E12">
        <v>-25.44</v>
      </c>
      <c r="F12">
        <v>-27.24</v>
      </c>
      <c r="G12">
        <v>7.0000000000000007E-2</v>
      </c>
      <c r="H12">
        <v>-119.97</v>
      </c>
      <c r="I12">
        <v>2.3199999999999998</v>
      </c>
      <c r="J12">
        <v>20.07</v>
      </c>
      <c r="K12">
        <v>34.44</v>
      </c>
    </row>
    <row r="13" spans="1:12" x14ac:dyDescent="0.25">
      <c r="A13" s="6" t="s">
        <v>4582</v>
      </c>
      <c r="B13">
        <v>1115.42</v>
      </c>
      <c r="C13">
        <v>932.72</v>
      </c>
      <c r="D13">
        <v>767.57</v>
      </c>
      <c r="E13">
        <v>738.74</v>
      </c>
      <c r="F13">
        <v>-259.05</v>
      </c>
      <c r="G13">
        <v>339.29</v>
      </c>
      <c r="H13">
        <v>268.45999999999998</v>
      </c>
      <c r="I13">
        <v>82.63</v>
      </c>
      <c r="J13">
        <v>189.14</v>
      </c>
      <c r="K13">
        <v>-818.29</v>
      </c>
    </row>
    <row r="14" spans="1:12" x14ac:dyDescent="0.25">
      <c r="A14" s="6" t="s">
        <v>6938</v>
      </c>
      <c r="B14">
        <v>445.17</v>
      </c>
      <c r="C14">
        <v>370.78</v>
      </c>
      <c r="D14">
        <v>255.96</v>
      </c>
      <c r="E14">
        <v>265.58</v>
      </c>
      <c r="F14">
        <v>67.650000000000006</v>
      </c>
      <c r="G14">
        <v>98.49</v>
      </c>
      <c r="H14">
        <v>109.64</v>
      </c>
      <c r="I14">
        <v>58.05</v>
      </c>
      <c r="J14">
        <v>106.17</v>
      </c>
      <c r="K14">
        <v>-131.58000000000001</v>
      </c>
    </row>
    <row r="15" spans="1:12" x14ac:dyDescent="0.25">
      <c r="A15" s="6" t="s">
        <v>6939</v>
      </c>
      <c r="B15">
        <v>670.25</v>
      </c>
      <c r="C15">
        <v>561.95000000000005</v>
      </c>
      <c r="D15">
        <v>511.61</v>
      </c>
      <c r="E15">
        <v>473.17</v>
      </c>
      <c r="F15">
        <v>-326.7</v>
      </c>
      <c r="G15">
        <v>240.8</v>
      </c>
      <c r="H15">
        <v>158.82</v>
      </c>
      <c r="I15">
        <v>24.58</v>
      </c>
      <c r="J15">
        <v>82.97</v>
      </c>
      <c r="K15">
        <v>-686.71</v>
      </c>
    </row>
    <row r="16" spans="1:12" x14ac:dyDescent="0.25">
      <c r="A16" s="6" t="s">
        <v>7010</v>
      </c>
      <c r="B16">
        <v>0.19270000000000001</v>
      </c>
      <c r="C16">
        <v>9.8400000000000001E-2</v>
      </c>
      <c r="D16">
        <v>8.1199999999999994E-2</v>
      </c>
      <c r="G16">
        <v>0.5161</v>
      </c>
      <c r="H16">
        <v>5.4607000000000001</v>
      </c>
      <c r="I16">
        <v>-0.70369999999999999</v>
      </c>
    </row>
    <row r="17" spans="1:11" x14ac:dyDescent="0.25">
      <c r="A17" s="6" t="s">
        <v>6940</v>
      </c>
      <c r="B17">
        <v>438</v>
      </c>
      <c r="C17">
        <v>244</v>
      </c>
      <c r="D17">
        <v>242</v>
      </c>
      <c r="E17">
        <v>237</v>
      </c>
      <c r="F17">
        <v>233</v>
      </c>
      <c r="G17">
        <v>230</v>
      </c>
      <c r="H17">
        <v>223</v>
      </c>
      <c r="I17">
        <v>216</v>
      </c>
      <c r="J17">
        <v>195</v>
      </c>
      <c r="K17">
        <v>173</v>
      </c>
    </row>
    <row r="18" spans="1:11" x14ac:dyDescent="0.25">
      <c r="A18" s="6" t="s">
        <v>6941</v>
      </c>
      <c r="B18">
        <v>439</v>
      </c>
      <c r="C18">
        <v>245</v>
      </c>
      <c r="D18">
        <v>243</v>
      </c>
      <c r="E18">
        <v>238</v>
      </c>
      <c r="F18">
        <v>233</v>
      </c>
      <c r="G18">
        <v>232</v>
      </c>
      <c r="H18">
        <v>226</v>
      </c>
      <c r="I18">
        <v>217</v>
      </c>
      <c r="J18">
        <v>196</v>
      </c>
      <c r="K18">
        <v>173</v>
      </c>
    </row>
    <row r="19" spans="1:11" x14ac:dyDescent="0.25">
      <c r="A19" s="6" t="s">
        <v>6942</v>
      </c>
      <c r="B19">
        <v>0.79190000000000005</v>
      </c>
      <c r="C19">
        <v>6.7999999999999996E-3</v>
      </c>
      <c r="D19">
        <v>2.0299999999999999E-2</v>
      </c>
      <c r="E19">
        <v>2.1299999999999999E-2</v>
      </c>
      <c r="F19">
        <v>3.3999999999999998E-3</v>
      </c>
      <c r="G19">
        <v>2.9700000000000001E-2</v>
      </c>
      <c r="H19">
        <v>3.9899999999999998E-2</v>
      </c>
      <c r="I19">
        <v>0.1065</v>
      </c>
      <c r="J19">
        <v>0.1348</v>
      </c>
      <c r="K19">
        <v>0.10390000000000001</v>
      </c>
    </row>
    <row r="20" spans="1:11" x14ac:dyDescent="0.25">
      <c r="A20" s="6" t="s">
        <v>6943</v>
      </c>
      <c r="B20">
        <v>1.53</v>
      </c>
      <c r="C20">
        <v>2.31</v>
      </c>
      <c r="D20">
        <v>2.12</v>
      </c>
      <c r="E20">
        <v>2</v>
      </c>
      <c r="F20">
        <v>-1.4</v>
      </c>
      <c r="G20">
        <v>1.05</v>
      </c>
      <c r="H20">
        <v>0.71</v>
      </c>
      <c r="I20">
        <v>0.11</v>
      </c>
      <c r="J20">
        <v>0.43</v>
      </c>
      <c r="K20">
        <v>-3.97</v>
      </c>
    </row>
    <row r="21" spans="1:11" x14ac:dyDescent="0.25">
      <c r="A21" s="6" t="s">
        <v>6944</v>
      </c>
      <c r="B21">
        <v>1.53</v>
      </c>
      <c r="C21">
        <v>2.2999999999999998</v>
      </c>
      <c r="D21">
        <v>2.1</v>
      </c>
      <c r="E21">
        <v>1.99</v>
      </c>
      <c r="F21">
        <v>-1.4</v>
      </c>
      <c r="G21">
        <v>1.04</v>
      </c>
      <c r="H21">
        <v>0.7</v>
      </c>
      <c r="I21">
        <v>0.11</v>
      </c>
      <c r="J21">
        <v>0.39</v>
      </c>
      <c r="K21">
        <v>-3.97</v>
      </c>
    </row>
    <row r="22" spans="1:11" x14ac:dyDescent="0.25">
      <c r="A22" s="6" t="s">
        <v>7011</v>
      </c>
      <c r="B22">
        <v>-0.33479999999999999</v>
      </c>
      <c r="C22">
        <v>9.5200000000000007E-2</v>
      </c>
      <c r="D22">
        <v>5.5300000000000002E-2</v>
      </c>
      <c r="G22">
        <v>0.48570000000000002</v>
      </c>
      <c r="H22">
        <v>5.3635999999999999</v>
      </c>
      <c r="I22">
        <v>-0.71789999999999998</v>
      </c>
    </row>
    <row r="23" spans="1:11" x14ac:dyDescent="0.25">
      <c r="A23" s="6" t="s">
        <v>6945</v>
      </c>
      <c r="B23">
        <v>1.28</v>
      </c>
      <c r="C23">
        <v>1.85</v>
      </c>
      <c r="D23">
        <v>1.8</v>
      </c>
      <c r="E23">
        <v>0.01</v>
      </c>
      <c r="F23">
        <v>-1.92</v>
      </c>
      <c r="G23">
        <v>-0.46</v>
      </c>
      <c r="H23">
        <v>1.18</v>
      </c>
      <c r="I23">
        <v>0.77</v>
      </c>
      <c r="J23">
        <v>0.99</v>
      </c>
      <c r="K23">
        <v>-0.81</v>
      </c>
    </row>
    <row r="24" spans="1:11" x14ac:dyDescent="0.25">
      <c r="A24" s="6" t="s">
        <v>7012</v>
      </c>
      <c r="B24">
        <v>1.6</v>
      </c>
      <c r="C24">
        <v>1.4</v>
      </c>
      <c r="D24">
        <v>0.95</v>
      </c>
      <c r="E24">
        <v>0.55000000000000004</v>
      </c>
      <c r="F24">
        <v>0.44</v>
      </c>
      <c r="G24">
        <v>0.41</v>
      </c>
      <c r="H24">
        <v>0.36</v>
      </c>
      <c r="I24">
        <v>0.32</v>
      </c>
      <c r="J24">
        <v>0.24</v>
      </c>
      <c r="K24">
        <v>0.88</v>
      </c>
    </row>
    <row r="25" spans="1:11" x14ac:dyDescent="0.25">
      <c r="A25" s="6" t="s">
        <v>7013</v>
      </c>
      <c r="B25">
        <v>0.1429</v>
      </c>
      <c r="C25">
        <v>0.47370000000000001</v>
      </c>
      <c r="D25">
        <v>0.72729999999999995</v>
      </c>
      <c r="E25">
        <v>0.25</v>
      </c>
      <c r="F25">
        <v>7.3200000000000001E-2</v>
      </c>
      <c r="G25">
        <v>0.1389</v>
      </c>
      <c r="H25">
        <v>0.125</v>
      </c>
      <c r="I25">
        <v>0.33329999999999999</v>
      </c>
      <c r="J25">
        <v>-0.72729999999999995</v>
      </c>
      <c r="K25">
        <v>9.8599999999999993E-2</v>
      </c>
    </row>
    <row r="26" spans="1:11" x14ac:dyDescent="0.25">
      <c r="A26" s="6" t="s">
        <v>6946</v>
      </c>
      <c r="B26">
        <v>0.53959999999999997</v>
      </c>
      <c r="C26">
        <v>0.54179999999999995</v>
      </c>
      <c r="D26">
        <v>0.54620000000000002</v>
      </c>
      <c r="E26">
        <v>0.49990000000000001</v>
      </c>
      <c r="F26">
        <v>0.47049999999999997</v>
      </c>
      <c r="G26">
        <v>0.52829999999999999</v>
      </c>
      <c r="H26">
        <v>0.51739999999999997</v>
      </c>
      <c r="I26">
        <v>0.49869999999999998</v>
      </c>
      <c r="J26">
        <v>0.47039999999999998</v>
      </c>
      <c r="K26">
        <v>0.47139999999999999</v>
      </c>
    </row>
    <row r="27" spans="1:11" x14ac:dyDescent="0.25">
      <c r="A27" s="6" t="s">
        <v>6947</v>
      </c>
      <c r="B27">
        <v>0.22170000000000001</v>
      </c>
      <c r="C27">
        <v>0.26919999999999999</v>
      </c>
      <c r="D27">
        <v>0.2477</v>
      </c>
      <c r="E27">
        <v>0.32800000000000001</v>
      </c>
      <c r="F27">
        <v>-8.6599999999999996E-2</v>
      </c>
      <c r="G27">
        <v>0.1865</v>
      </c>
      <c r="H27">
        <v>0.10440000000000001</v>
      </c>
      <c r="I27">
        <v>8.0699999999999994E-2</v>
      </c>
      <c r="J27">
        <v>0.14899999999999999</v>
      </c>
      <c r="K27">
        <v>-0.44030000000000002</v>
      </c>
    </row>
    <row r="28" spans="1:11" x14ac:dyDescent="0.25">
      <c r="A28" s="6" t="s">
        <v>6948</v>
      </c>
      <c r="B28">
        <v>0.1167</v>
      </c>
      <c r="C28">
        <v>0.1452</v>
      </c>
      <c r="D28">
        <v>0.16300000000000001</v>
      </c>
      <c r="E28">
        <v>0.18970000000000001</v>
      </c>
      <c r="F28">
        <v>-0.14910000000000001</v>
      </c>
      <c r="G28">
        <v>0.1074</v>
      </c>
      <c r="H28">
        <v>7.4300000000000005E-2</v>
      </c>
      <c r="I28">
        <v>1.24E-2</v>
      </c>
      <c r="J28">
        <v>4.3700000000000003E-2</v>
      </c>
      <c r="K28">
        <v>-0.41909999999999997</v>
      </c>
    </row>
    <row r="29" spans="1:11" x14ac:dyDescent="0.25">
      <c r="A29" s="6" t="s">
        <v>6949</v>
      </c>
      <c r="B29">
        <v>9.74E-2</v>
      </c>
      <c r="C29">
        <v>0.1166</v>
      </c>
      <c r="D29">
        <v>0.13819999999999999</v>
      </c>
      <c r="E29">
        <v>1.1000000000000001E-3</v>
      </c>
      <c r="F29">
        <v>-0.20449999999999999</v>
      </c>
      <c r="G29">
        <v>-4.7500000000000001E-2</v>
      </c>
      <c r="H29">
        <v>0.12280000000000001</v>
      </c>
      <c r="I29">
        <v>8.3900000000000002E-2</v>
      </c>
      <c r="J29">
        <v>0.1017</v>
      </c>
      <c r="K29">
        <v>-8.5099999999999995E-2</v>
      </c>
    </row>
    <row r="30" spans="1:11" x14ac:dyDescent="0.25">
      <c r="A30" s="6" t="s">
        <v>6950</v>
      </c>
      <c r="B30">
        <v>0.39910000000000001</v>
      </c>
      <c r="C30">
        <v>0.39750000000000002</v>
      </c>
      <c r="D30">
        <v>0.33350000000000002</v>
      </c>
      <c r="E30">
        <v>0.35949999999999999</v>
      </c>
      <c r="G30">
        <v>0.2903</v>
      </c>
      <c r="H30">
        <v>0.40839999999999999</v>
      </c>
      <c r="I30">
        <v>0.70250000000000001</v>
      </c>
      <c r="J30">
        <v>0.56130000000000002</v>
      </c>
    </row>
    <row r="31" spans="1:11" x14ac:dyDescent="0.25">
      <c r="A31" s="6" t="s">
        <v>6951</v>
      </c>
      <c r="B31">
        <v>2293.0500000000002</v>
      </c>
      <c r="C31">
        <v>1762.89</v>
      </c>
      <c r="D31">
        <v>1493.8</v>
      </c>
      <c r="E31">
        <v>1389.88</v>
      </c>
      <c r="F31">
        <v>391.45</v>
      </c>
      <c r="G31">
        <v>926.96</v>
      </c>
      <c r="H31">
        <v>956.26</v>
      </c>
      <c r="I31">
        <v>766.47</v>
      </c>
      <c r="J31">
        <v>696.16</v>
      </c>
      <c r="K31">
        <v>-441.94</v>
      </c>
    </row>
    <row r="32" spans="1:11" x14ac:dyDescent="0.25">
      <c r="A32" s="6" t="s">
        <v>6952</v>
      </c>
      <c r="B32">
        <v>0.39939999999999998</v>
      </c>
      <c r="C32">
        <v>0.4556</v>
      </c>
      <c r="D32">
        <v>0.47599999999999998</v>
      </c>
      <c r="E32">
        <v>0.55710000000000004</v>
      </c>
      <c r="F32">
        <v>0.17860000000000001</v>
      </c>
      <c r="G32">
        <v>0.4133</v>
      </c>
      <c r="H32">
        <v>0.44719999999999999</v>
      </c>
      <c r="I32">
        <v>0.38600000000000001</v>
      </c>
      <c r="J32">
        <v>0.36699999999999999</v>
      </c>
      <c r="K32">
        <v>-0.2697</v>
      </c>
    </row>
    <row r="33" spans="1:11" x14ac:dyDescent="0.25">
      <c r="A33" s="6" t="s">
        <v>6953</v>
      </c>
      <c r="B33">
        <v>1094.69</v>
      </c>
      <c r="C33">
        <v>738.13</v>
      </c>
      <c r="D33">
        <v>631.1</v>
      </c>
      <c r="E33">
        <v>546.05999999999995</v>
      </c>
      <c r="F33">
        <v>553.92999999999995</v>
      </c>
      <c r="G33">
        <v>508.74</v>
      </c>
      <c r="H33">
        <v>613.16</v>
      </c>
      <c r="I33">
        <v>608.61</v>
      </c>
      <c r="J33">
        <v>433.63</v>
      </c>
      <c r="K33">
        <v>313.89</v>
      </c>
    </row>
    <row r="34" spans="1:11" x14ac:dyDescent="0.25">
      <c r="A34" s="6" t="s">
        <v>6954</v>
      </c>
      <c r="B34">
        <v>1198.3599999999999</v>
      </c>
      <c r="C34">
        <v>1024.77</v>
      </c>
      <c r="D34">
        <v>862.7</v>
      </c>
      <c r="E34">
        <v>843.82</v>
      </c>
      <c r="F34">
        <v>-162.49</v>
      </c>
      <c r="G34">
        <v>418.22</v>
      </c>
      <c r="H34">
        <v>343.1</v>
      </c>
      <c r="I34">
        <v>157.86000000000001</v>
      </c>
      <c r="J34">
        <v>262.52999999999997</v>
      </c>
      <c r="K34">
        <v>-755.83</v>
      </c>
    </row>
    <row r="35" spans="1:11" x14ac:dyDescent="0.25">
      <c r="A35" s="6" t="s">
        <v>6955</v>
      </c>
      <c r="B35">
        <v>0.2087</v>
      </c>
      <c r="C35">
        <v>0.26479999999999998</v>
      </c>
      <c r="D35">
        <v>0.27489999999999998</v>
      </c>
      <c r="E35">
        <v>0.3382</v>
      </c>
      <c r="F35">
        <v>-7.4200000000000002E-2</v>
      </c>
      <c r="G35">
        <v>0.1865</v>
      </c>
      <c r="H35">
        <v>0.1605</v>
      </c>
      <c r="I35">
        <v>7.9500000000000001E-2</v>
      </c>
      <c r="J35">
        <v>0.1384</v>
      </c>
      <c r="K35">
        <v>-0.46129999999999999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5EEF-B6E1-441A-B3D3-711C2CB614B5}">
  <sheetPr>
    <tabColor rgb="FFFF0000"/>
  </sheetPr>
  <dimension ref="A1:L33"/>
  <sheetViews>
    <sheetView workbookViewId="0">
      <selection activeCell="B34" sqref="B34"/>
    </sheetView>
  </sheetViews>
  <sheetFormatPr baseColWidth="10" defaultRowHeight="15" x14ac:dyDescent="0.25"/>
  <cols>
    <col min="1" max="1" width="26.7109375" bestFit="1" customWidth="1"/>
    <col min="2" max="3" width="9" bestFit="1" customWidth="1"/>
    <col min="4" max="6" width="8.7109375" bestFit="1" customWidth="1"/>
    <col min="7" max="9" width="8" bestFit="1" customWidth="1"/>
    <col min="10" max="10" width="8.7109375" bestFit="1" customWidth="1"/>
    <col min="11" max="11" width="8" bestFit="1" customWidth="1"/>
    <col min="12" max="19" width="12.85546875" bestFit="1" customWidth="1"/>
    <col min="20" max="22" width="9" bestFit="1" customWidth="1"/>
    <col min="23" max="30" width="12.85546875" bestFit="1" customWidth="1"/>
  </cols>
  <sheetData>
    <row r="1" spans="1:12" x14ac:dyDescent="0.25">
      <c r="A1" t="s">
        <v>6929</v>
      </c>
      <c r="B1" t="s">
        <v>7017</v>
      </c>
      <c r="C1" t="s">
        <v>7018</v>
      </c>
      <c r="D1" t="s">
        <v>7019</v>
      </c>
      <c r="E1" t="s">
        <v>7020</v>
      </c>
      <c r="F1" t="s">
        <v>7021</v>
      </c>
      <c r="G1" t="s">
        <v>4407</v>
      </c>
      <c r="H1" t="s">
        <v>7022</v>
      </c>
      <c r="I1" t="s">
        <v>7023</v>
      </c>
      <c r="J1" t="s">
        <v>7024</v>
      </c>
      <c r="K1" t="s">
        <v>7025</v>
      </c>
      <c r="L1" t="s">
        <v>7054</v>
      </c>
    </row>
    <row r="2" spans="1:12" x14ac:dyDescent="0.25">
      <c r="A2" s="6" t="s">
        <v>4569</v>
      </c>
      <c r="B2">
        <v>658.63</v>
      </c>
      <c r="C2">
        <v>185.79</v>
      </c>
      <c r="D2">
        <v>402.53</v>
      </c>
      <c r="E2">
        <v>321.89999999999998</v>
      </c>
      <c r="F2">
        <v>301.83</v>
      </c>
      <c r="G2">
        <v>632.98</v>
      </c>
      <c r="H2">
        <v>541.14</v>
      </c>
      <c r="I2">
        <v>125.58</v>
      </c>
      <c r="J2">
        <v>231.56</v>
      </c>
      <c r="K2">
        <v>167.82</v>
      </c>
    </row>
    <row r="3" spans="1:12" x14ac:dyDescent="0.25">
      <c r="A3" s="6" t="s">
        <v>6956</v>
      </c>
      <c r="B3">
        <v>0</v>
      </c>
      <c r="C3">
        <v>0</v>
      </c>
      <c r="D3">
        <v>3.94</v>
      </c>
      <c r="E3">
        <v>6.01</v>
      </c>
      <c r="F3">
        <v>82.61</v>
      </c>
      <c r="G3">
        <v>133.69</v>
      </c>
      <c r="H3">
        <v>100.73</v>
      </c>
      <c r="I3">
        <v>39.31</v>
      </c>
      <c r="J3">
        <v>61.09</v>
      </c>
      <c r="K3">
        <v>76.8</v>
      </c>
    </row>
    <row r="4" spans="1:12" x14ac:dyDescent="0.25">
      <c r="A4" s="6" t="s">
        <v>6957</v>
      </c>
      <c r="B4">
        <v>658.63</v>
      </c>
      <c r="C4">
        <v>185.79</v>
      </c>
      <c r="D4">
        <v>406.46</v>
      </c>
      <c r="E4">
        <v>327.9</v>
      </c>
      <c r="F4">
        <v>384.44</v>
      </c>
      <c r="G4">
        <v>766.67</v>
      </c>
      <c r="H4">
        <v>641.87</v>
      </c>
      <c r="I4">
        <v>164.88</v>
      </c>
      <c r="J4">
        <v>292.64999999999998</v>
      </c>
      <c r="K4">
        <v>244.62</v>
      </c>
    </row>
    <row r="5" spans="1:12" x14ac:dyDescent="0.25">
      <c r="A5" s="6" t="s">
        <v>6958</v>
      </c>
      <c r="B5">
        <v>2.5451000000000001</v>
      </c>
      <c r="C5">
        <v>-0.54290000000000005</v>
      </c>
      <c r="D5">
        <v>0.23960000000000001</v>
      </c>
      <c r="E5">
        <v>-0.14710000000000001</v>
      </c>
      <c r="F5">
        <v>-0.49859999999999999</v>
      </c>
      <c r="G5">
        <v>0.19439999999999999</v>
      </c>
      <c r="H5">
        <v>2.8929</v>
      </c>
      <c r="I5">
        <v>-0.43659999999999999</v>
      </c>
      <c r="J5">
        <v>0.1963</v>
      </c>
      <c r="K5">
        <v>-0.35070000000000001</v>
      </c>
    </row>
    <row r="6" spans="1:12" x14ac:dyDescent="0.25">
      <c r="A6" s="6" t="s">
        <v>4570</v>
      </c>
      <c r="B6">
        <v>8.58</v>
      </c>
      <c r="C6">
        <v>13.55</v>
      </c>
      <c r="D6">
        <v>11.87</v>
      </c>
      <c r="E6">
        <v>8.32</v>
      </c>
      <c r="F6">
        <v>10.06</v>
      </c>
      <c r="G6">
        <v>12</v>
      </c>
      <c r="H6">
        <v>8.19</v>
      </c>
      <c r="I6">
        <v>7.71</v>
      </c>
      <c r="J6">
        <v>59.72</v>
      </c>
      <c r="K6">
        <v>67.3</v>
      </c>
    </row>
    <row r="7" spans="1:12" x14ac:dyDescent="0.25">
      <c r="A7" s="6" t="s">
        <v>7014</v>
      </c>
      <c r="B7">
        <v>1209.08</v>
      </c>
      <c r="C7">
        <v>878.94</v>
      </c>
      <c r="D7">
        <v>630.47</v>
      </c>
      <c r="E7">
        <v>580.07000000000005</v>
      </c>
      <c r="F7">
        <v>494.15</v>
      </c>
      <c r="G7">
        <v>500.98</v>
      </c>
      <c r="H7">
        <v>443.71</v>
      </c>
      <c r="I7">
        <v>461.98</v>
      </c>
      <c r="J7">
        <v>446.66</v>
      </c>
      <c r="K7">
        <v>345.08</v>
      </c>
    </row>
    <row r="8" spans="1:12" x14ac:dyDescent="0.25">
      <c r="A8" s="6" t="s">
        <v>4571</v>
      </c>
      <c r="B8">
        <v>303.77999999999997</v>
      </c>
      <c r="C8">
        <v>224.11</v>
      </c>
      <c r="D8">
        <v>198.38</v>
      </c>
      <c r="E8">
        <v>186.03</v>
      </c>
      <c r="F8">
        <v>183.81</v>
      </c>
      <c r="G8">
        <v>181.89</v>
      </c>
      <c r="H8">
        <v>136.41</v>
      </c>
      <c r="I8">
        <v>194.85</v>
      </c>
      <c r="J8">
        <v>109.04</v>
      </c>
      <c r="K8">
        <v>141.26</v>
      </c>
    </row>
    <row r="9" spans="1:12" x14ac:dyDescent="0.25">
      <c r="A9" s="6" t="s">
        <v>4572</v>
      </c>
      <c r="B9">
        <v>2180.06</v>
      </c>
      <c r="C9">
        <v>1302.3900000000001</v>
      </c>
      <c r="D9">
        <v>1247.19</v>
      </c>
      <c r="E9">
        <v>1102.32</v>
      </c>
      <c r="F9">
        <v>1072.45</v>
      </c>
      <c r="G9">
        <v>1461.53</v>
      </c>
      <c r="H9">
        <v>1230.18</v>
      </c>
      <c r="I9">
        <v>829.43</v>
      </c>
      <c r="J9">
        <v>908.06</v>
      </c>
      <c r="K9">
        <v>798.27</v>
      </c>
    </row>
    <row r="10" spans="1:12" x14ac:dyDescent="0.25">
      <c r="A10" s="6" t="s">
        <v>6959</v>
      </c>
      <c r="B10">
        <v>18459.400000000001</v>
      </c>
      <c r="C10">
        <v>7675.6</v>
      </c>
      <c r="D10">
        <v>7325.42</v>
      </c>
      <c r="E10">
        <v>7003.67</v>
      </c>
      <c r="F10">
        <v>6234.3</v>
      </c>
      <c r="G10">
        <v>5626.55</v>
      </c>
      <c r="H10">
        <v>5106.04</v>
      </c>
      <c r="I10">
        <v>5088.97</v>
      </c>
      <c r="J10">
        <v>5155.87</v>
      </c>
      <c r="K10">
        <v>3694.46</v>
      </c>
    </row>
    <row r="11" spans="1:12" x14ac:dyDescent="0.25">
      <c r="A11" s="6" t="s">
        <v>7046</v>
      </c>
      <c r="B11">
        <v>332.74</v>
      </c>
      <c r="C11">
        <v>343.51</v>
      </c>
      <c r="D11">
        <v>375.1</v>
      </c>
      <c r="E11">
        <v>91.24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2" x14ac:dyDescent="0.25">
      <c r="A12" s="6" t="s">
        <v>7049</v>
      </c>
      <c r="B12">
        <v>2044.12</v>
      </c>
      <c r="C12">
        <v>407.79</v>
      </c>
      <c r="D12">
        <v>407.79</v>
      </c>
      <c r="E12">
        <v>407.79</v>
      </c>
      <c r="F12">
        <v>407.79</v>
      </c>
      <c r="G12">
        <v>696.81</v>
      </c>
      <c r="H12">
        <v>696.81</v>
      </c>
      <c r="I12">
        <v>696.81</v>
      </c>
      <c r="J12">
        <v>696.81</v>
      </c>
      <c r="K12">
        <v>39.020000000000003</v>
      </c>
    </row>
    <row r="13" spans="1:12" x14ac:dyDescent="0.25">
      <c r="A13" s="6" t="s">
        <v>6960</v>
      </c>
      <c r="B13">
        <v>478.48</v>
      </c>
      <c r="C13">
        <v>486.81</v>
      </c>
      <c r="D13">
        <v>259.25</v>
      </c>
      <c r="E13">
        <v>184.87</v>
      </c>
      <c r="F13">
        <v>138.30000000000001</v>
      </c>
      <c r="G13">
        <v>80.709999999999994</v>
      </c>
      <c r="H13">
        <v>74.930000000000007</v>
      </c>
      <c r="I13">
        <v>67.98</v>
      </c>
      <c r="J13">
        <v>48.52</v>
      </c>
      <c r="K13">
        <v>48.33</v>
      </c>
    </row>
    <row r="14" spans="1:12" x14ac:dyDescent="0.25">
      <c r="A14" s="6" t="s">
        <v>6961</v>
      </c>
      <c r="B14">
        <v>21314.75</v>
      </c>
      <c r="C14">
        <v>8913.7000000000007</v>
      </c>
      <c r="D14">
        <v>8367.57</v>
      </c>
      <c r="E14">
        <v>7687.56</v>
      </c>
      <c r="F14">
        <v>6780.39</v>
      </c>
      <c r="G14">
        <v>6404.07</v>
      </c>
      <c r="H14">
        <v>5877.77</v>
      </c>
      <c r="I14">
        <v>5853.76</v>
      </c>
      <c r="J14">
        <v>5901.2</v>
      </c>
      <c r="K14">
        <v>3781.81</v>
      </c>
    </row>
    <row r="15" spans="1:12" x14ac:dyDescent="0.25">
      <c r="A15" s="6" t="s">
        <v>4573</v>
      </c>
      <c r="B15">
        <v>23494.81</v>
      </c>
      <c r="C15">
        <v>10216.09</v>
      </c>
      <c r="D15">
        <v>9614.76</v>
      </c>
      <c r="E15">
        <v>8789.89</v>
      </c>
      <c r="F15">
        <v>7852.84</v>
      </c>
      <c r="G15">
        <v>7865.6</v>
      </c>
      <c r="H15">
        <v>7107.95</v>
      </c>
      <c r="I15">
        <v>6683.18</v>
      </c>
      <c r="J15">
        <v>6809.26</v>
      </c>
      <c r="K15">
        <v>4580.08</v>
      </c>
    </row>
    <row r="16" spans="1:12" x14ac:dyDescent="0.25">
      <c r="A16" s="6" t="s">
        <v>4574</v>
      </c>
      <c r="B16">
        <v>672.5</v>
      </c>
      <c r="C16">
        <v>414.67</v>
      </c>
      <c r="D16">
        <v>363.8</v>
      </c>
      <c r="E16">
        <v>345.57</v>
      </c>
      <c r="F16">
        <v>310.60000000000002</v>
      </c>
      <c r="G16">
        <v>290.72000000000003</v>
      </c>
      <c r="H16">
        <v>242.81</v>
      </c>
      <c r="I16">
        <v>258.31</v>
      </c>
      <c r="J16">
        <v>223.72</v>
      </c>
      <c r="K16">
        <v>187.18</v>
      </c>
    </row>
    <row r="17" spans="1:11" x14ac:dyDescent="0.25">
      <c r="A17" s="6" t="s">
        <v>6962</v>
      </c>
      <c r="B17">
        <v>136.47</v>
      </c>
      <c r="C17">
        <v>257.99</v>
      </c>
      <c r="D17">
        <v>20.85</v>
      </c>
      <c r="E17">
        <v>374.69</v>
      </c>
      <c r="F17">
        <v>1.91</v>
      </c>
      <c r="G17">
        <v>3.41</v>
      </c>
      <c r="H17">
        <v>135.43</v>
      </c>
      <c r="I17">
        <v>24.04</v>
      </c>
      <c r="J17">
        <v>74.319999999999993</v>
      </c>
      <c r="K17">
        <v>12.04</v>
      </c>
    </row>
    <row r="18" spans="1:11" x14ac:dyDescent="0.25">
      <c r="A18" s="6" t="s">
        <v>4575</v>
      </c>
      <c r="B18">
        <v>137.44999999999999</v>
      </c>
      <c r="C18">
        <v>89.15</v>
      </c>
      <c r="D18">
        <v>131.05000000000001</v>
      </c>
      <c r="E18">
        <v>55.37</v>
      </c>
      <c r="F18">
        <v>48.94</v>
      </c>
      <c r="G18">
        <v>39.69</v>
      </c>
      <c r="H18">
        <v>45.38</v>
      </c>
      <c r="I18">
        <v>29.17</v>
      </c>
      <c r="J18">
        <v>34.35</v>
      </c>
      <c r="K18">
        <v>11.3</v>
      </c>
    </row>
    <row r="19" spans="1:11" x14ac:dyDescent="0.25">
      <c r="A19" s="6" t="s">
        <v>4576</v>
      </c>
      <c r="B19">
        <v>946.42</v>
      </c>
      <c r="C19">
        <v>761.81</v>
      </c>
      <c r="D19">
        <v>515.70000000000005</v>
      </c>
      <c r="E19">
        <v>775.64</v>
      </c>
      <c r="F19">
        <v>361.45</v>
      </c>
      <c r="G19">
        <v>333.82</v>
      </c>
      <c r="H19">
        <v>423.62</v>
      </c>
      <c r="I19">
        <v>311.52</v>
      </c>
      <c r="J19">
        <v>332.39</v>
      </c>
      <c r="K19">
        <v>210.51</v>
      </c>
    </row>
    <row r="20" spans="1:11" x14ac:dyDescent="0.25">
      <c r="A20" s="6" t="s">
        <v>4577</v>
      </c>
      <c r="B20">
        <v>1356.95</v>
      </c>
      <c r="C20">
        <v>1438.67</v>
      </c>
      <c r="D20">
        <v>1664.66</v>
      </c>
      <c r="E20">
        <v>1466.24</v>
      </c>
      <c r="F20">
        <v>1721.31</v>
      </c>
      <c r="G20">
        <v>1371.85</v>
      </c>
      <c r="H20">
        <v>1072.79</v>
      </c>
      <c r="I20">
        <v>1118.19</v>
      </c>
      <c r="J20">
        <v>1322.46</v>
      </c>
      <c r="K20">
        <v>987.36</v>
      </c>
    </row>
    <row r="21" spans="1:11" x14ac:dyDescent="0.25">
      <c r="A21" s="6" t="s">
        <v>6963</v>
      </c>
      <c r="B21">
        <v>4950.1000000000004</v>
      </c>
      <c r="C21">
        <v>2015.84</v>
      </c>
      <c r="D21">
        <v>1751.18</v>
      </c>
      <c r="E21">
        <v>1436.49</v>
      </c>
      <c r="F21">
        <v>1220.07</v>
      </c>
      <c r="G21">
        <v>1212.94</v>
      </c>
      <c r="H21">
        <v>1119.07</v>
      </c>
      <c r="I21">
        <v>1112.45</v>
      </c>
      <c r="J21">
        <v>1085.9100000000001</v>
      </c>
      <c r="K21">
        <v>664.81</v>
      </c>
    </row>
    <row r="22" spans="1:11" x14ac:dyDescent="0.25">
      <c r="A22" s="6" t="s">
        <v>6964</v>
      </c>
      <c r="B22">
        <v>6307.04</v>
      </c>
      <c r="C22">
        <v>3454.51</v>
      </c>
      <c r="D22">
        <v>3415.84</v>
      </c>
      <c r="E22">
        <v>2902.73</v>
      </c>
      <c r="F22">
        <v>2941.38</v>
      </c>
      <c r="G22">
        <v>2584.79</v>
      </c>
      <c r="H22">
        <v>2191.86</v>
      </c>
      <c r="I22">
        <v>2230.64</v>
      </c>
      <c r="J22">
        <v>2408.37</v>
      </c>
      <c r="K22">
        <v>1652.17</v>
      </c>
    </row>
    <row r="23" spans="1:11" x14ac:dyDescent="0.25">
      <c r="A23" s="6" t="s">
        <v>4578</v>
      </c>
      <c r="B23">
        <v>7253.46</v>
      </c>
      <c r="C23">
        <v>4216.32</v>
      </c>
      <c r="D23">
        <v>3931.54</v>
      </c>
      <c r="E23">
        <v>3678.37</v>
      </c>
      <c r="F23">
        <v>3302.83</v>
      </c>
      <c r="G23">
        <v>2918.61</v>
      </c>
      <c r="H23">
        <v>2615.48</v>
      </c>
      <c r="I23">
        <v>2542.16</v>
      </c>
      <c r="J23">
        <v>2740.77</v>
      </c>
      <c r="K23">
        <v>1862.68</v>
      </c>
    </row>
    <row r="24" spans="1:11" x14ac:dyDescent="0.25">
      <c r="A24" s="6" t="s">
        <v>6965</v>
      </c>
      <c r="B24">
        <v>1493.41</v>
      </c>
      <c r="C24">
        <v>1696.66</v>
      </c>
      <c r="D24">
        <v>1685.52</v>
      </c>
      <c r="E24">
        <v>1840.94</v>
      </c>
      <c r="F24">
        <v>1723.22</v>
      </c>
      <c r="G24">
        <v>1375.26</v>
      </c>
      <c r="H24">
        <v>1208.22</v>
      </c>
      <c r="I24">
        <v>1142.23</v>
      </c>
      <c r="J24">
        <v>1396.79</v>
      </c>
      <c r="K24">
        <v>999.39</v>
      </c>
    </row>
    <row r="25" spans="1:11" x14ac:dyDescent="0.25">
      <c r="A25" s="6" t="s">
        <v>6966</v>
      </c>
      <c r="B25">
        <v>-0.1198</v>
      </c>
      <c r="C25">
        <v>6.6E-3</v>
      </c>
      <c r="D25">
        <v>-8.4400000000000003E-2</v>
      </c>
      <c r="E25">
        <v>6.83E-2</v>
      </c>
      <c r="F25">
        <v>0.253</v>
      </c>
      <c r="G25">
        <v>0.13830000000000001</v>
      </c>
      <c r="H25">
        <v>5.7799999999999997E-2</v>
      </c>
      <c r="I25">
        <v>-0.1822</v>
      </c>
      <c r="J25">
        <v>0.39760000000000001</v>
      </c>
      <c r="K25">
        <v>0.20830000000000001</v>
      </c>
    </row>
    <row r="26" spans="1:11" x14ac:dyDescent="0.25">
      <c r="A26" s="6" t="s">
        <v>6967</v>
      </c>
      <c r="B26">
        <v>16442.93</v>
      </c>
      <c r="C26">
        <v>6146.15</v>
      </c>
      <c r="D26">
        <v>6049.63</v>
      </c>
      <c r="E26">
        <v>5758.84</v>
      </c>
      <c r="F26">
        <v>5538.93</v>
      </c>
      <c r="G26">
        <v>5545.88</v>
      </c>
      <c r="H26">
        <v>5204.8</v>
      </c>
      <c r="I26">
        <v>4961.43</v>
      </c>
      <c r="J26">
        <v>4837.87</v>
      </c>
      <c r="K26">
        <v>3515.34</v>
      </c>
    </row>
    <row r="27" spans="1:11" x14ac:dyDescent="0.25">
      <c r="A27" s="6" t="s">
        <v>4579</v>
      </c>
      <c r="B27">
        <v>-201.58</v>
      </c>
      <c r="C27">
        <v>-146.38</v>
      </c>
      <c r="D27">
        <v>-366.41</v>
      </c>
      <c r="E27">
        <v>-647.33000000000004</v>
      </c>
      <c r="F27">
        <v>-988.91</v>
      </c>
      <c r="G27">
        <v>-598.89</v>
      </c>
      <c r="H27">
        <v>-744.45</v>
      </c>
      <c r="I27">
        <v>-823.73</v>
      </c>
      <c r="J27">
        <v>-779.38</v>
      </c>
      <c r="K27">
        <v>-800.07</v>
      </c>
    </row>
    <row r="28" spans="1:11" x14ac:dyDescent="0.25">
      <c r="A28" s="6" t="s">
        <v>6968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32.130000000000003</v>
      </c>
      <c r="I28">
        <v>3.33</v>
      </c>
      <c r="J28">
        <v>10</v>
      </c>
      <c r="K28">
        <v>2.14</v>
      </c>
    </row>
    <row r="29" spans="1:11" x14ac:dyDescent="0.25">
      <c r="A29" s="6" t="s">
        <v>6969</v>
      </c>
      <c r="B29">
        <v>16241.35</v>
      </c>
      <c r="C29">
        <v>5999.77</v>
      </c>
      <c r="D29">
        <v>5683.21</v>
      </c>
      <c r="E29">
        <v>5111.51</v>
      </c>
      <c r="F29">
        <v>4550.01</v>
      </c>
      <c r="G29">
        <v>4946.99</v>
      </c>
      <c r="H29">
        <v>4492.47</v>
      </c>
      <c r="I29">
        <v>4141.0200000000004</v>
      </c>
      <c r="J29">
        <v>4068.49</v>
      </c>
      <c r="K29">
        <v>2717.41</v>
      </c>
    </row>
    <row r="30" spans="1:11" x14ac:dyDescent="0.25">
      <c r="A30" s="6" t="s">
        <v>6970</v>
      </c>
      <c r="B30">
        <v>-834.79</v>
      </c>
      <c r="C30">
        <v>-1510.87</v>
      </c>
      <c r="D30">
        <v>-1279.05</v>
      </c>
      <c r="E30">
        <v>-1513.03</v>
      </c>
      <c r="F30">
        <v>-1338.78</v>
      </c>
      <c r="G30">
        <v>-608.59</v>
      </c>
      <c r="H30">
        <v>-566.35</v>
      </c>
      <c r="I30">
        <v>-977.34</v>
      </c>
      <c r="J30">
        <v>-1104.1400000000001</v>
      </c>
      <c r="K30">
        <v>-754.77</v>
      </c>
    </row>
    <row r="31" spans="1:11" x14ac:dyDescent="0.25">
      <c r="A31" s="6" t="s">
        <v>6971</v>
      </c>
      <c r="B31">
        <v>-1.9</v>
      </c>
      <c r="C31">
        <v>-6.17</v>
      </c>
      <c r="D31">
        <v>-5.26</v>
      </c>
      <c r="E31">
        <v>-6.35</v>
      </c>
      <c r="F31">
        <v>-5.74</v>
      </c>
      <c r="G31">
        <v>-2.62</v>
      </c>
      <c r="H31">
        <v>-2.5099999999999998</v>
      </c>
      <c r="I31">
        <v>-4.5</v>
      </c>
      <c r="J31">
        <v>-5.63</v>
      </c>
      <c r="K31">
        <v>-4.37</v>
      </c>
    </row>
    <row r="32" spans="1:11" x14ac:dyDescent="0.25">
      <c r="A32" s="6" t="s">
        <v>6972</v>
      </c>
      <c r="B32">
        <v>1233.6400000000001</v>
      </c>
      <c r="C32">
        <v>540.58000000000004</v>
      </c>
      <c r="D32">
        <v>731.49</v>
      </c>
      <c r="E32">
        <v>326.69</v>
      </c>
      <c r="F32">
        <v>711</v>
      </c>
      <c r="G32">
        <v>1127.71</v>
      </c>
      <c r="H32">
        <v>806.56</v>
      </c>
      <c r="I32">
        <v>517.9</v>
      </c>
      <c r="J32">
        <v>575.66999999999996</v>
      </c>
      <c r="K32">
        <v>587.76</v>
      </c>
    </row>
    <row r="33" spans="1:11" x14ac:dyDescent="0.25">
      <c r="A33" s="6" t="s">
        <v>4580</v>
      </c>
      <c r="B33">
        <v>37.11</v>
      </c>
      <c r="C33">
        <v>24.62</v>
      </c>
      <c r="D33">
        <v>23.53</v>
      </c>
      <c r="E33">
        <v>21.57</v>
      </c>
      <c r="F33">
        <v>19.510000000000002</v>
      </c>
      <c r="G33">
        <v>21.48</v>
      </c>
      <c r="H33">
        <v>20.170000000000002</v>
      </c>
      <c r="I33">
        <v>19.16</v>
      </c>
      <c r="J33">
        <v>20.84</v>
      </c>
      <c r="K33">
        <v>15.72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2678C-EE66-4A8F-9ABE-C175FADC1534}">
  <sheetPr>
    <tabColor rgb="FFFF0000"/>
  </sheetPr>
  <dimension ref="A1:L22"/>
  <sheetViews>
    <sheetView workbookViewId="0">
      <selection activeCell="B17" sqref="B17"/>
    </sheetView>
  </sheetViews>
  <sheetFormatPr baseColWidth="10" defaultRowHeight="15" x14ac:dyDescent="0.25"/>
  <cols>
    <col min="1" max="1" width="26.7109375" bestFit="1" customWidth="1"/>
    <col min="2" max="2" width="8.7109375" bestFit="1" customWidth="1"/>
    <col min="3" max="3" width="8" bestFit="1" customWidth="1"/>
    <col min="4" max="4" width="9" bestFit="1" customWidth="1"/>
    <col min="5" max="5" width="7.7109375" bestFit="1" customWidth="1"/>
    <col min="6" max="7" width="8.7109375" bestFit="1" customWidth="1"/>
    <col min="8" max="10" width="7.7109375" bestFit="1" customWidth="1"/>
    <col min="11" max="11" width="7.7109375" customWidth="1"/>
    <col min="12" max="16" width="12.85546875" bestFit="1" customWidth="1"/>
    <col min="17" max="17" width="7.28515625" bestFit="1" customWidth="1"/>
    <col min="18" max="20" width="12.85546875" bestFit="1" customWidth="1"/>
    <col min="21" max="21" width="7.7109375" bestFit="1" customWidth="1"/>
    <col min="22" max="23" width="8" bestFit="1" customWidth="1"/>
    <col min="24" max="27" width="12.85546875" bestFit="1" customWidth="1"/>
    <col min="28" max="28" width="7.28515625" bestFit="1" customWidth="1"/>
    <col min="29" max="32" width="12.85546875" bestFit="1" customWidth="1"/>
  </cols>
  <sheetData>
    <row r="1" spans="1:12" x14ac:dyDescent="0.25">
      <c r="A1" t="s">
        <v>6929</v>
      </c>
      <c r="B1" t="s">
        <v>7017</v>
      </c>
      <c r="C1" t="s">
        <v>7018</v>
      </c>
      <c r="D1" t="s">
        <v>7019</v>
      </c>
      <c r="E1" t="s">
        <v>7020</v>
      </c>
      <c r="F1" t="s">
        <v>7021</v>
      </c>
      <c r="G1" t="s">
        <v>4407</v>
      </c>
      <c r="H1" t="s">
        <v>7022</v>
      </c>
      <c r="I1" t="s">
        <v>7023</v>
      </c>
      <c r="J1" t="s">
        <v>7024</v>
      </c>
      <c r="K1" t="s">
        <v>7025</v>
      </c>
      <c r="L1" t="s">
        <v>7055</v>
      </c>
    </row>
    <row r="2" spans="1:12" x14ac:dyDescent="0.25">
      <c r="A2" s="6" t="s">
        <v>6939</v>
      </c>
      <c r="B2">
        <v>670.25</v>
      </c>
      <c r="C2">
        <v>561.95000000000005</v>
      </c>
      <c r="D2">
        <v>511.61</v>
      </c>
      <c r="E2">
        <v>473.17</v>
      </c>
      <c r="F2">
        <v>-326.7</v>
      </c>
      <c r="G2">
        <v>240.8</v>
      </c>
      <c r="H2">
        <v>158.82</v>
      </c>
      <c r="I2">
        <v>24.58</v>
      </c>
      <c r="J2">
        <v>82.97</v>
      </c>
      <c r="K2">
        <v>-686.71</v>
      </c>
    </row>
    <row r="3" spans="1:12" x14ac:dyDescent="0.25">
      <c r="A3" s="6" t="s">
        <v>6953</v>
      </c>
      <c r="B3">
        <v>1094.69</v>
      </c>
      <c r="C3">
        <v>738.13</v>
      </c>
      <c r="D3">
        <v>631.1</v>
      </c>
      <c r="E3">
        <v>546.05999999999995</v>
      </c>
      <c r="F3">
        <v>553.92999999999995</v>
      </c>
      <c r="G3">
        <v>508.74</v>
      </c>
      <c r="H3">
        <v>613.16</v>
      </c>
      <c r="I3">
        <v>608.61</v>
      </c>
      <c r="J3">
        <v>433.63</v>
      </c>
      <c r="K3">
        <v>313.89</v>
      </c>
    </row>
    <row r="4" spans="1:12" x14ac:dyDescent="0.25">
      <c r="A4" s="6" t="s">
        <v>7050</v>
      </c>
      <c r="B4">
        <v>48.57</v>
      </c>
      <c r="C4">
        <v>57.8</v>
      </c>
      <c r="D4">
        <v>54.49</v>
      </c>
      <c r="E4">
        <v>54.26</v>
      </c>
      <c r="F4">
        <v>50.66</v>
      </c>
      <c r="G4">
        <v>43.67</v>
      </c>
      <c r="H4">
        <v>33.799999999999997</v>
      </c>
      <c r="I4">
        <v>35.82</v>
      </c>
      <c r="J4">
        <v>37.57</v>
      </c>
      <c r="K4">
        <v>44.53</v>
      </c>
    </row>
    <row r="5" spans="1:12" x14ac:dyDescent="0.25">
      <c r="A5" s="6" t="s">
        <v>4583</v>
      </c>
      <c r="B5">
        <v>283.13</v>
      </c>
      <c r="C5">
        <v>-12.57</v>
      </c>
      <c r="D5">
        <v>-5.14</v>
      </c>
      <c r="E5">
        <v>-191.79</v>
      </c>
      <c r="F5">
        <v>327.76</v>
      </c>
      <c r="G5">
        <v>-25.65</v>
      </c>
      <c r="H5">
        <v>-27.17</v>
      </c>
      <c r="I5">
        <v>-52.78</v>
      </c>
      <c r="J5">
        <v>114.16</v>
      </c>
      <c r="K5">
        <v>809.33</v>
      </c>
    </row>
    <row r="6" spans="1:12" x14ac:dyDescent="0.25">
      <c r="A6" s="6" t="s">
        <v>6973</v>
      </c>
      <c r="B6">
        <v>2096.64</v>
      </c>
      <c r="C6">
        <v>1345.31</v>
      </c>
      <c r="D6">
        <v>1192.05</v>
      </c>
      <c r="E6">
        <v>881.69</v>
      </c>
      <c r="F6">
        <v>605.65</v>
      </c>
      <c r="G6">
        <v>767.56</v>
      </c>
      <c r="H6">
        <v>778.62</v>
      </c>
      <c r="I6">
        <v>616.24</v>
      </c>
      <c r="J6">
        <v>668.32</v>
      </c>
      <c r="K6">
        <v>481.04</v>
      </c>
    </row>
    <row r="7" spans="1:12" x14ac:dyDescent="0.25">
      <c r="A7" s="6" t="s">
        <v>6974</v>
      </c>
      <c r="B7">
        <v>0.5585</v>
      </c>
      <c r="C7">
        <v>0.12859999999999999</v>
      </c>
      <c r="D7">
        <v>0.35199999999999998</v>
      </c>
      <c r="E7">
        <v>0.45579999999999998</v>
      </c>
      <c r="F7">
        <v>-0.2109</v>
      </c>
      <c r="G7">
        <v>-1.4200000000000001E-2</v>
      </c>
      <c r="H7">
        <v>0.26350000000000001</v>
      </c>
      <c r="I7">
        <v>-7.7899999999999997E-2</v>
      </c>
      <c r="J7">
        <v>0.38929999999999998</v>
      </c>
      <c r="K7">
        <v>-0.30890000000000001</v>
      </c>
    </row>
    <row r="8" spans="1:12" x14ac:dyDescent="0.25">
      <c r="A8" s="6" t="s">
        <v>6975</v>
      </c>
      <c r="B8">
        <v>-1537.22</v>
      </c>
      <c r="C8">
        <v>-894.3</v>
      </c>
      <c r="D8">
        <v>-758.41</v>
      </c>
      <c r="E8">
        <v>-878.97</v>
      </c>
      <c r="F8">
        <v>-1053.8499999999999</v>
      </c>
      <c r="G8">
        <v>-874.15</v>
      </c>
      <c r="H8">
        <v>-516.04999999999995</v>
      </c>
      <c r="I8">
        <v>-449.76</v>
      </c>
      <c r="J8">
        <v>-475.41</v>
      </c>
      <c r="K8">
        <v>-620.54</v>
      </c>
    </row>
    <row r="9" spans="1:12" x14ac:dyDescent="0.25">
      <c r="A9" s="6" t="s">
        <v>6976</v>
      </c>
      <c r="B9">
        <v>838.73</v>
      </c>
      <c r="C9">
        <v>-340.9</v>
      </c>
      <c r="D9">
        <v>0</v>
      </c>
      <c r="E9">
        <v>0</v>
      </c>
      <c r="F9">
        <v>-162.47999999999999</v>
      </c>
      <c r="G9">
        <v>-71.989999999999995</v>
      </c>
      <c r="H9">
        <v>-12.43</v>
      </c>
      <c r="I9">
        <v>-12.98</v>
      </c>
      <c r="J9">
        <v>-400.03</v>
      </c>
      <c r="K9">
        <v>-10.050000000000001</v>
      </c>
    </row>
    <row r="10" spans="1:12" x14ac:dyDescent="0.25">
      <c r="A10" s="6" t="s">
        <v>6977</v>
      </c>
      <c r="B10">
        <v>-11.97</v>
      </c>
      <c r="C10">
        <v>-51.88</v>
      </c>
      <c r="D10">
        <v>-50.41</v>
      </c>
      <c r="E10">
        <v>5.09</v>
      </c>
      <c r="F10">
        <v>11.18</v>
      </c>
      <c r="G10">
        <v>-53.89</v>
      </c>
      <c r="H10">
        <v>-25.29</v>
      </c>
      <c r="I10">
        <v>38.44</v>
      </c>
      <c r="J10">
        <v>15.04</v>
      </c>
      <c r="K10">
        <v>-53.36</v>
      </c>
    </row>
    <row r="11" spans="1:12" x14ac:dyDescent="0.25">
      <c r="A11" s="6" t="s">
        <v>4584</v>
      </c>
      <c r="C11">
        <v>23.08</v>
      </c>
      <c r="F11">
        <v>0.79</v>
      </c>
      <c r="G11">
        <v>-0.02</v>
      </c>
      <c r="H11">
        <v>0.28999999999999998</v>
      </c>
      <c r="I11">
        <v>49.79</v>
      </c>
      <c r="J11">
        <v>8.7799999999999994</v>
      </c>
      <c r="K11">
        <v>-3.27</v>
      </c>
    </row>
    <row r="12" spans="1:12" x14ac:dyDescent="0.25">
      <c r="A12" s="6" t="s">
        <v>6978</v>
      </c>
      <c r="B12">
        <v>-710.46</v>
      </c>
      <c r="C12">
        <v>-1264</v>
      </c>
      <c r="D12">
        <v>-808.81</v>
      </c>
      <c r="E12">
        <v>-873.88</v>
      </c>
      <c r="F12">
        <v>-1204.3699999999999</v>
      </c>
      <c r="G12">
        <v>-1000.05</v>
      </c>
      <c r="H12">
        <v>-553.49</v>
      </c>
      <c r="I12">
        <v>-374.52</v>
      </c>
      <c r="J12">
        <v>-851.62</v>
      </c>
      <c r="K12">
        <v>-687.22</v>
      </c>
    </row>
    <row r="13" spans="1:12" x14ac:dyDescent="0.25">
      <c r="A13" s="6" t="s">
        <v>6979</v>
      </c>
      <c r="B13">
        <v>-608.30999999999995</v>
      </c>
      <c r="C13">
        <v>-275.16000000000003</v>
      </c>
      <c r="D13">
        <v>-190.26</v>
      </c>
      <c r="E13">
        <v>-105.41</v>
      </c>
      <c r="F13">
        <v>-83.96</v>
      </c>
      <c r="G13">
        <v>-76.08</v>
      </c>
      <c r="H13">
        <v>-71.38</v>
      </c>
      <c r="I13">
        <v>-59.51</v>
      </c>
      <c r="J13">
        <v>-54.07</v>
      </c>
      <c r="K13">
        <v>-126.27</v>
      </c>
    </row>
    <row r="14" spans="1:12" x14ac:dyDescent="0.25">
      <c r="A14" s="6" t="s">
        <v>6980</v>
      </c>
      <c r="B14">
        <v>-47.85</v>
      </c>
      <c r="C14">
        <v>5.49</v>
      </c>
      <c r="D14">
        <v>64.900000000000006</v>
      </c>
      <c r="E14">
        <v>131.47</v>
      </c>
      <c r="F14">
        <v>14.66</v>
      </c>
      <c r="G14">
        <v>244.41</v>
      </c>
      <c r="H14">
        <v>205.55</v>
      </c>
      <c r="I14">
        <v>15.18</v>
      </c>
      <c r="J14">
        <v>19.899999999999999</v>
      </c>
      <c r="K14">
        <v>4.67</v>
      </c>
    </row>
    <row r="15" spans="1:12" x14ac:dyDescent="0.25">
      <c r="A15" s="6" t="s">
        <v>6981</v>
      </c>
      <c r="B15">
        <v>-258.7</v>
      </c>
      <c r="C15">
        <v>-27.57</v>
      </c>
      <c r="D15">
        <v>-177.47</v>
      </c>
      <c r="E15">
        <v>-15.45</v>
      </c>
      <c r="F15">
        <v>343.4</v>
      </c>
      <c r="G15">
        <v>160.83000000000001</v>
      </c>
      <c r="H15">
        <v>56.21</v>
      </c>
      <c r="I15">
        <v>-236.43</v>
      </c>
      <c r="J15">
        <v>262.37</v>
      </c>
      <c r="K15">
        <v>159.4</v>
      </c>
    </row>
    <row r="16" spans="1:12" x14ac:dyDescent="0.25">
      <c r="A16" s="6" t="s">
        <v>7051</v>
      </c>
      <c r="J16">
        <v>1.03</v>
      </c>
      <c r="K16">
        <v>10.93</v>
      </c>
    </row>
    <row r="17" spans="1:11" x14ac:dyDescent="0.25">
      <c r="A17" s="6" t="s">
        <v>6982</v>
      </c>
      <c r="B17">
        <v>-914.85</v>
      </c>
      <c r="C17">
        <v>-297.24</v>
      </c>
      <c r="D17">
        <v>-302.82</v>
      </c>
      <c r="E17">
        <v>10.61</v>
      </c>
      <c r="F17">
        <v>274.10000000000002</v>
      </c>
      <c r="G17">
        <v>329.17</v>
      </c>
      <c r="H17">
        <v>190.39</v>
      </c>
      <c r="I17">
        <v>-280.76</v>
      </c>
      <c r="J17">
        <v>229.24</v>
      </c>
      <c r="K17">
        <v>48.73</v>
      </c>
    </row>
    <row r="18" spans="1:11" x14ac:dyDescent="0.25">
      <c r="A18" s="6" t="s">
        <v>6983</v>
      </c>
      <c r="B18">
        <v>472.84</v>
      </c>
      <c r="C18">
        <v>-216.74</v>
      </c>
      <c r="D18">
        <v>80.63</v>
      </c>
      <c r="E18">
        <v>20.07</v>
      </c>
      <c r="F18">
        <v>-331.15</v>
      </c>
      <c r="G18">
        <v>93</v>
      </c>
      <c r="H18">
        <v>415.82</v>
      </c>
      <c r="I18">
        <v>-53.39</v>
      </c>
      <c r="J18">
        <v>38.44</v>
      </c>
      <c r="K18">
        <v>-158.97</v>
      </c>
    </row>
    <row r="19" spans="1:11" x14ac:dyDescent="0.25">
      <c r="A19" s="6" t="s">
        <v>6984</v>
      </c>
      <c r="B19">
        <v>559.41999999999996</v>
      </c>
      <c r="C19">
        <v>451.01</v>
      </c>
      <c r="D19">
        <v>433.65</v>
      </c>
      <c r="E19">
        <v>2.72</v>
      </c>
      <c r="F19">
        <v>-448.2</v>
      </c>
      <c r="G19">
        <v>-106.6</v>
      </c>
      <c r="H19">
        <v>262.57</v>
      </c>
      <c r="I19">
        <v>166.48</v>
      </c>
      <c r="J19">
        <v>192.91</v>
      </c>
      <c r="K19">
        <v>-139.49</v>
      </c>
    </row>
    <row r="20" spans="1:11" x14ac:dyDescent="0.25">
      <c r="A20" s="6" t="s">
        <v>6985</v>
      </c>
      <c r="B20">
        <v>0.2404</v>
      </c>
      <c r="C20">
        <v>0.04</v>
      </c>
      <c r="D20">
        <v>158.42939999999999</v>
      </c>
      <c r="H20">
        <v>0.57720000000000005</v>
      </c>
      <c r="I20">
        <v>-0.13700000000000001</v>
      </c>
    </row>
    <row r="21" spans="1:11" x14ac:dyDescent="0.25">
      <c r="A21" s="6" t="s">
        <v>6949</v>
      </c>
      <c r="B21">
        <v>9.74E-2</v>
      </c>
      <c r="C21">
        <v>0.1166</v>
      </c>
      <c r="D21">
        <v>0.13819999999999999</v>
      </c>
      <c r="E21">
        <v>1.1000000000000001E-3</v>
      </c>
      <c r="F21">
        <v>-0.20449999999999999</v>
      </c>
      <c r="G21">
        <v>-4.7500000000000001E-2</v>
      </c>
      <c r="H21">
        <v>0.12280000000000001</v>
      </c>
      <c r="I21">
        <v>8.3900000000000002E-2</v>
      </c>
      <c r="J21">
        <v>0.1017</v>
      </c>
      <c r="K21">
        <v>-8.5099999999999995E-2</v>
      </c>
    </row>
    <row r="22" spans="1:11" x14ac:dyDescent="0.25">
      <c r="A22" s="6" t="s">
        <v>6945</v>
      </c>
      <c r="B22">
        <v>1.28</v>
      </c>
      <c r="C22">
        <v>1.85</v>
      </c>
      <c r="D22">
        <v>1.8</v>
      </c>
      <c r="E22">
        <v>0.01</v>
      </c>
      <c r="F22">
        <v>-1.92</v>
      </c>
      <c r="G22">
        <v>-0.46</v>
      </c>
      <c r="H22">
        <v>1.18</v>
      </c>
      <c r="I22">
        <v>0.77</v>
      </c>
      <c r="J22">
        <v>0.99</v>
      </c>
      <c r="K22">
        <v>-0.81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AE6EE-5972-44E2-A674-4027D4C6AFF0}">
  <sheetPr>
    <tabColor rgb="FFFF0000"/>
  </sheetPr>
  <dimension ref="A1:M29"/>
  <sheetViews>
    <sheetView workbookViewId="0">
      <selection activeCell="A10" sqref="A10"/>
    </sheetView>
  </sheetViews>
  <sheetFormatPr baseColWidth="10" defaultRowHeight="15" x14ac:dyDescent="0.25"/>
  <cols>
    <col min="1" max="1" width="23.42578125" bestFit="1" customWidth="1"/>
    <col min="2" max="2" width="10" bestFit="1" customWidth="1"/>
    <col min="3" max="5" width="7.7109375" bestFit="1" customWidth="1"/>
    <col min="6" max="6" width="8" bestFit="1" customWidth="1"/>
    <col min="7" max="12" width="7.7109375" bestFit="1" customWidth="1"/>
    <col min="13" max="20" width="12.85546875" bestFit="1" customWidth="1"/>
    <col min="21" max="23" width="7.7109375" bestFit="1" customWidth="1"/>
    <col min="24" max="31" width="12.85546875" bestFit="1" customWidth="1"/>
  </cols>
  <sheetData>
    <row r="1" spans="1:13" x14ac:dyDescent="0.25">
      <c r="A1" t="s">
        <v>6929</v>
      </c>
      <c r="B1" t="s">
        <v>7026</v>
      </c>
      <c r="C1" t="s">
        <v>7017</v>
      </c>
      <c r="D1" t="s">
        <v>7018</v>
      </c>
      <c r="E1" t="s">
        <v>7019</v>
      </c>
      <c r="F1" t="s">
        <v>7020</v>
      </c>
      <c r="G1" t="s">
        <v>7021</v>
      </c>
      <c r="H1" t="s">
        <v>4407</v>
      </c>
      <c r="I1" t="s">
        <v>7022</v>
      </c>
      <c r="J1" t="s">
        <v>7023</v>
      </c>
      <c r="K1" t="s">
        <v>7024</v>
      </c>
      <c r="L1" t="s">
        <v>7025</v>
      </c>
      <c r="M1" t="s">
        <v>7054</v>
      </c>
    </row>
    <row r="2" spans="1:13" x14ac:dyDescent="0.25">
      <c r="A2" s="6" t="s">
        <v>6986</v>
      </c>
      <c r="B2">
        <v>24338</v>
      </c>
      <c r="C2">
        <v>23660</v>
      </c>
      <c r="D2">
        <v>12929</v>
      </c>
      <c r="E2">
        <v>16896</v>
      </c>
      <c r="F2">
        <v>14445</v>
      </c>
      <c r="G2">
        <v>9401</v>
      </c>
      <c r="H2">
        <v>10412</v>
      </c>
      <c r="I2">
        <v>9157</v>
      </c>
      <c r="J2">
        <v>5651</v>
      </c>
      <c r="K2">
        <v>4335</v>
      </c>
      <c r="L2">
        <v>4132</v>
      </c>
    </row>
    <row r="3" spans="1:13" x14ac:dyDescent="0.25">
      <c r="A3" s="6" t="s">
        <v>6987</v>
      </c>
      <c r="C3">
        <v>0.83</v>
      </c>
      <c r="D3">
        <v>-0.23480000000000001</v>
      </c>
      <c r="E3">
        <v>0.1696</v>
      </c>
      <c r="F3">
        <v>0.53649999999999998</v>
      </c>
      <c r="G3">
        <v>-9.7100000000000006E-2</v>
      </c>
      <c r="H3">
        <v>0.13700000000000001</v>
      </c>
      <c r="I3">
        <v>0.62039999999999995</v>
      </c>
      <c r="J3">
        <v>0.30349999999999999</v>
      </c>
      <c r="K3">
        <v>4.9299999999999997E-2</v>
      </c>
      <c r="L3">
        <v>-0.49709999999999999</v>
      </c>
    </row>
    <row r="4" spans="1:13" x14ac:dyDescent="0.25">
      <c r="A4" s="6" t="s">
        <v>6988</v>
      </c>
      <c r="B4">
        <v>26107</v>
      </c>
      <c r="C4">
        <v>24494</v>
      </c>
      <c r="D4">
        <v>14440</v>
      </c>
      <c r="E4">
        <v>18175</v>
      </c>
      <c r="F4">
        <v>15958</v>
      </c>
      <c r="G4">
        <v>10740</v>
      </c>
      <c r="H4">
        <v>11021</v>
      </c>
      <c r="I4">
        <v>9724</v>
      </c>
      <c r="J4">
        <v>6629</v>
      </c>
      <c r="K4">
        <v>5440</v>
      </c>
      <c r="L4">
        <v>4887</v>
      </c>
    </row>
    <row r="5" spans="1:13" x14ac:dyDescent="0.25">
      <c r="A5" s="6" t="s">
        <v>6989</v>
      </c>
      <c r="B5">
        <v>9.69</v>
      </c>
      <c r="C5">
        <v>35.299999999999997</v>
      </c>
      <c r="D5">
        <v>23.01</v>
      </c>
      <c r="E5">
        <v>33.020000000000003</v>
      </c>
      <c r="F5">
        <v>30.53</v>
      </c>
      <c r="G5">
        <v>-28.78</v>
      </c>
      <c r="H5">
        <v>43.24</v>
      </c>
      <c r="I5">
        <v>57.66</v>
      </c>
      <c r="J5">
        <v>229.89</v>
      </c>
      <c r="K5">
        <v>52.25</v>
      </c>
      <c r="L5">
        <v>-6.02</v>
      </c>
    </row>
    <row r="6" spans="1:13" x14ac:dyDescent="0.25">
      <c r="A6" s="6" t="s">
        <v>6990</v>
      </c>
      <c r="B6">
        <v>4.1100000000000003</v>
      </c>
      <c r="C6">
        <v>4.12</v>
      </c>
      <c r="D6">
        <v>3.34</v>
      </c>
      <c r="E6">
        <v>5.38</v>
      </c>
      <c r="F6">
        <v>5.79</v>
      </c>
      <c r="G6">
        <v>4.29</v>
      </c>
      <c r="H6">
        <v>4.6399999999999997</v>
      </c>
      <c r="I6">
        <v>4.28</v>
      </c>
      <c r="J6">
        <v>2.85</v>
      </c>
      <c r="K6">
        <v>2.29</v>
      </c>
      <c r="L6">
        <v>2.52</v>
      </c>
    </row>
    <row r="7" spans="1:13" x14ac:dyDescent="0.25">
      <c r="A7" s="6" t="s">
        <v>6991</v>
      </c>
      <c r="B7">
        <v>1.23</v>
      </c>
      <c r="C7">
        <v>1.46</v>
      </c>
      <c r="D7">
        <v>2.15</v>
      </c>
      <c r="E7">
        <v>2.97</v>
      </c>
      <c r="F7">
        <v>2.83</v>
      </c>
      <c r="G7">
        <v>2.0699999999999998</v>
      </c>
      <c r="H7">
        <v>2.11</v>
      </c>
      <c r="I7">
        <v>2.04</v>
      </c>
      <c r="J7">
        <v>1.37</v>
      </c>
      <c r="K7">
        <v>1.07</v>
      </c>
      <c r="L7">
        <v>1.52</v>
      </c>
    </row>
    <row r="8" spans="1:13" x14ac:dyDescent="0.25">
      <c r="A8" s="6" t="s">
        <v>6992</v>
      </c>
      <c r="B8">
        <v>39.89</v>
      </c>
      <c r="C8">
        <v>42.29</v>
      </c>
      <c r="D8">
        <v>28.67</v>
      </c>
      <c r="E8">
        <v>38.96</v>
      </c>
      <c r="F8">
        <v>5310.66</v>
      </c>
      <c r="G8">
        <v>-20.97</v>
      </c>
      <c r="H8">
        <v>-97.68</v>
      </c>
      <c r="I8">
        <v>34.880000000000003</v>
      </c>
      <c r="J8">
        <v>33.950000000000003</v>
      </c>
      <c r="K8">
        <v>22.47</v>
      </c>
      <c r="L8">
        <v>-29.62</v>
      </c>
    </row>
    <row r="9" spans="1:13" x14ac:dyDescent="0.25">
      <c r="A9" s="6" t="s">
        <v>6993</v>
      </c>
      <c r="B9">
        <v>10.87</v>
      </c>
      <c r="C9">
        <v>11.28</v>
      </c>
      <c r="D9">
        <v>9.61</v>
      </c>
      <c r="E9">
        <v>14.17</v>
      </c>
      <c r="F9">
        <v>16.38</v>
      </c>
      <c r="G9">
        <v>15.52</v>
      </c>
      <c r="H9">
        <v>13.57</v>
      </c>
      <c r="I9">
        <v>11.76</v>
      </c>
      <c r="J9">
        <v>9.17</v>
      </c>
      <c r="K9">
        <v>6.49</v>
      </c>
      <c r="L9">
        <v>8.59</v>
      </c>
    </row>
    <row r="10" spans="1:13" x14ac:dyDescent="0.25">
      <c r="A10" s="6" t="s">
        <v>6994</v>
      </c>
      <c r="B10">
        <v>4.41</v>
      </c>
      <c r="C10">
        <v>4.2699999999999996</v>
      </c>
      <c r="D10">
        <v>3.73</v>
      </c>
      <c r="E10">
        <v>5.79</v>
      </c>
      <c r="F10">
        <v>6.4</v>
      </c>
      <c r="G10">
        <v>4.9000000000000004</v>
      </c>
      <c r="H10">
        <v>4.91</v>
      </c>
      <c r="I10">
        <v>4.55</v>
      </c>
      <c r="J10">
        <v>3.34</v>
      </c>
      <c r="K10">
        <v>2.87</v>
      </c>
      <c r="L10">
        <v>2.98</v>
      </c>
    </row>
    <row r="11" spans="1:13" x14ac:dyDescent="0.25">
      <c r="A11" s="6" t="s">
        <v>6995</v>
      </c>
      <c r="B11">
        <v>6.36</v>
      </c>
      <c r="C11">
        <v>10.68</v>
      </c>
      <c r="D11">
        <v>8.19</v>
      </c>
      <c r="E11">
        <v>12.17</v>
      </c>
      <c r="F11">
        <v>11.48</v>
      </c>
      <c r="G11">
        <v>27.44</v>
      </c>
      <c r="H11">
        <v>11.89</v>
      </c>
      <c r="I11">
        <v>10.17</v>
      </c>
      <c r="J11">
        <v>8.65</v>
      </c>
      <c r="K11">
        <v>7.81</v>
      </c>
      <c r="L11">
        <v>-11.06</v>
      </c>
    </row>
    <row r="12" spans="1:13" x14ac:dyDescent="0.25">
      <c r="A12" s="6" t="s">
        <v>6996</v>
      </c>
      <c r="B12">
        <v>8.7899999999999991</v>
      </c>
      <c r="C12">
        <v>20.440000000000001</v>
      </c>
      <c r="D12">
        <v>14.09</v>
      </c>
      <c r="E12">
        <v>21.07</v>
      </c>
      <c r="F12">
        <v>18.91</v>
      </c>
      <c r="G12">
        <v>-66.099999999999994</v>
      </c>
      <c r="H12">
        <v>26.35</v>
      </c>
      <c r="I12">
        <v>28.34</v>
      </c>
      <c r="J12">
        <v>41.99</v>
      </c>
      <c r="K12">
        <v>20.72</v>
      </c>
      <c r="L12">
        <v>-6.47</v>
      </c>
    </row>
    <row r="13" spans="1:13" x14ac:dyDescent="0.25">
      <c r="A13" s="6" t="s">
        <v>6997</v>
      </c>
      <c r="B13">
        <v>42.79</v>
      </c>
      <c r="C13">
        <v>43.79</v>
      </c>
      <c r="D13">
        <v>32.020000000000003</v>
      </c>
      <c r="E13">
        <v>41.91</v>
      </c>
      <c r="F13">
        <v>5866.92</v>
      </c>
      <c r="G13">
        <v>-23.96</v>
      </c>
      <c r="H13">
        <v>-103.39</v>
      </c>
      <c r="I13">
        <v>37.03</v>
      </c>
      <c r="J13">
        <v>39.82</v>
      </c>
      <c r="K13">
        <v>28.2</v>
      </c>
      <c r="L13">
        <v>-35.03</v>
      </c>
    </row>
    <row r="14" spans="1:13" x14ac:dyDescent="0.25">
      <c r="A14" s="6" t="s">
        <v>6998</v>
      </c>
      <c r="B14">
        <v>0.13</v>
      </c>
      <c r="C14">
        <v>0.09</v>
      </c>
      <c r="D14">
        <v>0.28000000000000003</v>
      </c>
      <c r="E14">
        <v>0.3</v>
      </c>
      <c r="F14">
        <v>0.36</v>
      </c>
      <c r="G14">
        <v>0.38</v>
      </c>
      <c r="H14">
        <v>0.28000000000000003</v>
      </c>
      <c r="I14">
        <v>0.27</v>
      </c>
      <c r="J14">
        <v>0.28000000000000003</v>
      </c>
      <c r="K14">
        <v>0.34</v>
      </c>
      <c r="L14">
        <v>0.37</v>
      </c>
    </row>
    <row r="15" spans="1:13" x14ac:dyDescent="0.25">
      <c r="A15" s="6" t="s">
        <v>6999</v>
      </c>
      <c r="B15">
        <v>0.61</v>
      </c>
      <c r="C15">
        <v>0.65</v>
      </c>
      <c r="D15">
        <v>0.96</v>
      </c>
      <c r="E15">
        <v>1.1299999999999999</v>
      </c>
      <c r="F15">
        <v>1.32</v>
      </c>
      <c r="G15">
        <v>4.4000000000000004</v>
      </c>
      <c r="H15">
        <v>1.48</v>
      </c>
      <c r="I15">
        <v>1.26</v>
      </c>
      <c r="J15">
        <v>1.49</v>
      </c>
      <c r="K15">
        <v>2.0099999999999998</v>
      </c>
      <c r="L15">
        <v>-2.2599999999999998</v>
      </c>
    </row>
    <row r="16" spans="1:13" x14ac:dyDescent="0.25">
      <c r="A16" s="6" t="s">
        <v>7000</v>
      </c>
      <c r="B16">
        <v>4.12</v>
      </c>
      <c r="C16">
        <v>2.67</v>
      </c>
      <c r="D16">
        <v>3.76</v>
      </c>
      <c r="E16">
        <v>3.89</v>
      </c>
      <c r="F16">
        <v>676.81</v>
      </c>
      <c r="G16">
        <v>-3.84</v>
      </c>
      <c r="H16">
        <v>-12.9</v>
      </c>
      <c r="I16">
        <v>4.5999999999999996</v>
      </c>
      <c r="J16">
        <v>6.86</v>
      </c>
      <c r="K16">
        <v>7.24</v>
      </c>
      <c r="L16">
        <v>-7.16</v>
      </c>
    </row>
    <row r="17" spans="1:12" x14ac:dyDescent="0.25">
      <c r="A17" s="6" t="s">
        <v>3271</v>
      </c>
      <c r="B17">
        <v>0.75</v>
      </c>
      <c r="C17">
        <v>0.7</v>
      </c>
      <c r="D17">
        <v>0.26</v>
      </c>
      <c r="E17">
        <v>0.81</v>
      </c>
      <c r="F17">
        <v>0.43</v>
      </c>
      <c r="G17">
        <v>1.0900000000000001</v>
      </c>
      <c r="H17">
        <v>2.33</v>
      </c>
      <c r="I17">
        <v>1.53</v>
      </c>
      <c r="J17">
        <v>0.55000000000000004</v>
      </c>
      <c r="K17">
        <v>1.06</v>
      </c>
      <c r="L17">
        <v>1.48</v>
      </c>
    </row>
    <row r="18" spans="1:12" x14ac:dyDescent="0.25">
      <c r="A18" s="6" t="s">
        <v>3270</v>
      </c>
      <c r="B18">
        <v>2.3199999999999998</v>
      </c>
      <c r="C18">
        <v>2.2999999999999998</v>
      </c>
      <c r="D18">
        <v>1.71</v>
      </c>
      <c r="E18">
        <v>2.42</v>
      </c>
      <c r="F18">
        <v>1.42</v>
      </c>
      <c r="G18">
        <v>2.97</v>
      </c>
      <c r="H18">
        <v>4.38</v>
      </c>
      <c r="I18">
        <v>2.9</v>
      </c>
      <c r="J18">
        <v>2.66</v>
      </c>
      <c r="K18">
        <v>2.73</v>
      </c>
      <c r="L18">
        <v>3.79</v>
      </c>
    </row>
    <row r="19" spans="1:12" x14ac:dyDescent="0.25">
      <c r="A19" s="6" t="s">
        <v>7001</v>
      </c>
      <c r="B19">
        <v>0.24</v>
      </c>
      <c r="C19">
        <v>0.25</v>
      </c>
      <c r="D19">
        <v>0.39</v>
      </c>
      <c r="E19">
        <v>0.33</v>
      </c>
      <c r="F19">
        <v>0.3</v>
      </c>
      <c r="G19">
        <v>0.27</v>
      </c>
      <c r="H19">
        <v>0.28999999999999998</v>
      </c>
      <c r="I19">
        <v>0.31</v>
      </c>
      <c r="J19">
        <v>0.28999999999999998</v>
      </c>
      <c r="K19">
        <v>0.3</v>
      </c>
      <c r="L19">
        <v>0.32</v>
      </c>
    </row>
    <row r="20" spans="1:12" x14ac:dyDescent="0.25">
      <c r="A20" s="6" t="s">
        <v>7002</v>
      </c>
      <c r="B20">
        <v>35.47</v>
      </c>
      <c r="C20">
        <v>14.45</v>
      </c>
      <c r="D20">
        <v>11.13</v>
      </c>
      <c r="E20">
        <v>9.07</v>
      </c>
      <c r="F20">
        <v>8.0299999999999994</v>
      </c>
      <c r="G20">
        <v>-1.68</v>
      </c>
      <c r="H20">
        <v>5.3</v>
      </c>
      <c r="I20">
        <v>4.5999999999999996</v>
      </c>
      <c r="J20">
        <v>2.1</v>
      </c>
      <c r="K20">
        <v>3.58</v>
      </c>
      <c r="L20">
        <v>-12.1</v>
      </c>
    </row>
    <row r="21" spans="1:12" x14ac:dyDescent="0.25">
      <c r="A21" s="6" t="s">
        <v>4567</v>
      </c>
      <c r="B21">
        <v>0.13900000000000001</v>
      </c>
      <c r="C21">
        <v>4.1000000000000002E-2</v>
      </c>
      <c r="D21">
        <v>9.6000000000000002E-2</v>
      </c>
      <c r="E21">
        <v>9.5000000000000001E-2</v>
      </c>
      <c r="F21">
        <v>9.9000000000000005E-2</v>
      </c>
      <c r="G21">
        <v>-6.7000000000000004E-2</v>
      </c>
      <c r="H21">
        <v>4.9000000000000002E-2</v>
      </c>
      <c r="I21">
        <v>3.5999999999999997E-2</v>
      </c>
      <c r="J21">
        <v>6.0000000000000001E-3</v>
      </c>
      <c r="K21">
        <v>2.1999999999999999E-2</v>
      </c>
      <c r="L21">
        <v>-0.21</v>
      </c>
    </row>
    <row r="22" spans="1:12" x14ac:dyDescent="0.25">
      <c r="A22" s="6" t="s">
        <v>7003</v>
      </c>
      <c r="B22">
        <v>9.5000000000000001E-2</v>
      </c>
      <c r="C22">
        <v>2.9000000000000001E-2</v>
      </c>
      <c r="D22">
        <v>5.7000000000000002E-2</v>
      </c>
      <c r="E22">
        <v>5.3999999999999999E-2</v>
      </c>
      <c r="F22">
        <v>5.7000000000000002E-2</v>
      </c>
      <c r="G22">
        <v>-0.04</v>
      </c>
      <c r="H22">
        <v>3.1E-2</v>
      </c>
      <c r="I22">
        <v>2.3E-2</v>
      </c>
      <c r="J22">
        <v>4.0000000000000001E-3</v>
      </c>
      <c r="K22">
        <v>1.2999999999999999E-2</v>
      </c>
      <c r="L22">
        <v>-0.13400000000000001</v>
      </c>
    </row>
    <row r="23" spans="1:12" x14ac:dyDescent="0.25">
      <c r="A23" s="6" t="s">
        <v>7004</v>
      </c>
      <c r="B23">
        <v>0.13300000000000001</v>
      </c>
      <c r="C23">
        <v>5.8000000000000003E-2</v>
      </c>
      <c r="D23">
        <v>9.9000000000000005E-2</v>
      </c>
      <c r="E23">
        <v>8.6999999999999994E-2</v>
      </c>
      <c r="F23">
        <v>9.6000000000000002E-2</v>
      </c>
      <c r="G23">
        <v>-0.02</v>
      </c>
      <c r="H23">
        <v>5.8000000000000003E-2</v>
      </c>
      <c r="I23">
        <v>5.1999999999999998E-2</v>
      </c>
      <c r="J23">
        <v>2.3E-2</v>
      </c>
      <c r="K23">
        <v>3.9E-2</v>
      </c>
      <c r="L23">
        <v>-0.13900000000000001</v>
      </c>
    </row>
    <row r="24" spans="1:12" x14ac:dyDescent="0.25">
      <c r="A24" s="6" t="s">
        <v>7005</v>
      </c>
      <c r="B24">
        <v>9.7699999999999995E-2</v>
      </c>
      <c r="C24">
        <v>2.8299999999999999E-2</v>
      </c>
      <c r="D24">
        <v>4.3499999999999997E-2</v>
      </c>
      <c r="E24">
        <v>3.0300000000000001E-2</v>
      </c>
      <c r="F24">
        <v>3.2800000000000003E-2</v>
      </c>
      <c r="G24">
        <v>-3.4799999999999998E-2</v>
      </c>
      <c r="H24">
        <v>2.3099999999999999E-2</v>
      </c>
      <c r="I24">
        <v>1.7299999999999999E-2</v>
      </c>
      <c r="J24">
        <v>4.3E-3</v>
      </c>
      <c r="K24">
        <v>1.9099999999999999E-2</v>
      </c>
      <c r="L24">
        <v>-0.16619999999999999</v>
      </c>
    </row>
    <row r="25" spans="1:12" x14ac:dyDescent="0.25">
      <c r="A25" s="6" t="s">
        <v>7006</v>
      </c>
      <c r="B25">
        <v>2.5100000000000001E-2</v>
      </c>
      <c r="C25">
        <v>2.3599999999999999E-2</v>
      </c>
      <c r="D25">
        <v>3.49E-2</v>
      </c>
      <c r="E25">
        <v>2.5700000000000001E-2</v>
      </c>
      <c r="F25">
        <v>2.0000000000000001E-4</v>
      </c>
      <c r="G25">
        <v>-4.7699999999999999E-2</v>
      </c>
      <c r="H25">
        <v>-1.0200000000000001E-2</v>
      </c>
      <c r="I25">
        <v>2.87E-2</v>
      </c>
      <c r="J25">
        <v>2.9499999999999998E-2</v>
      </c>
      <c r="K25">
        <v>4.4499999999999998E-2</v>
      </c>
      <c r="L25">
        <v>-3.3799999999999997E-2</v>
      </c>
    </row>
    <row r="26" spans="1:12" x14ac:dyDescent="0.25">
      <c r="A26" s="6" t="s">
        <v>7015</v>
      </c>
      <c r="B26">
        <v>3.2500000000000001E-2</v>
      </c>
      <c r="C26">
        <v>2.9700000000000001E-2</v>
      </c>
      <c r="D26">
        <v>2.6499999999999999E-2</v>
      </c>
      <c r="E26">
        <v>1.37E-2</v>
      </c>
      <c r="F26">
        <v>9.1000000000000004E-3</v>
      </c>
      <c r="G26">
        <v>1.09E-2</v>
      </c>
      <c r="H26">
        <v>9.1999999999999998E-3</v>
      </c>
      <c r="I26">
        <v>8.8999999999999999E-3</v>
      </c>
      <c r="J26">
        <v>1.23E-2</v>
      </c>
      <c r="K26">
        <v>1.09E-2</v>
      </c>
      <c r="L26">
        <v>3.6799999999999999E-2</v>
      </c>
    </row>
    <row r="27" spans="1:12" x14ac:dyDescent="0.25">
      <c r="A27" s="6" t="s">
        <v>7016</v>
      </c>
      <c r="B27">
        <v>0.314</v>
      </c>
      <c r="C27">
        <v>1.046</v>
      </c>
      <c r="D27">
        <v>0.60599999999999998</v>
      </c>
      <c r="E27">
        <v>0.44800000000000001</v>
      </c>
      <c r="F27">
        <v>0.27500000000000002</v>
      </c>
      <c r="G27">
        <v>-0.314</v>
      </c>
      <c r="H27">
        <v>0.39</v>
      </c>
      <c r="I27">
        <v>0.50700000000000001</v>
      </c>
      <c r="J27">
        <v>2.9089999999999998</v>
      </c>
      <c r="K27">
        <v>0.55800000000000005</v>
      </c>
      <c r="L27">
        <v>-0.222</v>
      </c>
    </row>
    <row r="28" spans="1:12" x14ac:dyDescent="0.25">
      <c r="A28" s="6" t="s">
        <v>7007</v>
      </c>
      <c r="B28">
        <v>-0.22009999999999999</v>
      </c>
      <c r="C28">
        <v>-0.79190000000000005</v>
      </c>
      <c r="D28">
        <v>-6.7999999999999996E-3</v>
      </c>
      <c r="E28">
        <v>-2.0299999999999999E-2</v>
      </c>
      <c r="F28">
        <v>-2.1299999999999999E-2</v>
      </c>
      <c r="G28">
        <v>-3.3999999999999998E-3</v>
      </c>
      <c r="H28">
        <v>-2.9700000000000001E-2</v>
      </c>
      <c r="I28">
        <v>-3.9899999999999998E-2</v>
      </c>
      <c r="J28">
        <v>-0.1065</v>
      </c>
      <c r="K28">
        <v>-0.1348</v>
      </c>
      <c r="L28">
        <v>-0.10390000000000001</v>
      </c>
    </row>
    <row r="29" spans="1:12" x14ac:dyDescent="0.25">
      <c r="A29" s="6" t="s">
        <v>7008</v>
      </c>
      <c r="B29">
        <v>-0.18759999999999999</v>
      </c>
      <c r="C29">
        <v>-0.76219999999999999</v>
      </c>
      <c r="D29">
        <v>1.9699999999999999E-2</v>
      </c>
      <c r="E29">
        <v>-6.7000000000000002E-3</v>
      </c>
      <c r="F29">
        <v>-1.23E-2</v>
      </c>
      <c r="G29">
        <v>7.4999999999999997E-3</v>
      </c>
      <c r="H29">
        <v>-2.06E-2</v>
      </c>
      <c r="I29">
        <v>-3.1E-2</v>
      </c>
      <c r="J29">
        <v>-9.4200000000000006E-2</v>
      </c>
      <c r="K29">
        <v>-0.124</v>
      </c>
      <c r="L29">
        <v>-6.7000000000000004E-2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82F7-2CE7-484C-8B35-8A8AABD716B4}">
  <dimension ref="A1:AI63"/>
  <sheetViews>
    <sheetView tabSelected="1" workbookViewId="0">
      <selection activeCell="R7" sqref="R7"/>
    </sheetView>
  </sheetViews>
  <sheetFormatPr baseColWidth="10" defaultRowHeight="15" x14ac:dyDescent="0.25"/>
  <cols>
    <col min="1" max="1" width="12.28515625" customWidth="1"/>
    <col min="2" max="2" width="18.42578125" customWidth="1"/>
    <col min="3" max="4" width="11.42578125" style="1"/>
    <col min="5" max="5" width="12" style="1" bestFit="1" customWidth="1"/>
    <col min="6" max="8" width="11.42578125" style="1"/>
    <col min="13" max="13" width="14.42578125" customWidth="1"/>
    <col min="16" max="16" width="12" bestFit="1" customWidth="1"/>
    <col min="17" max="17" width="13.7109375" customWidth="1"/>
  </cols>
  <sheetData>
    <row r="1" spans="1:32" x14ac:dyDescent="0.25">
      <c r="K1" s="7"/>
      <c r="M1" s="38"/>
    </row>
    <row r="2" spans="1:32" x14ac:dyDescent="0.25">
      <c r="B2" t="s">
        <v>1</v>
      </c>
      <c r="D2" s="42" t="s">
        <v>16815</v>
      </c>
      <c r="H2" s="47" t="s">
        <v>16786</v>
      </c>
      <c r="J2" s="46">
        <f>INDEX(YahooDetails[], MATCH(D2,YahooDetails[Ticker],0), 9)</f>
        <v>45134</v>
      </c>
      <c r="K2" s="7"/>
      <c r="L2" s="6"/>
      <c r="M2" s="38"/>
      <c r="P2" s="37"/>
      <c r="Q2" s="32"/>
      <c r="AA2" s="4" t="s">
        <v>3259</v>
      </c>
      <c r="AB2" s="4" t="s">
        <v>3260</v>
      </c>
      <c r="AC2" s="4" t="s">
        <v>3261</v>
      </c>
      <c r="AD2" s="4" t="s">
        <v>3262</v>
      </c>
      <c r="AE2" s="4" t="s">
        <v>3263</v>
      </c>
      <c r="AF2" s="4" t="s">
        <v>3264</v>
      </c>
    </row>
    <row r="3" spans="1:32" x14ac:dyDescent="0.25">
      <c r="B3" t="s">
        <v>7043</v>
      </c>
      <c r="D3" s="18"/>
      <c r="H3" s="1" t="s">
        <v>16818</v>
      </c>
      <c r="J3">
        <f>INDEX(YahooDetails[], MATCH(D2,YahooDetails[Ticker],0), 11)</f>
        <v>319201</v>
      </c>
      <c r="K3" s="7"/>
      <c r="M3" s="36"/>
      <c r="P3" s="33"/>
      <c r="Z3" s="7" t="s">
        <v>3</v>
      </c>
      <c r="AA3" s="2">
        <f>Sectors!O2</f>
        <v>0.16654882725972844</v>
      </c>
      <c r="AB3" s="2">
        <f>Sectors!P2</f>
        <v>0.28485802190313864</v>
      </c>
      <c r="AC3" s="3">
        <f>Sectors!Q2</f>
        <v>19.15369162960269</v>
      </c>
      <c r="AD3" s="3">
        <f>Sectors!R2</f>
        <v>16.865857410680935</v>
      </c>
      <c r="AE3" s="3">
        <f>Sectors!S2</f>
        <v>0.42837230573471141</v>
      </c>
      <c r="AF3" s="3">
        <f>Sectors!T2</f>
        <v>1.0100664082885127</v>
      </c>
    </row>
    <row r="4" spans="1:32" x14ac:dyDescent="0.25">
      <c r="A4" s="18"/>
      <c r="B4" t="s">
        <v>3</v>
      </c>
      <c r="D4" s="18" t="str">
        <f>INDEX(YahooDetails[], MATCH(D2,YahooDetails[Ticker],0), 3)</f>
        <v>Technology</v>
      </c>
      <c r="K4" s="7"/>
      <c r="M4" s="3"/>
      <c r="Z4" s="41" t="str">
        <f>D2</f>
        <v>klac</v>
      </c>
      <c r="AA4" s="2">
        <f>INDEX(Sectors!O:O,SectorsIndex)</f>
        <v>0.17635933806146575</v>
      </c>
      <c r="AB4" s="2">
        <f>INDEX(Sectors!P:P,SectorsIndex)</f>
        <v>-0.19935691318327964</v>
      </c>
      <c r="AC4" s="3">
        <f>INDEX(Sectors!Q:Q,SectorsIndex)</f>
        <v>18.667604501607716</v>
      </c>
      <c r="AD4" s="3">
        <f>INDEX(Sectors!R:R,SectorsIndex)</f>
        <v>23.315763052208833</v>
      </c>
      <c r="AE4" s="3">
        <f>INDEX(Sectors!S:S,SectorsIndex)</f>
        <v>1.0584982177185072</v>
      </c>
      <c r="AF4" s="3">
        <f>INDEX(Sectors!T:T,SectorsIndex)</f>
        <v>-1.1695487595543468</v>
      </c>
    </row>
    <row r="5" spans="1:32" x14ac:dyDescent="0.25">
      <c r="A5" s="18"/>
      <c r="B5" t="s">
        <v>16785</v>
      </c>
      <c r="C5" s="8"/>
      <c r="D5" s="18" t="str">
        <f>INDEX(YahooDetails[], MATCH(D2,YahooDetails[Ticker],0), 2)</f>
        <v>Semiconductor Equipment &amp; Materials</v>
      </c>
      <c r="E5" s="8"/>
      <c r="F5" s="8"/>
      <c r="G5" s="8"/>
      <c r="H5" s="8"/>
      <c r="K5" s="7"/>
      <c r="M5" s="3"/>
    </row>
    <row r="6" spans="1:32" x14ac:dyDescent="0.25">
      <c r="A6" s="18"/>
      <c r="B6" t="s">
        <v>7045</v>
      </c>
      <c r="C6" s="8"/>
      <c r="D6" s="18" t="str">
        <f>INDEX(YahooDetails[], MATCH(D2,YahooDetails[Ticker],0), 15)</f>
        <v>Cyclical</v>
      </c>
      <c r="E6" s="8"/>
      <c r="F6" s="8"/>
      <c r="G6" s="8"/>
      <c r="H6" s="8"/>
      <c r="K6" s="7"/>
      <c r="M6" s="3"/>
    </row>
    <row r="7" spans="1:32" x14ac:dyDescent="0.25">
      <c r="A7" s="18"/>
      <c r="B7" t="s">
        <v>7</v>
      </c>
      <c r="C7" s="8"/>
      <c r="D7" s="8">
        <f>INDEX(ZACKS_Screener[], MATCH(D2,ZACKS_Screener[Ticker],0), 9)</f>
        <v>464.45</v>
      </c>
      <c r="E7" s="8"/>
      <c r="F7" s="8"/>
      <c r="G7" s="8"/>
      <c r="H7" s="8"/>
      <c r="K7" s="7"/>
      <c r="M7" s="3"/>
      <c r="N7" s="30"/>
    </row>
    <row r="8" spans="1:32" x14ac:dyDescent="0.25">
      <c r="A8" s="18"/>
      <c r="E8" s="8"/>
      <c r="F8" s="8"/>
      <c r="G8" s="8"/>
      <c r="H8" s="8"/>
    </row>
    <row r="31" spans="3:35" x14ac:dyDescent="0.25">
      <c r="C31" s="8"/>
      <c r="D31" s="8"/>
      <c r="E31" s="39">
        <v>2</v>
      </c>
      <c r="F31" s="39">
        <f>E31+1</f>
        <v>3</v>
      </c>
      <c r="G31" s="39">
        <f t="shared" ref="G31:W31" si="0">F31+1</f>
        <v>4</v>
      </c>
      <c r="H31" s="39">
        <f t="shared" si="0"/>
        <v>5</v>
      </c>
      <c r="I31" s="39">
        <f t="shared" si="0"/>
        <v>6</v>
      </c>
      <c r="J31" s="39">
        <f t="shared" si="0"/>
        <v>7</v>
      </c>
      <c r="K31" s="39">
        <f t="shared" si="0"/>
        <v>8</v>
      </c>
      <c r="L31" s="39">
        <f t="shared" si="0"/>
        <v>9</v>
      </c>
      <c r="M31" s="39">
        <f t="shared" si="0"/>
        <v>10</v>
      </c>
      <c r="N31" s="39">
        <f t="shared" si="0"/>
        <v>11</v>
      </c>
      <c r="O31" s="39">
        <f t="shared" si="0"/>
        <v>12</v>
      </c>
      <c r="P31" s="39">
        <f t="shared" si="0"/>
        <v>13</v>
      </c>
      <c r="Q31" s="39">
        <f t="shared" si="0"/>
        <v>14</v>
      </c>
      <c r="R31" s="39">
        <f t="shared" si="0"/>
        <v>15</v>
      </c>
      <c r="S31" s="39">
        <f t="shared" si="0"/>
        <v>16</v>
      </c>
      <c r="T31" s="39">
        <f t="shared" si="0"/>
        <v>17</v>
      </c>
      <c r="U31" s="39">
        <f t="shared" si="0"/>
        <v>18</v>
      </c>
      <c r="V31" s="39">
        <f t="shared" si="0"/>
        <v>19</v>
      </c>
      <c r="W31" s="39">
        <f>V31+1</f>
        <v>20</v>
      </c>
      <c r="X31" s="39">
        <f t="shared" ref="X31:AI31" si="1">W31+1</f>
        <v>21</v>
      </c>
      <c r="Y31" s="39">
        <f t="shared" si="1"/>
        <v>22</v>
      </c>
      <c r="Z31" s="39">
        <f t="shared" si="1"/>
        <v>23</v>
      </c>
      <c r="AA31" s="39">
        <f t="shared" si="1"/>
        <v>24</v>
      </c>
      <c r="AB31" s="39">
        <f t="shared" si="1"/>
        <v>25</v>
      </c>
      <c r="AC31" s="39">
        <f>AB31+1</f>
        <v>26</v>
      </c>
      <c r="AD31" s="39">
        <f t="shared" si="1"/>
        <v>27</v>
      </c>
      <c r="AE31" s="39">
        <f t="shared" si="1"/>
        <v>28</v>
      </c>
      <c r="AF31" s="39">
        <f t="shared" si="1"/>
        <v>29</v>
      </c>
      <c r="AG31" s="39">
        <f>AF31+1</f>
        <v>30</v>
      </c>
      <c r="AH31" s="39">
        <f t="shared" si="1"/>
        <v>31</v>
      </c>
      <c r="AI31" s="39">
        <f t="shared" si="1"/>
        <v>32</v>
      </c>
    </row>
    <row r="32" spans="3:35" x14ac:dyDescent="0.25">
      <c r="C32" s="8"/>
      <c r="D32" s="8"/>
      <c r="E32" s="4" t="s">
        <v>7042</v>
      </c>
      <c r="F32" s="4" t="str">
        <f>IFERROR(INDEX(StockanalysisQuarterlyRatios[#Headers],,F$31), "")</f>
        <v>2023-03-31</v>
      </c>
      <c r="G32" s="4" t="str">
        <f>IFERROR(INDEX(StockanalysisQuarterlyRatios[#Headers],,G$31), "")</f>
        <v>2022-12-31</v>
      </c>
      <c r="H32" s="4" t="str">
        <f>IFERROR(INDEX(StockanalysisQuarterlyRatios[#Headers],,H$31), "")</f>
        <v>2022-09-30</v>
      </c>
      <c r="I32" s="4" t="str">
        <f>IFERROR(INDEX(StockanalysisQuarterlyRatios[#Headers],,I$31), "")</f>
        <v>2022-06-30</v>
      </c>
      <c r="J32" s="4" t="str">
        <f>IFERROR(INDEX(StockanalysisQuarterlyRatios[#Headers],,J$31), "")</f>
        <v>2022-03-31</v>
      </c>
      <c r="K32" s="4" t="str">
        <f>IFERROR(INDEX(StockanalysisQuarterlyRatios[#Headers],,K$31), "")</f>
        <v>2021-12-31</v>
      </c>
      <c r="L32" s="4" t="str">
        <f>IFERROR(INDEX(StockanalysisQuarterlyRatios[#Headers],,L$31), "")</f>
        <v>2021-09-30</v>
      </c>
      <c r="M32" s="4" t="str">
        <f>IFERROR(INDEX(StockanalysisQuarterlyRatios[#Headers],,M$31), "")</f>
        <v>2021-06-30</v>
      </c>
      <c r="N32" s="4" t="str">
        <f>IFERROR(INDEX(StockanalysisQuarterlyRatios[#Headers],,N$31), "")</f>
        <v>2021-03-31</v>
      </c>
      <c r="O32" s="4" t="str">
        <f>IFERROR(INDEX(StockanalysisQuarterlyRatios[#Headers],,O$31), "")</f>
        <v>2020-12-31</v>
      </c>
      <c r="P32" s="4" t="str">
        <f>IFERROR(INDEX(StockanalysisQuarterlyRatios[#Headers],,P$31), "")</f>
        <v>2020-09-30</v>
      </c>
      <c r="Q32" s="4" t="str">
        <f>IFERROR(INDEX(StockanalysisQuarterlyRatios[#Headers],,Q$31), "")</f>
        <v>2020-06-30</v>
      </c>
      <c r="R32" s="4" t="str">
        <f>IFERROR(INDEX(StockanalysisQuarterlyRatios[#Headers],,R$31), "")</f>
        <v>2020-03-31</v>
      </c>
      <c r="S32" s="4" t="str">
        <f>IFERROR(INDEX(StockanalysisQuarterlyRatios[#Headers],,S$31), "")</f>
        <v>2019-12-31</v>
      </c>
      <c r="T32" s="4" t="str">
        <f>IFERROR(INDEX(StockanalysisQuarterlyRatios[#Headers],,T$31), "")</f>
        <v>2019-09-30</v>
      </c>
      <c r="U32" s="4" t="str">
        <f>IFERROR(INDEX(StockanalysisQuarterlyRatios[#Headers],,U$31), "")</f>
        <v>2019-06-30</v>
      </c>
      <c r="V32" s="4" t="str">
        <f>IFERROR(INDEX(StockanalysisQuarterlyRatios[#Headers],,V$31), "")</f>
        <v>2019-03-31</v>
      </c>
      <c r="W32" s="4" t="str">
        <f>IFERROR(INDEX(StockanalysisQuarterlyRatios[#Headers],,W$31), "")</f>
        <v>2018-12-31</v>
      </c>
      <c r="X32" s="4" t="str">
        <f>IFERROR(INDEX(StockanalysisQuarterlyRatios[#Headers],,X$31), "")</f>
        <v>2018-09-30</v>
      </c>
      <c r="Y32" s="4" t="str">
        <f>IFERROR(INDEX(StockanalysisQuarterlyRatios[#Headers],,Y$31), "")</f>
        <v>2018-06-30</v>
      </c>
      <c r="Z32" s="4" t="str">
        <f>IFERROR(INDEX(StockanalysisQuarterlyRatios[#Headers],,Z$31), "")</f>
        <v>2018-03-31</v>
      </c>
      <c r="AA32" s="4" t="str">
        <f>IFERROR(INDEX(StockanalysisQuarterlyRatios[#Headers],,AA$31), "")</f>
        <v>2017-12-31</v>
      </c>
      <c r="AB32" s="4" t="str">
        <f>IFERROR(INDEX(StockanalysisQuarterlyRatios[#Headers],,AB$31), "")</f>
        <v>2017-09-30</v>
      </c>
      <c r="AC32" s="4" t="str">
        <f>IFERROR(INDEX(StockanalysisQuarterlyRatios[#Headers],,AC$31), "")</f>
        <v>2017-06-30</v>
      </c>
      <c r="AD32" s="4" t="str">
        <f>IFERROR(INDEX(StockanalysisQuarterlyRatios[#Headers],,AD$31), "")</f>
        <v>2017-03-31</v>
      </c>
      <c r="AE32" s="4" t="str">
        <f>IFERROR(INDEX(StockanalysisQuarterlyRatios[#Headers],,AE$31), "")</f>
        <v>2016-12-31</v>
      </c>
      <c r="AF32" s="4" t="str">
        <f>IFERROR(INDEX(StockanalysisQuarterlyRatios[#Headers],,AF$31), "")</f>
        <v>2016-09-30</v>
      </c>
      <c r="AG32" s="4" t="str">
        <f>IFERROR(INDEX(StockanalysisQuarterlyRatios[#Headers],,AG$31), "")</f>
        <v>2016-06-30</v>
      </c>
      <c r="AH32" s="4" t="str">
        <f>IFERROR(INDEX(StockanalysisQuarterlyRatios[#Headers],,AH$31), "")</f>
        <v>2016-03-31</v>
      </c>
      <c r="AI32" s="4" t="str">
        <f>IFERROR(INDEX(StockanalysisQuarterlyRatios[#Headers],,AI$31), "")</f>
        <v>2015-12-31</v>
      </c>
    </row>
    <row r="33" spans="2:35" x14ac:dyDescent="0.25">
      <c r="B33" t="s">
        <v>6986</v>
      </c>
      <c r="C33" s="8"/>
      <c r="D33" s="8"/>
      <c r="E33" s="8">
        <f>IFERROR(INDEX(StockanalysisQuarterlyRatios[],MATCH($B33, QuarterlyRatiosNames, 0), E$31), "")</f>
        <v>24338</v>
      </c>
      <c r="F33" s="8">
        <f>IFERROR(INDEX(StockanalysisQuarterlyRatios[],MATCH($B33, QuarterlyRatiosNames, 0), F$31), "")</f>
        <v>23266</v>
      </c>
      <c r="G33" s="8">
        <f>IFERROR(INDEX(StockanalysisQuarterlyRatios[],MATCH($B33, QuarterlyRatiosNames, 0), G$31), "")</f>
        <v>23660</v>
      </c>
      <c r="H33" s="8">
        <f>IFERROR(INDEX(StockanalysisQuarterlyRatios[],MATCH($B33, QuarterlyRatiosNames, 0), H$31), "")</f>
        <v>19247</v>
      </c>
      <c r="I33" s="8">
        <f>IFERROR(INDEX(StockanalysisQuarterlyRatios[],MATCH($B33, QuarterlyRatiosNames, 0), I$31), "")</f>
        <v>20816</v>
      </c>
      <c r="J33" s="8">
        <f>IFERROR(INDEX(StockanalysisQuarterlyRatios[],MATCH($B33, QuarterlyRatiosNames, 0), J$31), "")</f>
        <v>15004</v>
      </c>
      <c r="K33" s="8">
        <f>IFERROR(INDEX(StockanalysisQuarterlyRatios[],MATCH($B33, QuarterlyRatiosNames, 0), K$31), "")</f>
        <v>12929</v>
      </c>
      <c r="L33" s="8">
        <f>IFERROR(INDEX(StockanalysisQuarterlyRatios[],MATCH($B33, QuarterlyRatiosNames, 0), L$31), "")</f>
        <v>12615</v>
      </c>
      <c r="M33" s="8">
        <f>IFERROR(INDEX(StockanalysisQuarterlyRatios[],MATCH($B33, QuarterlyRatiosNames, 0), M$31), "")</f>
        <v>14708</v>
      </c>
      <c r="N33" s="8">
        <f>IFERROR(INDEX(StockanalysisQuarterlyRatios[],MATCH($B33, QuarterlyRatiosNames, 0), N$31), "")</f>
        <v>14065</v>
      </c>
      <c r="O33" s="8">
        <f>IFERROR(INDEX(StockanalysisQuarterlyRatios[],MATCH($B33, QuarterlyRatiosNames, 0), O$31), "")</f>
        <v>16896</v>
      </c>
      <c r="P33" s="8">
        <f>IFERROR(INDEX(StockanalysisQuarterlyRatios[],MATCH($B33, QuarterlyRatiosNames, 0), P$31), "")</f>
        <v>19076</v>
      </c>
      <c r="Q33" s="8">
        <f>IFERROR(INDEX(StockanalysisQuarterlyRatios[],MATCH($B33, QuarterlyRatiosNames, 0), Q$31), "")</f>
        <v>15350</v>
      </c>
      <c r="R33" s="8">
        <f>IFERROR(INDEX(StockanalysisQuarterlyRatios[],MATCH($B33, QuarterlyRatiosNames, 0), R$31), "")</f>
        <v>9534</v>
      </c>
      <c r="S33" s="8">
        <f>IFERROR(INDEX(StockanalysisQuarterlyRatios[],MATCH($B33, QuarterlyRatiosNames, 0), S$31), "")</f>
        <v>14445</v>
      </c>
      <c r="T33" s="8">
        <f>IFERROR(INDEX(StockanalysisQuarterlyRatios[],MATCH($B33, QuarterlyRatiosNames, 0), T$31), "")</f>
        <v>12569</v>
      </c>
      <c r="U33" s="8">
        <f>IFERROR(INDEX(StockanalysisQuarterlyRatios[],MATCH($B33, QuarterlyRatiosNames, 0), U$31), "")</f>
        <v>12014</v>
      </c>
      <c r="V33" s="8">
        <f>IFERROR(INDEX(StockanalysisQuarterlyRatios[],MATCH($B33, QuarterlyRatiosNames, 0), V$31), "")</f>
        <v>10199</v>
      </c>
      <c r="W33" s="8">
        <f>IFERROR(INDEX(StockanalysisQuarterlyRatios[],MATCH($B33, QuarterlyRatiosNames, 0), W$31), "")</f>
        <v>9401</v>
      </c>
      <c r="X33" s="8">
        <f>IFERROR(INDEX(StockanalysisQuarterlyRatios[],MATCH($B33, QuarterlyRatiosNames, 0), X$31), "")</f>
        <v>7958</v>
      </c>
      <c r="Y33" s="8">
        <f>IFERROR(INDEX(StockanalysisQuarterlyRatios[],MATCH($B33, QuarterlyRatiosNames, 0), Y$31), "")</f>
        <v>10665</v>
      </c>
      <c r="Z33" s="8">
        <f>IFERROR(INDEX(StockanalysisQuarterlyRatios[],MATCH($B33, QuarterlyRatiosNames, 0), Z$31), "")</f>
        <v>9790</v>
      </c>
      <c r="AA33" s="8">
        <f>IFERROR(INDEX(StockanalysisQuarterlyRatios[],MATCH($B33, QuarterlyRatiosNames, 0), AA$31), "")</f>
        <v>10412</v>
      </c>
      <c r="AB33" s="8">
        <f>IFERROR(INDEX(StockanalysisQuarterlyRatios[],MATCH($B33, QuarterlyRatiosNames, 0), AB$31), "")</f>
        <v>10193</v>
      </c>
      <c r="AC33" s="8">
        <f>IFERROR(INDEX(StockanalysisQuarterlyRatios[],MATCH($B33, QuarterlyRatiosNames, 0), AC$31), "")</f>
        <v>10173</v>
      </c>
      <c r="AD33" s="8">
        <f>IFERROR(INDEX(StockanalysisQuarterlyRatios[],MATCH($B33, QuarterlyRatiosNames, 0), AD$31), "")</f>
        <v>9569</v>
      </c>
      <c r="AE33" s="8">
        <f>IFERROR(INDEX(StockanalysisQuarterlyRatios[],MATCH($B33, QuarterlyRatiosNames, 0), AE$31), "")</f>
        <v>9157</v>
      </c>
      <c r="AF33" s="8">
        <f>IFERROR(INDEX(StockanalysisQuarterlyRatios[],MATCH($B33, QuarterlyRatiosNames, 0), AF$31), "")</f>
        <v>11813</v>
      </c>
      <c r="AG33" s="8">
        <f>IFERROR(INDEX(StockanalysisQuarterlyRatios[],MATCH($B33, QuarterlyRatiosNames, 0), AG$31), "")</f>
        <v>11665</v>
      </c>
      <c r="AH33" s="8">
        <f>IFERROR(INDEX(StockanalysisQuarterlyRatios[],MATCH($B33, QuarterlyRatiosNames, 0), AH$31), "")</f>
        <v>7884</v>
      </c>
      <c r="AI33" s="8">
        <f>IFERROR(INDEX(StockanalysisQuarterlyRatios[],MATCH($B33, QuarterlyRatiosNames, 0), AI$31), "")</f>
        <v>5651</v>
      </c>
    </row>
    <row r="34" spans="2:35" x14ac:dyDescent="0.25">
      <c r="B34" t="s">
        <v>6988</v>
      </c>
      <c r="C34" s="8"/>
      <c r="D34" s="8"/>
      <c r="E34" s="8">
        <f>IFERROR(INDEX(StockanalysisQuarterlyRatios[],MATCH($B34, QuarterlyRatiosNames, 0), E$31), "")</f>
        <v>26107</v>
      </c>
      <c r="F34" s="8">
        <f>IFERROR(INDEX(StockanalysisQuarterlyRatios[],MATCH($B34, QuarterlyRatiosNames, 0), F$31), "")</f>
        <v>25035</v>
      </c>
      <c r="G34" s="8">
        <f>IFERROR(INDEX(StockanalysisQuarterlyRatios[],MATCH($B34, QuarterlyRatiosNames, 0), G$31), "")</f>
        <v>24494</v>
      </c>
      <c r="H34" s="8">
        <f>IFERROR(INDEX(StockanalysisQuarterlyRatios[],MATCH($B34, QuarterlyRatiosNames, 0), H$31), "")</f>
        <v>19896</v>
      </c>
      <c r="I34" s="8">
        <f>IFERROR(INDEX(StockanalysisQuarterlyRatios[],MATCH($B34, QuarterlyRatiosNames, 0), I$31), "")</f>
        <v>21385</v>
      </c>
      <c r="J34" s="8">
        <f>IFERROR(INDEX(StockanalysisQuarterlyRatios[],MATCH($B34, QuarterlyRatiosNames, 0), J$31), "")</f>
        <v>15653</v>
      </c>
      <c r="K34" s="8">
        <f>IFERROR(INDEX(StockanalysisQuarterlyRatios[],MATCH($B34, QuarterlyRatiosNames, 0), K$31), "")</f>
        <v>14440</v>
      </c>
      <c r="L34" s="8">
        <f>IFERROR(INDEX(StockanalysisQuarterlyRatios[],MATCH($B34, QuarterlyRatiosNames, 0), L$31), "")</f>
        <v>14063</v>
      </c>
      <c r="M34" s="8">
        <f>IFERROR(INDEX(StockanalysisQuarterlyRatios[],MATCH($B34, QuarterlyRatiosNames, 0), M$31), "")</f>
        <v>16114</v>
      </c>
      <c r="N34" s="8">
        <f>IFERROR(INDEX(StockanalysisQuarterlyRatios[],MATCH($B34, QuarterlyRatiosNames, 0), N$31), "")</f>
        <v>15593</v>
      </c>
      <c r="O34" s="8">
        <f>IFERROR(INDEX(StockanalysisQuarterlyRatios[],MATCH($B34, QuarterlyRatiosNames, 0), O$31), "")</f>
        <v>18175</v>
      </c>
      <c r="P34" s="8">
        <f>IFERROR(INDEX(StockanalysisQuarterlyRatios[],MATCH($B34, QuarterlyRatiosNames, 0), P$31), "")</f>
        <v>20437</v>
      </c>
      <c r="Q34" s="8">
        <f>IFERROR(INDEX(StockanalysisQuarterlyRatios[],MATCH($B34, QuarterlyRatiosNames, 0), Q$31), "")</f>
        <v>16760</v>
      </c>
      <c r="R34" s="8">
        <f>IFERROR(INDEX(StockanalysisQuarterlyRatios[],MATCH($B34, QuarterlyRatiosNames, 0), R$31), "")</f>
        <v>11015</v>
      </c>
      <c r="S34" s="8">
        <f>IFERROR(INDEX(StockanalysisQuarterlyRatios[],MATCH($B34, QuarterlyRatiosNames, 0), S$31), "")</f>
        <v>15958</v>
      </c>
      <c r="T34" s="8">
        <f>IFERROR(INDEX(StockanalysisQuarterlyRatios[],MATCH($B34, QuarterlyRatiosNames, 0), T$31), "")</f>
        <v>14033</v>
      </c>
      <c r="U34" s="8">
        <f>IFERROR(INDEX(StockanalysisQuarterlyRatios[],MATCH($B34, QuarterlyRatiosNames, 0), U$31), "")</f>
        <v>13620</v>
      </c>
      <c r="V34" s="8">
        <f>IFERROR(INDEX(StockanalysisQuarterlyRatios[],MATCH($B34, QuarterlyRatiosNames, 0), V$31), "")</f>
        <v>11738</v>
      </c>
      <c r="W34" s="8">
        <f>IFERROR(INDEX(StockanalysisQuarterlyRatios[],MATCH($B34, QuarterlyRatiosNames, 0), W$31), "")</f>
        <v>10740</v>
      </c>
      <c r="X34" s="8">
        <f>IFERROR(INDEX(StockanalysisQuarterlyRatios[],MATCH($B34, QuarterlyRatiosNames, 0), X$31), "")</f>
        <v>9073</v>
      </c>
      <c r="Y34" s="8">
        <f>IFERROR(INDEX(StockanalysisQuarterlyRatios[],MATCH($B34, QuarterlyRatiosNames, 0), Y$31), "")</f>
        <v>11593</v>
      </c>
      <c r="Z34" s="8">
        <f>IFERROR(INDEX(StockanalysisQuarterlyRatios[],MATCH($B34, QuarterlyRatiosNames, 0), Z$31), "")</f>
        <v>10598</v>
      </c>
      <c r="AA34" s="8">
        <f>IFERROR(INDEX(StockanalysisQuarterlyRatios[],MATCH($B34, QuarterlyRatiosNames, 0), AA$31), "")</f>
        <v>11021</v>
      </c>
      <c r="AB34" s="8">
        <f>IFERROR(INDEX(StockanalysisQuarterlyRatios[],MATCH($B34, QuarterlyRatiosNames, 0), AB$31), "")</f>
        <v>10579</v>
      </c>
      <c r="AC34" s="8">
        <f>IFERROR(INDEX(StockanalysisQuarterlyRatios[],MATCH($B34, QuarterlyRatiosNames, 0), AC$31), "")</f>
        <v>10468</v>
      </c>
      <c r="AD34" s="8">
        <f>IFERROR(INDEX(StockanalysisQuarterlyRatios[],MATCH($B34, QuarterlyRatiosNames, 0), AD$31), "")</f>
        <v>9846</v>
      </c>
      <c r="AE34" s="8">
        <f>IFERROR(INDEX(StockanalysisQuarterlyRatios[],MATCH($B34, QuarterlyRatiosNames, 0), AE$31), "")</f>
        <v>9724</v>
      </c>
      <c r="AF34" s="8">
        <f>IFERROR(INDEX(StockanalysisQuarterlyRatios[],MATCH($B34, QuarterlyRatiosNames, 0), AF$31), "")</f>
        <v>12291</v>
      </c>
      <c r="AG34" s="8">
        <f>IFERROR(INDEX(StockanalysisQuarterlyRatios[],MATCH($B34, QuarterlyRatiosNames, 0), AG$31), "")</f>
        <v>12314</v>
      </c>
      <c r="AH34" s="8">
        <f>IFERROR(INDEX(StockanalysisQuarterlyRatios[],MATCH($B34, QuarterlyRatiosNames, 0), AH$31), "")</f>
        <v>8737</v>
      </c>
      <c r="AI34" s="8">
        <f>IFERROR(INDEX(StockanalysisQuarterlyRatios[],MATCH($B34, QuarterlyRatiosNames, 0), AI$31), "")</f>
        <v>6629</v>
      </c>
    </row>
    <row r="35" spans="2:35" x14ac:dyDescent="0.25">
      <c r="B35" t="s">
        <v>6954</v>
      </c>
      <c r="C35" s="8"/>
      <c r="D35" s="8"/>
      <c r="E35" s="8">
        <f>IFERROR(INDEX(StockanalysisQuarterlyIncome[],MATCH($B35, QuaterlyIncomeNames, 0), E$31)+INDEX(StockanalysisQuarterlyIncome[],MATCH($B35, QuaterlyIncomeNames, 0), E$31+1)+INDEX(StockanalysisQuarterlyIncome[],MATCH($B35, QuaterlyIncomeNames, 0), E$31+2)+INDEX(StockanalysisQuarterlyIncome[],MATCH($B35, QuaterlyIncomeNames, 0), E$31+3), "")</f>
        <v>2970.09</v>
      </c>
      <c r="F35" s="8">
        <f>IFERROR(INDEX(StockanalysisQuarterlyIncome[],MATCH($B35, QuaterlyIncomeNames, 0), F$31)+INDEX(StockanalysisQuarterlyIncome[],MATCH($B35, QuaterlyIncomeNames, 0), F$31+1)+INDEX(StockanalysisQuarterlyIncome[],MATCH($B35, QuaterlyIncomeNames, 0), F$31+2)+INDEX(StockanalysisQuarterlyIncome[],MATCH($B35, QuaterlyIncomeNames, 0), F$31+3), "")</f>
        <v>1203.46</v>
      </c>
      <c r="G35" s="8">
        <f>IFERROR(INDEX(StockanalysisQuarterlyIncome[],MATCH($B35, QuaterlyIncomeNames, 0), G$31)+INDEX(StockanalysisQuarterlyIncome[],MATCH($B35, QuaterlyIncomeNames, 0), G$31+1)+INDEX(StockanalysisQuarterlyIncome[],MATCH($B35, QuaterlyIncomeNames, 0), G$31+2)+INDEX(StockanalysisQuarterlyIncome[],MATCH($B35, QuaterlyIncomeNames, 0), G$31+3), "")</f>
        <v>1117.58</v>
      </c>
      <c r="H35" s="8">
        <f>IFERROR(INDEX(StockanalysisQuarterlyIncome[],MATCH($B35, QuaterlyIncomeNames, 0), H$31)+INDEX(StockanalysisQuarterlyIncome[],MATCH($B35, QuaterlyIncomeNames, 0), H$31+1)+INDEX(StockanalysisQuarterlyIncome[],MATCH($B35, QuaterlyIncomeNames, 0), H$31+2)+INDEX(StockanalysisQuarterlyIncome[],MATCH($B35, QuaterlyIncomeNames, 0), H$31+3), "")</f>
        <v>1102.07</v>
      </c>
      <c r="I35" s="8">
        <f>IFERROR(INDEX(StockanalysisQuarterlyIncome[],MATCH($B35, QuaterlyIncomeNames, 0), I$31)+INDEX(StockanalysisQuarterlyIncome[],MATCH($B35, QuaterlyIncomeNames, 0), I$31+1)+INDEX(StockanalysisQuarterlyIncome[],MATCH($B35, QuaterlyIncomeNames, 0), I$31+2)+INDEX(StockanalysisQuarterlyIncome[],MATCH($B35, QuaterlyIncomeNames, 0), I$31+3), "")</f>
        <v>961.75</v>
      </c>
      <c r="J35" s="8">
        <f>IFERROR(INDEX(StockanalysisQuarterlyIncome[],MATCH($B35, QuaterlyIncomeNames, 0), J$31)+INDEX(StockanalysisQuarterlyIncome[],MATCH($B35, QuaterlyIncomeNames, 0), J$31+1)+INDEX(StockanalysisQuarterlyIncome[],MATCH($B35, QuaterlyIncomeNames, 0), J$31+2)+INDEX(StockanalysisQuarterlyIncome[],MATCH($B35, QuaterlyIncomeNames, 0), J$31+3), "")</f>
        <v>1024.76</v>
      </c>
      <c r="K35" s="8">
        <f>IFERROR(INDEX(StockanalysisQuarterlyIncome[],MATCH($B35, QuaterlyIncomeNames, 0), K$31)+INDEX(StockanalysisQuarterlyIncome[],MATCH($B35, QuaterlyIncomeNames, 0), K$31+1)+INDEX(StockanalysisQuarterlyIncome[],MATCH($B35, QuaterlyIncomeNames, 0), K$31+2)+INDEX(StockanalysisQuarterlyIncome[],MATCH($B35, QuaterlyIncomeNames, 0), K$31+3), "")</f>
        <v>1126.6400000000001</v>
      </c>
      <c r="L35" s="8">
        <f>IFERROR(INDEX(StockanalysisQuarterlyIncome[],MATCH($B35, QuaterlyIncomeNames, 0), L$31)+INDEX(StockanalysisQuarterlyIncome[],MATCH($B35, QuaterlyIncomeNames, 0), L$31+1)+INDEX(StockanalysisQuarterlyIncome[],MATCH($B35, QuaterlyIncomeNames, 0), L$31+2)+INDEX(StockanalysisQuarterlyIncome[],MATCH($B35, QuaterlyIncomeNames, 0), L$31+3), "")</f>
        <v>1250.7199999999998</v>
      </c>
      <c r="M35" s="8">
        <f>IFERROR(INDEX(StockanalysisQuarterlyIncome[],MATCH($B35, QuaterlyIncomeNames, 0), M$31)+INDEX(StockanalysisQuarterlyIncome[],MATCH($B35, QuaterlyIncomeNames, 0), M$31+1)+INDEX(StockanalysisQuarterlyIncome[],MATCH($B35, QuaterlyIncomeNames, 0), M$31+2)+INDEX(StockanalysisQuarterlyIncome[],MATCH($B35, QuaterlyIncomeNames, 0), M$31+3), "")</f>
        <v>1076.94</v>
      </c>
      <c r="N35" s="8">
        <f>IFERROR(INDEX(StockanalysisQuarterlyIncome[],MATCH($B35, QuaterlyIncomeNames, 0), N$31)+INDEX(StockanalysisQuarterlyIncome[],MATCH($B35, QuaterlyIncomeNames, 0), N$31+1)+INDEX(StockanalysisQuarterlyIncome[],MATCH($B35, QuaterlyIncomeNames, 0), N$31+2)+INDEX(StockanalysisQuarterlyIncome[],MATCH($B35, QuaterlyIncomeNames, 0), N$31+3), "")</f>
        <v>862.69999999999993</v>
      </c>
      <c r="O35" s="8">
        <f>IFERROR(INDEX(StockanalysisQuarterlyIncome[],MATCH($B35, QuaterlyIncomeNames, 0), O$31)+INDEX(StockanalysisQuarterlyIncome[],MATCH($B35, QuaterlyIncomeNames, 0), O$31+1)+INDEX(StockanalysisQuarterlyIncome[],MATCH($B35, QuaterlyIncomeNames, 0), O$31+2)+INDEX(StockanalysisQuarterlyIncome[],MATCH($B35, QuaterlyIncomeNames, 0), O$31+3), "")</f>
        <v>1078</v>
      </c>
      <c r="P35" s="8">
        <f>IFERROR(INDEX(StockanalysisQuarterlyIncome[],MATCH($B35, QuaterlyIncomeNames, 0), P$31)+INDEX(StockanalysisQuarterlyIncome[],MATCH($B35, QuaterlyIncomeNames, 0), P$31+1)+INDEX(StockanalysisQuarterlyIncome[],MATCH($B35, QuaterlyIncomeNames, 0), P$31+2)+INDEX(StockanalysisQuarterlyIncome[],MATCH($B35, QuaterlyIncomeNames, 0), P$31+3), "")</f>
        <v>889.05</v>
      </c>
      <c r="Q35" s="8">
        <f>IFERROR(INDEX(StockanalysisQuarterlyIncome[],MATCH($B35, QuaterlyIncomeNames, 0), Q$31)+INDEX(StockanalysisQuarterlyIncome[],MATCH($B35, QuaterlyIncomeNames, 0), Q$31+1)+INDEX(StockanalysisQuarterlyIncome[],MATCH($B35, QuaterlyIncomeNames, 0), Q$31+2)+INDEX(StockanalysisQuarterlyIncome[],MATCH($B35, QuaterlyIncomeNames, 0), Q$31+3), "")</f>
        <v>816.63</v>
      </c>
      <c r="R35" s="8">
        <f>IFERROR(INDEX(StockanalysisQuarterlyIncome[],MATCH($B35, QuaterlyIncomeNames, 0), R$31)+INDEX(StockanalysisQuarterlyIncome[],MATCH($B35, QuaterlyIncomeNames, 0), R$31+1)+INDEX(StockanalysisQuarterlyIncome[],MATCH($B35, QuaterlyIncomeNames, 0), R$31+2)+INDEX(StockanalysisQuarterlyIncome[],MATCH($B35, QuaterlyIncomeNames, 0), R$31+3), "")</f>
        <v>843.83</v>
      </c>
      <c r="S35" s="8">
        <f>IFERROR(INDEX(StockanalysisQuarterlyIncome[],MATCH($B35, QuaterlyIncomeNames, 0), S$31)+INDEX(StockanalysisQuarterlyIncome[],MATCH($B35, QuaterlyIncomeNames, 0), S$31+1)+INDEX(StockanalysisQuarterlyIncome[],MATCH($B35, QuaterlyIncomeNames, 0), S$31+2)+INDEX(StockanalysisQuarterlyIncome[],MATCH($B35, QuaterlyIncomeNames, 0), S$31+3), "")</f>
        <v>-48.129999999999995</v>
      </c>
      <c r="T35" s="8">
        <f>IFERROR(INDEX(StockanalysisQuarterlyIncome[],MATCH($B35, QuaterlyIncomeNames, 0), T$31)+INDEX(StockanalysisQuarterlyIncome[],MATCH($B35, QuaterlyIncomeNames, 0), T$31+1)+INDEX(StockanalysisQuarterlyIncome[],MATCH($B35, QuaterlyIncomeNames, 0), T$31+2)+INDEX(StockanalysisQuarterlyIncome[],MATCH($B35, QuaterlyIncomeNames, 0), T$31+3), "")</f>
        <v>-170.94</v>
      </c>
      <c r="U35" s="8">
        <f>IFERROR(INDEX(StockanalysisQuarterlyIncome[],MATCH($B35, QuaterlyIncomeNames, 0), U$31)+INDEX(StockanalysisQuarterlyIncome[],MATCH($B35, QuaterlyIncomeNames, 0), U$31+1)+INDEX(StockanalysisQuarterlyIncome[],MATCH($B35, QuaterlyIncomeNames, 0), U$31+2)+INDEX(StockanalysisQuarterlyIncome[],MATCH($B35, QuaterlyIncomeNames, 0), U$31+3), "")</f>
        <v>-175.37</v>
      </c>
      <c r="V35" s="8">
        <f>IFERROR(INDEX(StockanalysisQuarterlyIncome[],MATCH($B35, QuaterlyIncomeNames, 0), V$31)+INDEX(StockanalysisQuarterlyIncome[],MATCH($B35, QuaterlyIncomeNames, 0), V$31+1)+INDEX(StockanalysisQuarterlyIncome[],MATCH($B35, QuaterlyIncomeNames, 0), V$31+2)+INDEX(StockanalysisQuarterlyIncome[],MATCH($B35, QuaterlyIncomeNames, 0), V$31+3), "")</f>
        <v>-162.49</v>
      </c>
      <c r="W35" s="8">
        <f>IFERROR(INDEX(StockanalysisQuarterlyIncome[],MATCH($B35, QuaterlyIncomeNames, 0), W$31)+INDEX(StockanalysisQuarterlyIncome[],MATCH($B35, QuaterlyIncomeNames, 0), W$31+1)+INDEX(StockanalysisQuarterlyIncome[],MATCH($B35, QuaterlyIncomeNames, 0), W$31+2)+INDEX(StockanalysisQuarterlyIncome[],MATCH($B35, QuaterlyIncomeNames, 0), W$31+3), "")</f>
        <v>286.55</v>
      </c>
      <c r="X35" s="8">
        <f>IFERROR(INDEX(StockanalysisQuarterlyIncome[],MATCH($B35, QuaterlyIncomeNames, 0), X$31)+INDEX(StockanalysisQuarterlyIncome[],MATCH($B35, QuaterlyIncomeNames, 0), X$31+1)+INDEX(StockanalysisQuarterlyIncome[],MATCH($B35, QuaterlyIncomeNames, 0), X$31+2)+INDEX(StockanalysisQuarterlyIncome[],MATCH($B35, QuaterlyIncomeNames, 0), X$31+3), "")</f>
        <v>371.23</v>
      </c>
      <c r="Y35" s="8">
        <f>IFERROR(INDEX(StockanalysisQuarterlyIncome[],MATCH($B35, QuaterlyIncomeNames, 0), Y$31)+INDEX(StockanalysisQuarterlyIncome[],MATCH($B35, QuaterlyIncomeNames, 0), Y$31+1)+INDEX(StockanalysisQuarterlyIncome[],MATCH($B35, QuaterlyIncomeNames, 0), Y$31+2)+INDEX(StockanalysisQuarterlyIncome[],MATCH($B35, QuaterlyIncomeNames, 0), Y$31+3), "")</f>
        <v>387.05</v>
      </c>
      <c r="Z35" s="8">
        <f>IFERROR(INDEX(StockanalysisQuarterlyIncome[],MATCH($B35, QuaterlyIncomeNames, 0), Z$31)+INDEX(StockanalysisQuarterlyIncome[],MATCH($B35, QuaterlyIncomeNames, 0), Z$31+1)+INDEX(StockanalysisQuarterlyIncome[],MATCH($B35, QuaterlyIncomeNames, 0), Z$31+2)+INDEX(StockanalysisQuarterlyIncome[],MATCH($B35, QuaterlyIncomeNames, 0), Z$31+3), "")</f>
        <v>418.23</v>
      </c>
      <c r="AA35" s="8">
        <f>IFERROR(INDEX(StockanalysisQuarterlyIncome[],MATCH($B35, QuaterlyIncomeNames, 0), AA$31)+INDEX(StockanalysisQuarterlyIncome[],MATCH($B35, QuaterlyIncomeNames, 0), AA$31+1)+INDEX(StockanalysisQuarterlyIncome[],MATCH($B35, QuaterlyIncomeNames, 0), AA$31+2)+INDEX(StockanalysisQuarterlyIncome[],MATCH($B35, QuaterlyIncomeNames, 0), AA$31+3), "")</f>
        <v>466.13</v>
      </c>
      <c r="AB35" s="8">
        <f>IFERROR(INDEX(StockanalysisQuarterlyIncome[],MATCH($B35, QuaterlyIncomeNames, 0), AB$31)+INDEX(StockanalysisQuarterlyIncome[],MATCH($B35, QuaterlyIncomeNames, 0), AB$31+1)+INDEX(StockanalysisQuarterlyIncome[],MATCH($B35, QuaterlyIncomeNames, 0), AB$31+2)+INDEX(StockanalysisQuarterlyIncome[],MATCH($B35, QuaterlyIncomeNames, 0), AB$31+3), "")</f>
        <v>446.68000000000006</v>
      </c>
      <c r="AC35" s="8">
        <f>IFERROR(INDEX(StockanalysisQuarterlyIncome[],MATCH($B35, QuaterlyIncomeNames, 0), AC$31)+INDEX(StockanalysisQuarterlyIncome[],MATCH($B35, QuaterlyIncomeNames, 0), AC$31+1)+INDEX(StockanalysisQuarterlyIncome[],MATCH($B35, QuaterlyIncomeNames, 0), AC$31+2)+INDEX(StockanalysisQuarterlyIncome[],MATCH($B35, QuaterlyIncomeNames, 0), AC$31+3), "")</f>
        <v>420.46</v>
      </c>
      <c r="AD35" s="8">
        <f>IFERROR(INDEX(StockanalysisQuarterlyIncome[],MATCH($B35, QuaterlyIncomeNames, 0), AD$31)+INDEX(StockanalysisQuarterlyIncome[],MATCH($B35, QuaterlyIncomeNames, 0), AD$31+1)+INDEX(StockanalysisQuarterlyIncome[],MATCH($B35, QuaterlyIncomeNames, 0), AD$31+2)+INDEX(StockanalysisQuarterlyIncome[],MATCH($B35, QuaterlyIncomeNames, 0), AD$31+3), "")</f>
        <v>343.11</v>
      </c>
      <c r="AE35" s="8">
        <f>IFERROR(INDEX(StockanalysisQuarterlyIncome[],MATCH($B35, QuaterlyIncomeNames, 0), AE$31)+INDEX(StockanalysisQuarterlyIncome[],MATCH($B35, QuaterlyIncomeNames, 0), AE$31+1)+INDEX(StockanalysisQuarterlyIncome[],MATCH($B35, QuaterlyIncomeNames, 0), AE$31+2)+INDEX(StockanalysisQuarterlyIncome[],MATCH($B35, QuaterlyIncomeNames, 0), AE$31+3), "")</f>
        <v>244.80999999999997</v>
      </c>
      <c r="AF35" s="8">
        <f>IFERROR(INDEX(StockanalysisQuarterlyIncome[],MATCH($B35, QuaterlyIncomeNames, 0), AF$31)+INDEX(StockanalysisQuarterlyIncome[],MATCH($B35, QuaterlyIncomeNames, 0), AF$31+1)+INDEX(StockanalysisQuarterlyIncome[],MATCH($B35, QuaterlyIncomeNames, 0), AF$31+2)+INDEX(StockanalysisQuarterlyIncome[],MATCH($B35, QuaterlyIncomeNames, 0), AF$31+3), "")</f>
        <v>142.86999999999998</v>
      </c>
      <c r="AG35" s="8">
        <f>IFERROR(INDEX(StockanalysisQuarterlyIncome[],MATCH($B35, QuaterlyIncomeNames, 0), AG$31)+INDEX(StockanalysisQuarterlyIncome[],MATCH($B35, QuaterlyIncomeNames, 0), AG$31+1)+INDEX(StockanalysisQuarterlyIncome[],MATCH($B35, QuaterlyIncomeNames, 0), AG$31+2)+INDEX(StockanalysisQuarterlyIncome[],MATCH($B35, QuaterlyIncomeNames, 0), AG$31+3), "")</f>
        <v>126.42999999999999</v>
      </c>
      <c r="AH35" s="8">
        <f>IFERROR(INDEX(StockanalysisQuarterlyIncome[],MATCH($B35, QuaterlyIncomeNames, 0), AH$31)+INDEX(StockanalysisQuarterlyIncome[],MATCH($B35, QuaterlyIncomeNames, 0), AH$31+1)+INDEX(StockanalysisQuarterlyIncome[],MATCH($B35, QuaterlyIncomeNames, 0), AH$31+2)+INDEX(StockanalysisQuarterlyIncome[],MATCH($B35, QuaterlyIncomeNames, 0), AH$31+3), "")</f>
        <v>157.86000000000001</v>
      </c>
      <c r="AI35" s="8">
        <f>IFERROR(INDEX(StockanalysisQuarterlyIncome[],MATCH($B35, QuaterlyIncomeNames, 0), AI$31)+INDEX(StockanalysisQuarterlyIncome[],MATCH($B35, QuaterlyIncomeNames, 0), AI$31+1)+INDEX(StockanalysisQuarterlyIncome[],MATCH($B35, QuaterlyIncomeNames, 0), AI$31+2)+INDEX(StockanalysisQuarterlyIncome[],MATCH($B35, QuaterlyIncomeNames, 0), AI$31+3), "")</f>
        <v>141.38</v>
      </c>
    </row>
    <row r="36" spans="2:35" x14ac:dyDescent="0.25">
      <c r="B36" t="s">
        <v>6951</v>
      </c>
      <c r="C36" s="8"/>
      <c r="D36" s="8"/>
      <c r="E36" s="8">
        <f>IFERROR(INDEX(StockanalysisQuarterlyIncome[],MATCH($B36, QuaterlyIncomeNames, 0), E$31)+INDEX(StockanalysisQuarterlyIncome[],MATCH($B36, QuaterlyIncomeNames, 0), E$31+1)+INDEX(StockanalysisQuarterlyIncome[],MATCH($B36, QuaterlyIncomeNames, 0), E$31+2)+INDEX(StockanalysisQuarterlyIncome[],MATCH($B36, QuaterlyIncomeNames, 0), E$31+3), "")</f>
        <v>4107.99</v>
      </c>
      <c r="F36" s="8">
        <f>IFERROR(INDEX(StockanalysisQuarterlyIncome[],MATCH($B36, QuaterlyIncomeNames, 0), F$31)+INDEX(StockanalysisQuarterlyIncome[],MATCH($B36, QuaterlyIncomeNames, 0), F$31+1)+INDEX(StockanalysisQuarterlyIncome[],MATCH($B36, QuaterlyIncomeNames, 0), F$31+2)+INDEX(StockanalysisQuarterlyIncome[],MATCH($B36, QuaterlyIncomeNames, 0), F$31+3), "")</f>
        <v>2293.0500000000002</v>
      </c>
      <c r="G36" s="8">
        <f>IFERROR(INDEX(StockanalysisQuarterlyIncome[],MATCH($B36, QuaterlyIncomeNames, 0), G$31)+INDEX(StockanalysisQuarterlyIncome[],MATCH($B36, QuaterlyIncomeNames, 0), G$31+1)+INDEX(StockanalysisQuarterlyIncome[],MATCH($B36, QuaterlyIncomeNames, 0), G$31+2)+INDEX(StockanalysisQuarterlyIncome[],MATCH($B36, QuaterlyIncomeNames, 0), G$31+3), "")</f>
        <v>2129.09</v>
      </c>
      <c r="H36" s="8">
        <f>IFERROR(INDEX(StockanalysisQuarterlyIncome[],MATCH($B36, QuaterlyIncomeNames, 0), H$31)+INDEX(StockanalysisQuarterlyIncome[],MATCH($B36, QuaterlyIncomeNames, 0), H$31+1)+INDEX(StockanalysisQuarterlyIncome[],MATCH($B36, QuaterlyIncomeNames, 0), H$31+2)+INDEX(StockanalysisQuarterlyIncome[],MATCH($B36, QuaterlyIncomeNames, 0), H$31+3), "")</f>
        <v>2032.16</v>
      </c>
      <c r="I36" s="8">
        <f>IFERROR(INDEX(StockanalysisQuarterlyIncome[],MATCH($B36, QuaterlyIncomeNames, 0), I$31)+INDEX(StockanalysisQuarterlyIncome[],MATCH($B36, QuaterlyIncomeNames, 0), I$31+1)+INDEX(StockanalysisQuarterlyIncome[],MATCH($B36, QuaterlyIncomeNames, 0), I$31+2)+INDEX(StockanalysisQuarterlyIncome[],MATCH($B36, QuaterlyIncomeNames, 0), I$31+3), "")</f>
        <v>1777.73</v>
      </c>
      <c r="J36" s="8">
        <f>IFERROR(INDEX(StockanalysisQuarterlyIncome[],MATCH($B36, QuaterlyIncomeNames, 0), J$31)+INDEX(StockanalysisQuarterlyIncome[],MATCH($B36, QuaterlyIncomeNames, 0), J$31+1)+INDEX(StockanalysisQuarterlyIncome[],MATCH($B36, QuaterlyIncomeNames, 0), J$31+2)+INDEX(StockanalysisQuarterlyIncome[],MATCH($B36, QuaterlyIncomeNames, 0), J$31+3), "")</f>
        <v>1762.8899999999999</v>
      </c>
      <c r="K36" s="8">
        <f>IFERROR(INDEX(StockanalysisQuarterlyIncome[],MATCH($B36, QuaterlyIncomeNames, 0), K$31)+INDEX(StockanalysisQuarterlyIncome[],MATCH($B36, QuaterlyIncomeNames, 0), K$31+1)+INDEX(StockanalysisQuarterlyIncome[],MATCH($B36, QuaterlyIncomeNames, 0), K$31+2)+INDEX(StockanalysisQuarterlyIncome[],MATCH($B36, QuaterlyIncomeNames, 0), K$31+3), "")</f>
        <v>1848.1</v>
      </c>
      <c r="L36" s="8">
        <f>IFERROR(INDEX(StockanalysisQuarterlyIncome[],MATCH($B36, QuaterlyIncomeNames, 0), L$31)+INDEX(StockanalysisQuarterlyIncome[],MATCH($B36, QuaterlyIncomeNames, 0), L$31+1)+INDEX(StockanalysisQuarterlyIncome[],MATCH($B36, QuaterlyIncomeNames, 0), L$31+2)+INDEX(StockanalysisQuarterlyIncome[],MATCH($B36, QuaterlyIncomeNames, 0), L$31+3), "")</f>
        <v>1953.58</v>
      </c>
      <c r="M36" s="8">
        <f>IFERROR(INDEX(StockanalysisQuarterlyIncome[],MATCH($B36, QuaterlyIncomeNames, 0), M$31)+INDEX(StockanalysisQuarterlyIncome[],MATCH($B36, QuaterlyIncomeNames, 0), M$31+1)+INDEX(StockanalysisQuarterlyIncome[],MATCH($B36, QuaterlyIncomeNames, 0), M$31+2)+INDEX(StockanalysisQuarterlyIncome[],MATCH($B36, QuaterlyIncomeNames, 0), M$31+3), "")</f>
        <v>1732.33</v>
      </c>
      <c r="N36" s="8">
        <f>IFERROR(INDEX(StockanalysisQuarterlyIncome[],MATCH($B36, QuaterlyIncomeNames, 0), N$31)+INDEX(StockanalysisQuarterlyIncome[],MATCH($B36, QuaterlyIncomeNames, 0), N$31+1)+INDEX(StockanalysisQuarterlyIncome[],MATCH($B36, QuaterlyIncomeNames, 0), N$31+2)+INDEX(StockanalysisQuarterlyIncome[],MATCH($B36, QuaterlyIncomeNames, 0), N$31+3), "")</f>
        <v>1493.7999999999997</v>
      </c>
      <c r="O36" s="8">
        <f>IFERROR(INDEX(StockanalysisQuarterlyIncome[],MATCH($B36, QuaterlyIncomeNames, 0), O$31)+INDEX(StockanalysisQuarterlyIncome[],MATCH($B36, QuaterlyIncomeNames, 0), O$31+1)+INDEX(StockanalysisQuarterlyIncome[],MATCH($B36, QuaterlyIncomeNames, 0), O$31+2)+INDEX(StockanalysisQuarterlyIncome[],MATCH($B36, QuaterlyIncomeNames, 0), O$31+3), "")</f>
        <v>1684.4699999999998</v>
      </c>
      <c r="P36" s="8">
        <f>IFERROR(INDEX(StockanalysisQuarterlyIncome[],MATCH($B36, QuaterlyIncomeNames, 0), P$31)+INDEX(StockanalysisQuarterlyIncome[],MATCH($B36, QuaterlyIncomeNames, 0), P$31+1)+INDEX(StockanalysisQuarterlyIncome[],MATCH($B36, QuaterlyIncomeNames, 0), P$31+2)+INDEX(StockanalysisQuarterlyIncome[],MATCH($B36, QuaterlyIncomeNames, 0), P$31+3), "")</f>
        <v>1465.64</v>
      </c>
      <c r="Q36" s="8">
        <f>IFERROR(INDEX(StockanalysisQuarterlyIncome[],MATCH($B36, QuaterlyIncomeNames, 0), Q$31)+INDEX(StockanalysisQuarterlyIncome[],MATCH($B36, QuaterlyIncomeNames, 0), Q$31+1)+INDEX(StockanalysisQuarterlyIncome[],MATCH($B36, QuaterlyIncomeNames, 0), Q$31+2)+INDEX(StockanalysisQuarterlyIncome[],MATCH($B36, QuaterlyIncomeNames, 0), Q$31+3), "")</f>
        <v>1387.9499999999998</v>
      </c>
      <c r="R36" s="8">
        <f>IFERROR(INDEX(StockanalysisQuarterlyIncome[],MATCH($B36, QuaterlyIncomeNames, 0), R$31)+INDEX(StockanalysisQuarterlyIncome[],MATCH($B36, QuaterlyIncomeNames, 0), R$31+1)+INDEX(StockanalysisQuarterlyIncome[],MATCH($B36, QuaterlyIncomeNames, 0), R$31+2)+INDEX(StockanalysisQuarterlyIncome[],MATCH($B36, QuaterlyIncomeNames, 0), R$31+3), "")</f>
        <v>1389.8799999999999</v>
      </c>
      <c r="S36" s="8">
        <f>IFERROR(INDEX(StockanalysisQuarterlyIncome[],MATCH($B36, QuaterlyIncomeNames, 0), S$31)+INDEX(StockanalysisQuarterlyIncome[],MATCH($B36, QuaterlyIncomeNames, 0), S$31+1)+INDEX(StockanalysisQuarterlyIncome[],MATCH($B36, QuaterlyIncomeNames, 0), S$31+2)+INDEX(StockanalysisQuarterlyIncome[],MATCH($B36, QuaterlyIncomeNames, 0), S$31+3), "")</f>
        <v>484.84000000000003</v>
      </c>
      <c r="T36" s="8">
        <f>IFERROR(INDEX(StockanalysisQuarterlyIncome[],MATCH($B36, QuaterlyIncomeNames, 0), T$31)+INDEX(StockanalysisQuarterlyIncome[],MATCH($B36, QuaterlyIncomeNames, 0), T$31+1)+INDEX(StockanalysisQuarterlyIncome[],MATCH($B36, QuaterlyIncomeNames, 0), T$31+2)+INDEX(StockanalysisQuarterlyIncome[],MATCH($B36, QuaterlyIncomeNames, 0), T$31+3), "")</f>
        <v>362.6</v>
      </c>
      <c r="U36" s="8">
        <f>IFERROR(INDEX(StockanalysisQuarterlyIncome[],MATCH($B36, QuaterlyIncomeNames, 0), U$31)+INDEX(StockanalysisQuarterlyIncome[],MATCH($B36, QuaterlyIncomeNames, 0), U$31+1)+INDEX(StockanalysisQuarterlyIncome[],MATCH($B36, QuaterlyIncomeNames, 0), U$31+2)+INDEX(StockanalysisQuarterlyIncome[],MATCH($B36, QuaterlyIncomeNames, 0), U$31+3), "")</f>
        <v>372.43999999999994</v>
      </c>
      <c r="V36" s="8">
        <f>IFERROR(INDEX(StockanalysisQuarterlyIncome[],MATCH($B36, QuaterlyIncomeNames, 0), V$31)+INDEX(StockanalysisQuarterlyIncome[],MATCH($B36, QuaterlyIncomeNames, 0), V$31+1)+INDEX(StockanalysisQuarterlyIncome[],MATCH($B36, QuaterlyIncomeNames, 0), V$31+2)+INDEX(StockanalysisQuarterlyIncome[],MATCH($B36, QuaterlyIncomeNames, 0), V$31+3), "")</f>
        <v>391.44999999999993</v>
      </c>
      <c r="W36" s="8">
        <f>IFERROR(INDEX(StockanalysisQuarterlyIncome[],MATCH($B36, QuaterlyIncomeNames, 0), W$31)+INDEX(StockanalysisQuarterlyIncome[],MATCH($B36, QuaterlyIncomeNames, 0), W$31+1)+INDEX(StockanalysisQuarterlyIncome[],MATCH($B36, QuaterlyIncomeNames, 0), W$31+2)+INDEX(StockanalysisQuarterlyIncome[],MATCH($B36, QuaterlyIncomeNames, 0), W$31+3), "")</f>
        <v>832.7299999999999</v>
      </c>
      <c r="X36" s="8">
        <f>IFERROR(INDEX(StockanalysisQuarterlyIncome[],MATCH($B36, QuaterlyIncomeNames, 0), X$31)+INDEX(StockanalysisQuarterlyIncome[],MATCH($B36, QuaterlyIncomeNames, 0), X$31+1)+INDEX(StockanalysisQuarterlyIncome[],MATCH($B36, QuaterlyIncomeNames, 0), X$31+2)+INDEX(StockanalysisQuarterlyIncome[],MATCH($B36, QuaterlyIncomeNames, 0), X$31+3), "")</f>
        <v>891.86</v>
      </c>
      <c r="Y36" s="8">
        <f>IFERROR(INDEX(StockanalysisQuarterlyIncome[],MATCH($B36, QuaterlyIncomeNames, 0), Y$31)+INDEX(StockanalysisQuarterlyIncome[],MATCH($B36, QuaterlyIncomeNames, 0), Y$31+1)+INDEX(StockanalysisQuarterlyIncome[],MATCH($B36, QuaterlyIncomeNames, 0), Y$31+2)+INDEX(StockanalysisQuarterlyIncome[],MATCH($B36, QuaterlyIncomeNames, 0), Y$31+3), "")</f>
        <v>897.65000000000009</v>
      </c>
      <c r="Z36" s="8">
        <f>IFERROR(INDEX(StockanalysisQuarterlyIncome[],MATCH($B36, QuaterlyIncomeNames, 0), Z$31)+INDEX(StockanalysisQuarterlyIncome[],MATCH($B36, QuaterlyIncomeNames, 0), Z$31+1)+INDEX(StockanalysisQuarterlyIncome[],MATCH($B36, QuaterlyIncomeNames, 0), Z$31+2)+INDEX(StockanalysisQuarterlyIncome[],MATCH($B36, QuaterlyIncomeNames, 0), Z$31+3), "")</f>
        <v>926.97</v>
      </c>
      <c r="AA36" s="8">
        <f>IFERROR(INDEX(StockanalysisQuarterlyIncome[],MATCH($B36, QuaterlyIncomeNames, 0), AA$31)+INDEX(StockanalysisQuarterlyIncome[],MATCH($B36, QuaterlyIncomeNames, 0), AA$31+1)+INDEX(StockanalysisQuarterlyIncome[],MATCH($B36, QuaterlyIncomeNames, 0), AA$31+2)+INDEX(StockanalysisQuarterlyIncome[],MATCH($B36, QuaterlyIncomeNames, 0), AA$31+3), "")</f>
        <v>996.79000000000008</v>
      </c>
      <c r="AB36" s="8">
        <f>IFERROR(INDEX(StockanalysisQuarterlyIncome[],MATCH($B36, QuaterlyIncomeNames, 0), AB$31)+INDEX(StockanalysisQuarterlyIncome[],MATCH($B36, QuaterlyIncomeNames, 0), AB$31+1)+INDEX(StockanalysisQuarterlyIncome[],MATCH($B36, QuaterlyIncomeNames, 0), AB$31+2)+INDEX(StockanalysisQuarterlyIncome[],MATCH($B36, QuaterlyIncomeNames, 0), AB$31+3), "")</f>
        <v>1020.5</v>
      </c>
      <c r="AC36" s="8">
        <f>IFERROR(INDEX(StockanalysisQuarterlyIncome[],MATCH($B36, QuaterlyIncomeNames, 0), AC$31)+INDEX(StockanalysisQuarterlyIncome[],MATCH($B36, QuaterlyIncomeNames, 0), AC$31+1)+INDEX(StockanalysisQuarterlyIncome[],MATCH($B36, QuaterlyIncomeNames, 0), AC$31+2)+INDEX(StockanalysisQuarterlyIncome[],MATCH($B36, QuaterlyIncomeNames, 0), AC$31+3), "")</f>
        <v>1020.5</v>
      </c>
      <c r="AD36" s="8">
        <f>IFERROR(INDEX(StockanalysisQuarterlyIncome[],MATCH($B36, QuaterlyIncomeNames, 0), AD$31)+INDEX(StockanalysisQuarterlyIncome[],MATCH($B36, QuaterlyIncomeNames, 0), AD$31+1)+INDEX(StockanalysisQuarterlyIncome[],MATCH($B36, QuaterlyIncomeNames, 0), AD$31+2)+INDEX(StockanalysisQuarterlyIncome[],MATCH($B36, QuaterlyIncomeNames, 0), AD$31+3), "")</f>
        <v>956.2700000000001</v>
      </c>
      <c r="AE36" s="8">
        <f>IFERROR(INDEX(StockanalysisQuarterlyIncome[],MATCH($B36, QuaterlyIncomeNames, 0), AE$31)+INDEX(StockanalysisQuarterlyIncome[],MATCH($B36, QuaterlyIncomeNames, 0), AE$31+1)+INDEX(StockanalysisQuarterlyIncome[],MATCH($B36, QuaterlyIncomeNames, 0), AE$31+2)+INDEX(StockanalysisQuarterlyIncome[],MATCH($B36, QuaterlyIncomeNames, 0), AE$31+3), "")</f>
        <v>863.69999999999993</v>
      </c>
      <c r="AF36" s="8">
        <f>IFERROR(INDEX(StockanalysisQuarterlyIncome[],MATCH($B36, QuaterlyIncomeNames, 0), AF$31)+INDEX(StockanalysisQuarterlyIncome[],MATCH($B36, QuaterlyIncomeNames, 0), AF$31+1)+INDEX(StockanalysisQuarterlyIncome[],MATCH($B36, QuaterlyIncomeNames, 0), AF$31+2)+INDEX(StockanalysisQuarterlyIncome[],MATCH($B36, QuaterlyIncomeNames, 0), AF$31+3), "")</f>
        <v>758.26</v>
      </c>
      <c r="AG36" s="8">
        <f>IFERROR(INDEX(StockanalysisQuarterlyIncome[],MATCH($B36, QuaterlyIncomeNames, 0), AG$31)+INDEX(StockanalysisQuarterlyIncome[],MATCH($B36, QuaterlyIncomeNames, 0), AG$31+1)+INDEX(StockanalysisQuarterlyIncome[],MATCH($B36, QuaterlyIncomeNames, 0), AG$31+2)+INDEX(StockanalysisQuarterlyIncome[],MATCH($B36, QuaterlyIncomeNames, 0), AG$31+3), "")</f>
        <v>744.78</v>
      </c>
      <c r="AH36" s="8">
        <f>IFERROR(INDEX(StockanalysisQuarterlyIncome[],MATCH($B36, QuaterlyIncomeNames, 0), AH$31)+INDEX(StockanalysisQuarterlyIncome[],MATCH($B36, QuaterlyIncomeNames, 0), AH$31+1)+INDEX(StockanalysisQuarterlyIncome[],MATCH($B36, QuaterlyIncomeNames, 0), AH$31+2)+INDEX(StockanalysisQuarterlyIncome[],MATCH($B36, QuaterlyIncomeNames, 0), AH$31+3), "")</f>
        <v>766.47</v>
      </c>
      <c r="AI36" s="8">
        <f>IFERROR(INDEX(StockanalysisQuarterlyIncome[],MATCH($B36, QuaterlyIncomeNames, 0), AI$31)+INDEX(StockanalysisQuarterlyIncome[],MATCH($B36, QuaterlyIncomeNames, 0), AI$31+1)+INDEX(StockanalysisQuarterlyIncome[],MATCH($B36, QuaterlyIncomeNames, 0), AI$31+2)+INDEX(StockanalysisQuarterlyIncome[],MATCH($B36, QuaterlyIncomeNames, 0), AI$31+3), "")</f>
        <v>731.96</v>
      </c>
    </row>
    <row r="37" spans="2:35" x14ac:dyDescent="0.25">
      <c r="B37" t="s">
        <v>4412</v>
      </c>
      <c r="C37" s="8"/>
      <c r="D37" s="8"/>
      <c r="E37" s="3">
        <f>IFERROR(E34/E35, "")</f>
        <v>8.7899693275287945</v>
      </c>
      <c r="F37" s="3">
        <f t="shared" ref="F37:AI37" si="2">IFERROR(F34/F35, "")</f>
        <v>20.802519402389777</v>
      </c>
      <c r="G37" s="3">
        <f t="shared" si="2"/>
        <v>21.916999230480148</v>
      </c>
      <c r="H37" s="3">
        <f t="shared" si="2"/>
        <v>18.053299699656101</v>
      </c>
      <c r="I37" s="3">
        <f t="shared" si="2"/>
        <v>22.235508188198597</v>
      </c>
      <c r="J37" s="3">
        <f t="shared" si="2"/>
        <v>15.274796049806785</v>
      </c>
      <c r="K37" s="3">
        <f t="shared" si="2"/>
        <v>12.816871405240359</v>
      </c>
      <c r="L37" s="3">
        <f t="shared" si="2"/>
        <v>11.243923500063964</v>
      </c>
      <c r="M37" s="3">
        <f t="shared" si="2"/>
        <v>14.962764870837743</v>
      </c>
      <c r="N37" s="3">
        <f t="shared" si="2"/>
        <v>18.074649356670918</v>
      </c>
      <c r="O37" s="3">
        <f t="shared" si="2"/>
        <v>16.859925788497218</v>
      </c>
      <c r="P37" s="3">
        <f t="shared" si="2"/>
        <v>22.987458523142681</v>
      </c>
      <c r="Q37" s="3">
        <f t="shared" si="2"/>
        <v>20.523370437040029</v>
      </c>
      <c r="R37" s="3">
        <f t="shared" si="2"/>
        <v>13.053577142315394</v>
      </c>
      <c r="S37" s="3">
        <f t="shared" si="2"/>
        <v>-331.56035736546858</v>
      </c>
      <c r="T37" s="3">
        <f t="shared" si="2"/>
        <v>-82.093132093132098</v>
      </c>
      <c r="U37" s="3">
        <f t="shared" si="2"/>
        <v>-77.664366767406051</v>
      </c>
      <c r="V37" s="3">
        <f t="shared" si="2"/>
        <v>-72.238291587174587</v>
      </c>
      <c r="W37" s="3">
        <f t="shared" si="2"/>
        <v>37.480369917989876</v>
      </c>
      <c r="X37" s="3">
        <f t="shared" si="2"/>
        <v>24.440373892196213</v>
      </c>
      <c r="Y37" s="3">
        <f t="shared" si="2"/>
        <v>29.952202557809066</v>
      </c>
      <c r="Z37" s="3">
        <f t="shared" si="2"/>
        <v>25.340123855294934</v>
      </c>
      <c r="AA37" s="3">
        <f t="shared" si="2"/>
        <v>23.64361873297149</v>
      </c>
      <c r="AB37" s="3">
        <f t="shared" si="2"/>
        <v>23.683621384436282</v>
      </c>
      <c r="AC37" s="3">
        <f t="shared" si="2"/>
        <v>24.8965418826999</v>
      </c>
      <c r="AD37" s="3">
        <f t="shared" si="2"/>
        <v>28.696336451866745</v>
      </c>
      <c r="AE37" s="3">
        <f t="shared" si="2"/>
        <v>39.720599648707164</v>
      </c>
      <c r="AF37" s="3">
        <f t="shared" si="2"/>
        <v>86.029257366837001</v>
      </c>
      <c r="AG37" s="3">
        <f t="shared" si="2"/>
        <v>97.39776951672863</v>
      </c>
      <c r="AH37" s="3">
        <f t="shared" si="2"/>
        <v>55.346509565437728</v>
      </c>
      <c r="AI37" s="3">
        <f t="shared" si="2"/>
        <v>46.887820059414345</v>
      </c>
    </row>
    <row r="38" spans="2:35" x14ac:dyDescent="0.25">
      <c r="B38" t="s">
        <v>4413</v>
      </c>
      <c r="C38" s="8"/>
      <c r="D38" s="8"/>
      <c r="E38" s="3">
        <f>IFERROR(E34/E36, "")</f>
        <v>6.3551761323664371</v>
      </c>
      <c r="F38" s="3">
        <f t="shared" ref="F38:AI38" si="3">IFERROR(F34/F36, "")</f>
        <v>10.917773271407077</v>
      </c>
      <c r="G38" s="3">
        <f t="shared" si="3"/>
        <v>11.504445561249172</v>
      </c>
      <c r="H38" s="3">
        <f t="shared" si="3"/>
        <v>9.7905676718368628</v>
      </c>
      <c r="I38" s="3">
        <f t="shared" si="3"/>
        <v>12.029385789743099</v>
      </c>
      <c r="J38" s="3">
        <f t="shared" si="3"/>
        <v>8.8791699992625759</v>
      </c>
      <c r="K38" s="3">
        <f t="shared" si="3"/>
        <v>7.8134300091986368</v>
      </c>
      <c r="L38" s="3">
        <f t="shared" si="3"/>
        <v>7.1985790190317269</v>
      </c>
      <c r="M38" s="3">
        <f t="shared" si="3"/>
        <v>9.3019228437999697</v>
      </c>
      <c r="N38" s="3">
        <f t="shared" si="3"/>
        <v>10.438479046726471</v>
      </c>
      <c r="O38" s="3">
        <f t="shared" si="3"/>
        <v>10.789743955071923</v>
      </c>
      <c r="P38" s="3">
        <f t="shared" si="3"/>
        <v>13.944079037144181</v>
      </c>
      <c r="Q38" s="3">
        <f t="shared" si="3"/>
        <v>12.075362945351058</v>
      </c>
      <c r="R38" s="3">
        <f t="shared" si="3"/>
        <v>7.9251446168014512</v>
      </c>
      <c r="S38" s="3">
        <f t="shared" si="3"/>
        <v>32.913950994142397</v>
      </c>
      <c r="T38" s="3">
        <f t="shared" si="3"/>
        <v>38.701047986762269</v>
      </c>
      <c r="U38" s="3">
        <f t="shared" si="3"/>
        <v>36.569648802491685</v>
      </c>
      <c r="V38" s="3">
        <f t="shared" si="3"/>
        <v>29.985949674287909</v>
      </c>
      <c r="W38" s="3">
        <f t="shared" si="3"/>
        <v>12.897337672474873</v>
      </c>
      <c r="X38" s="3">
        <f t="shared" si="3"/>
        <v>10.17312134191465</v>
      </c>
      <c r="Y38" s="3">
        <f t="shared" si="3"/>
        <v>12.91483317551384</v>
      </c>
      <c r="Z38" s="3">
        <f t="shared" si="3"/>
        <v>11.432948207601109</v>
      </c>
      <c r="AA38" s="3">
        <f t="shared" si="3"/>
        <v>11.056491337192387</v>
      </c>
      <c r="AB38" s="3">
        <f t="shared" si="3"/>
        <v>10.366487016168545</v>
      </c>
      <c r="AC38" s="3">
        <f t="shared" si="3"/>
        <v>10.257716805487506</v>
      </c>
      <c r="AD38" s="3">
        <f t="shared" si="3"/>
        <v>10.296255241720434</v>
      </c>
      <c r="AE38" s="3">
        <f t="shared" si="3"/>
        <v>11.258538844506194</v>
      </c>
      <c r="AF38" s="3">
        <f t="shared" si="3"/>
        <v>16.209479598027063</v>
      </c>
      <c r="AG38" s="3">
        <f t="shared" si="3"/>
        <v>16.533741507559281</v>
      </c>
      <c r="AH38" s="3">
        <f t="shared" si="3"/>
        <v>11.399011050660821</v>
      </c>
      <c r="AI38" s="3">
        <f t="shared" si="3"/>
        <v>9.0565058199901625</v>
      </c>
    </row>
    <row r="40" spans="2:35" x14ac:dyDescent="0.25">
      <c r="B40" s="28" t="s">
        <v>4563</v>
      </c>
      <c r="E40" s="4"/>
      <c r="F40" s="4"/>
      <c r="G40" s="4"/>
      <c r="H40" s="4"/>
      <c r="I40" s="4"/>
      <c r="J40" s="4"/>
    </row>
    <row r="41" spans="2:35" x14ac:dyDescent="0.25">
      <c r="B41" t="s">
        <v>4564</v>
      </c>
      <c r="E41" s="2">
        <f>IFERROR(INDEX(StockanalysisQuarterlyIncome[],MATCH($B41, QuarterlyIncomeNames, 0), E$31), "")</f>
        <v>0.56740000000000002</v>
      </c>
      <c r="F41" s="2">
        <f>IFERROR(INDEX(StockanalysisQuarterlyIncome[],MATCH($B41, QuarterlyIncomeNames, 0), F$31), "")</f>
        <v>0.51839999999999997</v>
      </c>
      <c r="G41" s="2">
        <f>IFERROR(INDEX(StockanalysisQuarterlyIncome[],MATCH($B41, QuarterlyIncomeNames, 0), G$31), "")</f>
        <v>0.54679999999999995</v>
      </c>
      <c r="H41" s="2">
        <f>IFERROR(INDEX(StockanalysisQuarterlyIncome[],MATCH($B41, QuarterlyIncomeNames, 0), H$31), "")</f>
        <v>0.58409999999999995</v>
      </c>
      <c r="I41" s="2">
        <f>IFERROR(INDEX(StockanalysisQuarterlyIncome[],MATCH($B41, QuarterlyIncomeNames, 0), I$31), "")</f>
        <v>0.50080000000000002</v>
      </c>
      <c r="J41" s="2">
        <f>IFERROR(INDEX(StockanalysisQuarterlyIncome[],MATCH($B41, QuarterlyIncomeNames, 0), J$31), "")</f>
        <v>0.5091</v>
      </c>
      <c r="K41" s="2">
        <f>IFERROR(INDEX(StockanalysisQuarterlyIncome[],MATCH($B41, QuarterlyIncomeNames, 0), K$31), "")</f>
        <v>0.53690000000000004</v>
      </c>
      <c r="L41" s="2">
        <f>IFERROR(INDEX(StockanalysisQuarterlyIncome[],MATCH($B41, QuarterlyIncomeNames, 0), L$31), "")</f>
        <v>0.56020000000000003</v>
      </c>
      <c r="M41" s="2">
        <f>IFERROR(INDEX(StockanalysisQuarterlyIncome[],MATCH($B41, QuarterlyIncomeNames, 0), M$31), "")</f>
        <v>0.5605</v>
      </c>
      <c r="N41" s="2">
        <f>IFERROR(INDEX(StockanalysisQuarterlyIncome[],MATCH($B41, QuarterlyIncomeNames, 0), N$31), "")</f>
        <v>0.59630000000000005</v>
      </c>
      <c r="O41" s="2">
        <f>IFERROR(INDEX(StockanalysisQuarterlyIncome[],MATCH($B41, QuarterlyIncomeNames, 0), O$31), "")</f>
        <v>0.57899999999999996</v>
      </c>
      <c r="P41" s="2">
        <f>IFERROR(INDEX(StockanalysisQuarterlyIncome[],MATCH($B41, QuarterlyIncomeNames, 0), P$31), "")</f>
        <v>0.49680000000000002</v>
      </c>
      <c r="Q41" s="2">
        <f>IFERROR(INDEX(StockanalysisQuarterlyIncome[],MATCH($B41, QuarterlyIncomeNames, 0), Q$31), "")</f>
        <v>0.47</v>
      </c>
      <c r="R41" s="2">
        <f>IFERROR(INDEX(StockanalysisQuarterlyIncome[],MATCH($B41, QuarterlyIncomeNames, 0), R$31), "")</f>
        <v>0.50209999999999999</v>
      </c>
      <c r="S41" s="2">
        <f>IFERROR(INDEX(StockanalysisQuarterlyIncome[],MATCH($B41, QuarterlyIncomeNames, 0), S$31), "")</f>
        <v>0.53680000000000005</v>
      </c>
      <c r="T41" s="2">
        <f>IFERROR(INDEX(StockanalysisQuarterlyIncome[],MATCH($B41, QuarterlyIncomeNames, 0), T$31), "")</f>
        <v>0.46929999999999999</v>
      </c>
      <c r="U41" s="2">
        <f>IFERROR(INDEX(StockanalysisQuarterlyIncome[],MATCH($B41, QuarterlyIncomeNames, 0), U$31), "")</f>
        <v>0.47970000000000002</v>
      </c>
      <c r="V41" s="2">
        <f>IFERROR(INDEX(StockanalysisQuarterlyIncome[],MATCH($B41, QuarterlyIncomeNames, 0), V$31), "")</f>
        <v>0.47110000000000002</v>
      </c>
      <c r="W41" s="2">
        <f>IFERROR(INDEX(StockanalysisQuarterlyIncome[],MATCH($B41, QuarterlyIncomeNames, 0), W$31), "")</f>
        <v>0.4662</v>
      </c>
      <c r="X41" s="2">
        <f>IFERROR(INDEX(StockanalysisQuarterlyIncome[],MATCH($B41, QuarterlyIncomeNames, 0), X$31), "")</f>
        <v>0.4541</v>
      </c>
      <c r="Y41" s="2">
        <f>IFERROR(INDEX(StockanalysisQuarterlyIncome[],MATCH($B41, QuarterlyIncomeNames, 0), Y$31), "")</f>
        <v>0.4894</v>
      </c>
      <c r="Z41" s="2">
        <f>IFERROR(INDEX(StockanalysisQuarterlyIncome[],MATCH($B41, QuarterlyIncomeNames, 0), Z$31), "")</f>
        <v>0.49099999999999999</v>
      </c>
      <c r="AA41" s="2">
        <f>IFERROR(INDEX(StockanalysisQuarterlyIncome[],MATCH($B41, QuarterlyIncomeNames, 0), AA$31), "")</f>
        <v>0.54800000000000004</v>
      </c>
      <c r="AB41" s="2">
        <f>IFERROR(INDEX(StockanalysisQuarterlyIncome[],MATCH($B41, QuarterlyIncomeNames, 0), AB$31), "")</f>
        <v>0.51329999999999998</v>
      </c>
      <c r="AC41" s="2">
        <f>IFERROR(INDEX(StockanalysisQuarterlyIncome[],MATCH($B41, QuarterlyIncomeNames, 0), AC$31), "")</f>
        <v>0.56100000000000005</v>
      </c>
      <c r="AD41" s="2">
        <f>IFERROR(INDEX(StockanalysisQuarterlyIncome[],MATCH($B41, QuarterlyIncomeNames, 0), AD$31), "")</f>
        <v>0.48899999999999999</v>
      </c>
      <c r="AE41" s="2">
        <f>IFERROR(INDEX(StockanalysisQuarterlyIncome[],MATCH($B41, QuarterlyIncomeNames, 0), AE$31), "")</f>
        <v>0.54590000000000005</v>
      </c>
      <c r="AF41" s="2">
        <f>IFERROR(INDEX(StockanalysisQuarterlyIncome[],MATCH($B41, QuarterlyIncomeNames, 0), AF$31), "")</f>
        <v>0.52490000000000003</v>
      </c>
      <c r="AG41" s="2">
        <f>IFERROR(INDEX(StockanalysisQuarterlyIncome[],MATCH($B41, QuarterlyIncomeNames, 0), AG$31), "")</f>
        <v>0.50260000000000005</v>
      </c>
      <c r="AH41" s="2">
        <f>IFERROR(INDEX(StockanalysisQuarterlyIncome[],MATCH($B41, QuarterlyIncomeNames, 0), AH$31), "")</f>
        <v>0.52410000000000001</v>
      </c>
      <c r="AI41" s="2">
        <f>IFERROR(INDEX(StockanalysisQuarterlyIncome[],MATCH($B41, QuarterlyIncomeNames, 0), AI$31), "")</f>
        <v>0.49959999999999999</v>
      </c>
    </row>
    <row r="42" spans="2:35" x14ac:dyDescent="0.25">
      <c r="B42" s="44" t="s">
        <v>7052</v>
      </c>
      <c r="E42" s="2">
        <f>IFERROR((INDEX(StockanalysisQuarterlyIncome[],MATCH("Pretax Income", QuarterlyIncomeNames, 0), E$31)+INDEX(StockanalysisQuarterlyIncome[],MATCH("Pretax Income", QuarterlyIncomeNames, 0), E$31+1)+INDEX(StockanalysisQuarterlyIncome[],MATCH("Pretax Income", QuarterlyIncomeNames, 0), E$31+2)+INDEX(StockanalysisQuarterlyIncome[],MATCH("Pretax Income", QuarterlyIncomeNames, 0), E$31+3))/(INDEX(StockanalysisQuarterlyIncome[],MATCH("Revenue", QuarterlyIncomeNames, 0), E$31)+INDEX(StockanalysisQuarterlyIncome[],MATCH("Revenue", QuarterlyIncomeNames, 0), E$31+1)+INDEX(StockanalysisQuarterlyIncome[],MATCH("Revenue", QuarterlyIncomeNames, 0), E$31+2)+INDEX(StockanalysisQuarterlyIncome[],MATCH("Revenue", QuarterlyIncomeNames, 0), E$31+3)), "")</f>
        <v>0.48713616893440503</v>
      </c>
      <c r="F42" s="2">
        <f>IFERROR((INDEX(StockanalysisQuarterlyIncome[],MATCH("Pretax Income", QuarterlyIncomeNames, 0), F$31)+INDEX(StockanalysisQuarterlyIncome[],MATCH("Pretax Income", QuarterlyIncomeNames, 0), F$31+1)+INDEX(StockanalysisQuarterlyIncome[],MATCH("Pretax Income", QuarterlyIncomeNames, 0), F$31+2)+INDEX(StockanalysisQuarterlyIncome[],MATCH("Pretax Income", QuarterlyIncomeNames, 0), F$31+3))/(INDEX(StockanalysisQuarterlyIncome[],MATCH("Revenue", QuarterlyIncomeNames, 0), F$31)+INDEX(StockanalysisQuarterlyIncome[],MATCH("Revenue", QuarterlyIncomeNames, 0), F$31+1)+INDEX(StockanalysisQuarterlyIncome[],MATCH("Revenue", QuarterlyIncomeNames, 0), F$31+2)+INDEX(StockanalysisQuarterlyIncome[],MATCH("Revenue", QuarterlyIncomeNames, 0), F$31+3)), "")</f>
        <v>0.19517276095290681</v>
      </c>
      <c r="G42" s="2">
        <f>IFERROR((INDEX(StockanalysisQuarterlyIncome[],MATCH("Pretax Income", QuarterlyIncomeNames, 0), G$31)+INDEX(StockanalysisQuarterlyIncome[],MATCH("Pretax Income", QuarterlyIncomeNames, 0), G$31+1)+INDEX(StockanalysisQuarterlyIncome[],MATCH("Pretax Income", QuarterlyIncomeNames, 0), G$31+2)+INDEX(StockanalysisQuarterlyIncome[],MATCH("Pretax Income", QuarterlyIncomeNames, 0), G$31+3))/(INDEX(StockanalysisQuarterlyIncome[],MATCH("Revenue", QuarterlyIncomeNames, 0), G$31)+INDEX(StockanalysisQuarterlyIncome[],MATCH("Revenue", QuarterlyIncomeNames, 0), G$31+1)+INDEX(StockanalysisQuarterlyIncome[],MATCH("Revenue", QuarterlyIncomeNames, 0), G$31+2)+INDEX(StockanalysisQuarterlyIncome[],MATCH("Revenue", QuarterlyIncomeNames, 0), G$31+3)), "")</f>
        <v>0.19420947328362198</v>
      </c>
      <c r="H42" s="2">
        <f>IFERROR((INDEX(StockanalysisQuarterlyIncome[],MATCH("Pretax Income", QuarterlyIncomeNames, 0), H$31)+INDEX(StockanalysisQuarterlyIncome[],MATCH("Pretax Income", QuarterlyIncomeNames, 0), H$31+1)+INDEX(StockanalysisQuarterlyIncome[],MATCH("Pretax Income", QuarterlyIncomeNames, 0), H$31+2)+INDEX(StockanalysisQuarterlyIncome[],MATCH("Pretax Income", QuarterlyIncomeNames, 0), H$31+3))/(INDEX(StockanalysisQuarterlyIncome[],MATCH("Revenue", QuarterlyIncomeNames, 0), H$31)+INDEX(StockanalysisQuarterlyIncome[],MATCH("Revenue", QuarterlyIncomeNames, 0), H$31+1)+INDEX(StockanalysisQuarterlyIncome[],MATCH("Revenue", QuarterlyIncomeNames, 0), H$31+2)+INDEX(StockanalysisQuarterlyIncome[],MATCH("Revenue", QuarterlyIncomeNames, 0), H$31+3)), "")</f>
        <v>0.20896924887961837</v>
      </c>
      <c r="I42" s="2">
        <f>IFERROR((INDEX(StockanalysisQuarterlyIncome[],MATCH("Pretax Income", QuarterlyIncomeNames, 0), I$31)+INDEX(StockanalysisQuarterlyIncome[],MATCH("Pretax Income", QuarterlyIncomeNames, 0), I$31+1)+INDEX(StockanalysisQuarterlyIncome[],MATCH("Pretax Income", QuarterlyIncomeNames, 0), I$31+2)+INDEX(StockanalysisQuarterlyIncome[],MATCH("Pretax Income", QuarterlyIncomeNames, 0), I$31+3))/(INDEX(StockanalysisQuarterlyIncome[],MATCH("Revenue", QuarterlyIncomeNames, 0), I$31)+INDEX(StockanalysisQuarterlyIncome[],MATCH("Revenue", QuarterlyIncomeNames, 0), I$31+1)+INDEX(StockanalysisQuarterlyIncome[],MATCH("Revenue", QuarterlyIncomeNames, 0), I$31+2)+INDEX(StockanalysisQuarterlyIncome[],MATCH("Revenue", QuarterlyIncomeNames, 0), I$31+3)), "")</f>
        <v>0.20473232854965859</v>
      </c>
      <c r="J42" s="2">
        <f>IFERROR((INDEX(StockanalysisQuarterlyIncome[],MATCH("Pretax Income", QuarterlyIncomeNames, 0), J$31)+INDEX(StockanalysisQuarterlyIncome[],MATCH("Pretax Income", QuarterlyIncomeNames, 0), J$31+1)+INDEX(StockanalysisQuarterlyIncome[],MATCH("Pretax Income", QuarterlyIncomeNames, 0), J$31+2)+INDEX(StockanalysisQuarterlyIncome[],MATCH("Pretax Income", QuarterlyIncomeNames, 0), J$31+3))/(INDEX(StockanalysisQuarterlyIncome[],MATCH("Revenue", QuarterlyIncomeNames, 0), J$31)+INDEX(StockanalysisQuarterlyIncome[],MATCH("Revenue", QuarterlyIncomeNames, 0), J$31+1)+INDEX(StockanalysisQuarterlyIncome[],MATCH("Revenue", QuarterlyIncomeNames, 0), J$31+2)+INDEX(StockanalysisQuarterlyIncome[],MATCH("Revenue", QuarterlyIncomeNames, 0), J$31+3)), "")</f>
        <v>0.24103917180498341</v>
      </c>
      <c r="K42" s="2">
        <f>IFERROR((INDEX(StockanalysisQuarterlyIncome[],MATCH("Pretax Income", QuarterlyIncomeNames, 0), K$31)+INDEX(StockanalysisQuarterlyIncome[],MATCH("Pretax Income", QuarterlyIncomeNames, 0), K$31+1)+INDEX(StockanalysisQuarterlyIncome[],MATCH("Pretax Income", QuarterlyIncomeNames, 0), K$31+2)+INDEX(StockanalysisQuarterlyIncome[],MATCH("Pretax Income", QuarterlyIncomeNames, 0), K$31+3))/(INDEX(StockanalysisQuarterlyIncome[],MATCH("Revenue", QuarterlyIncomeNames, 0), K$31)+INDEX(StockanalysisQuarterlyIncome[],MATCH("Revenue", QuarterlyIncomeNames, 0), K$31+1)+INDEX(StockanalysisQuarterlyIncome[],MATCH("Revenue", QuarterlyIncomeNames, 0), K$31+2)+INDEX(StockanalysisQuarterlyIncome[],MATCH("Revenue", QuarterlyIncomeNames, 0), K$31+3)), "")</f>
        <v>0.26972291981885022</v>
      </c>
      <c r="L42" s="2">
        <f>IFERROR((INDEX(StockanalysisQuarterlyIncome[],MATCH("Pretax Income", QuarterlyIncomeNames, 0), L$31)+INDEX(StockanalysisQuarterlyIncome[],MATCH("Pretax Income", QuarterlyIncomeNames, 0), L$31+1)+INDEX(StockanalysisQuarterlyIncome[],MATCH("Pretax Income", QuarterlyIncomeNames, 0), L$31+2)+INDEX(StockanalysisQuarterlyIncome[],MATCH("Pretax Income", QuarterlyIncomeNames, 0), L$31+3))/(INDEX(StockanalysisQuarterlyIncome[],MATCH("Revenue", QuarterlyIncomeNames, 0), L$31)+INDEX(StockanalysisQuarterlyIncome[],MATCH("Revenue", QuarterlyIncomeNames, 0), L$31+1)+INDEX(StockanalysisQuarterlyIncome[],MATCH("Revenue", QuarterlyIncomeNames, 0), L$31+2)+INDEX(StockanalysisQuarterlyIncome[],MATCH("Revenue", QuarterlyIncomeNames, 0), L$31+3)), "")</f>
        <v>0.3025813552310106</v>
      </c>
      <c r="M42" s="2">
        <f>IFERROR((INDEX(StockanalysisQuarterlyIncome[],MATCH("Pretax Income", QuarterlyIncomeNames, 0), M$31)+INDEX(StockanalysisQuarterlyIncome[],MATCH("Pretax Income", QuarterlyIncomeNames, 0), M$31+1)+INDEX(StockanalysisQuarterlyIncome[],MATCH("Pretax Income", QuarterlyIncomeNames, 0), M$31+2)+INDEX(StockanalysisQuarterlyIncome[],MATCH("Pretax Income", QuarterlyIncomeNames, 0), M$31+3))/(INDEX(StockanalysisQuarterlyIncome[],MATCH("Revenue", QuarterlyIncomeNames, 0), M$31)+INDEX(StockanalysisQuarterlyIncome[],MATCH("Revenue", QuarterlyIncomeNames, 0), M$31+1)+INDEX(StockanalysisQuarterlyIncome[],MATCH("Revenue", QuarterlyIncomeNames, 0), M$31+2)+INDEX(StockanalysisQuarterlyIncome[],MATCH("Revenue", QuarterlyIncomeNames, 0), M$31+3)), "")</f>
        <v>0.28906336910763314</v>
      </c>
      <c r="N42" s="2">
        <f>IFERROR((INDEX(StockanalysisQuarterlyIncome[],MATCH("Pretax Income", QuarterlyIncomeNames, 0), N$31)+INDEX(StockanalysisQuarterlyIncome[],MATCH("Pretax Income", QuarterlyIncomeNames, 0), N$31+1)+INDEX(StockanalysisQuarterlyIncome[],MATCH("Pretax Income", QuarterlyIncomeNames, 0), N$31+2)+INDEX(StockanalysisQuarterlyIncome[],MATCH("Pretax Income", QuarterlyIncomeNames, 0), N$31+3))/(INDEX(StockanalysisQuarterlyIncome[],MATCH("Revenue", QuarterlyIncomeNames, 0), N$31)+INDEX(StockanalysisQuarterlyIncome[],MATCH("Revenue", QuarterlyIncomeNames, 0), N$31+1)+INDEX(StockanalysisQuarterlyIncome[],MATCH("Revenue", QuarterlyIncomeNames, 0), N$31+2)+INDEX(StockanalysisQuarterlyIncome[],MATCH("Revenue", QuarterlyIncomeNames, 0), N$31+3)), "")</f>
        <v>0.2445923036722624</v>
      </c>
      <c r="O42" s="2">
        <f>IFERROR((INDEX(StockanalysisQuarterlyIncome[],MATCH("Pretax Income", QuarterlyIncomeNames, 0), O$31)+INDEX(StockanalysisQuarterlyIncome[],MATCH("Pretax Income", QuarterlyIncomeNames, 0), O$31+1)+INDEX(StockanalysisQuarterlyIncome[],MATCH("Pretax Income", QuarterlyIncomeNames, 0), O$31+2)+INDEX(StockanalysisQuarterlyIncome[],MATCH("Pretax Income", QuarterlyIncomeNames, 0), O$31+3))/(INDEX(StockanalysisQuarterlyIncome[],MATCH("Revenue", QuarterlyIncomeNames, 0), O$31)+INDEX(StockanalysisQuarterlyIncome[],MATCH("Revenue", QuarterlyIncomeNames, 0), O$31+1)+INDEX(StockanalysisQuarterlyIncome[],MATCH("Revenue", QuarterlyIncomeNames, 0), O$31+2)+INDEX(StockanalysisQuarterlyIncome[],MATCH("Revenue", QuarterlyIncomeNames, 0), O$31+3)), "")</f>
        <v>0.32993448698346478</v>
      </c>
      <c r="P42" s="2">
        <f>IFERROR((INDEX(StockanalysisQuarterlyIncome[],MATCH("Pretax Income", QuarterlyIncomeNames, 0), P$31)+INDEX(StockanalysisQuarterlyIncome[],MATCH("Pretax Income", QuarterlyIncomeNames, 0), P$31+1)+INDEX(StockanalysisQuarterlyIncome[],MATCH("Pretax Income", QuarterlyIncomeNames, 0), P$31+2)+INDEX(StockanalysisQuarterlyIncome[],MATCH("Pretax Income", QuarterlyIncomeNames, 0), P$31+3))/(INDEX(StockanalysisQuarterlyIncome[],MATCH("Revenue", QuarterlyIncomeNames, 0), P$31)+INDEX(StockanalysisQuarterlyIncome[],MATCH("Revenue", QuarterlyIncomeNames, 0), P$31+1)+INDEX(StockanalysisQuarterlyIncome[],MATCH("Revenue", QuarterlyIncomeNames, 0), P$31+2)+INDEX(StockanalysisQuarterlyIncome[],MATCH("Revenue", QuarterlyIncomeNames, 0), P$31+3)), "")</f>
        <v>0.29427943207060092</v>
      </c>
      <c r="Q42" s="2">
        <f>IFERROR((INDEX(StockanalysisQuarterlyIncome[],MATCH("Pretax Income", QuarterlyIncomeNames, 0), Q$31)+INDEX(StockanalysisQuarterlyIncome[],MATCH("Pretax Income", QuarterlyIncomeNames, 0), Q$31+1)+INDEX(StockanalysisQuarterlyIncome[],MATCH("Pretax Income", QuarterlyIncomeNames, 0), Q$31+2)+INDEX(StockanalysisQuarterlyIncome[],MATCH("Pretax Income", QuarterlyIncomeNames, 0), Q$31+3))/(INDEX(StockanalysisQuarterlyIncome[],MATCH("Revenue", QuarterlyIncomeNames, 0), Q$31)+INDEX(StockanalysisQuarterlyIncome[],MATCH("Revenue", QuarterlyIncomeNames, 0), Q$31+1)+INDEX(StockanalysisQuarterlyIncome[],MATCH("Revenue", QuarterlyIncomeNames, 0), Q$31+2)+INDEX(StockanalysisQuarterlyIncome[],MATCH("Revenue", QuarterlyIncomeNames, 0), Q$31+3)), "")</f>
        <v>0.26932872786623901</v>
      </c>
      <c r="R42" s="2">
        <f>IFERROR((INDEX(StockanalysisQuarterlyIncome[],MATCH("Pretax Income", QuarterlyIncomeNames, 0), R$31)+INDEX(StockanalysisQuarterlyIncome[],MATCH("Pretax Income", QuarterlyIncomeNames, 0), R$31+1)+INDEX(StockanalysisQuarterlyIncome[],MATCH("Pretax Income", QuarterlyIncomeNames, 0), R$31+2)+INDEX(StockanalysisQuarterlyIncome[],MATCH("Pretax Income", QuarterlyIncomeNames, 0), R$31+3))/(INDEX(StockanalysisQuarterlyIncome[],MATCH("Revenue", QuarterlyIncomeNames, 0), R$31)+INDEX(StockanalysisQuarterlyIncome[],MATCH("Revenue", QuarterlyIncomeNames, 0), R$31+1)+INDEX(StockanalysisQuarterlyIncome[],MATCH("Revenue", QuarterlyIncomeNames, 0), R$31+2)+INDEX(StockanalysisQuarterlyIncome[],MATCH("Revenue", QuarterlyIncomeNames, 0), R$31+3)), "")</f>
        <v>0.29610523910873821</v>
      </c>
      <c r="S42" s="2">
        <f>IFERROR((INDEX(StockanalysisQuarterlyIncome[],MATCH("Pretax Income", QuarterlyIncomeNames, 0), S$31)+INDEX(StockanalysisQuarterlyIncome[],MATCH("Pretax Income", QuarterlyIncomeNames, 0), S$31+1)+INDEX(StockanalysisQuarterlyIncome[],MATCH("Pretax Income", QuarterlyIncomeNames, 0), S$31+2)+INDEX(StockanalysisQuarterlyIncome[],MATCH("Pretax Income", QuarterlyIncomeNames, 0), S$31+3))/(INDEX(StockanalysisQuarterlyIncome[],MATCH("Revenue", QuarterlyIncomeNames, 0), S$31)+INDEX(StockanalysisQuarterlyIncome[],MATCH("Revenue", QuarterlyIncomeNames, 0), S$31+1)+INDEX(StockanalysisQuarterlyIncome[],MATCH("Revenue", QuarterlyIncomeNames, 0), S$31+2)+INDEX(StockanalysisQuarterlyIncome[],MATCH("Revenue", QuarterlyIncomeNames, 0), S$31+3)), "")</f>
        <v>-6.6884247744131653E-2</v>
      </c>
      <c r="T42" s="2">
        <f>IFERROR((INDEX(StockanalysisQuarterlyIncome[],MATCH("Pretax Income", QuarterlyIncomeNames, 0), T$31)+INDEX(StockanalysisQuarterlyIncome[],MATCH("Pretax Income", QuarterlyIncomeNames, 0), T$31+1)+INDEX(StockanalysisQuarterlyIncome[],MATCH("Pretax Income", QuarterlyIncomeNames, 0), T$31+2)+INDEX(StockanalysisQuarterlyIncome[],MATCH("Pretax Income", QuarterlyIncomeNames, 0), T$31+3))/(INDEX(StockanalysisQuarterlyIncome[],MATCH("Revenue", QuarterlyIncomeNames, 0), T$31)+INDEX(StockanalysisQuarterlyIncome[],MATCH("Revenue", QuarterlyIncomeNames, 0), T$31+1)+INDEX(StockanalysisQuarterlyIncome[],MATCH("Revenue", QuarterlyIncomeNames, 0), T$31+2)+INDEX(StockanalysisQuarterlyIncome[],MATCH("Revenue", QuarterlyIncomeNames, 0), T$31+3)), "")</f>
        <v>-0.12928006504895218</v>
      </c>
      <c r="U42" s="2">
        <f>IFERROR((INDEX(StockanalysisQuarterlyIncome[],MATCH("Pretax Income", QuarterlyIncomeNames, 0), U$31)+INDEX(StockanalysisQuarterlyIncome[],MATCH("Pretax Income", QuarterlyIncomeNames, 0), U$31+1)+INDEX(StockanalysisQuarterlyIncome[],MATCH("Pretax Income", QuarterlyIncomeNames, 0), U$31+2)+INDEX(StockanalysisQuarterlyIncome[],MATCH("Pretax Income", QuarterlyIncomeNames, 0), U$31+3))/(INDEX(StockanalysisQuarterlyIncome[],MATCH("Revenue", QuarterlyIncomeNames, 0), U$31)+INDEX(StockanalysisQuarterlyIncome[],MATCH("Revenue", QuarterlyIncomeNames, 0), U$31+1)+INDEX(StockanalysisQuarterlyIncome[],MATCH("Revenue", QuarterlyIncomeNames, 0), U$31+2)+INDEX(StockanalysisQuarterlyIncome[],MATCH("Revenue", QuarterlyIncomeNames, 0), U$31+3)), "")</f>
        <v>-0.1286153846153846</v>
      </c>
      <c r="V42" s="2">
        <f>IFERROR((INDEX(StockanalysisQuarterlyIncome[],MATCH("Pretax Income", QuarterlyIncomeNames, 0), V$31)+INDEX(StockanalysisQuarterlyIncome[],MATCH("Pretax Income", QuarterlyIncomeNames, 0), V$31+1)+INDEX(StockanalysisQuarterlyIncome[],MATCH("Pretax Income", QuarterlyIncomeNames, 0), V$31+2)+INDEX(StockanalysisQuarterlyIncome[],MATCH("Pretax Income", QuarterlyIncomeNames, 0), V$31+3))/(INDEX(StockanalysisQuarterlyIncome[],MATCH("Revenue", QuarterlyIncomeNames, 0), V$31)+INDEX(StockanalysisQuarterlyIncome[],MATCH("Revenue", QuarterlyIncomeNames, 0), V$31+1)+INDEX(StockanalysisQuarterlyIncome[],MATCH("Revenue", QuarterlyIncomeNames, 0), V$31+2)+INDEX(StockanalysisQuarterlyIncome[],MATCH("Revenue", QuarterlyIncomeNames, 0), V$31+3)), "")</f>
        <v>-0.118221812506275</v>
      </c>
      <c r="W42" s="2">
        <f>IFERROR((INDEX(StockanalysisQuarterlyIncome[],MATCH("Pretax Income", QuarterlyIncomeNames, 0), W$31)+INDEX(StockanalysisQuarterlyIncome[],MATCH("Pretax Income", QuarterlyIncomeNames, 0), W$31+1)+INDEX(StockanalysisQuarterlyIncome[],MATCH("Pretax Income", QuarterlyIncomeNames, 0), W$31+2)+INDEX(StockanalysisQuarterlyIncome[],MATCH("Pretax Income", QuarterlyIncomeNames, 0), W$31+3))/(INDEX(StockanalysisQuarterlyIncome[],MATCH("Revenue", QuarterlyIncomeNames, 0), W$31)+INDEX(StockanalysisQuarterlyIncome[],MATCH("Revenue", QuarterlyIncomeNames, 0), W$31+1)+INDEX(StockanalysisQuarterlyIncome[],MATCH("Revenue", QuarterlyIncomeNames, 0), W$31+2)+INDEX(StockanalysisQuarterlyIncome[],MATCH("Revenue", QuarterlyIncomeNames, 0), W$31+3)), "")</f>
        <v>8.76388794987943E-2</v>
      </c>
      <c r="X42" s="2">
        <f>IFERROR((INDEX(StockanalysisQuarterlyIncome[],MATCH("Pretax Income", QuarterlyIncomeNames, 0), X$31)+INDEX(StockanalysisQuarterlyIncome[],MATCH("Pretax Income", QuarterlyIncomeNames, 0), X$31+1)+INDEX(StockanalysisQuarterlyIncome[],MATCH("Pretax Income", QuarterlyIncomeNames, 0), X$31+2)+INDEX(StockanalysisQuarterlyIncome[],MATCH("Pretax Income", QuarterlyIncomeNames, 0), X$31+3))/(INDEX(StockanalysisQuarterlyIncome[],MATCH("Revenue", QuarterlyIncomeNames, 0), X$31)+INDEX(StockanalysisQuarterlyIncome[],MATCH("Revenue", QuarterlyIncomeNames, 0), X$31+1)+INDEX(StockanalysisQuarterlyIncome[],MATCH("Revenue", QuarterlyIncomeNames, 0), X$31+2)+INDEX(StockanalysisQuarterlyIncome[],MATCH("Revenue", QuarterlyIncomeNames, 0), X$31+3)), "")</f>
        <v>0.12400547373222573</v>
      </c>
      <c r="Y42" s="2">
        <f>IFERROR((INDEX(StockanalysisQuarterlyIncome[],MATCH("Pretax Income", QuarterlyIncomeNames, 0), Y$31)+INDEX(StockanalysisQuarterlyIncome[],MATCH("Pretax Income", QuarterlyIncomeNames, 0), Y$31+1)+INDEX(StockanalysisQuarterlyIncome[],MATCH("Pretax Income", QuarterlyIncomeNames, 0), Y$31+2)+INDEX(StockanalysisQuarterlyIncome[],MATCH("Pretax Income", QuarterlyIncomeNames, 0), Y$31+3))/(INDEX(StockanalysisQuarterlyIncome[],MATCH("Revenue", QuarterlyIncomeNames, 0), Y$31)+INDEX(StockanalysisQuarterlyIncome[],MATCH("Revenue", QuarterlyIncomeNames, 0), Y$31+1)+INDEX(StockanalysisQuarterlyIncome[],MATCH("Revenue", QuarterlyIncomeNames, 0), Y$31+2)+INDEX(StockanalysisQuarterlyIncome[],MATCH("Revenue", QuarterlyIncomeNames, 0), Y$31+3)), "")</f>
        <v>0.13458950201884254</v>
      </c>
      <c r="Z42" s="2">
        <f>IFERROR((INDEX(StockanalysisQuarterlyIncome[],MATCH("Pretax Income", QuarterlyIncomeNames, 0), Z$31)+INDEX(StockanalysisQuarterlyIncome[],MATCH("Pretax Income", QuarterlyIncomeNames, 0), Z$31+1)+INDEX(StockanalysisQuarterlyIncome[],MATCH("Pretax Income", QuarterlyIncomeNames, 0), Z$31+2)+INDEX(StockanalysisQuarterlyIncome[],MATCH("Pretax Income", QuarterlyIncomeNames, 0), Z$31+3))/(INDEX(StockanalysisQuarterlyIncome[],MATCH("Revenue", QuarterlyIncomeNames, 0), Z$31)+INDEX(StockanalysisQuarterlyIncome[],MATCH("Revenue", QuarterlyIncomeNames, 0), Z$31+1)+INDEX(StockanalysisQuarterlyIncome[],MATCH("Revenue", QuarterlyIncomeNames, 0), Z$31+2)+INDEX(StockanalysisQuarterlyIncome[],MATCH("Revenue", QuarterlyIncomeNames, 0), Z$31+3)), "")</f>
        <v>0.15129760099884065</v>
      </c>
      <c r="AA42" s="2">
        <f>IFERROR((INDEX(StockanalysisQuarterlyIncome[],MATCH("Pretax Income", QuarterlyIncomeNames, 0), AA$31)+INDEX(StockanalysisQuarterlyIncome[],MATCH("Pretax Income", QuarterlyIncomeNames, 0), AA$31+1)+INDEX(StockanalysisQuarterlyIncome[],MATCH("Pretax Income", QuarterlyIncomeNames, 0), AA$31+2)+INDEX(StockanalysisQuarterlyIncome[],MATCH("Pretax Income", QuarterlyIncomeNames, 0), AA$31+3))/(INDEX(StockanalysisQuarterlyIncome[],MATCH("Revenue", QuarterlyIncomeNames, 0), AA$31)+INDEX(StockanalysisQuarterlyIncome[],MATCH("Revenue", QuarterlyIncomeNames, 0), AA$31+1)+INDEX(StockanalysisQuarterlyIncome[],MATCH("Revenue", QuarterlyIncomeNames, 0), AA$31+2)+INDEX(StockanalysisQuarterlyIncome[],MATCH("Revenue", QuarterlyIncomeNames, 0), AA$31+3)), "")</f>
        <v>0.17848807292240967</v>
      </c>
      <c r="AB42" s="2">
        <f>IFERROR((INDEX(StockanalysisQuarterlyIncome[],MATCH("Pretax Income", QuarterlyIncomeNames, 0), AB$31)+INDEX(StockanalysisQuarterlyIncome[],MATCH("Pretax Income", QuarterlyIncomeNames, 0), AB$31+1)+INDEX(StockanalysisQuarterlyIncome[],MATCH("Pretax Income", QuarterlyIncomeNames, 0), AB$31+2)+INDEX(StockanalysisQuarterlyIncome[],MATCH("Pretax Income", QuarterlyIncomeNames, 0), AB$31+3))/(INDEX(StockanalysisQuarterlyIncome[],MATCH("Revenue", QuarterlyIncomeNames, 0), AB$31)+INDEX(StockanalysisQuarterlyIncome[],MATCH("Revenue", QuarterlyIncomeNames, 0), AB$31+1)+INDEX(StockanalysisQuarterlyIncome[],MATCH("Revenue", QuarterlyIncomeNames, 0), AB$31+2)+INDEX(StockanalysisQuarterlyIncome[],MATCH("Revenue", QuarterlyIncomeNames, 0), AB$31+3)), "")</f>
        <v>0.16747228652583795</v>
      </c>
      <c r="AC42" s="2">
        <f>IFERROR((INDEX(StockanalysisQuarterlyIncome[],MATCH("Pretax Income", QuarterlyIncomeNames, 0), AC$31)+INDEX(StockanalysisQuarterlyIncome[],MATCH("Pretax Income", QuarterlyIncomeNames, 0), AC$31+1)+INDEX(StockanalysisQuarterlyIncome[],MATCH("Pretax Income", QuarterlyIncomeNames, 0), AC$31+2)+INDEX(StockanalysisQuarterlyIncome[],MATCH("Pretax Income", QuarterlyIncomeNames, 0), AC$31+3))/(INDEX(StockanalysisQuarterlyIncome[],MATCH("Revenue", QuarterlyIncomeNames, 0), AC$31)+INDEX(StockanalysisQuarterlyIncome[],MATCH("Revenue", QuarterlyIncomeNames, 0), AC$31+1)+INDEX(StockanalysisQuarterlyIncome[],MATCH("Revenue", QuarterlyIncomeNames, 0), AC$31+2)+INDEX(StockanalysisQuarterlyIncome[],MATCH("Revenue", QuarterlyIncomeNames, 0), AC$31+3)), "")</f>
        <v>0.15666739554292167</v>
      </c>
      <c r="AD42" s="2">
        <f>IFERROR((INDEX(StockanalysisQuarterlyIncome[],MATCH("Pretax Income", QuarterlyIncomeNames, 0), AD$31)+INDEX(StockanalysisQuarterlyIncome[],MATCH("Pretax Income", QuarterlyIncomeNames, 0), AD$31+1)+INDEX(StockanalysisQuarterlyIncome[],MATCH("Pretax Income", QuarterlyIncomeNames, 0), AD$31+2)+INDEX(StockanalysisQuarterlyIncome[],MATCH("Pretax Income", QuarterlyIncomeNames, 0), AD$31+3))/(INDEX(StockanalysisQuarterlyIncome[],MATCH("Revenue", QuarterlyIncomeNames, 0), AD$31)+INDEX(StockanalysisQuarterlyIncome[],MATCH("Revenue", QuarterlyIncomeNames, 0), AD$31+1)+INDEX(StockanalysisQuarterlyIncome[],MATCH("Revenue", QuarterlyIncomeNames, 0), AD$31+2)+INDEX(StockanalysisQuarterlyIncome[],MATCH("Revenue", QuarterlyIncomeNames, 0), AD$31+3)), "")</f>
        <v>0.12555244290838685</v>
      </c>
      <c r="AE42" s="2">
        <f>IFERROR((INDEX(StockanalysisQuarterlyIncome[],MATCH("Pretax Income", QuarterlyIncomeNames, 0), AE$31)+INDEX(StockanalysisQuarterlyIncome[],MATCH("Pretax Income", QuarterlyIncomeNames, 0), AE$31+1)+INDEX(StockanalysisQuarterlyIncome[],MATCH("Pretax Income", QuarterlyIncomeNames, 0), AE$31+2)+INDEX(StockanalysisQuarterlyIncome[],MATCH("Pretax Income", QuarterlyIncomeNames, 0), AE$31+3))/(INDEX(StockanalysisQuarterlyIncome[],MATCH("Revenue", QuarterlyIncomeNames, 0), AE$31)+INDEX(StockanalysisQuarterlyIncome[],MATCH("Revenue", QuarterlyIncomeNames, 0), AE$31+1)+INDEX(StockanalysisQuarterlyIncome[],MATCH("Revenue", QuarterlyIncomeNames, 0), AE$31+2)+INDEX(StockanalysisQuarterlyIncome[],MATCH("Revenue", QuarterlyIncomeNames, 0), AE$31+3)), "")</f>
        <v>8.1090506373854246E-2</v>
      </c>
      <c r="AF42" s="2">
        <f>IFERROR((INDEX(StockanalysisQuarterlyIncome[],MATCH("Pretax Income", QuarterlyIncomeNames, 0), AF$31)+INDEX(StockanalysisQuarterlyIncome[],MATCH("Pretax Income", QuarterlyIncomeNames, 0), AF$31+1)+INDEX(StockanalysisQuarterlyIncome[],MATCH("Pretax Income", QuarterlyIncomeNames, 0), AF$31+2)+INDEX(StockanalysisQuarterlyIncome[],MATCH("Pretax Income", QuarterlyIncomeNames, 0), AF$31+3))/(INDEX(StockanalysisQuarterlyIncome[],MATCH("Revenue", QuarterlyIncomeNames, 0), AF$31)+INDEX(StockanalysisQuarterlyIncome[],MATCH("Revenue", QuarterlyIncomeNames, 0), AF$31+1)+INDEX(StockanalysisQuarterlyIncome[],MATCH("Revenue", QuarterlyIncomeNames, 0), AF$31+2)+INDEX(StockanalysisQuarterlyIncome[],MATCH("Revenue", QuarterlyIncomeNames, 0), AF$31+3)), "")</f>
        <v>3.4709810930298186E-2</v>
      </c>
      <c r="AG42" s="2">
        <f>IFERROR((INDEX(StockanalysisQuarterlyIncome[],MATCH("Pretax Income", QuarterlyIncomeNames, 0), AG$31)+INDEX(StockanalysisQuarterlyIncome[],MATCH("Pretax Income", QuarterlyIncomeNames, 0), AG$31+1)+INDEX(StockanalysisQuarterlyIncome[],MATCH("Pretax Income", QuarterlyIncomeNames, 0), AG$31+2)+INDEX(StockanalysisQuarterlyIncome[],MATCH("Pretax Income", QuarterlyIncomeNames, 0), AG$31+3))/(INDEX(StockanalysisQuarterlyIncome[],MATCH("Revenue", QuarterlyIncomeNames, 0), AG$31)+INDEX(StockanalysisQuarterlyIncome[],MATCH("Revenue", QuarterlyIncomeNames, 0), AG$31+1)+INDEX(StockanalysisQuarterlyIncome[],MATCH("Revenue", QuarterlyIncomeNames, 0), AG$31+2)+INDEX(StockanalysisQuarterlyIncome[],MATCH("Revenue", QuarterlyIncomeNames, 0), AG$31+3)), "")</f>
        <v>2.6656695292541045E-2</v>
      </c>
      <c r="AH42" s="2">
        <f>IFERROR((INDEX(StockanalysisQuarterlyIncome[],MATCH("Pretax Income", QuarterlyIncomeNames, 0), AH$31)+INDEX(StockanalysisQuarterlyIncome[],MATCH("Pretax Income", QuarterlyIncomeNames, 0), AH$31+1)+INDEX(StockanalysisQuarterlyIncome[],MATCH("Pretax Income", QuarterlyIncomeNames, 0), AH$31+2)+INDEX(StockanalysisQuarterlyIncome[],MATCH("Pretax Income", QuarterlyIncomeNames, 0), AH$31+3))/(INDEX(StockanalysisQuarterlyIncome[],MATCH("Revenue", QuarterlyIncomeNames, 0), AH$31)+INDEX(StockanalysisQuarterlyIncome[],MATCH("Revenue", QuarterlyIncomeNames, 0), AH$31+1)+INDEX(StockanalysisQuarterlyIncome[],MATCH("Revenue", QuarterlyIncomeNames, 0), AH$31+2)+INDEX(StockanalysisQuarterlyIncome[],MATCH("Revenue", QuarterlyIncomeNames, 0), AH$31+3)), "")</f>
        <v>4.1612942219356922E-2</v>
      </c>
      <c r="AI42" s="2">
        <f>IFERROR((INDEX(StockanalysisQuarterlyIncome[],MATCH("Pretax Income", QuarterlyIncomeNames, 0), AI$31)+INDEX(StockanalysisQuarterlyIncome[],MATCH("Pretax Income", QuarterlyIncomeNames, 0), AI$31+1)+INDEX(StockanalysisQuarterlyIncome[],MATCH("Pretax Income", QuarterlyIncomeNames, 0), AI$31+2)+INDEX(StockanalysisQuarterlyIncome[],MATCH("Pretax Income", QuarterlyIncomeNames, 0), AI$31+3))/(INDEX(StockanalysisQuarterlyIncome[],MATCH("Revenue", QuarterlyIncomeNames, 0), AI$31)+INDEX(StockanalysisQuarterlyIncome[],MATCH("Revenue", QuarterlyIncomeNames, 0), AI$31+1)+INDEX(StockanalysisQuarterlyIncome[],MATCH("Revenue", QuarterlyIncomeNames, 0), AI$31+2)+INDEX(StockanalysisQuarterlyIncome[],MATCH("Revenue", QuarterlyIncomeNames, 0), AI$31+3)), "")</f>
        <v>3.2853011567610689E-2</v>
      </c>
    </row>
    <row r="43" spans="2:35" x14ac:dyDescent="0.25">
      <c r="B43" s="44" t="s">
        <v>16787</v>
      </c>
      <c r="E43" s="2">
        <f>IFERROR((INDEX(StockanalysisQuarterlyIncome[],MATCH("Net Income", QuarterlyIncomeNames, 0), E$31)+INDEX(StockanalysisQuarterlyIncome[],MATCH("Net Income", QuarterlyIncomeNames, 0), E$31+1)+INDEX(StockanalysisQuarterlyIncome[],MATCH("Net Income", QuarterlyIncomeNames, 0), E$31+2)+INDEX(StockanalysisQuarterlyIncome[],MATCH("Net Income", QuarterlyIncomeNames, 0), E$31+3))/(INDEX(StockanalysisQuarterlyIncome[],MATCH("Revenue", QuarterlyIncomeNames, 0), E$31)+INDEX(StockanalysisQuarterlyIncome[],MATCH("Revenue", QuarterlyIncomeNames, 0), E$31+1)+INDEX(StockanalysisQuarterlyIncome[],MATCH("Revenue", QuarterlyIncomeNames, 0), E$31+2)+INDEX(StockanalysisQuarterlyIncome[],MATCH("Revenue", QuarterlyIncomeNames, 0), E$31+3)), "")</f>
        <v>0.40123777666012955</v>
      </c>
      <c r="F43" s="2">
        <f>IFERROR((INDEX(StockanalysisQuarterlyIncome[],MATCH("Net Income", QuarterlyIncomeNames, 0), F$31)+INDEX(StockanalysisQuarterlyIncome[],MATCH("Net Income", QuarterlyIncomeNames, 0), F$31+1)+INDEX(StockanalysisQuarterlyIncome[],MATCH("Net Income", QuarterlyIncomeNames, 0), F$31+2)+INDEX(StockanalysisQuarterlyIncome[],MATCH("Net Income", QuarterlyIncomeNames, 0), F$31+3))/(INDEX(StockanalysisQuarterlyIncome[],MATCH("Revenue", QuarterlyIncomeNames, 0), F$31)+INDEX(StockanalysisQuarterlyIncome[],MATCH("Revenue", QuarterlyIncomeNames, 0), F$31+1)+INDEX(StockanalysisQuarterlyIncome[],MATCH("Revenue", QuarterlyIncomeNames, 0), F$31+2)+INDEX(StockanalysisQuarterlyIncome[],MATCH("Revenue", QuarterlyIncomeNames, 0), F$31+3)), "")</f>
        <v>0.11836960062147611</v>
      </c>
      <c r="G43" s="2">
        <f>IFERROR((INDEX(StockanalysisQuarterlyIncome[],MATCH("Net Income", QuarterlyIncomeNames, 0), G$31)+INDEX(StockanalysisQuarterlyIncome[],MATCH("Net Income", QuarterlyIncomeNames, 0), G$31+1)+INDEX(StockanalysisQuarterlyIncome[],MATCH("Net Income", QuarterlyIncomeNames, 0), G$31+2)+INDEX(StockanalysisQuarterlyIncome[],MATCH("Net Income", QuarterlyIncomeNames, 0), G$31+3))/(INDEX(StockanalysisQuarterlyIncome[],MATCH("Revenue", QuarterlyIncomeNames, 0), G$31)+INDEX(StockanalysisQuarterlyIncome[],MATCH("Revenue", QuarterlyIncomeNames, 0), G$31+1)+INDEX(StockanalysisQuarterlyIncome[],MATCH("Revenue", QuarterlyIncomeNames, 0), G$31+2)+INDEX(StockanalysisQuarterlyIncome[],MATCH("Revenue", QuarterlyIncomeNames, 0), G$31+3)), "")</f>
        <v>0.10850266956544673</v>
      </c>
      <c r="H43" s="2">
        <f>IFERROR((INDEX(StockanalysisQuarterlyIncome[],MATCH("Net Income", QuarterlyIncomeNames, 0), H$31)+INDEX(StockanalysisQuarterlyIncome[],MATCH("Net Income", QuarterlyIncomeNames, 0), H$31+1)+INDEX(StockanalysisQuarterlyIncome[],MATCH("Net Income", QuarterlyIncomeNames, 0), H$31+2)+INDEX(StockanalysisQuarterlyIncome[],MATCH("Net Income", QuarterlyIncomeNames, 0), H$31+3))/(INDEX(StockanalysisQuarterlyIncome[],MATCH("Revenue", QuarterlyIncomeNames, 0), H$31)+INDEX(StockanalysisQuarterlyIncome[],MATCH("Revenue", QuarterlyIncomeNames, 0), H$31+1)+INDEX(StockanalysisQuarterlyIncome[],MATCH("Revenue", QuarterlyIncomeNames, 0), H$31+2)+INDEX(StockanalysisQuarterlyIncome[],MATCH("Revenue", QuarterlyIncomeNames, 0), H$31+3)), "")</f>
        <v>0.12706263811156318</v>
      </c>
      <c r="I43" s="2">
        <f>IFERROR((INDEX(StockanalysisQuarterlyIncome[],MATCH("Net Income", QuarterlyIncomeNames, 0), I$31)+INDEX(StockanalysisQuarterlyIncome[],MATCH("Net Income", QuarterlyIncomeNames, 0), I$31+1)+INDEX(StockanalysisQuarterlyIncome[],MATCH("Net Income", QuarterlyIncomeNames, 0), I$31+2)+INDEX(StockanalysisQuarterlyIncome[],MATCH("Net Income", QuarterlyIncomeNames, 0), I$31+3))/(INDEX(StockanalysisQuarterlyIncome[],MATCH("Revenue", QuarterlyIncomeNames, 0), I$31)+INDEX(StockanalysisQuarterlyIncome[],MATCH("Revenue", QuarterlyIncomeNames, 0), I$31+1)+INDEX(StockanalysisQuarterlyIncome[],MATCH("Revenue", QuarterlyIncomeNames, 0), I$31+2)+INDEX(StockanalysisQuarterlyIncome[],MATCH("Revenue", QuarterlyIncomeNames, 0), I$31+3)), "")</f>
        <v>0.12619621310081516</v>
      </c>
      <c r="J43" s="2">
        <f>IFERROR((INDEX(StockanalysisQuarterlyIncome[],MATCH("Net Income", QuarterlyIncomeNames, 0), J$31)+INDEX(StockanalysisQuarterlyIncome[],MATCH("Net Income", QuarterlyIncomeNames, 0), J$31+1)+INDEX(StockanalysisQuarterlyIncome[],MATCH("Net Income", QuarterlyIncomeNames, 0), J$31+2)+INDEX(StockanalysisQuarterlyIncome[],MATCH("Net Income", QuarterlyIncomeNames, 0), J$31+3))/(INDEX(StockanalysisQuarterlyIncome[],MATCH("Revenue", QuarterlyIncomeNames, 0), J$31)+INDEX(StockanalysisQuarterlyIncome[],MATCH("Revenue", QuarterlyIncomeNames, 0), J$31+1)+INDEX(StockanalysisQuarterlyIncome[],MATCH("Revenue", QuarterlyIncomeNames, 0), J$31+2)+INDEX(StockanalysisQuarterlyIncome[],MATCH("Revenue", QuarterlyIncomeNames, 0), J$31+3)), "")</f>
        <v>0.14522097777042708</v>
      </c>
      <c r="K43" s="2">
        <f>IFERROR((INDEX(StockanalysisQuarterlyIncome[],MATCH("Net Income", QuarterlyIncomeNames, 0), K$31)+INDEX(StockanalysisQuarterlyIncome[],MATCH("Net Income", QuarterlyIncomeNames, 0), K$31+1)+INDEX(StockanalysisQuarterlyIncome[],MATCH("Net Income", QuarterlyIncomeNames, 0), K$31+2)+INDEX(StockanalysisQuarterlyIncome[],MATCH("Net Income", QuarterlyIncomeNames, 0), K$31+3))/(INDEX(StockanalysisQuarterlyIncome[],MATCH("Revenue", QuarterlyIncomeNames, 0), K$31)+INDEX(StockanalysisQuarterlyIncome[],MATCH("Revenue", QuarterlyIncomeNames, 0), K$31+1)+INDEX(StockanalysisQuarterlyIncome[],MATCH("Revenue", QuarterlyIncomeNames, 0), K$31+2)+INDEX(StockanalysisQuarterlyIncome[],MATCH("Revenue", QuarterlyIncomeNames, 0), K$31+3)), "")</f>
        <v>0.17309322144056735</v>
      </c>
      <c r="L43" s="2">
        <f>IFERROR((INDEX(StockanalysisQuarterlyIncome[],MATCH("Net Income", QuarterlyIncomeNames, 0), L$31)+INDEX(StockanalysisQuarterlyIncome[],MATCH("Net Income", QuarterlyIncomeNames, 0), L$31+1)+INDEX(StockanalysisQuarterlyIncome[],MATCH("Net Income", QuarterlyIncomeNames, 0), L$31+2)+INDEX(StockanalysisQuarterlyIncome[],MATCH("Net Income", QuarterlyIncomeNames, 0), L$31+3))/(INDEX(StockanalysisQuarterlyIncome[],MATCH("Revenue", QuarterlyIncomeNames, 0), L$31)+INDEX(StockanalysisQuarterlyIncome[],MATCH("Revenue", QuarterlyIncomeNames, 0), L$31+1)+INDEX(StockanalysisQuarterlyIncome[],MATCH("Revenue", QuarterlyIncomeNames, 0), L$31+2)+INDEX(StockanalysisQuarterlyIncome[],MATCH("Revenue", QuarterlyIncomeNames, 0), L$31+3)), "")</f>
        <v>0.2002169993209014</v>
      </c>
      <c r="M43" s="2">
        <f>IFERROR((INDEX(StockanalysisQuarterlyIncome[],MATCH("Net Income", QuarterlyIncomeNames, 0), M$31)+INDEX(StockanalysisQuarterlyIncome[],MATCH("Net Income", QuarterlyIncomeNames, 0), M$31+1)+INDEX(StockanalysisQuarterlyIncome[],MATCH("Net Income", QuarterlyIncomeNames, 0), M$31+2)+INDEX(StockanalysisQuarterlyIncome[],MATCH("Net Income", QuarterlyIncomeNames, 0), M$31+3))/(INDEX(StockanalysisQuarterlyIncome[],MATCH("Revenue", QuarterlyIncomeNames, 0), M$31)+INDEX(StockanalysisQuarterlyIncome[],MATCH("Revenue", QuarterlyIncomeNames, 0), M$31+1)+INDEX(StockanalysisQuarterlyIncome[],MATCH("Revenue", QuarterlyIncomeNames, 0), M$31+2)+INDEX(StockanalysisQuarterlyIncome[],MATCH("Revenue", QuarterlyIncomeNames, 0), M$31+3)), "")</f>
        <v>0.19860591476231459</v>
      </c>
      <c r="N43" s="2">
        <f>IFERROR((INDEX(StockanalysisQuarterlyIncome[],MATCH("Net Income", QuarterlyIncomeNames, 0), N$31)+INDEX(StockanalysisQuarterlyIncome[],MATCH("Net Income", QuarterlyIncomeNames, 0), N$31+1)+INDEX(StockanalysisQuarterlyIncome[],MATCH("Net Income", QuarterlyIncomeNames, 0), N$31+2)+INDEX(StockanalysisQuarterlyIncome[],MATCH("Net Income", QuarterlyIncomeNames, 0), N$31+3))/(INDEX(StockanalysisQuarterlyIncome[],MATCH("Revenue", QuarterlyIncomeNames, 0), N$31)+INDEX(StockanalysisQuarterlyIncome[],MATCH("Revenue", QuarterlyIncomeNames, 0), N$31+1)+INDEX(StockanalysisQuarterlyIncome[],MATCH("Revenue", QuarterlyIncomeNames, 0), N$31+2)+INDEX(StockanalysisQuarterlyIncome[],MATCH("Revenue", QuarterlyIncomeNames, 0), N$31+3)), "")</f>
        <v>0.16302754515442366</v>
      </c>
      <c r="O43" s="2">
        <f>IFERROR((INDEX(StockanalysisQuarterlyIncome[],MATCH("Net Income", QuarterlyIncomeNames, 0), O$31)+INDEX(StockanalysisQuarterlyIncome[],MATCH("Net Income", QuarterlyIncomeNames, 0), O$31+1)+INDEX(StockanalysisQuarterlyIncome[],MATCH("Net Income", QuarterlyIncomeNames, 0), O$31+2)+INDEX(StockanalysisQuarterlyIncome[],MATCH("Net Income", QuarterlyIncomeNames, 0), O$31+3))/(INDEX(StockanalysisQuarterlyIncome[],MATCH("Revenue", QuarterlyIncomeNames, 0), O$31)+INDEX(StockanalysisQuarterlyIncome[],MATCH("Revenue", QuarterlyIncomeNames, 0), O$31+1)+INDEX(StockanalysisQuarterlyIncome[],MATCH("Revenue", QuarterlyIncomeNames, 0), O$31+2)+INDEX(StockanalysisQuarterlyIncome[],MATCH("Revenue", QuarterlyIncomeNames, 0), O$31+3)), "")</f>
        <v>0.2153660257124245</v>
      </c>
      <c r="P43" s="2">
        <f>IFERROR((INDEX(StockanalysisQuarterlyIncome[],MATCH("Net Income", QuarterlyIncomeNames, 0), P$31)+INDEX(StockanalysisQuarterlyIncome[],MATCH("Net Income", QuarterlyIncomeNames, 0), P$31+1)+INDEX(StockanalysisQuarterlyIncome[],MATCH("Net Income", QuarterlyIncomeNames, 0), P$31+2)+INDEX(StockanalysisQuarterlyIncome[],MATCH("Net Income", QuarterlyIncomeNames, 0), P$31+3))/(INDEX(StockanalysisQuarterlyIncome[],MATCH("Revenue", QuarterlyIncomeNames, 0), P$31)+INDEX(StockanalysisQuarterlyIncome[],MATCH("Revenue", QuarterlyIncomeNames, 0), P$31+1)+INDEX(StockanalysisQuarterlyIncome[],MATCH("Revenue", QuarterlyIncomeNames, 0), P$31+2)+INDEX(StockanalysisQuarterlyIncome[],MATCH("Revenue", QuarterlyIncomeNames, 0), P$31+3)), "")</f>
        <v>0.18464459386444138</v>
      </c>
      <c r="Q43" s="2">
        <f>IFERROR((INDEX(StockanalysisQuarterlyIncome[],MATCH("Net Income", QuarterlyIncomeNames, 0), Q$31)+INDEX(StockanalysisQuarterlyIncome[],MATCH("Net Income", QuarterlyIncomeNames, 0), Q$31+1)+INDEX(StockanalysisQuarterlyIncome[],MATCH("Net Income", QuarterlyIncomeNames, 0), Q$31+2)+INDEX(StockanalysisQuarterlyIncome[],MATCH("Net Income", QuarterlyIncomeNames, 0), Q$31+3))/(INDEX(StockanalysisQuarterlyIncome[],MATCH("Revenue", QuarterlyIncomeNames, 0), Q$31)+INDEX(StockanalysisQuarterlyIncome[],MATCH("Revenue", QuarterlyIncomeNames, 0), Q$31+1)+INDEX(StockanalysisQuarterlyIncome[],MATCH("Revenue", QuarterlyIncomeNames, 0), Q$31+2)+INDEX(StockanalysisQuarterlyIncome[],MATCH("Revenue", QuarterlyIncomeNames, 0), Q$31+3)), "")</f>
        <v>0.15735894175475887</v>
      </c>
      <c r="R43" s="2">
        <f>IFERROR((INDEX(StockanalysisQuarterlyIncome[],MATCH("Net Income", QuarterlyIncomeNames, 0), R$31)+INDEX(StockanalysisQuarterlyIncome[],MATCH("Net Income", QuarterlyIncomeNames, 0), R$31+1)+INDEX(StockanalysisQuarterlyIncome[],MATCH("Net Income", QuarterlyIncomeNames, 0), R$31+2)+INDEX(StockanalysisQuarterlyIncome[],MATCH("Net Income", QuarterlyIncomeNames, 0), R$31+3))/(INDEX(StockanalysisQuarterlyIncome[],MATCH("Revenue", QuarterlyIncomeNames, 0), R$31)+INDEX(StockanalysisQuarterlyIncome[],MATCH("Revenue", QuarterlyIncomeNames, 0), R$31+1)+INDEX(StockanalysisQuarterlyIncome[],MATCH("Revenue", QuarterlyIncomeNames, 0), R$31+2)+INDEX(StockanalysisQuarterlyIncome[],MATCH("Revenue", QuarterlyIncomeNames, 0), R$31+3)), "")</f>
        <v>0.18965565616119343</v>
      </c>
      <c r="S43" s="2">
        <f>IFERROR((INDEX(StockanalysisQuarterlyIncome[],MATCH("Net Income", QuarterlyIncomeNames, 0), S$31)+INDEX(StockanalysisQuarterlyIncome[],MATCH("Net Income", QuarterlyIncomeNames, 0), S$31+1)+INDEX(StockanalysisQuarterlyIncome[],MATCH("Net Income", QuarterlyIncomeNames, 0), S$31+2)+INDEX(StockanalysisQuarterlyIncome[],MATCH("Net Income", QuarterlyIncomeNames, 0), S$31+3))/(INDEX(StockanalysisQuarterlyIncome[],MATCH("Revenue", QuarterlyIncomeNames, 0), S$31)+INDEX(StockanalysisQuarterlyIncome[],MATCH("Revenue", QuarterlyIncomeNames, 0), S$31+1)+INDEX(StockanalysisQuarterlyIncome[],MATCH("Revenue", QuarterlyIncomeNames, 0), S$31+2)+INDEX(StockanalysisQuarterlyIncome[],MATCH("Revenue", QuarterlyIncomeNames, 0), S$31+3)), "")</f>
        <v>-0.11062857243124921</v>
      </c>
      <c r="T43" s="2">
        <f>IFERROR((INDEX(StockanalysisQuarterlyIncome[],MATCH("Net Income", QuarterlyIncomeNames, 0), T$31)+INDEX(StockanalysisQuarterlyIncome[],MATCH("Net Income", QuarterlyIncomeNames, 0), T$31+1)+INDEX(StockanalysisQuarterlyIncome[],MATCH("Net Income", QuarterlyIncomeNames, 0), T$31+2)+INDEX(StockanalysisQuarterlyIncome[],MATCH("Net Income", QuarterlyIncomeNames, 0), T$31+3))/(INDEX(StockanalysisQuarterlyIncome[],MATCH("Revenue", QuarterlyIncomeNames, 0), T$31)+INDEX(StockanalysisQuarterlyIncome[],MATCH("Revenue", QuarterlyIncomeNames, 0), T$31+1)+INDEX(StockanalysisQuarterlyIncome[],MATCH("Revenue", QuarterlyIncomeNames, 0), T$31+2)+INDEX(StockanalysisQuarterlyIncome[],MATCH("Revenue", QuarterlyIncomeNames, 0), T$31+3)), "")</f>
        <v>-0.14740489663551315</v>
      </c>
      <c r="U43" s="2">
        <f>IFERROR((INDEX(StockanalysisQuarterlyIncome[],MATCH("Net Income", QuarterlyIncomeNames, 0), U$31)+INDEX(StockanalysisQuarterlyIncome[],MATCH("Net Income", QuarterlyIncomeNames, 0), U$31+1)+INDEX(StockanalysisQuarterlyIncome[],MATCH("Net Income", QuarterlyIncomeNames, 0), U$31+2)+INDEX(StockanalysisQuarterlyIncome[],MATCH("Net Income", QuarterlyIncomeNames, 0), U$31+3))/(INDEX(StockanalysisQuarterlyIncome[],MATCH("Revenue", QuarterlyIncomeNames, 0), U$31)+INDEX(StockanalysisQuarterlyIncome[],MATCH("Revenue", QuarterlyIncomeNames, 0), U$31+1)+INDEX(StockanalysisQuarterlyIncome[],MATCH("Revenue", QuarterlyIncomeNames, 0), U$31+2)+INDEX(StockanalysisQuarterlyIncome[],MATCH("Revenue", QuarterlyIncomeNames, 0), U$31+3)), "")</f>
        <v>-0.15599533799533796</v>
      </c>
      <c r="V43" s="2">
        <f>IFERROR((INDEX(StockanalysisQuarterlyIncome[],MATCH("Net Income", QuarterlyIncomeNames, 0), V$31)+INDEX(StockanalysisQuarterlyIncome[],MATCH("Net Income", QuarterlyIncomeNames, 0), V$31+1)+INDEX(StockanalysisQuarterlyIncome[],MATCH("Net Income", QuarterlyIncomeNames, 0), V$31+2)+INDEX(StockanalysisQuarterlyIncome[],MATCH("Net Income", QuarterlyIncomeNames, 0), V$31+3))/(INDEX(StockanalysisQuarterlyIncome[],MATCH("Revenue", QuarterlyIncomeNames, 0), V$31)+INDEX(StockanalysisQuarterlyIncome[],MATCH("Revenue", QuarterlyIncomeNames, 0), V$31+1)+INDEX(StockanalysisQuarterlyIncome[],MATCH("Revenue", QuarterlyIncomeNames, 0), V$31+2)+INDEX(StockanalysisQuarterlyIncome[],MATCH("Revenue", QuarterlyIncomeNames, 0), V$31+3)), "")</f>
        <v>-0.14909958835717085</v>
      </c>
      <c r="W43" s="2">
        <f>IFERROR((INDEX(StockanalysisQuarterlyIncome[],MATCH("Net Income", QuarterlyIncomeNames, 0), W$31)+INDEX(StockanalysisQuarterlyIncome[],MATCH("Net Income", QuarterlyIncomeNames, 0), W$31+1)+INDEX(StockanalysisQuarterlyIncome[],MATCH("Net Income", QuarterlyIncomeNames, 0), W$31+2)+INDEX(StockanalysisQuarterlyIncome[],MATCH("Net Income", QuarterlyIncomeNames, 0), W$31+3))/(INDEX(StockanalysisQuarterlyIncome[],MATCH("Revenue", QuarterlyIncomeNames, 0), W$31)+INDEX(StockanalysisQuarterlyIncome[],MATCH("Revenue", QuarterlyIncomeNames, 0), W$31+1)+INDEX(StockanalysisQuarterlyIncome[],MATCH("Revenue", QuarterlyIncomeNames, 0), W$31+2)+INDEX(StockanalysisQuarterlyIncome[],MATCH("Revenue", QuarterlyIncomeNames, 0), W$31+3)), "")</f>
        <v>4.7078178171410544E-2</v>
      </c>
      <c r="X43" s="2">
        <f>IFERROR((INDEX(StockanalysisQuarterlyIncome[],MATCH("Net Income", QuarterlyIncomeNames, 0), X$31)+INDEX(StockanalysisQuarterlyIncome[],MATCH("Net Income", QuarterlyIncomeNames, 0), X$31+1)+INDEX(StockanalysisQuarterlyIncome[],MATCH("Net Income", QuarterlyIncomeNames, 0), X$31+2)+INDEX(StockanalysisQuarterlyIncome[],MATCH("Net Income", QuarterlyIncomeNames, 0), X$31+3))/(INDEX(StockanalysisQuarterlyIncome[],MATCH("Revenue", QuarterlyIncomeNames, 0), X$31)+INDEX(StockanalysisQuarterlyIncome[],MATCH("Revenue", QuarterlyIncomeNames, 0), X$31+1)+INDEX(StockanalysisQuarterlyIncome[],MATCH("Revenue", QuarterlyIncomeNames, 0), X$31+2)+INDEX(StockanalysisQuarterlyIncome[],MATCH("Revenue", QuarterlyIncomeNames, 0), X$31+3)), "")</f>
        <v>7.0119036131895893E-2</v>
      </c>
      <c r="Y43" s="2">
        <f>IFERROR((INDEX(StockanalysisQuarterlyIncome[],MATCH("Net Income", QuarterlyIncomeNames, 0), Y$31)+INDEX(StockanalysisQuarterlyIncome[],MATCH("Net Income", QuarterlyIncomeNames, 0), Y$31+1)+INDEX(StockanalysisQuarterlyIncome[],MATCH("Net Income", QuarterlyIncomeNames, 0), Y$31+2)+INDEX(StockanalysisQuarterlyIncome[],MATCH("Net Income", QuarterlyIncomeNames, 0), Y$31+3))/(INDEX(StockanalysisQuarterlyIncome[],MATCH("Revenue", QuarterlyIncomeNames, 0), Y$31)+INDEX(StockanalysisQuarterlyIncome[],MATCH("Revenue", QuarterlyIncomeNames, 0), Y$31+1)+INDEX(StockanalysisQuarterlyIncome[],MATCH("Revenue", QuarterlyIncomeNames, 0), Y$31+2)+INDEX(StockanalysisQuarterlyIncome[],MATCH("Revenue", QuarterlyIncomeNames, 0), Y$31+3)), "")</f>
        <v>9.2268580828473154E-2</v>
      </c>
      <c r="Z43" s="2">
        <f>IFERROR((INDEX(StockanalysisQuarterlyIncome[],MATCH("Net Income", QuarterlyIncomeNames, 0), Z$31)+INDEX(StockanalysisQuarterlyIncome[],MATCH("Net Income", QuarterlyIncomeNames, 0), Z$31+1)+INDEX(StockanalysisQuarterlyIncome[],MATCH("Net Income", QuarterlyIncomeNames, 0), Z$31+2)+INDEX(StockanalysisQuarterlyIncome[],MATCH("Net Income", QuarterlyIncomeNames, 0), Z$31+3))/(INDEX(StockanalysisQuarterlyIncome[],MATCH("Revenue", QuarterlyIncomeNames, 0), Z$31)+INDEX(StockanalysisQuarterlyIncome[],MATCH("Revenue", QuarterlyIncomeNames, 0), Z$31+1)+INDEX(StockanalysisQuarterlyIncome[],MATCH("Revenue", QuarterlyIncomeNames, 0), Z$31+2)+INDEX(StockanalysisQuarterlyIncome[],MATCH("Revenue", QuarterlyIncomeNames, 0), Z$31+3)), "")</f>
        <v>0.10737536787657184</v>
      </c>
      <c r="AA43" s="2">
        <f>IFERROR((INDEX(StockanalysisQuarterlyIncome[],MATCH("Net Income", QuarterlyIncomeNames, 0), AA$31)+INDEX(StockanalysisQuarterlyIncome[],MATCH("Net Income", QuarterlyIncomeNames, 0), AA$31+1)+INDEX(StockanalysisQuarterlyIncome[],MATCH("Net Income", QuarterlyIncomeNames, 0), AA$31+2)+INDEX(StockanalysisQuarterlyIncome[],MATCH("Net Income", QuarterlyIncomeNames, 0), AA$31+3))/(INDEX(StockanalysisQuarterlyIncome[],MATCH("Revenue", QuarterlyIncomeNames, 0), AA$31)+INDEX(StockanalysisQuarterlyIncome[],MATCH("Revenue", QuarterlyIncomeNames, 0), AA$31+1)+INDEX(StockanalysisQuarterlyIncome[],MATCH("Revenue", QuarterlyIncomeNames, 0), AA$31+2)+INDEX(StockanalysisQuarterlyIncome[],MATCH("Revenue", QuarterlyIncomeNames, 0), AA$31+3)), "")</f>
        <v>0.12218822361892159</v>
      </c>
      <c r="AB43" s="2">
        <f>IFERROR((INDEX(StockanalysisQuarterlyIncome[],MATCH("Net Income", QuarterlyIncomeNames, 0), AB$31)+INDEX(StockanalysisQuarterlyIncome[],MATCH("Net Income", QuarterlyIncomeNames, 0), AB$31+1)+INDEX(StockanalysisQuarterlyIncome[],MATCH("Net Income", QuarterlyIncomeNames, 0), AB$31+2)+INDEX(StockanalysisQuarterlyIncome[],MATCH("Net Income", QuarterlyIncomeNames, 0), AB$31+3))/(INDEX(StockanalysisQuarterlyIncome[],MATCH("Revenue", QuarterlyIncomeNames, 0), AB$31)+INDEX(StockanalysisQuarterlyIncome[],MATCH("Revenue", QuarterlyIncomeNames, 0), AB$31+1)+INDEX(StockanalysisQuarterlyIncome[],MATCH("Revenue", QuarterlyIncomeNames, 0), AB$31+2)+INDEX(StockanalysisQuarterlyIncome[],MATCH("Revenue", QuarterlyIncomeNames, 0), AB$31+3)), "")</f>
        <v>0.11002487077615847</v>
      </c>
      <c r="AC43" s="2">
        <f>IFERROR((INDEX(StockanalysisQuarterlyIncome[],MATCH("Net Income", QuarterlyIncomeNames, 0), AC$31)+INDEX(StockanalysisQuarterlyIncome[],MATCH("Net Income", QuarterlyIncomeNames, 0), AC$31+1)+INDEX(StockanalysisQuarterlyIncome[],MATCH("Net Income", QuarterlyIncomeNames, 0), AC$31+2)+INDEX(StockanalysisQuarterlyIncome[],MATCH("Net Income", QuarterlyIncomeNames, 0), AC$31+3))/(INDEX(StockanalysisQuarterlyIncome[],MATCH("Revenue", QuarterlyIncomeNames, 0), AC$31)+INDEX(StockanalysisQuarterlyIncome[],MATCH("Revenue", QuarterlyIncomeNames, 0), AC$31+1)+INDEX(StockanalysisQuarterlyIncome[],MATCH("Revenue", QuarterlyIncomeNames, 0), AC$31+2)+INDEX(StockanalysisQuarterlyIncome[],MATCH("Revenue", QuarterlyIncomeNames, 0), AC$31+3)), "")</f>
        <v>9.4289254541810155E-2</v>
      </c>
      <c r="AD43" s="2">
        <f>IFERROR((INDEX(StockanalysisQuarterlyIncome[],MATCH("Net Income", QuarterlyIncomeNames, 0), AD$31)+INDEX(StockanalysisQuarterlyIncome[],MATCH("Net Income", QuarterlyIncomeNames, 0), AD$31+1)+INDEX(StockanalysisQuarterlyIncome[],MATCH("Net Income", QuarterlyIncomeNames, 0), AD$31+2)+INDEX(StockanalysisQuarterlyIncome[],MATCH("Net Income", QuarterlyIncomeNames, 0), AD$31+3))/(INDEX(StockanalysisQuarterlyIncome[],MATCH("Revenue", QuarterlyIncomeNames, 0), AD$31)+INDEX(StockanalysisQuarterlyIncome[],MATCH("Revenue", QuarterlyIncomeNames, 0), AD$31+1)+INDEX(StockanalysisQuarterlyIncome[],MATCH("Revenue", QuarterlyIncomeNames, 0), AD$31+2)+INDEX(StockanalysisQuarterlyIncome[],MATCH("Revenue", QuarterlyIncomeNames, 0), AD$31+3)), "")</f>
        <v>7.4276387479363784E-2</v>
      </c>
      <c r="AE43" s="2">
        <f>IFERROR((INDEX(StockanalysisQuarterlyIncome[],MATCH("Net Income", QuarterlyIncomeNames, 0), AE$31)+INDEX(StockanalysisQuarterlyIncome[],MATCH("Net Income", QuarterlyIncomeNames, 0), AE$31+1)+INDEX(StockanalysisQuarterlyIncome[],MATCH("Net Income", QuarterlyIncomeNames, 0), AE$31+2)+INDEX(StockanalysisQuarterlyIncome[],MATCH("Net Income", QuarterlyIncomeNames, 0), AE$31+3))/(INDEX(StockanalysisQuarterlyIncome[],MATCH("Revenue", QuarterlyIncomeNames, 0), AE$31)+INDEX(StockanalysisQuarterlyIncome[],MATCH("Revenue", QuarterlyIncomeNames, 0), AE$31+1)+INDEX(StockanalysisQuarterlyIncome[],MATCH("Revenue", QuarterlyIncomeNames, 0), AE$31+2)+INDEX(StockanalysisQuarterlyIncome[],MATCH("Revenue", QuarterlyIncomeNames, 0), AE$31+3)), "")</f>
        <v>3.7998067814981502E-2</v>
      </c>
      <c r="AF43" s="2">
        <f>IFERROR((INDEX(StockanalysisQuarterlyIncome[],MATCH("Net Income", QuarterlyIncomeNames, 0), AF$31)+INDEX(StockanalysisQuarterlyIncome[],MATCH("Net Income", QuarterlyIncomeNames, 0), AF$31+1)+INDEX(StockanalysisQuarterlyIncome[],MATCH("Net Income", QuarterlyIncomeNames, 0), AF$31+2)+INDEX(StockanalysisQuarterlyIncome[],MATCH("Net Income", QuarterlyIncomeNames, 0), AF$31+3))/(INDEX(StockanalysisQuarterlyIncome[],MATCH("Revenue", QuarterlyIncomeNames, 0), AF$31)+INDEX(StockanalysisQuarterlyIncome[],MATCH("Revenue", QuarterlyIncomeNames, 0), AF$31+1)+INDEX(StockanalysisQuarterlyIncome[],MATCH("Revenue", QuarterlyIncomeNames, 0), AF$31+2)+INDEX(StockanalysisQuarterlyIncome[],MATCH("Revenue", QuarterlyIncomeNames, 0), AF$31+3)), "")</f>
        <v>1.6104837392135217E-2</v>
      </c>
      <c r="AG43" s="2">
        <f>IFERROR((INDEX(StockanalysisQuarterlyIncome[],MATCH("Net Income", QuarterlyIncomeNames, 0), AG$31)+INDEX(StockanalysisQuarterlyIncome[],MATCH("Net Income", QuarterlyIncomeNames, 0), AG$31+1)+INDEX(StockanalysisQuarterlyIncome[],MATCH("Net Income", QuarterlyIncomeNames, 0), AG$31+2)+INDEX(StockanalysisQuarterlyIncome[],MATCH("Net Income", QuarterlyIncomeNames, 0), AG$31+3))/(INDEX(StockanalysisQuarterlyIncome[],MATCH("Revenue", QuarterlyIncomeNames, 0), AG$31)+INDEX(StockanalysisQuarterlyIncome[],MATCH("Revenue", QuarterlyIncomeNames, 0), AG$31+1)+INDEX(StockanalysisQuarterlyIncome[],MATCH("Revenue", QuarterlyIncomeNames, 0), AG$31+2)+INDEX(StockanalysisQuarterlyIncome[],MATCH("Revenue", QuarterlyIncomeNames, 0), AG$31+3)), "")</f>
        <v>1.1855227693651278E-2</v>
      </c>
      <c r="AH43" s="2">
        <f>IFERROR((INDEX(StockanalysisQuarterlyIncome[],MATCH("Net Income", QuarterlyIncomeNames, 0), AH$31)+INDEX(StockanalysisQuarterlyIncome[],MATCH("Net Income", QuarterlyIncomeNames, 0), AH$31+1)+INDEX(StockanalysisQuarterlyIncome[],MATCH("Net Income", QuarterlyIncomeNames, 0), AH$31+2)+INDEX(StockanalysisQuarterlyIncome[],MATCH("Net Income", QuarterlyIncomeNames, 0), AH$31+3))/(INDEX(StockanalysisQuarterlyIncome[],MATCH("Revenue", QuarterlyIncomeNames, 0), AH$31)+INDEX(StockanalysisQuarterlyIncome[],MATCH("Revenue", QuarterlyIncomeNames, 0), AH$31+1)+INDEX(StockanalysisQuarterlyIncome[],MATCH("Revenue", QuarterlyIncomeNames, 0), AH$31+2)+INDEX(StockanalysisQuarterlyIncome[],MATCH("Revenue", QuarterlyIncomeNames, 0), AH$31+3)), "")</f>
        <v>1.2375090660004836E-2</v>
      </c>
      <c r="AI43" s="2">
        <f>IFERROR((INDEX(StockanalysisQuarterlyIncome[],MATCH("Net Income", QuarterlyIncomeNames, 0), AI$31)+INDEX(StockanalysisQuarterlyIncome[],MATCH("Net Income", QuarterlyIncomeNames, 0), AI$31+1)+INDEX(StockanalysisQuarterlyIncome[],MATCH("Net Income", QuarterlyIncomeNames, 0), AI$31+2)+INDEX(StockanalysisQuarterlyIncome[],MATCH("Net Income", QuarterlyIncomeNames, 0), AI$31+3))/(INDEX(StockanalysisQuarterlyIncome[],MATCH("Revenue", QuarterlyIncomeNames, 0), AI$31)+INDEX(StockanalysisQuarterlyIncome[],MATCH("Revenue", QuarterlyIncomeNames, 0), AI$31+1)+INDEX(StockanalysisQuarterlyIncome[],MATCH("Revenue", QuarterlyIncomeNames, 0), AI$31+2)+INDEX(StockanalysisQuarterlyIncome[],MATCH("Revenue", QuarterlyIncomeNames, 0), AI$31+3)), "")</f>
        <v>9.3887116074990017E-3</v>
      </c>
    </row>
    <row r="44" spans="2:35" x14ac:dyDescent="0.25">
      <c r="I44" s="1"/>
      <c r="J44" s="8"/>
    </row>
    <row r="45" spans="2:35" x14ac:dyDescent="0.25">
      <c r="B45" s="28" t="s">
        <v>4565</v>
      </c>
      <c r="H45" s="3"/>
      <c r="I45" s="3"/>
      <c r="J45" s="3"/>
      <c r="K45" s="3"/>
    </row>
    <row r="46" spans="2:35" x14ac:dyDescent="0.25">
      <c r="B46" t="s">
        <v>6998</v>
      </c>
      <c r="D46" s="8"/>
      <c r="E46" s="3">
        <f>IFERROR(INDEX(StockanalysisQuarterlyRatios[],MATCH($B46, QuarterlyRatiosNames, 0), E$31), "")</f>
        <v>0.13</v>
      </c>
      <c r="F46" s="3">
        <f>IFERROR(INDEX(StockanalysisQuarterlyRatios[],MATCH($B46, QuarterlyRatiosNames, 0), F$31), "")</f>
        <v>0.13</v>
      </c>
      <c r="G46" s="3">
        <f>IFERROR(INDEX(StockanalysisQuarterlyRatios[],MATCH($B46, QuarterlyRatiosNames, 0), G$31), "")</f>
        <v>0.09</v>
      </c>
      <c r="H46" s="3">
        <f>IFERROR(INDEX(StockanalysisQuarterlyRatios[],MATCH($B46, QuarterlyRatiosNames, 0), H$31), "")</f>
        <v>0.09</v>
      </c>
      <c r="I46" s="3">
        <f>IFERROR(INDEX(StockanalysisQuarterlyRatios[],MATCH($B46, QuarterlyRatiosNames, 0), I$31), "")</f>
        <v>0.1</v>
      </c>
      <c r="J46" s="3">
        <f>IFERROR(INDEX(StockanalysisQuarterlyRatios[],MATCH($B46, QuarterlyRatiosNames, 0), J$31), "")</f>
        <v>0.11</v>
      </c>
      <c r="K46" s="3">
        <f>IFERROR(INDEX(StockanalysisQuarterlyRatios[],MATCH($B46, QuarterlyRatiosNames, 0), K$31), "")</f>
        <v>0.28000000000000003</v>
      </c>
      <c r="L46" s="3">
        <f>IFERROR(INDEX(StockanalysisQuarterlyRatios[],MATCH($B46, QuarterlyRatiosNames, 0), L$31), "")</f>
        <v>0.28999999999999998</v>
      </c>
      <c r="M46" s="3">
        <f>IFERROR(INDEX(StockanalysisQuarterlyRatios[],MATCH($B46, QuarterlyRatiosNames, 0), M$31), "")</f>
        <v>0.28999999999999998</v>
      </c>
      <c r="N46" s="3">
        <f>IFERROR(INDEX(StockanalysisQuarterlyRatios[],MATCH($B46, QuarterlyRatiosNames, 0), N$31), "")</f>
        <v>0.3</v>
      </c>
      <c r="O46" s="3">
        <f>IFERROR(INDEX(StockanalysisQuarterlyRatios[],MATCH($B46, QuarterlyRatiosNames, 0), O$31), "")</f>
        <v>0.3</v>
      </c>
      <c r="P46" s="3">
        <f>IFERROR(INDEX(StockanalysisQuarterlyRatios[],MATCH($B46, QuarterlyRatiosNames, 0), P$31), "")</f>
        <v>0.31</v>
      </c>
      <c r="Q46" s="3">
        <f>IFERROR(INDEX(StockanalysisQuarterlyRatios[],MATCH($B46, QuarterlyRatiosNames, 0), Q$31), "")</f>
        <v>0.37</v>
      </c>
      <c r="R46" s="3">
        <f>IFERROR(INDEX(StockanalysisQuarterlyRatios[],MATCH($B46, QuarterlyRatiosNames, 0), R$31), "")</f>
        <v>0.56000000000000005</v>
      </c>
      <c r="S46" s="3">
        <f>IFERROR(INDEX(StockanalysisQuarterlyRatios[],MATCH($B46, QuarterlyRatiosNames, 0), S$31), "")</f>
        <v>0.36</v>
      </c>
      <c r="T46" s="3">
        <f>IFERROR(INDEX(StockanalysisQuarterlyRatios[],MATCH($B46, QuarterlyRatiosNames, 0), T$31), "")</f>
        <v>0.38</v>
      </c>
      <c r="U46" s="3">
        <f>IFERROR(INDEX(StockanalysisQuarterlyRatios[],MATCH($B46, QuarterlyRatiosNames, 0), U$31), "")</f>
        <v>0.39</v>
      </c>
      <c r="V46" s="3">
        <f>IFERROR(INDEX(StockanalysisQuarterlyRatios[],MATCH($B46, QuarterlyRatiosNames, 0), V$31), "")</f>
        <v>0.4</v>
      </c>
      <c r="W46" s="3">
        <f>IFERROR(INDEX(StockanalysisQuarterlyRatios[],MATCH($B46, QuarterlyRatiosNames, 0), W$31), "")</f>
        <v>0.38</v>
      </c>
      <c r="X46" s="3">
        <f>IFERROR(INDEX(StockanalysisQuarterlyRatios[],MATCH($B46, QuarterlyRatiosNames, 0), X$31), "")</f>
        <v>0.35</v>
      </c>
      <c r="Y46" s="3">
        <f>IFERROR(INDEX(StockanalysisQuarterlyRatios[],MATCH($B46, QuarterlyRatiosNames, 0), Y$31), "")</f>
        <v>0.35</v>
      </c>
      <c r="Z46" s="3">
        <f>IFERROR(INDEX(StockanalysisQuarterlyRatios[],MATCH($B46, QuarterlyRatiosNames, 0), Z$31), "")</f>
        <v>0.28000000000000003</v>
      </c>
      <c r="AA46" s="3">
        <f>IFERROR(INDEX(StockanalysisQuarterlyRatios[],MATCH($B46, QuarterlyRatiosNames, 0), AA$31), "")</f>
        <v>0.28000000000000003</v>
      </c>
      <c r="AB46" s="3">
        <f>IFERROR(INDEX(StockanalysisQuarterlyRatios[],MATCH($B46, QuarterlyRatiosNames, 0), AB$31), "")</f>
        <v>0.28000000000000003</v>
      </c>
      <c r="AC46" s="3">
        <f>IFERROR(INDEX(StockanalysisQuarterlyRatios[],MATCH($B46, QuarterlyRatiosNames, 0), AC$31), "")</f>
        <v>0.28000000000000003</v>
      </c>
      <c r="AD46" s="3">
        <f>IFERROR(INDEX(StockanalysisQuarterlyRatios[],MATCH($B46, QuarterlyRatiosNames, 0), AD$31), "")</f>
        <v>0.25</v>
      </c>
      <c r="AE46" s="3">
        <f>IFERROR(INDEX(StockanalysisQuarterlyRatios[],MATCH($B46, QuarterlyRatiosNames, 0), AE$31), "")</f>
        <v>0.27</v>
      </c>
      <c r="AF46" s="3">
        <f>IFERROR(INDEX(StockanalysisQuarterlyRatios[],MATCH($B46, QuarterlyRatiosNames, 0), AF$31), "")</f>
        <v>0.27</v>
      </c>
      <c r="AG46" s="3">
        <f>IFERROR(INDEX(StockanalysisQuarterlyRatios[],MATCH($B46, QuarterlyRatiosNames, 0), AG$31), "")</f>
        <v>0.28000000000000003</v>
      </c>
      <c r="AH46" s="3">
        <f>IFERROR(INDEX(StockanalysisQuarterlyRatios[],MATCH($B46, QuarterlyRatiosNames, 0), AH$31), "")</f>
        <v>0.26</v>
      </c>
      <c r="AI46" s="3">
        <f>IFERROR(INDEX(StockanalysisQuarterlyRatios[],MATCH($B46, QuarterlyRatiosNames, 0), AI$31), "")</f>
        <v>0.28000000000000003</v>
      </c>
    </row>
    <row r="47" spans="2:35" x14ac:dyDescent="0.25">
      <c r="B47" t="s">
        <v>7002</v>
      </c>
      <c r="D47" s="8"/>
      <c r="E47" s="3">
        <f>IFERROR(INDEX(StockanalysisQuarterlyRatios[],MATCH($B47, QuarterlyRatiosNames, 0), E$31), "")</f>
        <v>35.47</v>
      </c>
      <c r="F47" s="3">
        <f>IFERROR(INDEX(StockanalysisQuarterlyRatios[],MATCH($B47, QuarterlyRatiosNames, 0), F$31), "")</f>
        <v>83.97</v>
      </c>
      <c r="G47" s="3">
        <f>IFERROR(INDEX(StockanalysisQuarterlyRatios[],MATCH($B47, QuarterlyRatiosNames, 0), G$31), "")</f>
        <v>14.91</v>
      </c>
      <c r="H47" s="3">
        <f>IFERROR(INDEX(StockanalysisQuarterlyRatios[],MATCH($B47, QuarterlyRatiosNames, 0), H$31), "")</f>
        <v>12.74</v>
      </c>
      <c r="I47" s="3">
        <f>IFERROR(INDEX(StockanalysisQuarterlyRatios[],MATCH($B47, QuarterlyRatiosNames, 0), I$31), "")</f>
        <v>21.79</v>
      </c>
      <c r="J47" s="3">
        <f>IFERROR(INDEX(StockanalysisQuarterlyRatios[],MATCH($B47, QuarterlyRatiosNames, 0), J$31), "")</f>
        <v>8.93</v>
      </c>
      <c r="K47" s="3">
        <f>IFERROR(INDEX(StockanalysisQuarterlyRatios[],MATCH($B47, QuarterlyRatiosNames, 0), K$31), "")</f>
        <v>8.94</v>
      </c>
      <c r="L47" s="3">
        <f>IFERROR(INDEX(StockanalysisQuarterlyRatios[],MATCH($B47, QuarterlyRatiosNames, 0), L$31), "")</f>
        <v>10.1</v>
      </c>
      <c r="M47" s="3">
        <f>IFERROR(INDEX(StockanalysisQuarterlyRatios[],MATCH($B47, QuarterlyRatiosNames, 0), M$31), "")</f>
        <v>13.6</v>
      </c>
      <c r="N47" s="3">
        <f>IFERROR(INDEX(StockanalysisQuarterlyRatios[],MATCH($B47, QuarterlyRatiosNames, 0), N$31), "")</f>
        <v>11.97</v>
      </c>
      <c r="O47" s="3">
        <f>IFERROR(INDEX(StockanalysisQuarterlyRatios[],MATCH($B47, QuarterlyRatiosNames, 0), O$31), "")</f>
        <v>15.04</v>
      </c>
      <c r="P47" s="3">
        <f>IFERROR(INDEX(StockanalysisQuarterlyRatios[],MATCH($B47, QuarterlyRatiosNames, 0), P$31), "")</f>
        <v>16.52</v>
      </c>
      <c r="Q47" s="3">
        <f>IFERROR(INDEX(StockanalysisQuarterlyRatios[],MATCH($B47, QuarterlyRatiosNames, 0), Q$31), "")</f>
        <v>5.7</v>
      </c>
      <c r="R47" s="3">
        <f>IFERROR(INDEX(StockanalysisQuarterlyRatios[],MATCH($B47, QuarterlyRatiosNames, 0), R$31), "")</f>
        <v>1.84</v>
      </c>
      <c r="S47" s="3">
        <f>IFERROR(INDEX(StockanalysisQuarterlyRatios[],MATCH($B47, QuarterlyRatiosNames, 0), S$31), "")</f>
        <v>20.170000000000002</v>
      </c>
      <c r="T47" s="3">
        <f>IFERROR(INDEX(StockanalysisQuarterlyRatios[],MATCH($B47, QuarterlyRatiosNames, 0), T$31), "")</f>
        <v>6.42</v>
      </c>
      <c r="U47" s="3">
        <f>IFERROR(INDEX(StockanalysisQuarterlyRatios[],MATCH($B47, QuarterlyRatiosNames, 0), U$31), "")</f>
        <v>2.57</v>
      </c>
      <c r="V47" s="3">
        <f>IFERROR(INDEX(StockanalysisQuarterlyRatios[],MATCH($B47, QuarterlyRatiosNames, 0), V$31), "")</f>
        <v>3.04</v>
      </c>
      <c r="W47" s="3">
        <f>IFERROR(INDEX(StockanalysisQuarterlyRatios[],MATCH($B47, QuarterlyRatiosNames, 0), W$31), "")</f>
        <v>-14.16</v>
      </c>
      <c r="X47" s="3">
        <f>IFERROR(INDEX(StockanalysisQuarterlyRatios[],MATCH($B47, QuarterlyRatiosNames, 0), X$31), "")</f>
        <v>1.77</v>
      </c>
      <c r="Y47" s="3">
        <f>IFERROR(INDEX(StockanalysisQuarterlyRatios[],MATCH($B47, QuarterlyRatiosNames, 0), Y$31), "")</f>
        <v>2.6</v>
      </c>
      <c r="Z47" s="3">
        <f>IFERROR(INDEX(StockanalysisQuarterlyRatios[],MATCH($B47, QuarterlyRatiosNames, 0), Z$31), "")</f>
        <v>4.18</v>
      </c>
      <c r="AA47" s="3">
        <f>IFERROR(INDEX(StockanalysisQuarterlyRatios[],MATCH($B47, QuarterlyRatiosNames, 0), AA$31), "")</f>
        <v>4.1399999999999997</v>
      </c>
      <c r="AB47" s="3">
        <f>IFERROR(INDEX(StockanalysisQuarterlyRatios[],MATCH($B47, QuarterlyRatiosNames, 0), AB$31), "")</f>
        <v>6.26</v>
      </c>
      <c r="AC47" s="3">
        <f>IFERROR(INDEX(StockanalysisQuarterlyRatios[],MATCH($B47, QuarterlyRatiosNames, 0), AC$31), "")</f>
        <v>4.57</v>
      </c>
      <c r="AD47" s="3">
        <f>IFERROR(INDEX(StockanalysisQuarterlyRatios[],MATCH($B47, QuarterlyRatiosNames, 0), AD$31), "")</f>
        <v>6.21</v>
      </c>
      <c r="AE47" s="3">
        <f>IFERROR(INDEX(StockanalysisQuarterlyRatios[],MATCH($B47, QuarterlyRatiosNames, 0), AE$31), "")</f>
        <v>6.83</v>
      </c>
      <c r="AF47" s="3">
        <f>IFERROR(INDEX(StockanalysisQuarterlyRatios[],MATCH($B47, QuarterlyRatiosNames, 0), AF$31), "")</f>
        <v>5.47</v>
      </c>
      <c r="AG47" s="3">
        <f>IFERROR(INDEX(StockanalysisQuarterlyRatios[],MATCH($B47, QuarterlyRatiosNames, 0), AG$31), "")</f>
        <v>3.18</v>
      </c>
      <c r="AH47" s="3">
        <f>IFERROR(INDEX(StockanalysisQuarterlyRatios[],MATCH($B47, QuarterlyRatiosNames, 0), AH$31), "")</f>
        <v>2.5299999999999998</v>
      </c>
      <c r="AI47" s="3">
        <f>IFERROR(INDEX(StockanalysisQuarterlyRatios[],MATCH($B47, QuarterlyRatiosNames, 0), AI$31), "")</f>
        <v>2.06</v>
      </c>
    </row>
    <row r="48" spans="2:35" x14ac:dyDescent="0.25">
      <c r="B48" t="s">
        <v>3270</v>
      </c>
      <c r="D48" s="8"/>
      <c r="E48" s="3">
        <f>IFERROR(INDEX(StockanalysisQuarterlyRatios[],MATCH($B48, QuarterlyRatiosNames, 0), E$31), "")</f>
        <v>2.3199999999999998</v>
      </c>
      <c r="F48" s="3">
        <f>IFERROR(INDEX(StockanalysisQuarterlyRatios[],MATCH($B48, QuarterlyRatiosNames, 0), F$31), "")</f>
        <v>2.3199999999999998</v>
      </c>
      <c r="G48" s="3">
        <f>IFERROR(INDEX(StockanalysisQuarterlyRatios[],MATCH($B48, QuarterlyRatiosNames, 0), G$31), "")</f>
        <v>2.2999999999999998</v>
      </c>
      <c r="H48" s="3">
        <f>IFERROR(INDEX(StockanalysisQuarterlyRatios[],MATCH($B48, QuarterlyRatiosNames, 0), H$31), "")</f>
        <v>2.17</v>
      </c>
      <c r="I48" s="3">
        <f>IFERROR(INDEX(StockanalysisQuarterlyRatios[],MATCH($B48, QuarterlyRatiosNames, 0), I$31), "")</f>
        <v>2.58</v>
      </c>
      <c r="J48" s="3">
        <f>IFERROR(INDEX(StockanalysisQuarterlyRatios[],MATCH($B48, QuarterlyRatiosNames, 0), J$31), "")</f>
        <v>2.61</v>
      </c>
      <c r="K48" s="3">
        <f>IFERROR(INDEX(StockanalysisQuarterlyRatios[],MATCH($B48, QuarterlyRatiosNames, 0), K$31), "")</f>
        <v>1.71</v>
      </c>
      <c r="L48" s="3">
        <f>IFERROR(INDEX(StockanalysisQuarterlyRatios[],MATCH($B48, QuarterlyRatiosNames, 0), L$31), "")</f>
        <v>1.6</v>
      </c>
      <c r="M48" s="3">
        <f>IFERROR(INDEX(StockanalysisQuarterlyRatios[],MATCH($B48, QuarterlyRatiosNames, 0), M$31), "")</f>
        <v>1.81</v>
      </c>
      <c r="N48" s="3">
        <f>IFERROR(INDEX(StockanalysisQuarterlyRatios[],MATCH($B48, QuarterlyRatiosNames, 0), N$31), "")</f>
        <v>2.2999999999999998</v>
      </c>
      <c r="O48" s="3">
        <f>IFERROR(INDEX(StockanalysisQuarterlyRatios[],MATCH($B48, QuarterlyRatiosNames, 0), O$31), "")</f>
        <v>2.42</v>
      </c>
      <c r="P48" s="3">
        <f>IFERROR(INDEX(StockanalysisQuarterlyRatios[],MATCH($B48, QuarterlyRatiosNames, 0), P$31), "")</f>
        <v>2.37</v>
      </c>
      <c r="Q48" s="3">
        <f>IFERROR(INDEX(StockanalysisQuarterlyRatios[],MATCH($B48, QuarterlyRatiosNames, 0), Q$31), "")</f>
        <v>3.27</v>
      </c>
      <c r="R48" s="3">
        <f>IFERROR(INDEX(StockanalysisQuarterlyRatios[],MATCH($B48, QuarterlyRatiosNames, 0), R$31), "")</f>
        <v>2.76</v>
      </c>
      <c r="S48" s="3">
        <f>IFERROR(INDEX(StockanalysisQuarterlyRatios[],MATCH($B48, QuarterlyRatiosNames, 0), S$31), "")</f>
        <v>1.42</v>
      </c>
      <c r="T48" s="3">
        <f>IFERROR(INDEX(StockanalysisQuarterlyRatios[],MATCH($B48, QuarterlyRatiosNames, 0), T$31), "")</f>
        <v>1.42</v>
      </c>
      <c r="U48" s="3">
        <f>IFERROR(INDEX(StockanalysisQuarterlyRatios[],MATCH($B48, QuarterlyRatiosNames, 0), U$31), "")</f>
        <v>1.29</v>
      </c>
      <c r="V48" s="3">
        <f>IFERROR(INDEX(StockanalysisQuarterlyRatios[],MATCH($B48, QuarterlyRatiosNames, 0), V$31), "")</f>
        <v>2.96</v>
      </c>
      <c r="W48" s="3">
        <f>IFERROR(INDEX(StockanalysisQuarterlyRatios[],MATCH($B48, QuarterlyRatiosNames, 0), W$31), "")</f>
        <v>2.97</v>
      </c>
      <c r="X48" s="3">
        <f>IFERROR(INDEX(StockanalysisQuarterlyRatios[],MATCH($B48, QuarterlyRatiosNames, 0), X$31), "")</f>
        <v>2.94</v>
      </c>
      <c r="Y48" s="3">
        <f>IFERROR(INDEX(StockanalysisQuarterlyRatios[],MATCH($B48, QuarterlyRatiosNames, 0), Y$31), "")</f>
        <v>4.0199999999999996</v>
      </c>
      <c r="Z48" s="3">
        <f>IFERROR(INDEX(StockanalysisQuarterlyRatios[],MATCH($B48, QuarterlyRatiosNames, 0), Z$31), "")</f>
        <v>3.63</v>
      </c>
      <c r="AA48" s="3">
        <f>IFERROR(INDEX(StockanalysisQuarterlyRatios[],MATCH($B48, QuarterlyRatiosNames, 0), AA$31), "")</f>
        <v>4.38</v>
      </c>
      <c r="AB48" s="3">
        <f>IFERROR(INDEX(StockanalysisQuarterlyRatios[],MATCH($B48, QuarterlyRatiosNames, 0), AB$31), "")</f>
        <v>3.85</v>
      </c>
      <c r="AC48" s="3">
        <f>IFERROR(INDEX(StockanalysisQuarterlyRatios[],MATCH($B48, QuarterlyRatiosNames, 0), AC$31), "")</f>
        <v>4.8499999999999996</v>
      </c>
      <c r="AD48" s="3">
        <f>IFERROR(INDEX(StockanalysisQuarterlyRatios[],MATCH($B48, QuarterlyRatiosNames, 0), AD$31), "")</f>
        <v>3.55</v>
      </c>
      <c r="AE48" s="3">
        <f>IFERROR(INDEX(StockanalysisQuarterlyRatios[],MATCH($B48, QuarterlyRatiosNames, 0), AE$31), "")</f>
        <v>2.9</v>
      </c>
      <c r="AF48" s="3">
        <f>IFERROR(INDEX(StockanalysisQuarterlyRatios[],MATCH($B48, QuarterlyRatiosNames, 0), AF$31), "")</f>
        <v>2.81</v>
      </c>
      <c r="AG48" s="3">
        <f>IFERROR(INDEX(StockanalysisQuarterlyRatios[],MATCH($B48, QuarterlyRatiosNames, 0), AG$31), "")</f>
        <v>2.88</v>
      </c>
      <c r="AH48" s="3">
        <f>IFERROR(INDEX(StockanalysisQuarterlyRatios[],MATCH($B48, QuarterlyRatiosNames, 0), AH$31), "")</f>
        <v>3.33</v>
      </c>
      <c r="AI48" s="3">
        <f>IFERROR(INDEX(StockanalysisQuarterlyRatios[],MATCH($B48, QuarterlyRatiosNames, 0), AI$31), "")</f>
        <v>2.66</v>
      </c>
    </row>
    <row r="49" spans="2:35" x14ac:dyDescent="0.25">
      <c r="B49" s="31" t="s">
        <v>3271</v>
      </c>
      <c r="D49" s="8"/>
      <c r="E49" s="3">
        <f>IFERROR(INDEX(StockanalysisQuarterlyRatios[],MATCH($B49, QuarterlyRatiosNames, 0), E$31), "")</f>
        <v>0.75</v>
      </c>
      <c r="F49" s="3">
        <f>IFERROR(INDEX(StockanalysisQuarterlyRatios[],MATCH($B49, QuarterlyRatiosNames, 0), F$31), "")</f>
        <v>0.75</v>
      </c>
      <c r="G49" s="3">
        <f>IFERROR(INDEX(StockanalysisQuarterlyRatios[],MATCH($B49, QuarterlyRatiosNames, 0), G$31), "")</f>
        <v>0.7</v>
      </c>
      <c r="H49" s="3">
        <f>IFERROR(INDEX(StockanalysisQuarterlyRatios[],MATCH($B49, QuarterlyRatiosNames, 0), H$31), "")</f>
        <v>0.74</v>
      </c>
      <c r="I49" s="3">
        <f>IFERROR(INDEX(StockanalysisQuarterlyRatios[],MATCH($B49, QuarterlyRatiosNames, 0), I$31), "")</f>
        <v>1.03</v>
      </c>
      <c r="J49" s="3">
        <f>IFERROR(INDEX(StockanalysisQuarterlyRatios[],MATCH($B49, QuarterlyRatiosNames, 0), J$31), "")</f>
        <v>1.0900000000000001</v>
      </c>
      <c r="K49" s="3">
        <f>IFERROR(INDEX(StockanalysisQuarterlyRatios[],MATCH($B49, QuarterlyRatiosNames, 0), K$31), "")</f>
        <v>0.26</v>
      </c>
      <c r="L49" s="3">
        <f>IFERROR(INDEX(StockanalysisQuarterlyRatios[],MATCH($B49, QuarterlyRatiosNames, 0), L$31), "")</f>
        <v>0.28999999999999998</v>
      </c>
      <c r="M49" s="3">
        <f>IFERROR(INDEX(StockanalysisQuarterlyRatios[],MATCH($B49, QuarterlyRatiosNames, 0), M$31), "")</f>
        <v>0.42</v>
      </c>
      <c r="N49" s="3">
        <f>IFERROR(INDEX(StockanalysisQuarterlyRatios[],MATCH($B49, QuarterlyRatiosNames, 0), N$31), "")</f>
        <v>0.38</v>
      </c>
      <c r="O49" s="3">
        <f>IFERROR(INDEX(StockanalysisQuarterlyRatios[],MATCH($B49, QuarterlyRatiosNames, 0), O$31), "")</f>
        <v>0.81</v>
      </c>
      <c r="P49" s="3">
        <f>IFERROR(INDEX(StockanalysisQuarterlyRatios[],MATCH($B49, QuarterlyRatiosNames, 0), P$31), "")</f>
        <v>0.67</v>
      </c>
      <c r="Q49" s="3">
        <f>IFERROR(INDEX(StockanalysisQuarterlyRatios[],MATCH($B49, QuarterlyRatiosNames, 0), Q$31), "")</f>
        <v>1.26</v>
      </c>
      <c r="R49" s="3">
        <f>IFERROR(INDEX(StockanalysisQuarterlyRatios[],MATCH($B49, QuarterlyRatiosNames, 0), R$31), "")</f>
        <v>1.8</v>
      </c>
      <c r="S49" s="3">
        <f>IFERROR(INDEX(StockanalysisQuarterlyRatios[],MATCH($B49, QuarterlyRatiosNames, 0), S$31), "")</f>
        <v>0.43</v>
      </c>
      <c r="T49" s="3">
        <f>IFERROR(INDEX(StockanalysisQuarterlyRatios[],MATCH($B49, QuarterlyRatiosNames, 0), T$31), "")</f>
        <v>0.44</v>
      </c>
      <c r="U49" s="3">
        <f>IFERROR(INDEX(StockanalysisQuarterlyRatios[],MATCH($B49, QuarterlyRatiosNames, 0), U$31), "")</f>
        <v>0.27</v>
      </c>
      <c r="V49" s="3">
        <f>IFERROR(INDEX(StockanalysisQuarterlyRatios[],MATCH($B49, QuarterlyRatiosNames, 0), V$31), "")</f>
        <v>0.86</v>
      </c>
      <c r="W49" s="3">
        <f>IFERROR(INDEX(StockanalysisQuarterlyRatios[],MATCH($B49, QuarterlyRatiosNames, 0), W$31), "")</f>
        <v>1.0900000000000001</v>
      </c>
      <c r="X49" s="3">
        <f>IFERROR(INDEX(StockanalysisQuarterlyRatios[],MATCH($B49, QuarterlyRatiosNames, 0), X$31), "")</f>
        <v>1.34</v>
      </c>
      <c r="Y49" s="3">
        <f>IFERROR(INDEX(StockanalysisQuarterlyRatios[],MATCH($B49, QuarterlyRatiosNames, 0), Y$31), "")</f>
        <v>2.19</v>
      </c>
      <c r="Z49" s="3">
        <f>IFERROR(INDEX(StockanalysisQuarterlyRatios[],MATCH($B49, QuarterlyRatiosNames, 0), Z$31), "")</f>
        <v>1.73</v>
      </c>
      <c r="AA49" s="3">
        <f>IFERROR(INDEX(StockanalysisQuarterlyRatios[],MATCH($B49, QuarterlyRatiosNames, 0), AA$31), "")</f>
        <v>2.33</v>
      </c>
      <c r="AB49" s="3">
        <f>IFERROR(INDEX(StockanalysisQuarterlyRatios[],MATCH($B49, QuarterlyRatiosNames, 0), AB$31), "")</f>
        <v>2.25</v>
      </c>
      <c r="AC49" s="3">
        <f>IFERROR(INDEX(StockanalysisQuarterlyRatios[],MATCH($B49, QuarterlyRatiosNames, 0), AC$31), "")</f>
        <v>3.13</v>
      </c>
      <c r="AD49" s="3">
        <f>IFERROR(INDEX(StockanalysisQuarterlyRatios[],MATCH($B49, QuarterlyRatiosNames, 0), AD$31), "")</f>
        <v>2.2400000000000002</v>
      </c>
      <c r="AE49" s="3">
        <f>IFERROR(INDEX(StockanalysisQuarterlyRatios[],MATCH($B49, QuarterlyRatiosNames, 0), AE$31), "")</f>
        <v>1.53</v>
      </c>
      <c r="AF49" s="3">
        <f>IFERROR(INDEX(StockanalysisQuarterlyRatios[],MATCH($B49, QuarterlyRatiosNames, 0), AF$31), "")</f>
        <v>1.53</v>
      </c>
      <c r="AG49" s="3">
        <f>IFERROR(INDEX(StockanalysisQuarterlyRatios[],MATCH($B49, QuarterlyRatiosNames, 0), AG$31), "")</f>
        <v>1.36</v>
      </c>
      <c r="AH49" s="3">
        <f>IFERROR(INDEX(StockanalysisQuarterlyRatios[],MATCH($B49, QuarterlyRatiosNames, 0), AH$31), "")</f>
        <v>0.92</v>
      </c>
      <c r="AI49" s="3">
        <f>IFERROR(INDEX(StockanalysisQuarterlyRatios[],MATCH($B49, QuarterlyRatiosNames, 0), AI$31), "")</f>
        <v>0.55000000000000004</v>
      </c>
    </row>
    <row r="50" spans="2:35" x14ac:dyDescent="0.25">
      <c r="B50" t="s">
        <v>4409</v>
      </c>
      <c r="E50" s="2">
        <f>IFERROR(INDEX(StockanalysisQuarterlyBalanceSheet[], MATCH("Working Capital", QuarterBalanceSheetNames, 0),E31)/INDEX(StockanalysisQuarterlyBalanceSheet[], MATCH("Total Assets", QuarterBalanceSheetNames, 0),E31), "")</f>
        <v>4.4228611751435762E-2</v>
      </c>
      <c r="F50" s="2">
        <f>IFERROR(INDEX(StockanalysisQuarterlyBalanceSheet[], MATCH("Working Capital", QuarterBalanceSheetNames, 0),F31)/INDEX(StockanalysisQuarterlyBalanceSheet[], MATCH("Total Assets", QuarterBalanceSheetNames, 0),F31), "")</f>
        <v>5.2506915357051195E-2</v>
      </c>
      <c r="G50" s="2">
        <f>IFERROR(INDEX(StockanalysisQuarterlyBalanceSheet[], MATCH("Working Capital", QuarterBalanceSheetNames, 0),G31)/INDEX(StockanalysisQuarterlyBalanceSheet[], MATCH("Total Assets", QuarterBalanceSheetNames, 0),G31), "")</f>
        <v>5.6005991296636214E-2</v>
      </c>
      <c r="H50" s="2">
        <f>IFERROR(INDEX(StockanalysisQuarterlyBalanceSheet[], MATCH("Working Capital", QuarterBalanceSheetNames, 0),H31)/INDEX(StockanalysisQuarterlyBalanceSheet[], MATCH("Total Assets", QuarterBalanceSheetNames, 0),H31), "")</f>
        <v>6.7272604158265442E-2</v>
      </c>
      <c r="I50" s="2">
        <f>IFERROR(INDEX(StockanalysisQuarterlyBalanceSheet[], MATCH("Working Capital", QuarterBalanceSheetNames, 0),I31)/INDEX(StockanalysisQuarterlyBalanceSheet[], MATCH("Total Assets", QuarterBalanceSheetNames, 0),I31), "")</f>
        <v>6.7906330420410693E-2</v>
      </c>
      <c r="J50" s="2">
        <f>IFERROR(INDEX(StockanalysisQuarterlyBalanceSheet[], MATCH("Working Capital", QuarterBalanceSheetNames, 0),J31)/INDEX(StockanalysisQuarterlyBalanceSheet[], MATCH("Total Assets", QuarterBalanceSheetNames, 0),J31), "")</f>
        <v>5.2914569076819018E-2</v>
      </c>
      <c r="K50" s="2">
        <f>IFERROR(INDEX(StockanalysisQuarterlyBalanceSheet[], MATCH("Working Capital", QuarterBalanceSheetNames, 0),K31)/INDEX(StockanalysisQuarterlyBalanceSheet[], MATCH("Total Assets", QuarterBalanceSheetNames, 0),K31), "")</f>
        <v>5.2417365074059037E-2</v>
      </c>
      <c r="L50" s="2">
        <f>IFERROR(INDEX(StockanalysisQuarterlyBalanceSheet[], MATCH("Working Capital", QuarterBalanceSheetNames, 0),L31)/INDEX(StockanalysisQuarterlyBalanceSheet[], MATCH("Total Assets", QuarterBalanceSheetNames, 0),L31), "")</f>
        <v>5.7421168889171169E-2</v>
      </c>
      <c r="M50" s="2">
        <f>IFERROR(INDEX(StockanalysisQuarterlyBalanceSheet[], MATCH("Working Capital", QuarterBalanceSheetNames, 0),M31)/INDEX(StockanalysisQuarterlyBalanceSheet[], MATCH("Total Assets", QuarterBalanceSheetNames, 0),M31), "")</f>
        <v>6.1910514382140562E-2</v>
      </c>
      <c r="N50" s="2">
        <f>IFERROR(INDEX(StockanalysisQuarterlyBalanceSheet[], MATCH("Working Capital", QuarterBalanceSheetNames, 0),N31)/INDEX(StockanalysisQuarterlyBalanceSheet[], MATCH("Total Assets", QuarterBalanceSheetNames, 0),N31), "")</f>
        <v>7.607990215044369E-2</v>
      </c>
      <c r="O50" s="2">
        <f>IFERROR(INDEX(StockanalysisQuarterlyBalanceSheet[], MATCH("Working Capital", QuarterBalanceSheetNames, 0),O31)/INDEX(StockanalysisQuarterlyBalanceSheet[], MATCH("Total Assets", QuarterBalanceSheetNames, 0),O31), "")</f>
        <v>7.3129301603758509E-2</v>
      </c>
      <c r="P50" s="2">
        <f>IFERROR(INDEX(StockanalysisQuarterlyBalanceSheet[], MATCH("Working Capital", QuarterBalanceSheetNames, 0),P31)/INDEX(StockanalysisQuarterlyBalanceSheet[], MATCH("Total Assets", QuarterBalanceSheetNames, 0),P31), "")</f>
        <v>0.10342387650774972</v>
      </c>
      <c r="Q50" s="2">
        <f>IFERROR(INDEX(StockanalysisQuarterlyBalanceSheet[], MATCH("Working Capital", QuarterBalanceSheetNames, 0),Q31)/INDEX(StockanalysisQuarterlyBalanceSheet[], MATCH("Total Assets", QuarterBalanceSheetNames, 0),Q31), "")</f>
        <v>0.13576933826873749</v>
      </c>
      <c r="R50" s="2">
        <f>IFERROR(INDEX(StockanalysisQuarterlyBalanceSheet[], MATCH("Working Capital", QuarterBalanceSheetNames, 0),R31)/INDEX(StockanalysisQuarterlyBalanceSheet[], MATCH("Total Assets", QuarterBalanceSheetNames, 0),R31), "")</f>
        <v>3.7166562949024394E-2</v>
      </c>
      <c r="S50" s="2">
        <f>IFERROR(INDEX(StockanalysisQuarterlyBalanceSheet[], MATCH("Working Capital", QuarterBalanceSheetNames, 0),S31)/INDEX(StockanalysisQuarterlyBalanceSheet[], MATCH("Total Assets", QuarterBalanceSheetNames, 0),S31), "")</f>
        <v>4.0609338715327729E-2</v>
      </c>
      <c r="T50" s="2">
        <f>IFERROR(INDEX(StockanalysisQuarterlyBalanceSheet[], MATCH("Working Capital", QuarterBalanceSheetNames, 0),T31)/INDEX(StockanalysisQuarterlyBalanceSheet[], MATCH("Total Assets", QuarterBalanceSheetNames, 0),T31), "")</f>
        <v>2.7770224505233181E-2</v>
      </c>
      <c r="U50" s="2">
        <f>IFERROR(INDEX(StockanalysisQuarterlyBalanceSheet[], MATCH("Working Capital", QuarterBalanceSheetNames, 0),U31)/INDEX(StockanalysisQuarterlyBalanceSheet[], MATCH("Total Assets", QuarterBalanceSheetNames, 0),U31), "")</f>
        <v>8.0004397859708282E-2</v>
      </c>
      <c r="V50" s="2">
        <f>IFERROR(INDEX(StockanalysisQuarterlyBalanceSheet[], MATCH("Working Capital", QuarterBalanceSheetNames, 0),V31)/INDEX(StockanalysisQuarterlyBalanceSheet[], MATCH("Total Assets", QuarterBalanceSheetNames, 0),V31), "")</f>
        <v>9.0540492356905269E-2</v>
      </c>
      <c r="W50" s="2">
        <f>IFERROR(INDEX(StockanalysisQuarterlyBalanceSheet[], MATCH("Working Capital", QuarterBalanceSheetNames, 0),W31)/INDEX(StockanalysisQuarterlyBalanceSheet[], MATCH("Total Assets", QuarterBalanceSheetNames, 0),W31), "")</f>
        <v>0.10727467256433823</v>
      </c>
      <c r="X50" s="2">
        <f>IFERROR(INDEX(StockanalysisQuarterlyBalanceSheet[], MATCH("Working Capital", QuarterBalanceSheetNames, 0),X31)/INDEX(StockanalysisQuarterlyBalanceSheet[], MATCH("Total Assets", QuarterBalanceSheetNames, 0),X31), "")</f>
        <v>0.13479548092753804</v>
      </c>
      <c r="Y50" s="2">
        <f>IFERROR(INDEX(StockanalysisQuarterlyBalanceSheet[], MATCH("Working Capital", QuarterBalanceSheetNames, 0),Y31)/INDEX(StockanalysisQuarterlyBalanceSheet[], MATCH("Total Assets", QuarterBalanceSheetNames, 0),Y31), "")</f>
        <v>0.11212298957396998</v>
      </c>
      <c r="Z50" s="2">
        <f>IFERROR(INDEX(StockanalysisQuarterlyBalanceSheet[], MATCH("Working Capital", QuarterBalanceSheetNames, 0),Z31)/INDEX(StockanalysisQuarterlyBalanceSheet[], MATCH("Total Assets", QuarterBalanceSheetNames, 0),Z31), "")</f>
        <v>0.14337240642799023</v>
      </c>
      <c r="AA50" s="2">
        <f>IFERROR(INDEX(StockanalysisQuarterlyBalanceSheet[], MATCH("Working Capital", QuarterBalanceSheetNames, 0),AA31)/INDEX(StockanalysisQuarterlyBalanceSheet[], MATCH("Total Assets", QuarterBalanceSheetNames, 0),AA31), "")</f>
        <v>0.16061687322226739</v>
      </c>
      <c r="AB50" s="2">
        <f>IFERROR(INDEX(StockanalysisQuarterlyBalanceSheet[], MATCH("Working Capital", QuarterBalanceSheetNames, 0),AB31)/INDEX(StockanalysisQuarterlyBalanceSheet[], MATCH("Total Assets", QuarterBalanceSheetNames, 0),AB31), "")</f>
        <v>0.17401339044371439</v>
      </c>
      <c r="AC50" s="2">
        <f>IFERROR(INDEX(StockanalysisQuarterlyBalanceSheet[], MATCH("Working Capital", QuarterBalanceSheetNames, 0),AC31)/INDEX(StockanalysisQuarterlyBalanceSheet[], MATCH("Total Assets", QuarterBalanceSheetNames, 0),AC31), "")</f>
        <v>0.14508460553690752</v>
      </c>
      <c r="AD50" s="2">
        <f>IFERROR(INDEX(StockanalysisQuarterlyBalanceSheet[], MATCH("Working Capital", QuarterBalanceSheetNames, 0),AD31)/INDEX(StockanalysisQuarterlyBalanceSheet[], MATCH("Total Assets", QuarterBalanceSheetNames, 0),AD31), "")</f>
        <v>0.11347294226886795</v>
      </c>
      <c r="AE50" s="2">
        <f>IFERROR(INDEX(StockanalysisQuarterlyBalanceSheet[], MATCH("Working Capital", QuarterBalanceSheetNames, 0),AE31)/INDEX(StockanalysisQuarterlyBalanceSheet[], MATCH("Total Assets", QuarterBalanceSheetNames, 0),AE31), "")</f>
        <v>0.12154253242769988</v>
      </c>
      <c r="AF50" s="2">
        <f>IFERROR(INDEX(StockanalysisQuarterlyBalanceSheet[], MATCH("Working Capital", QuarterBalanceSheetNames, 0),AF31)/INDEX(StockanalysisQuarterlyBalanceSheet[], MATCH("Total Assets", QuarterBalanceSheetNames, 0),AF31), "")</f>
        <v>0.11123829048147832</v>
      </c>
      <c r="AG50" s="2">
        <f>IFERROR(INDEX(StockanalysisQuarterlyBalanceSheet[], MATCH("Working Capital", QuarterBalanceSheetNames, 0),AG31)/INDEX(StockanalysisQuarterlyBalanceSheet[], MATCH("Total Assets", QuarterBalanceSheetNames, 0),AG31), "")</f>
        <v>9.0875388591779127E-2</v>
      </c>
      <c r="AH50" s="2">
        <f>IFERROR(INDEX(StockanalysisQuarterlyBalanceSheet[], MATCH("Working Capital", QuarterBalanceSheetNames, 0),AH31)/INDEX(StockanalysisQuarterlyBalanceSheet[], MATCH("Total Assets", QuarterBalanceSheetNames, 0),AH31), "")</f>
        <v>7.7493049715853829E-2</v>
      </c>
      <c r="AI50" s="2">
        <f>IFERROR(INDEX(StockanalysisQuarterlyBalanceSheet[], MATCH("Working Capital", QuarterBalanceSheetNames, 0),AI31)/INDEX(StockanalysisQuarterlyBalanceSheet[], MATCH("Total Assets", QuarterBalanceSheetNames, 0),AI31), "")</f>
        <v>9.5973762822142317E-2</v>
      </c>
    </row>
    <row r="51" spans="2:35" x14ac:dyDescent="0.25">
      <c r="B51" t="s">
        <v>4410</v>
      </c>
      <c r="E51" s="1">
        <f>IFERROR(INDEX(StockanalysisQuarterlyBalanceSheet[],MATCH($B51, QuarterBalanceSheetNames, 0), E$31), "")</f>
        <v>42.19</v>
      </c>
      <c r="F51" s="8">
        <f>IFERROR(INDEX(StockanalysisQuarterlyBalanceSheet[],MATCH($B51, QuarterBalanceSheetNames, 0), F$31), "")</f>
        <v>35.65</v>
      </c>
      <c r="G51" s="8">
        <f>IFERROR(INDEX(StockanalysisQuarterlyBalanceSheet[],MATCH($B51, QuarterBalanceSheetNames, 0), G$31), "")</f>
        <v>35.43</v>
      </c>
      <c r="H51" s="8">
        <f>IFERROR(INDEX(StockanalysisQuarterlyBalanceSheet[],MATCH($B51, QuarterBalanceSheetNames, 0), H$31), "")</f>
        <v>35.74</v>
      </c>
      <c r="I51" s="8">
        <f>IFERROR(INDEX(StockanalysisQuarterlyBalanceSheet[],MATCH($B51, QuarterBalanceSheetNames, 0), I$31), "")</f>
        <v>42.27</v>
      </c>
      <c r="J51" s="8">
        <f>IFERROR(INDEX(StockanalysisQuarterlyBalanceSheet[],MATCH($B51, QuarterBalanceSheetNames, 0), J$31), "")</f>
        <v>24.53</v>
      </c>
      <c r="K51" s="8">
        <f>IFERROR(INDEX(StockanalysisQuarterlyBalanceSheet[],MATCH($B51, QuarterBalanceSheetNames, 0), K$31), "")</f>
        <v>24.16</v>
      </c>
      <c r="L51" s="8">
        <f>IFERROR(INDEX(StockanalysisQuarterlyBalanceSheet[],MATCH($B51, QuarterBalanceSheetNames, 0), L$31), "")</f>
        <v>24.1</v>
      </c>
      <c r="M51" s="8">
        <f>IFERROR(INDEX(StockanalysisQuarterlyBalanceSheet[],MATCH($B51, QuarterBalanceSheetNames, 0), M$31), "")</f>
        <v>23.41</v>
      </c>
      <c r="N51" s="8">
        <f>IFERROR(INDEX(StockanalysisQuarterlyBalanceSheet[],MATCH($B51, QuarterBalanceSheetNames, 0), N$31), "")</f>
        <v>23.43</v>
      </c>
      <c r="O51" s="8">
        <f>IFERROR(INDEX(StockanalysisQuarterlyBalanceSheet[],MATCH($B51, QuarterBalanceSheetNames, 0), O$31), "")</f>
        <v>22.66</v>
      </c>
      <c r="P51" s="8">
        <f>IFERROR(INDEX(StockanalysisQuarterlyBalanceSheet[],MATCH($B51, QuarterBalanceSheetNames, 0), P$31), "")</f>
        <v>21.71</v>
      </c>
      <c r="Q51" s="8">
        <f>IFERROR(INDEX(StockanalysisQuarterlyBalanceSheet[],MATCH($B51, QuarterBalanceSheetNames, 0), Q$31), "")</f>
        <v>20.98</v>
      </c>
      <c r="R51" s="8">
        <f>IFERROR(INDEX(StockanalysisQuarterlyBalanceSheet[],MATCH($B51, QuarterBalanceSheetNames, 0), R$31), "")</f>
        <v>21.36</v>
      </c>
      <c r="S51" s="8">
        <f>IFERROR(INDEX(StockanalysisQuarterlyBalanceSheet[],MATCH($B51, QuarterBalanceSheetNames, 0), S$31), "")</f>
        <v>20.059999999999999</v>
      </c>
      <c r="T51" s="8">
        <f>IFERROR(INDEX(StockanalysisQuarterlyBalanceSheet[],MATCH($B51, QuarterBalanceSheetNames, 0), T$31), "")</f>
        <v>19.72</v>
      </c>
      <c r="U51" s="8">
        <f>IFERROR(INDEX(StockanalysisQuarterlyBalanceSheet[],MATCH($B51, QuarterBalanceSheetNames, 0), U$31), "")</f>
        <v>19.47</v>
      </c>
      <c r="V51" s="8">
        <f>IFERROR(INDEX(StockanalysisQuarterlyBalanceSheet[],MATCH($B51, QuarterBalanceSheetNames, 0), V$31), "")</f>
        <v>19.440000000000001</v>
      </c>
      <c r="W51" s="8">
        <f>IFERROR(INDEX(StockanalysisQuarterlyBalanceSheet[],MATCH($B51, QuarterBalanceSheetNames, 0), W$31), "")</f>
        <v>21.19</v>
      </c>
      <c r="X51" s="8">
        <f>IFERROR(INDEX(StockanalysisQuarterlyBalanceSheet[],MATCH($B51, QuarterBalanceSheetNames, 0), X$31), "")</f>
        <v>21.18</v>
      </c>
      <c r="Y51" s="8">
        <f>IFERROR(INDEX(StockanalysisQuarterlyBalanceSheet[],MATCH($B51, QuarterBalanceSheetNames, 0), Y$31), "")</f>
        <v>21.25</v>
      </c>
      <c r="Z51" s="8">
        <f>IFERROR(INDEX(StockanalysisQuarterlyBalanceSheet[],MATCH($B51, QuarterBalanceSheetNames, 0), Z$31), "")</f>
        <v>21.33</v>
      </c>
      <c r="AA51" s="8">
        <f>IFERROR(INDEX(StockanalysisQuarterlyBalanceSheet[],MATCH($B51, QuarterBalanceSheetNames, 0), AA$31), "")</f>
        <v>21.26</v>
      </c>
      <c r="AB51" s="8">
        <f>IFERROR(INDEX(StockanalysisQuarterlyBalanceSheet[],MATCH($B51, QuarterBalanceSheetNames, 0), AB$31), "")</f>
        <v>21.02</v>
      </c>
      <c r="AC51" s="8">
        <f>IFERROR(INDEX(StockanalysisQuarterlyBalanceSheet[],MATCH($B51, QuarterBalanceSheetNames, 0), AC$31), "")</f>
        <v>21.06</v>
      </c>
      <c r="AD51" s="8">
        <f>IFERROR(INDEX(StockanalysisQuarterlyBalanceSheet[],MATCH($B51, QuarterBalanceSheetNames, 0), AD$31), "")</f>
        <v>19.989999999999998</v>
      </c>
      <c r="AE51" s="8">
        <f>IFERROR(INDEX(StockanalysisQuarterlyBalanceSheet[],MATCH($B51, QuarterBalanceSheetNames, 0), AE$31), "")</f>
        <v>19.88</v>
      </c>
      <c r="AF51" s="8">
        <f>IFERROR(INDEX(StockanalysisQuarterlyBalanceSheet[],MATCH($B51, QuarterBalanceSheetNames, 0), AF$31), "")</f>
        <v>19.71</v>
      </c>
      <c r="AG51" s="8">
        <f>IFERROR(INDEX(StockanalysisQuarterlyBalanceSheet[],MATCH($B51, QuarterBalanceSheetNames, 0), AG$31), "")</f>
        <v>19.37</v>
      </c>
      <c r="AH51" s="8">
        <f>IFERROR(INDEX(StockanalysisQuarterlyBalanceSheet[],MATCH($B51, QuarterBalanceSheetNames, 0), AH$31), "")</f>
        <v>19.04</v>
      </c>
      <c r="AI51" s="8">
        <f>IFERROR(INDEX(StockanalysisQuarterlyBalanceSheet[],MATCH($B51, QuarterBalanceSheetNames, 0), AI$31), "")</f>
        <v>19.13</v>
      </c>
    </row>
    <row r="52" spans="2:35" x14ac:dyDescent="0.25">
      <c r="C52" s="8"/>
      <c r="D52" s="8"/>
      <c r="E52" s="8"/>
      <c r="F52" s="8"/>
      <c r="G52" s="8"/>
      <c r="H52" s="8"/>
      <c r="I52" s="8"/>
      <c r="J52" s="8"/>
    </row>
    <row r="53" spans="2:35" x14ac:dyDescent="0.25">
      <c r="B53" s="28" t="s">
        <v>4568</v>
      </c>
      <c r="F53" s="8"/>
      <c r="G53" s="8"/>
      <c r="H53" s="8"/>
      <c r="I53" s="8"/>
      <c r="J53" s="8"/>
      <c r="K53" s="8"/>
      <c r="L53" s="8"/>
      <c r="M53" s="8"/>
    </row>
    <row r="54" spans="2:35" x14ac:dyDescent="0.25">
      <c r="B54" s="40" t="s">
        <v>6984</v>
      </c>
      <c r="C54" s="8"/>
      <c r="D54" s="8"/>
      <c r="E54" s="8">
        <f>IFERROR(INDEX(StockanalysisQuarterlyCashFlowStatement[],MATCH($B54, QuaterlyCashFlowNames, 0), E$31)+INDEX(StockanalysisQuarterlyCashFlowStatement[],MATCH($B54, QuaterlyCashFlowNames, 0), E$31+1)+INDEX(StockanalysisQuarterlyCashFlowStatement[],MATCH($B54, QuaterlyCashFlowNames, 0), E$31+2)+INDEX(StockanalysisQuarterlyCashFlowStatement[],MATCH($B54, QuaterlyCashFlowNames, 0), E$31+3), "")</f>
        <v>610.17000000000007</v>
      </c>
      <c r="F54" s="8">
        <f>IFERROR(INDEX(StockanalysisQuarterlyCashFlowStatement[],MATCH($B54, QuaterlyCashFlowNames, 0), F$31)+INDEX(StockanalysisQuarterlyCashFlowStatement[],MATCH($B54, QuaterlyCashFlowNames, 0), F$31+1)+INDEX(StockanalysisQuarterlyCashFlowStatement[],MATCH($B54, QuaterlyCashFlowNames, 0), F$31+2)+INDEX(StockanalysisQuarterlyCashFlowStatement[],MATCH($B54, QuaterlyCashFlowNames, 0), F$31+3), "")</f>
        <v>559.41999999999996</v>
      </c>
      <c r="G54" s="8">
        <f>IFERROR(INDEX(StockanalysisQuarterlyCashFlowStatement[],MATCH($B54, QuaterlyCashFlowNames, 0), G$31)+INDEX(StockanalysisQuarterlyCashFlowStatement[],MATCH($B54, QuaterlyCashFlowNames, 0), G$31+1)+INDEX(StockanalysisQuarterlyCashFlowStatement[],MATCH($B54, QuaterlyCashFlowNames, 0), G$31+2)+INDEX(StockanalysisQuarterlyCashFlowStatement[],MATCH($B54, QuaterlyCashFlowNames, 0), G$31+3), "")</f>
        <v>606.01</v>
      </c>
      <c r="H54" s="8">
        <f>IFERROR(INDEX(StockanalysisQuarterlyCashFlowStatement[],MATCH($B54, QuaterlyCashFlowNames, 0), H$31)+INDEX(StockanalysisQuarterlyCashFlowStatement[],MATCH($B54, QuaterlyCashFlowNames, 0), H$31+1)+INDEX(StockanalysisQuarterlyCashFlowStatement[],MATCH($B54, QuaterlyCashFlowNames, 0), H$31+2)+INDEX(StockanalysisQuarterlyCashFlowStatement[],MATCH($B54, QuaterlyCashFlowNames, 0), H$31+3), "")</f>
        <v>512.83000000000004</v>
      </c>
      <c r="I54" s="8">
        <f>IFERROR(INDEX(StockanalysisQuarterlyCashFlowStatement[],MATCH($B54, QuaterlyCashFlowNames, 0), I$31)+INDEX(StockanalysisQuarterlyCashFlowStatement[],MATCH($B54, QuaterlyCashFlowNames, 0), I$31+1)+INDEX(StockanalysisQuarterlyCashFlowStatement[],MATCH($B54, QuaterlyCashFlowNames, 0), I$31+2)+INDEX(StockanalysisQuarterlyCashFlowStatement[],MATCH($B54, QuaterlyCashFlowNames, 0), I$31+3), "")</f>
        <v>490.71999999999997</v>
      </c>
      <c r="J54" s="8">
        <f>IFERROR(INDEX(StockanalysisQuarterlyCashFlowStatement[],MATCH($B54, QuaterlyCashFlowNames, 0), J$31)+INDEX(StockanalysisQuarterlyCashFlowStatement[],MATCH($B54, QuaterlyCashFlowNames, 0), J$31+1)+INDEX(StockanalysisQuarterlyCashFlowStatement[],MATCH($B54, QuaterlyCashFlowNames, 0), J$31+2)+INDEX(StockanalysisQuarterlyCashFlowStatement[],MATCH($B54, QuaterlyCashFlowNames, 0), J$31+3), "")</f>
        <v>451.01</v>
      </c>
      <c r="K54" s="8">
        <f>IFERROR(INDEX(StockanalysisQuarterlyCashFlowStatement[],MATCH($B54, QuaterlyCashFlowNames, 0), K$31)+INDEX(StockanalysisQuarterlyCashFlowStatement[],MATCH($B54, QuaterlyCashFlowNames, 0), K$31+1)+INDEX(StockanalysisQuarterlyCashFlowStatement[],MATCH($B54, QuaterlyCashFlowNames, 0), K$31+2)+INDEX(StockanalysisQuarterlyCashFlowStatement[],MATCH($B54, QuaterlyCashFlowNames, 0), K$31+3), "")</f>
        <v>603.52</v>
      </c>
      <c r="L54" s="8">
        <f>IFERROR(INDEX(StockanalysisQuarterlyCashFlowStatement[],MATCH($B54, QuaterlyCashFlowNames, 0), L$31)+INDEX(StockanalysisQuarterlyCashFlowStatement[],MATCH($B54, QuaterlyCashFlowNames, 0), L$31+1)+INDEX(StockanalysisQuarterlyCashFlowStatement[],MATCH($B54, QuaterlyCashFlowNames, 0), L$31+2)+INDEX(StockanalysisQuarterlyCashFlowStatement[],MATCH($B54, QuaterlyCashFlowNames, 0), L$31+3), "")</f>
        <v>824.2</v>
      </c>
      <c r="M54" s="8">
        <f>IFERROR(INDEX(StockanalysisQuarterlyCashFlowStatement[],MATCH($B54, QuaterlyCashFlowNames, 0), M$31)+INDEX(StockanalysisQuarterlyCashFlowStatement[],MATCH($B54, QuaterlyCashFlowNames, 0), M$31+1)+INDEX(StockanalysisQuarterlyCashFlowStatement[],MATCH($B54, QuaterlyCashFlowNames, 0), M$31+2)+INDEX(StockanalysisQuarterlyCashFlowStatement[],MATCH($B54, QuaterlyCashFlowNames, 0), M$31+3), "")</f>
        <v>613.96</v>
      </c>
      <c r="N54" s="8">
        <f>IFERROR(INDEX(StockanalysisQuarterlyCashFlowStatement[],MATCH($B54, QuaterlyCashFlowNames, 0), N$31)+INDEX(StockanalysisQuarterlyCashFlowStatement[],MATCH($B54, QuaterlyCashFlowNames, 0), N$31+1)+INDEX(StockanalysisQuarterlyCashFlowStatement[],MATCH($B54, QuaterlyCashFlowNames, 0), N$31+2)+INDEX(StockanalysisQuarterlyCashFlowStatement[],MATCH($B54, QuaterlyCashFlowNames, 0), N$31+3), "")</f>
        <v>433.64999999999992</v>
      </c>
      <c r="O54" s="8">
        <f>IFERROR(INDEX(StockanalysisQuarterlyCashFlowStatement[],MATCH($B54, QuaterlyCashFlowNames, 0), O$31)+INDEX(StockanalysisQuarterlyCashFlowStatement[],MATCH($B54, QuaterlyCashFlowNames, 0), O$31+1)+INDEX(StockanalysisQuarterlyCashFlowStatement[],MATCH($B54, QuaterlyCashFlowNames, 0), O$31+2)+INDEX(StockanalysisQuarterlyCashFlowStatement[],MATCH($B54, QuaterlyCashFlowNames, 0), O$31+3), "")</f>
        <v>317.25</v>
      </c>
      <c r="P54" s="8">
        <f>IFERROR(INDEX(StockanalysisQuarterlyCashFlowStatement[],MATCH($B54, QuaterlyCashFlowNames, 0), P$31)+INDEX(StockanalysisQuarterlyCashFlowStatement[],MATCH($B54, QuaterlyCashFlowNames, 0), P$31+1)+INDEX(StockanalysisQuarterlyCashFlowStatement[],MATCH($B54, QuaterlyCashFlowNames, 0), P$31+2)+INDEX(StockanalysisQuarterlyCashFlowStatement[],MATCH($B54, QuaterlyCashFlowNames, 0), P$31+3), "")</f>
        <v>146.89999999999998</v>
      </c>
      <c r="Q54" s="8">
        <f>IFERROR(INDEX(StockanalysisQuarterlyCashFlowStatement[],MATCH($B54, QuaterlyCashFlowNames, 0), Q$31)+INDEX(StockanalysisQuarterlyCashFlowStatement[],MATCH($B54, QuaterlyCashFlowNames, 0), Q$31+1)+INDEX(StockanalysisQuarterlyCashFlowStatement[],MATCH($B54, QuaterlyCashFlowNames, 0), Q$31+2)+INDEX(StockanalysisQuarterlyCashFlowStatement[],MATCH($B54, QuaterlyCashFlowNames, 0), Q$31+3), "")</f>
        <v>51.769999999999996</v>
      </c>
      <c r="R54" s="8">
        <f>IFERROR(INDEX(StockanalysisQuarterlyCashFlowStatement[],MATCH($B54, QuaterlyCashFlowNames, 0), R$31)+INDEX(StockanalysisQuarterlyCashFlowStatement[],MATCH($B54, QuaterlyCashFlowNames, 0), R$31+1)+INDEX(StockanalysisQuarterlyCashFlowStatement[],MATCH($B54, QuaterlyCashFlowNames, 0), R$31+2)+INDEX(StockanalysisQuarterlyCashFlowStatement[],MATCH($B54, QuaterlyCashFlowNames, 0), R$31+3), "")</f>
        <v>2.7199999999999918</v>
      </c>
      <c r="S54" s="8">
        <f>IFERROR(INDEX(StockanalysisQuarterlyCashFlowStatement[],MATCH($B54, QuaterlyCashFlowNames, 0), S$31)+INDEX(StockanalysisQuarterlyCashFlowStatement[],MATCH($B54, QuaterlyCashFlowNames, 0), S$31+1)+INDEX(StockanalysisQuarterlyCashFlowStatement[],MATCH($B54, QuaterlyCashFlowNames, 0), S$31+2)+INDEX(StockanalysisQuarterlyCashFlowStatement[],MATCH($B54, QuaterlyCashFlowNames, 0), S$31+3), "")</f>
        <v>-261.60000000000002</v>
      </c>
      <c r="T54" s="8">
        <f>IFERROR(INDEX(StockanalysisQuarterlyCashFlowStatement[],MATCH($B54, QuaterlyCashFlowNames, 0), T$31)+INDEX(StockanalysisQuarterlyCashFlowStatement[],MATCH($B54, QuaterlyCashFlowNames, 0), T$31+1)+INDEX(StockanalysisQuarterlyCashFlowStatement[],MATCH($B54, QuaterlyCashFlowNames, 0), T$31+2)+INDEX(StockanalysisQuarterlyCashFlowStatement[],MATCH($B54, QuaterlyCashFlowNames, 0), T$31+3), "")</f>
        <v>-531.84</v>
      </c>
      <c r="U54" s="8">
        <f>IFERROR(INDEX(StockanalysisQuarterlyCashFlowStatement[],MATCH($B54, QuaterlyCashFlowNames, 0), U$31)+INDEX(StockanalysisQuarterlyCashFlowStatement[],MATCH($B54, QuaterlyCashFlowNames, 0), U$31+1)+INDEX(StockanalysisQuarterlyCashFlowStatement[],MATCH($B54, QuaterlyCashFlowNames, 0), U$31+2)+INDEX(StockanalysisQuarterlyCashFlowStatement[],MATCH($B54, QuaterlyCashFlowNames, 0), U$31+3), "")</f>
        <v>-524.21999999999991</v>
      </c>
      <c r="V54" s="8">
        <f>IFERROR(INDEX(StockanalysisQuarterlyCashFlowStatement[],MATCH($B54, QuaterlyCashFlowNames, 0), V$31)+INDEX(StockanalysisQuarterlyCashFlowStatement[],MATCH($B54, QuaterlyCashFlowNames, 0), V$31+1)+INDEX(StockanalysisQuarterlyCashFlowStatement[],MATCH($B54, QuaterlyCashFlowNames, 0), V$31+2)+INDEX(StockanalysisQuarterlyCashFlowStatement[],MATCH($B54, QuaterlyCashFlowNames, 0), V$31+3), "")</f>
        <v>-448.21</v>
      </c>
      <c r="W54" s="8">
        <f>IFERROR(INDEX(StockanalysisQuarterlyCashFlowStatement[],MATCH($B54, QuaterlyCashFlowNames, 0), W$31)+INDEX(StockanalysisQuarterlyCashFlowStatement[],MATCH($B54, QuaterlyCashFlowNames, 0), W$31+1)+INDEX(StockanalysisQuarterlyCashFlowStatement[],MATCH($B54, QuaterlyCashFlowNames, 0), W$31+2)+INDEX(StockanalysisQuarterlyCashFlowStatement[],MATCH($B54, QuaterlyCashFlowNames, 0), W$31+3), "")</f>
        <v>-375.81999999999994</v>
      </c>
      <c r="X54" s="8">
        <f>IFERROR(INDEX(StockanalysisQuarterlyCashFlowStatement[],MATCH($B54, QuaterlyCashFlowNames, 0), X$31)+INDEX(StockanalysisQuarterlyCashFlowStatement[],MATCH($B54, QuaterlyCashFlowNames, 0), X$31+1)+INDEX(StockanalysisQuarterlyCashFlowStatement[],MATCH($B54, QuaterlyCashFlowNames, 0), X$31+2)+INDEX(StockanalysisQuarterlyCashFlowStatement[],MATCH($B54, QuaterlyCashFlowNames, 0), X$31+3), "")</f>
        <v>-265.69</v>
      </c>
      <c r="Y54" s="8">
        <f>IFERROR(INDEX(StockanalysisQuarterlyCashFlowStatement[],MATCH($B54, QuaterlyCashFlowNames, 0), Y$31)+INDEX(StockanalysisQuarterlyCashFlowStatement[],MATCH($B54, QuaterlyCashFlowNames, 0), Y$31+1)+INDEX(StockanalysisQuarterlyCashFlowStatement[],MATCH($B54, QuaterlyCashFlowNames, 0), Y$31+2)+INDEX(StockanalysisQuarterlyCashFlowStatement[],MATCH($B54, QuaterlyCashFlowNames, 0), Y$31+3), "")</f>
        <v>-178.95999999999998</v>
      </c>
      <c r="Z54" s="8">
        <f>IFERROR(INDEX(StockanalysisQuarterlyCashFlowStatement[],MATCH($B54, QuaterlyCashFlowNames, 0), Z$31)+INDEX(StockanalysisQuarterlyCashFlowStatement[],MATCH($B54, QuaterlyCashFlowNames, 0), Z$31+1)+INDEX(StockanalysisQuarterlyCashFlowStatement[],MATCH($B54, QuaterlyCashFlowNames, 0), Z$31+2)+INDEX(StockanalysisQuarterlyCashFlowStatement[],MATCH($B54, QuaterlyCashFlowNames, 0), Z$31+3), "")</f>
        <v>-106.6</v>
      </c>
      <c r="AA54" s="8">
        <f>IFERROR(INDEX(StockanalysisQuarterlyCashFlowStatement[],MATCH($B54, QuaterlyCashFlowNames, 0), AA$31)+INDEX(StockanalysisQuarterlyCashFlowStatement[],MATCH($B54, QuaterlyCashFlowNames, 0), AA$31+1)+INDEX(StockanalysisQuarterlyCashFlowStatement[],MATCH($B54, QuaterlyCashFlowNames, 0), AA$31+2)+INDEX(StockanalysisQuarterlyCashFlowStatement[],MATCH($B54, QuaterlyCashFlowNames, 0), AA$31+3), "")</f>
        <v>-23.22</v>
      </c>
      <c r="AB54" s="8">
        <f>IFERROR(INDEX(StockanalysisQuarterlyCashFlowStatement[],MATCH($B54, QuaterlyCashFlowNames, 0), AB$31)+INDEX(StockanalysisQuarterlyCashFlowStatement[],MATCH($B54, QuaterlyCashFlowNames, 0), AB$31+1)+INDEX(StockanalysisQuarterlyCashFlowStatement[],MATCH($B54, QuaterlyCashFlowNames, 0), AB$31+2)+INDEX(StockanalysisQuarterlyCashFlowStatement[],MATCH($B54, QuaterlyCashFlowNames, 0), AB$31+3), "")</f>
        <v>197.01000000000002</v>
      </c>
      <c r="AC54" s="8">
        <f>IFERROR(INDEX(StockanalysisQuarterlyCashFlowStatement[],MATCH($B54, QuaterlyCashFlowNames, 0), AC$31)+INDEX(StockanalysisQuarterlyCashFlowStatement[],MATCH($B54, QuaterlyCashFlowNames, 0), AC$31+1)+INDEX(StockanalysisQuarterlyCashFlowStatement[],MATCH($B54, QuaterlyCashFlowNames, 0), AC$31+2)+INDEX(StockanalysisQuarterlyCashFlowStatement[],MATCH($B54, QuaterlyCashFlowNames, 0), AC$31+3), "")</f>
        <v>311.52</v>
      </c>
      <c r="AD54" s="8">
        <f>IFERROR(INDEX(StockanalysisQuarterlyCashFlowStatement[],MATCH($B54, QuaterlyCashFlowNames, 0), AD$31)+INDEX(StockanalysisQuarterlyCashFlowStatement[],MATCH($B54, QuaterlyCashFlowNames, 0), AD$31+1)+INDEX(StockanalysisQuarterlyCashFlowStatement[],MATCH($B54, QuaterlyCashFlowNames, 0), AD$31+2)+INDEX(StockanalysisQuarterlyCashFlowStatement[],MATCH($B54, QuaterlyCashFlowNames, 0), AD$31+3), "")</f>
        <v>262.56</v>
      </c>
      <c r="AE54" s="8">
        <f>IFERROR(INDEX(StockanalysisQuarterlyCashFlowStatement[],MATCH($B54, QuaterlyCashFlowNames, 0), AE$31)+INDEX(StockanalysisQuarterlyCashFlowStatement[],MATCH($B54, QuaterlyCashFlowNames, 0), AE$31+1)+INDEX(StockanalysisQuarterlyCashFlowStatement[],MATCH($B54, QuaterlyCashFlowNames, 0), AE$31+2)+INDEX(StockanalysisQuarterlyCashFlowStatement[],MATCH($B54, QuaterlyCashFlowNames, 0), AE$31+3), "")</f>
        <v>316.32</v>
      </c>
      <c r="AF54" s="8">
        <f>IFERROR(INDEX(StockanalysisQuarterlyCashFlowStatement[],MATCH($B54, QuaterlyCashFlowNames, 0), AF$31)+INDEX(StockanalysisQuarterlyCashFlowStatement[],MATCH($B54, QuaterlyCashFlowNames, 0), AF$31+1)+INDEX(StockanalysisQuarterlyCashFlowStatement[],MATCH($B54, QuaterlyCashFlowNames, 0), AF$31+2)+INDEX(StockanalysisQuarterlyCashFlowStatement[],MATCH($B54, QuaterlyCashFlowNames, 0), AF$31+3), "")</f>
        <v>180.27999999999997</v>
      </c>
      <c r="AG54" s="8">
        <f>IFERROR(INDEX(StockanalysisQuarterlyCashFlowStatement[],MATCH($B54, QuaterlyCashFlowNames, 0), AG$31)+INDEX(StockanalysisQuarterlyCashFlowStatement[],MATCH($B54, QuaterlyCashFlowNames, 0), AG$31+1)+INDEX(StockanalysisQuarterlyCashFlowStatement[],MATCH($B54, QuaterlyCashFlowNames, 0), AG$31+2)+INDEX(StockanalysisQuarterlyCashFlowStatement[],MATCH($B54, QuaterlyCashFlowNames, 0), AG$31+3), "")</f>
        <v>150.93</v>
      </c>
      <c r="AH54" s="8">
        <f>IFERROR(INDEX(StockanalysisQuarterlyCashFlowStatement[],MATCH($B54, QuaterlyCashFlowNames, 0), AH$31)+INDEX(StockanalysisQuarterlyCashFlowStatement[],MATCH($B54, QuaterlyCashFlowNames, 0), AH$31+1)+INDEX(StockanalysisQuarterlyCashFlowStatement[],MATCH($B54, QuaterlyCashFlowNames, 0), AH$31+2)+INDEX(StockanalysisQuarterlyCashFlowStatement[],MATCH($B54, QuaterlyCashFlowNames, 0), AH$31+3), "")</f>
        <v>166.49</v>
      </c>
      <c r="AI54" s="8">
        <f>IFERROR(INDEX(StockanalysisQuarterlyCashFlowStatement[],MATCH($B54, QuaterlyCashFlowNames, 0), AI$31)+INDEX(StockanalysisQuarterlyCashFlowStatement[],MATCH($B54, QuaterlyCashFlowNames, 0), AI$31+1)+INDEX(StockanalysisQuarterlyCashFlowStatement[],MATCH($B54, QuaterlyCashFlowNames, 0), AI$31+2)+INDEX(StockanalysisQuarterlyCashFlowStatement[],MATCH($B54, QuaterlyCashFlowNames, 0), AI$31+3), "")</f>
        <v>189.29999999999998</v>
      </c>
    </row>
    <row r="55" spans="2:35" x14ac:dyDescent="0.25">
      <c r="B55" t="s">
        <v>7047</v>
      </c>
      <c r="E55" s="3">
        <f>IFERROR(E54/INDEX(StockanalysisQuarterlyIncome[], MATCH("Shares Outstanding (Basic)", QuarterlyIncomeNames, 0), E31), "")</f>
        <v>1.3010021321961622</v>
      </c>
      <c r="F55" s="3">
        <f>IFERROR(F54/INDEX(StockanalysisQuarterlyIncome[], MATCH("Shares Outstanding (Basic)", QuarterlyIncomeNames, 0), F31), "")</f>
        <v>1.2267982456140349</v>
      </c>
      <c r="G55" s="3">
        <f>IFERROR(G54/INDEX(StockanalysisQuarterlyIncome[], MATCH("Shares Outstanding (Basic)", QuarterlyIncomeNames, 0), G31), "")</f>
        <v>1.3318901098901099</v>
      </c>
      <c r="H55" s="3">
        <f>IFERROR(H54/INDEX(StockanalysisQuarterlyIncome[], MATCH("Shares Outstanding (Basic)", QuarterlyIncomeNames, 0), H31), "")</f>
        <v>1.1270989010989012</v>
      </c>
      <c r="I55" s="3">
        <f>IFERROR(I54/INDEX(StockanalysisQuarterlyIncome[], MATCH("Shares Outstanding (Basic)", QuarterlyIncomeNames, 0), I31), "")</f>
        <v>1.2745974025974025</v>
      </c>
      <c r="J55" s="3">
        <f>IFERROR(J54/INDEX(StockanalysisQuarterlyIncome[], MATCH("Shares Outstanding (Basic)", QuarterlyIncomeNames, 0), J31), "")</f>
        <v>1.8408571428571427</v>
      </c>
      <c r="K55" s="3">
        <f>IFERROR(K54/INDEX(StockanalysisQuarterlyIncome[], MATCH("Shares Outstanding (Basic)", QuarterlyIncomeNames, 0), K31), "")</f>
        <v>2.4734426229508197</v>
      </c>
      <c r="L55" s="3">
        <f>IFERROR(L54/INDEX(StockanalysisQuarterlyIncome[], MATCH("Shares Outstanding (Basic)", QuarterlyIncomeNames, 0), L31), "")</f>
        <v>3.3917695473251031</v>
      </c>
      <c r="M55" s="3">
        <f>IFERROR(M54/INDEX(StockanalysisQuarterlyIncome[], MATCH("Shares Outstanding (Basic)", QuarterlyIncomeNames, 0), M31), "")</f>
        <v>2.5265843621399178</v>
      </c>
      <c r="N55" s="3">
        <f>IFERROR(N54/INDEX(StockanalysisQuarterlyIncome[], MATCH("Shares Outstanding (Basic)", QuarterlyIncomeNames, 0), N31), "")</f>
        <v>1.7845679012345677</v>
      </c>
      <c r="O55" s="3">
        <f>IFERROR(O54/INDEX(StockanalysisQuarterlyIncome[], MATCH("Shares Outstanding (Basic)", QuarterlyIncomeNames, 0), O31), "")</f>
        <v>1.3109504132231404</v>
      </c>
      <c r="P55" s="3">
        <f>IFERROR(P54/INDEX(StockanalysisQuarterlyIncome[], MATCH("Shares Outstanding (Basic)", QuarterlyIncomeNames, 0), P31), "")</f>
        <v>0.60954356846473023</v>
      </c>
      <c r="Q55" s="3">
        <f>IFERROR(Q54/INDEX(StockanalysisQuarterlyIncome[], MATCH("Shares Outstanding (Basic)", QuarterlyIncomeNames, 0), Q31), "")</f>
        <v>0.21570833333333331</v>
      </c>
      <c r="R55" s="3">
        <f>IFERROR(R54/INDEX(StockanalysisQuarterlyIncome[], MATCH("Shares Outstanding (Basic)", QuarterlyIncomeNames, 0), R31), "")</f>
        <v>1.1380753138075279E-2</v>
      </c>
      <c r="S55" s="3">
        <f>IFERROR(S54/INDEX(StockanalysisQuarterlyIncome[], MATCH("Shares Outstanding (Basic)", QuarterlyIncomeNames, 0), S31), "")</f>
        <v>-1.0991596638655463</v>
      </c>
      <c r="T55" s="3">
        <f>IFERROR(T54/INDEX(StockanalysisQuarterlyIncome[], MATCH("Shares Outstanding (Basic)", QuarterlyIncomeNames, 0), T31), "")</f>
        <v>-2.2535593220338983</v>
      </c>
      <c r="U55" s="3">
        <f>IFERROR(U54/INDEX(StockanalysisQuarterlyIncome[], MATCH("Shares Outstanding (Basic)", QuarterlyIncomeNames, 0), U31), "")</f>
        <v>-2.2307234042553188</v>
      </c>
      <c r="V55" s="3">
        <f>IFERROR(V54/INDEX(StockanalysisQuarterlyIncome[], MATCH("Shares Outstanding (Basic)", QuarterlyIncomeNames, 0), V31), "")</f>
        <v>-1.9154273504273502</v>
      </c>
      <c r="W55" s="3">
        <f>IFERROR(W54/INDEX(StockanalysisQuarterlyIncome[], MATCH("Shares Outstanding (Basic)", QuarterlyIncomeNames, 0), W31), "")</f>
        <v>-1.6060683760683758</v>
      </c>
      <c r="X55" s="3">
        <f>IFERROR(X54/INDEX(StockanalysisQuarterlyIncome[], MATCH("Shares Outstanding (Basic)", QuarterlyIncomeNames, 0), X31), "")</f>
        <v>-1.1403004291845493</v>
      </c>
      <c r="Y55" s="3">
        <f>IFERROR(Y54/INDEX(StockanalysisQuarterlyIncome[], MATCH("Shares Outstanding (Basic)", QuarterlyIncomeNames, 0), Y31), "")</f>
        <v>-0.77137931034482754</v>
      </c>
      <c r="Z55" s="3">
        <f>IFERROR(Z54/INDEX(StockanalysisQuarterlyIncome[], MATCH("Shares Outstanding (Basic)", QuarterlyIncomeNames, 0), Z31), "")</f>
        <v>-0.45948275862068966</v>
      </c>
      <c r="AA55" s="3">
        <f>IFERROR(AA54/INDEX(StockanalysisQuarterlyIncome[], MATCH("Shares Outstanding (Basic)", QuarterlyIncomeNames, 0), AA31), "")</f>
        <v>-0.10051948051948051</v>
      </c>
      <c r="AB55" s="3">
        <f>IFERROR(AB54/INDEX(StockanalysisQuarterlyIncome[], MATCH("Shares Outstanding (Basic)", QuarterlyIncomeNames, 0), AB31), "")</f>
        <v>0.85285714285714298</v>
      </c>
      <c r="AC55" s="3">
        <f>IFERROR(AC54/INDEX(StockanalysisQuarterlyIncome[], MATCH("Shares Outstanding (Basic)", QuarterlyIncomeNames, 0), AC31), "")</f>
        <v>1.3723348017621144</v>
      </c>
      <c r="AD55" s="3">
        <f>IFERROR(AD54/INDEX(StockanalysisQuarterlyIncome[], MATCH("Shares Outstanding (Basic)", QuarterlyIncomeNames, 0), AD31), "")</f>
        <v>1.1669333333333334</v>
      </c>
      <c r="AE55" s="3">
        <f>IFERROR(AE54/INDEX(StockanalysisQuarterlyIncome[], MATCH("Shares Outstanding (Basic)", QuarterlyIncomeNames, 0), AE31), "")</f>
        <v>1.4121428571428571</v>
      </c>
      <c r="AF55" s="3">
        <f>IFERROR(AF54/INDEX(StockanalysisQuarterlyIncome[], MATCH("Shares Outstanding (Basic)", QuarterlyIncomeNames, 0), AF31), "")</f>
        <v>0.81207207207207199</v>
      </c>
      <c r="AG55" s="3">
        <f>IFERROR(AG54/INDEX(StockanalysisQuarterlyIncome[], MATCH("Shares Outstanding (Basic)", QuarterlyIncomeNames, 0), AG31), "")</f>
        <v>0.68604545454545462</v>
      </c>
      <c r="AH55" s="3">
        <f>IFERROR(AH54/INDEX(StockanalysisQuarterlyIncome[], MATCH("Shares Outstanding (Basic)", QuarterlyIncomeNames, 0), AH31), "")</f>
        <v>0.76723502304147473</v>
      </c>
      <c r="AI55" s="3">
        <f>IFERROR(AI54/INDEX(StockanalysisQuarterlyIncome[], MATCH("Shares Outstanding (Basic)", QuarterlyIncomeNames, 0), AI31), "")</f>
        <v>0.87235023041474646</v>
      </c>
    </row>
    <row r="56" spans="2:35" x14ac:dyDescent="0.25">
      <c r="B56" s="43" t="s">
        <v>7048</v>
      </c>
      <c r="E56" s="3">
        <f>IFERROR($D$7/E55, "")</f>
        <v>356.99403444941566</v>
      </c>
      <c r="F56" s="3">
        <f t="shared" ref="F56:AI56" si="4">IFERROR($D$7/F55, "")</f>
        <v>378.58710807622185</v>
      </c>
      <c r="G56" s="3">
        <f t="shared" si="4"/>
        <v>348.71495519875907</v>
      </c>
      <c r="H56" s="3">
        <f t="shared" si="4"/>
        <v>412.0756391006766</v>
      </c>
      <c r="I56" s="3">
        <f t="shared" si="4"/>
        <v>364.38957042712752</v>
      </c>
      <c r="J56" s="3">
        <f t="shared" si="4"/>
        <v>252.30094676392986</v>
      </c>
      <c r="K56" s="3">
        <f t="shared" si="4"/>
        <v>187.77472163308587</v>
      </c>
      <c r="L56" s="3">
        <f t="shared" si="4"/>
        <v>136.93442125697646</v>
      </c>
      <c r="M56" s="3">
        <f t="shared" si="4"/>
        <v>183.82524920190238</v>
      </c>
      <c r="N56" s="3">
        <f t="shared" si="4"/>
        <v>260.25907990314772</v>
      </c>
      <c r="O56" s="3">
        <f t="shared" si="4"/>
        <v>354.28494877856582</v>
      </c>
      <c r="P56" s="3">
        <f t="shared" si="4"/>
        <v>761.9635806671206</v>
      </c>
      <c r="Q56" s="3">
        <f t="shared" si="4"/>
        <v>2153.138883523276</v>
      </c>
      <c r="R56" s="3">
        <f t="shared" si="4"/>
        <v>40810.128676470711</v>
      </c>
      <c r="S56" s="3">
        <f t="shared" si="4"/>
        <v>-422.55007645259934</v>
      </c>
      <c r="T56" s="3">
        <f t="shared" si="4"/>
        <v>-206.09619434416365</v>
      </c>
      <c r="U56" s="3">
        <f t="shared" si="4"/>
        <v>-208.20600129716533</v>
      </c>
      <c r="V56" s="3">
        <f t="shared" si="4"/>
        <v>-242.47852569108233</v>
      </c>
      <c r="W56" s="3">
        <f t="shared" si="4"/>
        <v>-289.18445000266087</v>
      </c>
      <c r="X56" s="3">
        <f t="shared" si="4"/>
        <v>-407.30494184952386</v>
      </c>
      <c r="Y56" s="3">
        <f t="shared" si="4"/>
        <v>-602.10326329906127</v>
      </c>
      <c r="Z56" s="3">
        <f t="shared" si="4"/>
        <v>-1010.8105065666041</v>
      </c>
      <c r="AA56" s="3">
        <f t="shared" si="4"/>
        <v>-4620.4974160206721</v>
      </c>
      <c r="AB56" s="3">
        <f t="shared" si="4"/>
        <v>544.58123953098823</v>
      </c>
      <c r="AC56" s="3">
        <f t="shared" si="4"/>
        <v>338.43782100667698</v>
      </c>
      <c r="AD56" s="3">
        <f t="shared" si="4"/>
        <v>398.00902650822667</v>
      </c>
      <c r="AE56" s="3">
        <f t="shared" si="4"/>
        <v>328.89731917046026</v>
      </c>
      <c r="AF56" s="3">
        <f t="shared" si="4"/>
        <v>571.93199467495015</v>
      </c>
      <c r="AG56" s="3">
        <f t="shared" si="4"/>
        <v>676.99595839130711</v>
      </c>
      <c r="AH56" s="3">
        <f t="shared" si="4"/>
        <v>605.3555769115261</v>
      </c>
      <c r="AI56" s="3">
        <f t="shared" si="4"/>
        <v>532.41230850501847</v>
      </c>
    </row>
    <row r="57" spans="2:35" x14ac:dyDescent="0.25">
      <c r="C57" s="8"/>
      <c r="D57" s="8"/>
      <c r="E57" s="8"/>
      <c r="F57" s="8"/>
      <c r="G57" s="8"/>
      <c r="H57" s="8"/>
      <c r="I57" s="8"/>
      <c r="J57" s="8"/>
    </row>
    <row r="58" spans="2:35" x14ac:dyDescent="0.25">
      <c r="E58" s="4" t="s">
        <v>7042</v>
      </c>
      <c r="F58" s="4" t="str">
        <f>INDEX(StockanalysisYearlyRatios[#Headers],,F$31)</f>
        <v>2022</v>
      </c>
      <c r="G58" s="4" t="str">
        <f>INDEX(StockanalysisYearlyRatios[#Headers],,G$31)</f>
        <v>2021</v>
      </c>
      <c r="H58" s="4" t="str">
        <f>INDEX(StockanalysisYearlyRatios[#Headers],,H$31)</f>
        <v>2020</v>
      </c>
      <c r="I58" s="4" t="str">
        <f>INDEX(StockanalysisYearlyRatios[#Headers],,I$31)</f>
        <v>2019</v>
      </c>
      <c r="J58" s="4" t="str">
        <f>INDEX(StockanalysisYearlyRatios[#Headers],,J$31)</f>
        <v>2018</v>
      </c>
      <c r="K58" s="4" t="str">
        <f>INDEX(StockanalysisYearlyRatios[#Headers],,K$31)</f>
        <v>2017</v>
      </c>
      <c r="L58" s="4" t="str">
        <f>INDEX(StockanalysisYearlyRatios[#Headers],,L$31)</f>
        <v>2016</v>
      </c>
      <c r="M58" s="4" t="str">
        <f>INDEX(StockanalysisYearlyRatios[#Headers],,M$31)</f>
        <v>2015</v>
      </c>
      <c r="N58" s="4" t="str">
        <f>INDEX(StockanalysisYearlyRatios[#Headers],,N$31)</f>
        <v>2014</v>
      </c>
      <c r="O58" s="4" t="str">
        <f>INDEX(StockanalysisYearlyRatios[#Headers],,O$31)</f>
        <v>2013</v>
      </c>
    </row>
    <row r="59" spans="2:35" x14ac:dyDescent="0.25">
      <c r="B59" s="28" t="s">
        <v>4566</v>
      </c>
    </row>
    <row r="60" spans="2:35" x14ac:dyDescent="0.25">
      <c r="B60" t="s">
        <v>4411</v>
      </c>
      <c r="D60" s="8"/>
      <c r="E60" s="2">
        <f>IFERROR(INDEX(StockanalysisYearlyIncome[], MATCH("Revenue", YearlyIncomeNames,0),E31)/INDEX(StockanalysisYearlyBalanceSheet[], MATCH("Total Assets", YearlyBalanceSheetNames,0),E31), "")</f>
        <v>0.24435864771836843</v>
      </c>
      <c r="F60" s="2">
        <f>IFERROR(INDEX(StockanalysisYearlyIncome[], MATCH("Revenue", YearlyIncomeNames,0),F31)/INDEX(StockanalysisYearlyBalanceSheet[], MATCH("Total Assets", YearlyBalanceSheetNames,0),F31), "")</f>
        <v>0.37877798648993893</v>
      </c>
      <c r="G60" s="2">
        <f>IFERROR(INDEX(StockanalysisYearlyIncome[], MATCH("Revenue", YearlyIncomeNames,0),G31)/INDEX(StockanalysisYearlyBalanceSheet[], MATCH("Total Assets", YearlyBalanceSheetNames,0),G31), "")</f>
        <v>0.32638464194634081</v>
      </c>
      <c r="H60" s="2">
        <f>IFERROR(INDEX(StockanalysisYearlyIncome[], MATCH("Revenue", YearlyIncomeNames,0),H31)/INDEX(StockanalysisYearlyBalanceSheet[], MATCH("Total Assets", YearlyBalanceSheetNames,0),H31), "")</f>
        <v>0.28383631649542829</v>
      </c>
      <c r="I60" s="2">
        <f>IFERROR(INDEX(StockanalysisYearlyIncome[], MATCH("Revenue", YearlyIncomeNames,0),I31)/INDEX(StockanalysisYearlyBalanceSheet[], MATCH("Total Assets", YearlyBalanceSheetNames,0),I31), "")</f>
        <v>0.27903535536188179</v>
      </c>
      <c r="J60" s="2">
        <f>IFERROR(INDEX(StockanalysisYearlyIncome[], MATCH("Revenue", YearlyIncomeNames,0),J31)/INDEX(StockanalysisYearlyBalanceSheet[], MATCH("Total Assets", YearlyBalanceSheetNames,0),J31), "")</f>
        <v>0.28511493083807971</v>
      </c>
      <c r="K60" s="2">
        <f>IFERROR(INDEX(StockanalysisYearlyIncome[], MATCH("Revenue", YearlyIncomeNames,0),K31)/INDEX(StockanalysisYearlyBalanceSheet[], MATCH("Total Assets", YearlyBalanceSheetNames,0),K31), "")</f>
        <v>0.3008223186713469</v>
      </c>
      <c r="L60" s="2">
        <f>IFERROR(INDEX(StockanalysisYearlyIncome[], MATCH("Revenue", YearlyIncomeNames,0),L31)/INDEX(StockanalysisYearlyBalanceSheet[], MATCH("Total Assets", YearlyBalanceSheetNames,0),L31), "")</f>
        <v>0.29707863621808778</v>
      </c>
      <c r="M60" s="2">
        <f>IFERROR(INDEX(StockanalysisYearlyIncome[], MATCH("Revenue", YearlyIncomeNames,0),M31)/INDEX(StockanalysisYearlyBalanceSheet[], MATCH("Total Assets", YearlyBalanceSheetNames,0),M31), "")</f>
        <v>0.27855743502230784</v>
      </c>
      <c r="N60" s="2">
        <f>IFERROR(INDEX(StockanalysisYearlyIncome[], MATCH("Revenue", YearlyIncomeNames,0),N31)/INDEX(StockanalysisYearlyBalanceSheet[], MATCH("Total Assets", YearlyBalanceSheetNames,0),N31), "")</f>
        <v>0.35772519257305552</v>
      </c>
      <c r="O60" s="2" t="str">
        <f>IFERROR(INDEX(StockanalysisYearlyIncome[], MATCH("Revenue", YearlyIncomeNames,0),O31)/INDEX(StockanalysisYearlyBalanceSheet[], MATCH("Total Assets", YearlyBalanceSheetNames,0),O31), "")</f>
        <v/>
      </c>
    </row>
    <row r="61" spans="2:35" x14ac:dyDescent="0.25">
      <c r="B61" t="s">
        <v>7003</v>
      </c>
      <c r="D61" s="8"/>
      <c r="E61" s="2">
        <f>IFERROR(INDEX(StockanalysisYearlyRatios[], MATCH($B61, YearlyRatiosNames,0),E31), "")</f>
        <v>9.5000000000000001E-2</v>
      </c>
      <c r="F61" s="2">
        <f>IFERROR(INDEX(StockanalysisYearlyRatios[], MATCH($B61, YearlyRatiosNames,0),F31), "")</f>
        <v>2.9000000000000001E-2</v>
      </c>
      <c r="G61" s="2">
        <f>IFERROR(INDEX(StockanalysisYearlyRatios[], MATCH($B61, YearlyRatiosNames,0),G31), "")</f>
        <v>5.7000000000000002E-2</v>
      </c>
      <c r="H61" s="2">
        <f>IFERROR(INDEX(StockanalysisYearlyRatios[], MATCH($B61, YearlyRatiosNames,0),H31), "")</f>
        <v>5.3999999999999999E-2</v>
      </c>
      <c r="I61" s="2">
        <f>IFERROR(INDEX(StockanalysisYearlyRatios[], MATCH($B61, YearlyRatiosNames,0),I31), "")</f>
        <v>5.7000000000000002E-2</v>
      </c>
      <c r="J61" s="2">
        <f>IFERROR(INDEX(StockanalysisYearlyRatios[], MATCH($B61, YearlyRatiosNames,0),J31), "")</f>
        <v>-0.04</v>
      </c>
      <c r="K61" s="2">
        <f>IFERROR(INDEX(StockanalysisYearlyRatios[], MATCH($B61, YearlyRatiosNames,0),K31), "")</f>
        <v>3.1E-2</v>
      </c>
      <c r="L61" s="2">
        <f>IFERROR(INDEX(StockanalysisYearlyRatios[], MATCH($B61, YearlyRatiosNames,0),L31), "")</f>
        <v>2.3E-2</v>
      </c>
      <c r="M61" s="2">
        <f>IFERROR(INDEX(StockanalysisYearlyRatios[], MATCH($B61, YearlyRatiosNames,0),M31), "")</f>
        <v>4.0000000000000001E-3</v>
      </c>
      <c r="N61" s="2">
        <f>IFERROR(INDEX(StockanalysisYearlyRatios[], MATCH($B61, YearlyRatiosNames,0),N31), "")</f>
        <v>1.2999999999999999E-2</v>
      </c>
      <c r="O61" s="2">
        <f>IFERROR(INDEX(StockanalysisYearlyRatios[], MATCH($B61, YearlyRatiosNames,0),O31), "")</f>
        <v>-0.13400000000000001</v>
      </c>
    </row>
    <row r="62" spans="2:35" x14ac:dyDescent="0.25">
      <c r="B62" t="s">
        <v>4567</v>
      </c>
      <c r="D62" s="8"/>
      <c r="E62" s="2">
        <f>IFERROR(INDEX(StockanalysisYearlyRatios[], MATCH($B62, YearlyRatiosNames,0),E$31), "")</f>
        <v>0.13900000000000001</v>
      </c>
      <c r="F62" s="2">
        <f>IFERROR(INDEX(StockanalysisYearlyRatios[], MATCH($B62, YearlyRatiosNames,0),F$31), "")</f>
        <v>4.1000000000000002E-2</v>
      </c>
      <c r="G62" s="2">
        <f>IFERROR(INDEX(StockanalysisYearlyRatios[], MATCH($B62, YearlyRatiosNames,0),G$31), "")</f>
        <v>9.6000000000000002E-2</v>
      </c>
      <c r="H62" s="2">
        <f>IFERROR(INDEX(StockanalysisYearlyRatios[], MATCH($B62, YearlyRatiosNames,0),H$31), "")</f>
        <v>9.5000000000000001E-2</v>
      </c>
      <c r="I62" s="2">
        <f>IFERROR(INDEX(StockanalysisYearlyRatios[], MATCH($B62, YearlyRatiosNames,0),I$31), "")</f>
        <v>9.9000000000000005E-2</v>
      </c>
      <c r="J62" s="2">
        <f>IFERROR(INDEX(StockanalysisYearlyRatios[], MATCH($B62, YearlyRatiosNames,0),J$31), "")</f>
        <v>-6.7000000000000004E-2</v>
      </c>
      <c r="K62" s="2">
        <f>IFERROR(INDEX(StockanalysisYearlyRatios[], MATCH($B62, YearlyRatiosNames,0),K$31), "")</f>
        <v>4.9000000000000002E-2</v>
      </c>
      <c r="L62" s="2">
        <f>IFERROR(INDEX(StockanalysisYearlyRatios[], MATCH($B62, YearlyRatiosNames,0),L$31), "")</f>
        <v>3.5999999999999997E-2</v>
      </c>
      <c r="M62" s="2">
        <f>IFERROR(INDEX(StockanalysisYearlyRatios[], MATCH($B62, YearlyRatiosNames,0),M$31), "")</f>
        <v>6.0000000000000001E-3</v>
      </c>
      <c r="N62" s="2">
        <f>IFERROR(INDEX(StockanalysisYearlyRatios[], MATCH($B62, YearlyRatiosNames,0),N$31), "")</f>
        <v>2.1999999999999999E-2</v>
      </c>
      <c r="O62" s="2">
        <f>IFERROR(INDEX(StockanalysisYearlyRatios[], MATCH($B62, YearlyRatiosNames,0),O$31), "")</f>
        <v>-0.21</v>
      </c>
    </row>
    <row r="63" spans="2:35" x14ac:dyDescent="0.25">
      <c r="I63" s="1"/>
      <c r="J63" s="1"/>
    </row>
  </sheetData>
  <conditionalFormatting sqref="E46:AI46">
    <cfRule type="cellIs" dxfId="8" priority="21" operator="lessThan">
      <formula>1.1</formula>
    </cfRule>
    <cfRule type="cellIs" dxfId="7" priority="22" operator="greaterThan">
      <formula>2</formula>
    </cfRule>
  </conditionalFormatting>
  <conditionalFormatting sqref="E50:AI50">
    <cfRule type="cellIs" dxfId="6" priority="11" operator="greaterThan">
      <formula>0.299999</formula>
    </cfRule>
    <cfRule type="cellIs" dxfId="5" priority="12" operator="between">
      <formula>0</formula>
      <formula>0.1</formula>
    </cfRule>
    <cfRule type="cellIs" dxfId="4" priority="13" operator="lessThan">
      <formula>0</formula>
    </cfRule>
  </conditionalFormatting>
  <conditionalFormatting sqref="E48:AI48">
    <cfRule type="cellIs" dxfId="3" priority="6" operator="lessThanOrEqual">
      <formula>1</formula>
    </cfRule>
  </conditionalFormatting>
  <conditionalFormatting sqref="E49:AI49">
    <cfRule type="cellIs" dxfId="2" priority="5" operator="lessThanOrEqual">
      <formula>1</formula>
    </cfRule>
  </conditionalFormatting>
  <conditionalFormatting sqref="J2">
    <cfRule type="expression" dxfId="1" priority="1">
      <formula>(J2-TODAY()) &lt; 60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D6E00-9499-4BAE-92A0-31EC0CDD231A}">
  <dimension ref="A1:B3"/>
  <sheetViews>
    <sheetView workbookViewId="0">
      <selection sqref="A1:B3"/>
    </sheetView>
  </sheetViews>
  <sheetFormatPr baseColWidth="10" defaultRowHeight="15" x14ac:dyDescent="0.25"/>
  <sheetData>
    <row r="1" spans="1:2" x14ac:dyDescent="0.25">
      <c r="A1" t="s">
        <v>6844</v>
      </c>
    </row>
    <row r="2" spans="1:2" x14ac:dyDescent="0.25">
      <c r="B2" t="str">
        <f>"1) Read communication on company investor Website"</f>
        <v>1) Read communication on company investor Website</v>
      </c>
    </row>
    <row r="3" spans="1:2" x14ac:dyDescent="0.25">
      <c r="B3" t="str">
        <f>"2) Read earning Call Transcripts"</f>
        <v>2) Read earning Call Transcripts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C0BF-801D-42F9-A2A7-4C5E64B89E40}">
  <dimension ref="A3:D14"/>
  <sheetViews>
    <sheetView workbookViewId="0">
      <selection activeCell="A14" sqref="A14"/>
    </sheetView>
  </sheetViews>
  <sheetFormatPr baseColWidth="10" defaultRowHeight="15" x14ac:dyDescent="0.25"/>
  <cols>
    <col min="1" max="3" width="11.5703125" customWidth="1"/>
  </cols>
  <sheetData>
    <row r="3" spans="1:4" ht="18.75" x14ac:dyDescent="0.3">
      <c r="A3" s="9" t="s">
        <v>6847</v>
      </c>
    </row>
    <row r="4" spans="1:4" x14ac:dyDescent="0.25">
      <c r="A4" t="s">
        <v>3265</v>
      </c>
      <c r="B4" t="s">
        <v>6848</v>
      </c>
      <c r="C4" t="s">
        <v>6849</v>
      </c>
    </row>
    <row r="9" spans="1:4" x14ac:dyDescent="0.25">
      <c r="A9" t="s">
        <v>6845</v>
      </c>
      <c r="D9" t="s">
        <v>6846</v>
      </c>
    </row>
    <row r="14" spans="1:4" x14ac:dyDescent="0.25">
      <c r="A14" t="s">
        <v>6850</v>
      </c>
    </row>
  </sheetData>
  <dataValidations count="1">
    <dataValidation type="list" allowBlank="1" showInputMessage="1" showErrorMessage="1" sqref="C5" xr:uid="{AB3E9593-809A-4107-8F66-D898330E8258}">
      <formula1>"Alpha, Primary Beta, Secondary Beta"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7A28-14F0-49AA-8B10-BC6817FAB6FE}">
  <dimension ref="A1"/>
  <sheetViews>
    <sheetView workbookViewId="0">
      <selection activeCell="K27" sqref="K27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F9020-0178-44C3-B550-5270E774BB05}">
  <dimension ref="A2:A6"/>
  <sheetViews>
    <sheetView workbookViewId="0">
      <selection activeCell="A6" sqref="A6"/>
    </sheetView>
  </sheetViews>
  <sheetFormatPr baseColWidth="10" defaultRowHeight="15" x14ac:dyDescent="0.25"/>
  <sheetData>
    <row r="2" spans="1:1" x14ac:dyDescent="0.25">
      <c r="A2" t="s">
        <v>6851</v>
      </c>
    </row>
    <row r="3" spans="1:1" x14ac:dyDescent="0.25">
      <c r="A3" t="s">
        <v>6852</v>
      </c>
    </row>
    <row r="4" spans="1:1" x14ac:dyDescent="0.25">
      <c r="A4" t="s">
        <v>6853</v>
      </c>
    </row>
    <row r="5" spans="1:1" x14ac:dyDescent="0.25">
      <c r="A5" t="s">
        <v>6854</v>
      </c>
    </row>
    <row r="6" spans="1:1" x14ac:dyDescent="0.25">
      <c r="A6" t="s">
        <v>6855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23C4-BE92-4E8E-9BE1-CFC996CCC1C9}">
  <dimension ref="A1:W2411"/>
  <sheetViews>
    <sheetView topLeftCell="I1" workbookViewId="0">
      <pane ySplit="2" topLeftCell="A402" activePane="bottomLeft" state="frozen"/>
      <selection pane="bottomLeft" activeCell="A427" sqref="A427:XFD427"/>
    </sheetView>
  </sheetViews>
  <sheetFormatPr baseColWidth="10" defaultRowHeight="15" x14ac:dyDescent="0.25"/>
  <cols>
    <col min="1" max="1" width="8.140625" bestFit="1" customWidth="1"/>
    <col min="2" max="2" width="38.28515625" bestFit="1" customWidth="1"/>
    <col min="3" max="3" width="23" bestFit="1" customWidth="1"/>
    <col min="4" max="4" width="67" bestFit="1" customWidth="1"/>
    <col min="5" max="5" width="81.140625" bestFit="1" customWidth="1"/>
    <col min="6" max="6" width="25" bestFit="1" customWidth="1"/>
    <col min="7" max="7" width="10.7109375" bestFit="1" customWidth="1"/>
    <col min="8" max="8" width="5.5703125" bestFit="1" customWidth="1"/>
    <col min="9" max="10" width="12.7109375" bestFit="1" customWidth="1"/>
    <col min="11" max="11" width="8" bestFit="1" customWidth="1"/>
    <col min="12" max="12" width="15.7109375" bestFit="1" customWidth="1"/>
    <col min="13" max="13" width="11.42578125" bestFit="1" customWidth="1"/>
    <col min="14" max="14" width="35.85546875" customWidth="1"/>
    <col min="15" max="15" width="10.28515625" bestFit="1" customWidth="1"/>
    <col min="18" max="18" width="12.140625" customWidth="1"/>
    <col min="20" max="20" width="11.5703125" customWidth="1"/>
  </cols>
  <sheetData>
    <row r="1" spans="1:15" s="29" customFormat="1" ht="29.25" customHeight="1" x14ac:dyDescent="0.25">
      <c r="A1" s="48" t="s">
        <v>7044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5"/>
    </row>
    <row r="2" spans="1:15" x14ac:dyDescent="0.25">
      <c r="A2" s="27" t="s">
        <v>1</v>
      </c>
      <c r="B2" s="27" t="s">
        <v>4</v>
      </c>
      <c r="C2" s="27" t="s">
        <v>3</v>
      </c>
      <c r="D2" s="27" t="s">
        <v>7056</v>
      </c>
      <c r="E2" s="27" t="s">
        <v>7057</v>
      </c>
      <c r="F2" s="27" t="s">
        <v>7058</v>
      </c>
      <c r="G2" s="27" t="s">
        <v>7059</v>
      </c>
      <c r="H2" s="27" t="s">
        <v>7060</v>
      </c>
      <c r="I2" s="27" t="s">
        <v>7061</v>
      </c>
      <c r="J2" s="27" t="s">
        <v>7062</v>
      </c>
      <c r="K2" s="27" t="s">
        <v>7063</v>
      </c>
      <c r="L2" s="27" t="s">
        <v>7064</v>
      </c>
      <c r="M2" s="27" t="s">
        <v>7065</v>
      </c>
      <c r="N2" s="27" t="s">
        <v>5560</v>
      </c>
      <c r="O2" s="27" t="s">
        <v>16784</v>
      </c>
    </row>
    <row r="3" spans="1:15" x14ac:dyDescent="0.25">
      <c r="A3" s="6" t="s">
        <v>12</v>
      </c>
      <c r="B3" s="6" t="s">
        <v>4417</v>
      </c>
      <c r="C3" s="6" t="s">
        <v>4418</v>
      </c>
      <c r="D3" s="6" t="s">
        <v>7066</v>
      </c>
      <c r="E3" s="6" t="s">
        <v>90</v>
      </c>
      <c r="F3" s="6" t="s">
        <v>7067</v>
      </c>
      <c r="G3" s="6" t="s">
        <v>7068</v>
      </c>
      <c r="H3" s="6" t="s">
        <v>7069</v>
      </c>
      <c r="I3" s="46">
        <v>45152</v>
      </c>
      <c r="J3" s="46">
        <v>45156</v>
      </c>
      <c r="K3">
        <v>1090872</v>
      </c>
      <c r="L3" s="6" t="s">
        <v>7070</v>
      </c>
      <c r="M3" s="6" t="s">
        <v>7071</v>
      </c>
      <c r="N3" s="6" t="s">
        <v>5376</v>
      </c>
      <c r="O3" s="6" t="s">
        <v>4586</v>
      </c>
    </row>
    <row r="4" spans="1:15" x14ac:dyDescent="0.25">
      <c r="A4" s="6" t="s">
        <v>17</v>
      </c>
      <c r="B4" s="6" t="s">
        <v>4419</v>
      </c>
      <c r="C4" s="6" t="s">
        <v>130</v>
      </c>
      <c r="D4" s="6" t="s">
        <v>7072</v>
      </c>
      <c r="E4" s="6" t="s">
        <v>7073</v>
      </c>
      <c r="F4" s="6" t="s">
        <v>7074</v>
      </c>
      <c r="G4" s="6" t="s">
        <v>7075</v>
      </c>
      <c r="H4" s="6" t="s">
        <v>7076</v>
      </c>
      <c r="I4" s="46">
        <v>45126</v>
      </c>
      <c r="J4" s="46"/>
      <c r="K4">
        <v>1675149</v>
      </c>
      <c r="L4" s="6" t="s">
        <v>7077</v>
      </c>
      <c r="M4" s="6" t="s">
        <v>7078</v>
      </c>
      <c r="N4" s="6" t="s">
        <v>4682</v>
      </c>
      <c r="O4" s="6" t="s">
        <v>4585</v>
      </c>
    </row>
    <row r="5" spans="1:15" x14ac:dyDescent="0.25">
      <c r="A5" s="6" t="s">
        <v>3272</v>
      </c>
      <c r="B5" s="6" t="s">
        <v>4420</v>
      </c>
      <c r="C5" s="6" t="s">
        <v>4421</v>
      </c>
      <c r="D5" s="6" t="s">
        <v>7079</v>
      </c>
      <c r="E5" s="6" t="s">
        <v>7080</v>
      </c>
      <c r="F5" s="6" t="s">
        <v>7081</v>
      </c>
      <c r="G5" s="6" t="s">
        <v>7082</v>
      </c>
      <c r="H5" s="6" t="s">
        <v>90</v>
      </c>
      <c r="I5" s="46"/>
      <c r="J5" s="46"/>
      <c r="L5" s="6" t="s">
        <v>7083</v>
      </c>
      <c r="M5" s="6" t="s">
        <v>90</v>
      </c>
      <c r="N5" s="6" t="s">
        <v>5561</v>
      </c>
      <c r="O5" s="6" t="s">
        <v>4587</v>
      </c>
    </row>
    <row r="6" spans="1:15" x14ac:dyDescent="0.25">
      <c r="A6" s="6" t="s">
        <v>3273</v>
      </c>
      <c r="B6" s="6" t="s">
        <v>4422</v>
      </c>
      <c r="C6" s="6" t="s">
        <v>4423</v>
      </c>
      <c r="D6" s="6" t="s">
        <v>7084</v>
      </c>
      <c r="E6" s="6" t="s">
        <v>7085</v>
      </c>
      <c r="F6" s="6" t="s">
        <v>7086</v>
      </c>
      <c r="G6" s="6" t="s">
        <v>90</v>
      </c>
      <c r="H6" s="6" t="s">
        <v>90</v>
      </c>
      <c r="I6" s="46"/>
      <c r="J6" s="46"/>
      <c r="L6" s="6" t="s">
        <v>7087</v>
      </c>
      <c r="M6" s="6" t="s">
        <v>7088</v>
      </c>
      <c r="N6" s="6" t="s">
        <v>5562</v>
      </c>
      <c r="O6" s="6" t="s">
        <v>4587</v>
      </c>
    </row>
    <row r="7" spans="1:15" x14ac:dyDescent="0.25">
      <c r="A7" s="6" t="s">
        <v>21</v>
      </c>
      <c r="B7" s="6" t="s">
        <v>4424</v>
      </c>
      <c r="C7" s="6" t="s">
        <v>4425</v>
      </c>
      <c r="D7" s="6" t="s">
        <v>7089</v>
      </c>
      <c r="E7" s="6" t="s">
        <v>90</v>
      </c>
      <c r="F7" s="6" t="s">
        <v>7090</v>
      </c>
      <c r="G7" s="6" t="s">
        <v>7091</v>
      </c>
      <c r="H7" s="6" t="s">
        <v>7092</v>
      </c>
      <c r="I7" s="46">
        <v>45126</v>
      </c>
      <c r="J7" s="46">
        <v>45131</v>
      </c>
      <c r="K7">
        <v>6201</v>
      </c>
      <c r="L7" s="6" t="s">
        <v>7093</v>
      </c>
      <c r="M7" s="6" t="s">
        <v>7094</v>
      </c>
      <c r="N7" s="6" t="s">
        <v>5127</v>
      </c>
      <c r="O7" s="6" t="s">
        <v>4585</v>
      </c>
    </row>
    <row r="8" spans="1:15" x14ac:dyDescent="0.25">
      <c r="A8" s="6" t="s">
        <v>25</v>
      </c>
      <c r="B8" s="6" t="s">
        <v>4426</v>
      </c>
      <c r="C8" s="6" t="s">
        <v>4425</v>
      </c>
      <c r="D8" s="6" t="s">
        <v>7095</v>
      </c>
      <c r="E8" s="6" t="s">
        <v>90</v>
      </c>
      <c r="F8" s="6" t="s">
        <v>7096</v>
      </c>
      <c r="G8" s="6" t="s">
        <v>7097</v>
      </c>
      <c r="H8" s="6" t="s">
        <v>7098</v>
      </c>
      <c r="I8" s="46">
        <v>45145</v>
      </c>
      <c r="J8" s="46">
        <v>45149</v>
      </c>
      <c r="K8">
        <v>824142</v>
      </c>
      <c r="L8" s="6" t="s">
        <v>7099</v>
      </c>
      <c r="M8" s="6" t="s">
        <v>7100</v>
      </c>
      <c r="N8" s="6" t="s">
        <v>5563</v>
      </c>
      <c r="O8" s="6" t="s">
        <v>4585</v>
      </c>
    </row>
    <row r="9" spans="1:15" x14ac:dyDescent="0.25">
      <c r="A9" s="6" t="s">
        <v>29</v>
      </c>
      <c r="B9" s="6" t="s">
        <v>4427</v>
      </c>
      <c r="C9" s="6" t="s">
        <v>4428</v>
      </c>
      <c r="D9" s="6" t="s">
        <v>7101</v>
      </c>
      <c r="E9" s="6" t="s">
        <v>90</v>
      </c>
      <c r="F9" s="6" t="s">
        <v>7102</v>
      </c>
      <c r="G9" s="6" t="s">
        <v>7103</v>
      </c>
      <c r="H9" s="6" t="s">
        <v>7104</v>
      </c>
      <c r="I9" s="46">
        <v>45159</v>
      </c>
      <c r="J9" s="46">
        <v>45163</v>
      </c>
      <c r="K9">
        <v>1158449</v>
      </c>
      <c r="L9" s="6" t="s">
        <v>7105</v>
      </c>
      <c r="M9" s="6" t="s">
        <v>7106</v>
      </c>
      <c r="N9" s="6" t="s">
        <v>5564</v>
      </c>
      <c r="O9" s="6" t="s">
        <v>4585</v>
      </c>
    </row>
    <row r="10" spans="1:15" x14ac:dyDescent="0.25">
      <c r="A10" s="6" t="s">
        <v>33</v>
      </c>
      <c r="B10" s="6" t="s">
        <v>4429</v>
      </c>
      <c r="C10" s="6" t="s">
        <v>4421</v>
      </c>
      <c r="D10" s="6" t="s">
        <v>7107</v>
      </c>
      <c r="E10" s="6" t="s">
        <v>90</v>
      </c>
      <c r="F10" s="6" t="s">
        <v>7108</v>
      </c>
      <c r="G10" s="6" t="s">
        <v>7109</v>
      </c>
      <c r="H10" s="6" t="s">
        <v>7069</v>
      </c>
      <c r="I10" s="46">
        <v>45133</v>
      </c>
      <c r="J10" s="46">
        <v>45138</v>
      </c>
      <c r="K10">
        <v>320193</v>
      </c>
      <c r="L10" s="6" t="s">
        <v>7110</v>
      </c>
      <c r="M10" s="6" t="s">
        <v>7111</v>
      </c>
      <c r="N10" s="6" t="s">
        <v>5187</v>
      </c>
      <c r="O10" s="6" t="s">
        <v>4585</v>
      </c>
    </row>
    <row r="11" spans="1:15" x14ac:dyDescent="0.25">
      <c r="A11" s="6" t="s">
        <v>36</v>
      </c>
      <c r="B11" s="6" t="s">
        <v>4430</v>
      </c>
      <c r="C11" s="6" t="s">
        <v>4423</v>
      </c>
      <c r="D11" s="6" t="s">
        <v>7112</v>
      </c>
      <c r="E11" s="6" t="s">
        <v>90</v>
      </c>
      <c r="F11" s="6" t="s">
        <v>7113</v>
      </c>
      <c r="G11" s="6" t="s">
        <v>7114</v>
      </c>
      <c r="H11" s="6" t="s">
        <v>7115</v>
      </c>
      <c r="I11" s="46">
        <v>45134</v>
      </c>
      <c r="J11" s="46">
        <v>45138</v>
      </c>
      <c r="K11">
        <v>825313</v>
      </c>
      <c r="L11" s="6" t="s">
        <v>7116</v>
      </c>
      <c r="M11" s="6" t="s">
        <v>7117</v>
      </c>
      <c r="N11" s="6" t="s">
        <v>5301</v>
      </c>
      <c r="O11" s="6" t="s">
        <v>4585</v>
      </c>
    </row>
    <row r="12" spans="1:15" x14ac:dyDescent="0.25">
      <c r="A12" s="6" t="s">
        <v>3274</v>
      </c>
      <c r="B12" s="6" t="s">
        <v>4431</v>
      </c>
      <c r="C12" s="6" t="s">
        <v>4425</v>
      </c>
      <c r="D12" s="6" t="s">
        <v>7118</v>
      </c>
      <c r="E12" s="6" t="s">
        <v>90</v>
      </c>
      <c r="F12" s="6" t="s">
        <v>7119</v>
      </c>
      <c r="G12" s="6" t="s">
        <v>7120</v>
      </c>
      <c r="H12" s="6" t="s">
        <v>90</v>
      </c>
      <c r="I12" s="46"/>
      <c r="J12" s="46"/>
      <c r="L12" s="6" t="s">
        <v>90</v>
      </c>
      <c r="M12" s="6" t="s">
        <v>90</v>
      </c>
      <c r="N12" s="6" t="s">
        <v>5565</v>
      </c>
      <c r="O12" s="6" t="s">
        <v>4587</v>
      </c>
    </row>
    <row r="13" spans="1:15" x14ac:dyDescent="0.25">
      <c r="A13" s="6" t="s">
        <v>40</v>
      </c>
      <c r="B13" s="6" t="s">
        <v>4432</v>
      </c>
      <c r="C13" s="6" t="s">
        <v>4418</v>
      </c>
      <c r="D13" s="6" t="s">
        <v>7121</v>
      </c>
      <c r="E13" s="6" t="s">
        <v>90</v>
      </c>
      <c r="F13" s="6" t="s">
        <v>7122</v>
      </c>
      <c r="G13" s="6" t="s">
        <v>7123</v>
      </c>
      <c r="H13" s="6" t="s">
        <v>7124</v>
      </c>
      <c r="I13" s="46">
        <v>45134</v>
      </c>
      <c r="J13" s="46">
        <v>45138</v>
      </c>
      <c r="K13">
        <v>1551152</v>
      </c>
      <c r="L13" s="6" t="s">
        <v>7125</v>
      </c>
      <c r="M13" s="6" t="s">
        <v>7126</v>
      </c>
      <c r="N13" s="6" t="s">
        <v>5373</v>
      </c>
      <c r="O13" s="6" t="s">
        <v>4586</v>
      </c>
    </row>
    <row r="14" spans="1:15" x14ac:dyDescent="0.25">
      <c r="A14" s="6" t="s">
        <v>44</v>
      </c>
      <c r="B14" s="6" t="s">
        <v>4433</v>
      </c>
      <c r="C14" s="6" t="s">
        <v>4418</v>
      </c>
      <c r="D14" s="6" t="s">
        <v>7127</v>
      </c>
      <c r="E14" s="6" t="s">
        <v>90</v>
      </c>
      <c r="F14" s="6" t="s">
        <v>7128</v>
      </c>
      <c r="G14" s="6" t="s">
        <v>7129</v>
      </c>
      <c r="H14" s="6" t="s">
        <v>7076</v>
      </c>
      <c r="I14" s="46">
        <v>45139</v>
      </c>
      <c r="J14" s="46">
        <v>45145</v>
      </c>
      <c r="K14">
        <v>1140859</v>
      </c>
      <c r="L14" s="6" t="s">
        <v>7130</v>
      </c>
      <c r="M14" s="6" t="s">
        <v>7131</v>
      </c>
      <c r="N14" s="6" t="s">
        <v>4749</v>
      </c>
      <c r="O14" s="6" t="s">
        <v>4586</v>
      </c>
    </row>
    <row r="15" spans="1:15" x14ac:dyDescent="0.25">
      <c r="A15" s="6" t="s">
        <v>3276</v>
      </c>
      <c r="B15" s="6" t="s">
        <v>4434</v>
      </c>
      <c r="C15" s="6" t="s">
        <v>4423</v>
      </c>
      <c r="D15" s="6" t="s">
        <v>7132</v>
      </c>
      <c r="E15" s="6" t="s">
        <v>7133</v>
      </c>
      <c r="F15" s="6" t="s">
        <v>7134</v>
      </c>
      <c r="G15" s="6" t="s">
        <v>7135</v>
      </c>
      <c r="H15" s="6" t="s">
        <v>7136</v>
      </c>
      <c r="I15" s="46">
        <v>45131</v>
      </c>
      <c r="J15" s="46">
        <v>45135</v>
      </c>
      <c r="K15">
        <v>351569</v>
      </c>
      <c r="L15" s="6" t="s">
        <v>7137</v>
      </c>
      <c r="M15" s="6" t="s">
        <v>7138</v>
      </c>
      <c r="N15" s="6" t="s">
        <v>5566</v>
      </c>
      <c r="O15" s="6" t="s">
        <v>4585</v>
      </c>
    </row>
    <row r="16" spans="1:15" x14ac:dyDescent="0.25">
      <c r="A16" s="6" t="s">
        <v>6859</v>
      </c>
      <c r="B16" s="6" t="s">
        <v>4435</v>
      </c>
      <c r="C16" s="6" t="s">
        <v>4418</v>
      </c>
      <c r="D16" s="6" t="s">
        <v>7139</v>
      </c>
      <c r="E16" s="6" t="s">
        <v>90</v>
      </c>
      <c r="F16" s="6" t="s">
        <v>7140</v>
      </c>
      <c r="G16" s="6" t="s">
        <v>7141</v>
      </c>
      <c r="H16" s="6" t="s">
        <v>435</v>
      </c>
      <c r="I16" s="46">
        <v>45145</v>
      </c>
      <c r="J16" s="46">
        <v>45149</v>
      </c>
      <c r="K16">
        <v>1703057</v>
      </c>
      <c r="L16" s="6" t="s">
        <v>7142</v>
      </c>
      <c r="M16" s="6" t="s">
        <v>7143</v>
      </c>
      <c r="N16" s="6" t="s">
        <v>7144</v>
      </c>
      <c r="O16" s="6" t="s">
        <v>4586</v>
      </c>
    </row>
    <row r="17" spans="1:15" x14ac:dyDescent="0.25">
      <c r="A17" s="6" t="s">
        <v>47</v>
      </c>
      <c r="B17" s="6" t="s">
        <v>4435</v>
      </c>
      <c r="C17" s="6" t="s">
        <v>4418</v>
      </c>
      <c r="D17" s="6" t="s">
        <v>7145</v>
      </c>
      <c r="E17" s="6" t="s">
        <v>7146</v>
      </c>
      <c r="F17" s="6" t="s">
        <v>7147</v>
      </c>
      <c r="G17" s="6" t="s">
        <v>7148</v>
      </c>
      <c r="H17" s="6" t="s">
        <v>90</v>
      </c>
      <c r="I17" s="46"/>
      <c r="J17" s="46"/>
      <c r="K17">
        <v>1492074</v>
      </c>
      <c r="L17" s="6" t="s">
        <v>7149</v>
      </c>
      <c r="M17" s="6" t="s">
        <v>7150</v>
      </c>
      <c r="N17" s="6" t="s">
        <v>5567</v>
      </c>
      <c r="O17" s="6" t="s">
        <v>4586</v>
      </c>
    </row>
    <row r="18" spans="1:15" x14ac:dyDescent="0.25">
      <c r="A18" s="6" t="s">
        <v>50</v>
      </c>
      <c r="B18" s="6" t="s">
        <v>4436</v>
      </c>
      <c r="C18" s="6" t="s">
        <v>4437</v>
      </c>
      <c r="D18" s="6" t="s">
        <v>7151</v>
      </c>
      <c r="E18" s="6" t="s">
        <v>7152</v>
      </c>
      <c r="F18" s="6" t="s">
        <v>7153</v>
      </c>
      <c r="G18" s="6" t="s">
        <v>7154</v>
      </c>
      <c r="H18" s="6" t="s">
        <v>7155</v>
      </c>
      <c r="I18" s="46"/>
      <c r="J18" s="46"/>
      <c r="K18">
        <v>1565025</v>
      </c>
      <c r="L18" s="6" t="s">
        <v>7156</v>
      </c>
      <c r="M18" s="6" t="s">
        <v>7157</v>
      </c>
      <c r="N18" s="6" t="s">
        <v>5568</v>
      </c>
      <c r="O18" s="6" t="s">
        <v>4587</v>
      </c>
    </row>
    <row r="19" spans="1:15" x14ac:dyDescent="0.25">
      <c r="A19" s="6" t="s">
        <v>54</v>
      </c>
      <c r="B19" s="6" t="s">
        <v>4438</v>
      </c>
      <c r="C19" s="6" t="s">
        <v>4428</v>
      </c>
      <c r="D19" s="6" t="s">
        <v>7158</v>
      </c>
      <c r="E19" s="6" t="s">
        <v>7159</v>
      </c>
      <c r="F19" s="6" t="s">
        <v>7160</v>
      </c>
      <c r="G19" s="6" t="s">
        <v>7161</v>
      </c>
      <c r="H19" s="6" t="s">
        <v>7136</v>
      </c>
      <c r="I19" s="46">
        <v>45133</v>
      </c>
      <c r="J19" s="46">
        <v>45138</v>
      </c>
      <c r="K19">
        <v>1144980</v>
      </c>
      <c r="L19" s="6" t="s">
        <v>7162</v>
      </c>
      <c r="M19" s="6" t="s">
        <v>7163</v>
      </c>
      <c r="N19" s="6" t="s">
        <v>5299</v>
      </c>
      <c r="O19" s="6" t="s">
        <v>4585</v>
      </c>
    </row>
    <row r="20" spans="1:15" x14ac:dyDescent="0.25">
      <c r="A20" s="6" t="s">
        <v>3278</v>
      </c>
      <c r="B20" s="6" t="s">
        <v>4439</v>
      </c>
      <c r="C20" s="6" t="s">
        <v>4425</v>
      </c>
      <c r="D20" s="6" t="s">
        <v>7164</v>
      </c>
      <c r="E20" s="6" t="s">
        <v>7165</v>
      </c>
      <c r="F20" s="6" t="s">
        <v>7166</v>
      </c>
      <c r="G20" s="6" t="s">
        <v>7167</v>
      </c>
      <c r="H20" s="6" t="s">
        <v>7168</v>
      </c>
      <c r="I20" s="46">
        <v>45176</v>
      </c>
      <c r="J20" s="46">
        <v>45180</v>
      </c>
      <c r="K20">
        <v>771497</v>
      </c>
      <c r="L20" s="6" t="s">
        <v>7169</v>
      </c>
      <c r="M20" s="6" t="s">
        <v>7170</v>
      </c>
      <c r="N20" s="6" t="s">
        <v>4982</v>
      </c>
      <c r="O20" s="6" t="s">
        <v>4585</v>
      </c>
    </row>
    <row r="21" spans="1:15" x14ac:dyDescent="0.25">
      <c r="A21" s="6" t="s">
        <v>57</v>
      </c>
      <c r="B21" s="6" t="s">
        <v>4440</v>
      </c>
      <c r="C21" s="6" t="s">
        <v>4428</v>
      </c>
      <c r="D21" s="6" t="s">
        <v>7171</v>
      </c>
      <c r="E21" s="6" t="s">
        <v>90</v>
      </c>
      <c r="F21" s="6" t="s">
        <v>7172</v>
      </c>
      <c r="G21" s="6" t="s">
        <v>7173</v>
      </c>
      <c r="H21" s="6" t="s">
        <v>7069</v>
      </c>
      <c r="I21" s="46">
        <v>45138</v>
      </c>
      <c r="J21" s="46">
        <v>45142</v>
      </c>
      <c r="K21">
        <v>1559720</v>
      </c>
      <c r="L21" s="6" t="s">
        <v>7174</v>
      </c>
      <c r="M21" s="6" t="s">
        <v>7175</v>
      </c>
      <c r="N21" s="6" t="s">
        <v>5378</v>
      </c>
      <c r="O21" s="6" t="s">
        <v>4585</v>
      </c>
    </row>
    <row r="22" spans="1:15" x14ac:dyDescent="0.25">
      <c r="A22" s="6" t="s">
        <v>3280</v>
      </c>
      <c r="B22" s="6" t="s">
        <v>4441</v>
      </c>
      <c r="C22" s="6" t="s">
        <v>4442</v>
      </c>
      <c r="D22" s="6" t="s">
        <v>7176</v>
      </c>
      <c r="E22" s="6" t="s">
        <v>7177</v>
      </c>
      <c r="F22" s="6" t="s">
        <v>7178</v>
      </c>
      <c r="G22" s="6" t="s">
        <v>7179</v>
      </c>
      <c r="H22" s="6" t="s">
        <v>7168</v>
      </c>
      <c r="I22" s="46">
        <v>45134</v>
      </c>
      <c r="J22" s="46">
        <v>45138</v>
      </c>
      <c r="K22">
        <v>1253986</v>
      </c>
      <c r="L22" s="6" t="s">
        <v>7180</v>
      </c>
      <c r="M22" s="6" t="s">
        <v>7181</v>
      </c>
      <c r="N22" s="6" t="s">
        <v>5569</v>
      </c>
      <c r="O22" s="6" t="s">
        <v>4585</v>
      </c>
    </row>
    <row r="23" spans="1:15" x14ac:dyDescent="0.25">
      <c r="A23" s="6" t="s">
        <v>60</v>
      </c>
      <c r="B23" s="6" t="s">
        <v>4443</v>
      </c>
      <c r="C23" s="6" t="s">
        <v>4418</v>
      </c>
      <c r="D23" s="6" t="s">
        <v>7182</v>
      </c>
      <c r="E23" s="6" t="s">
        <v>7183</v>
      </c>
      <c r="F23" s="6" t="s">
        <v>7122</v>
      </c>
      <c r="G23" s="6" t="s">
        <v>7123</v>
      </c>
      <c r="H23" s="6" t="s">
        <v>7124</v>
      </c>
      <c r="I23" s="46">
        <v>45125</v>
      </c>
      <c r="J23" s="46">
        <v>45131</v>
      </c>
      <c r="K23">
        <v>1800</v>
      </c>
      <c r="L23" s="6" t="s">
        <v>7184</v>
      </c>
      <c r="M23" s="6" t="s">
        <v>7185</v>
      </c>
      <c r="N23" s="6" t="s">
        <v>5529</v>
      </c>
      <c r="O23" s="6" t="s">
        <v>4586</v>
      </c>
    </row>
    <row r="24" spans="1:15" x14ac:dyDescent="0.25">
      <c r="A24" s="6" t="s">
        <v>63</v>
      </c>
      <c r="B24" s="6" t="s">
        <v>4444</v>
      </c>
      <c r="C24" s="6" t="s">
        <v>4425</v>
      </c>
      <c r="D24" s="6" t="s">
        <v>7186</v>
      </c>
      <c r="E24" s="6" t="s">
        <v>7187</v>
      </c>
      <c r="F24" s="6" t="s">
        <v>7188</v>
      </c>
      <c r="G24" s="6" t="s">
        <v>7189</v>
      </c>
      <c r="H24" s="6" t="s">
        <v>7092</v>
      </c>
      <c r="I24" s="46">
        <v>45139</v>
      </c>
      <c r="J24" s="46">
        <v>45145</v>
      </c>
      <c r="K24">
        <v>1739445</v>
      </c>
      <c r="L24" s="6" t="s">
        <v>7190</v>
      </c>
      <c r="M24" s="6" t="s">
        <v>7191</v>
      </c>
      <c r="N24" s="6" t="s">
        <v>5330</v>
      </c>
      <c r="O24" s="6" t="s">
        <v>4587</v>
      </c>
    </row>
    <row r="25" spans="1:15" x14ac:dyDescent="0.25">
      <c r="A25" s="6" t="s">
        <v>66</v>
      </c>
      <c r="B25" s="6" t="s">
        <v>4435</v>
      </c>
      <c r="C25" s="6" t="s">
        <v>4418</v>
      </c>
      <c r="D25" s="6" t="s">
        <v>7192</v>
      </c>
      <c r="E25" s="6" t="s">
        <v>7187</v>
      </c>
      <c r="F25" s="6" t="s">
        <v>7193</v>
      </c>
      <c r="G25" s="6" t="s">
        <v>7194</v>
      </c>
      <c r="H25" s="6" t="s">
        <v>7069</v>
      </c>
      <c r="I25" s="46">
        <v>45145</v>
      </c>
      <c r="J25" s="46">
        <v>45149</v>
      </c>
      <c r="K25">
        <v>1070494</v>
      </c>
      <c r="L25" s="6" t="s">
        <v>7195</v>
      </c>
      <c r="M25" s="6" t="s">
        <v>7196</v>
      </c>
      <c r="N25" s="6" t="s">
        <v>5570</v>
      </c>
      <c r="O25" s="6" t="s">
        <v>4586</v>
      </c>
    </row>
    <row r="26" spans="1:15" x14ac:dyDescent="0.25">
      <c r="A26" s="6" t="s">
        <v>6861</v>
      </c>
      <c r="B26" s="6" t="s">
        <v>4521</v>
      </c>
      <c r="C26" s="6" t="s">
        <v>4468</v>
      </c>
      <c r="D26" s="6" t="s">
        <v>7197</v>
      </c>
      <c r="E26" s="6" t="s">
        <v>7198</v>
      </c>
      <c r="F26" s="6" t="s">
        <v>7199</v>
      </c>
      <c r="G26" s="6" t="s">
        <v>7200</v>
      </c>
      <c r="H26" s="6" t="s">
        <v>7092</v>
      </c>
      <c r="I26" s="46">
        <v>45056</v>
      </c>
      <c r="J26" s="46"/>
      <c r="K26">
        <v>1881487</v>
      </c>
      <c r="L26" s="6" t="s">
        <v>90</v>
      </c>
      <c r="M26" s="6" t="s">
        <v>90</v>
      </c>
      <c r="N26" s="6" t="s">
        <v>7201</v>
      </c>
      <c r="O26" s="6" t="s">
        <v>4585</v>
      </c>
    </row>
    <row r="27" spans="1:15" x14ac:dyDescent="0.25">
      <c r="A27" s="6" t="s">
        <v>3281</v>
      </c>
      <c r="B27" s="6" t="s">
        <v>4424</v>
      </c>
      <c r="C27" s="6" t="s">
        <v>4425</v>
      </c>
      <c r="D27" s="6" t="s">
        <v>7202</v>
      </c>
      <c r="E27" s="6" t="s">
        <v>90</v>
      </c>
      <c r="F27" s="6" t="s">
        <v>7203</v>
      </c>
      <c r="G27" s="6" t="s">
        <v>7204</v>
      </c>
      <c r="H27" s="6" t="s">
        <v>7205</v>
      </c>
      <c r="I27" s="46">
        <v>45138</v>
      </c>
      <c r="J27" s="46">
        <v>45142</v>
      </c>
      <c r="L27" s="6" t="s">
        <v>90</v>
      </c>
      <c r="M27" s="6" t="s">
        <v>90</v>
      </c>
      <c r="N27" s="6" t="s">
        <v>5571</v>
      </c>
      <c r="O27" s="6" t="s">
        <v>4585</v>
      </c>
    </row>
    <row r="28" spans="1:15" x14ac:dyDescent="0.25">
      <c r="A28" s="6" t="s">
        <v>3282</v>
      </c>
      <c r="B28" s="6" t="s">
        <v>4445</v>
      </c>
      <c r="C28" s="6" t="s">
        <v>4423</v>
      </c>
      <c r="D28" s="6" t="s">
        <v>7206</v>
      </c>
      <c r="E28" s="6" t="s">
        <v>7207</v>
      </c>
      <c r="F28" s="6" t="s">
        <v>7208</v>
      </c>
      <c r="G28" s="6" t="s">
        <v>7209</v>
      </c>
      <c r="H28" s="6" t="s">
        <v>90</v>
      </c>
      <c r="I28" s="46"/>
      <c r="J28" s="46"/>
      <c r="L28" s="6" t="s">
        <v>90</v>
      </c>
      <c r="M28" s="6" t="s">
        <v>90</v>
      </c>
      <c r="N28" s="6" t="s">
        <v>5572</v>
      </c>
      <c r="O28" s="6" t="s">
        <v>4585</v>
      </c>
    </row>
    <row r="29" spans="1:15" x14ac:dyDescent="0.25">
      <c r="A29" s="6" t="s">
        <v>69</v>
      </c>
      <c r="B29" s="6" t="s">
        <v>4446</v>
      </c>
      <c r="C29" s="6" t="s">
        <v>4423</v>
      </c>
      <c r="D29" s="6" t="s">
        <v>7210</v>
      </c>
      <c r="E29" s="6" t="s">
        <v>7211</v>
      </c>
      <c r="F29" s="6" t="s">
        <v>7212</v>
      </c>
      <c r="G29" s="6" t="s">
        <v>7213</v>
      </c>
      <c r="H29" s="6" t="s">
        <v>90</v>
      </c>
      <c r="I29" s="46">
        <v>45133</v>
      </c>
      <c r="J29" s="46"/>
      <c r="K29">
        <v>947484</v>
      </c>
      <c r="L29" s="6" t="s">
        <v>7214</v>
      </c>
      <c r="M29" s="6" t="s">
        <v>7215</v>
      </c>
      <c r="N29" s="6" t="s">
        <v>5044</v>
      </c>
      <c r="O29" s="6" t="s">
        <v>4585</v>
      </c>
    </row>
    <row r="30" spans="1:15" x14ac:dyDescent="0.25">
      <c r="A30" s="6" t="s">
        <v>72</v>
      </c>
      <c r="B30" s="6" t="s">
        <v>4447</v>
      </c>
      <c r="C30" s="6" t="s">
        <v>4418</v>
      </c>
      <c r="D30" s="6" t="s">
        <v>7216</v>
      </c>
      <c r="E30" s="6" t="s">
        <v>7217</v>
      </c>
      <c r="F30" s="6" t="s">
        <v>7218</v>
      </c>
      <c r="G30" s="6" t="s">
        <v>7219</v>
      </c>
      <c r="H30" s="6" t="s">
        <v>7115</v>
      </c>
      <c r="I30" s="46">
        <v>45132</v>
      </c>
      <c r="J30" s="46">
        <v>45138</v>
      </c>
      <c r="K30">
        <v>1520697</v>
      </c>
      <c r="L30" s="6" t="s">
        <v>7220</v>
      </c>
      <c r="M30" s="6" t="s">
        <v>7221</v>
      </c>
      <c r="N30" s="6" t="s">
        <v>4818</v>
      </c>
      <c r="O30" s="6" t="s">
        <v>4586</v>
      </c>
    </row>
    <row r="31" spans="1:15" x14ac:dyDescent="0.25">
      <c r="A31" s="6" t="s">
        <v>75</v>
      </c>
      <c r="B31" s="6" t="s">
        <v>4448</v>
      </c>
      <c r="C31" s="6" t="s">
        <v>4437</v>
      </c>
      <c r="D31" s="6" t="s">
        <v>7222</v>
      </c>
      <c r="E31" s="6" t="s">
        <v>90</v>
      </c>
      <c r="F31" s="6" t="s">
        <v>7223</v>
      </c>
      <c r="G31" s="6" t="s">
        <v>7224</v>
      </c>
      <c r="H31" s="6" t="s">
        <v>7225</v>
      </c>
      <c r="I31" s="46">
        <v>45131</v>
      </c>
      <c r="J31" s="46">
        <v>45135</v>
      </c>
      <c r="K31">
        <v>1646972</v>
      </c>
      <c r="L31" s="6" t="s">
        <v>7226</v>
      </c>
      <c r="M31" s="6" t="s">
        <v>7227</v>
      </c>
      <c r="N31" s="6" t="s">
        <v>4757</v>
      </c>
      <c r="O31" s="6" t="s">
        <v>4586</v>
      </c>
    </row>
    <row r="32" spans="1:15" x14ac:dyDescent="0.25">
      <c r="A32" s="6" t="s">
        <v>3284</v>
      </c>
      <c r="B32" s="6" t="s">
        <v>4449</v>
      </c>
      <c r="C32" s="6" t="s">
        <v>4421</v>
      </c>
      <c r="D32" s="6" t="s">
        <v>7228</v>
      </c>
      <c r="E32" s="6" t="s">
        <v>7229</v>
      </c>
      <c r="F32" s="6" t="s">
        <v>7230</v>
      </c>
      <c r="G32" s="6" t="s">
        <v>7231</v>
      </c>
      <c r="H32" s="6" t="s">
        <v>3671</v>
      </c>
      <c r="I32" s="46">
        <v>45140</v>
      </c>
      <c r="J32" s="46">
        <v>45145</v>
      </c>
      <c r="K32">
        <v>935036</v>
      </c>
      <c r="L32" s="6" t="s">
        <v>7232</v>
      </c>
      <c r="M32" s="6" t="s">
        <v>7233</v>
      </c>
      <c r="N32" s="6" t="s">
        <v>5573</v>
      </c>
      <c r="O32" s="6" t="s">
        <v>4585</v>
      </c>
    </row>
    <row r="33" spans="1:15" x14ac:dyDescent="0.25">
      <c r="A33" s="6" t="s">
        <v>78</v>
      </c>
      <c r="B33" s="6" t="s">
        <v>4450</v>
      </c>
      <c r="C33" s="6" t="s">
        <v>4421</v>
      </c>
      <c r="D33" s="6" t="s">
        <v>7234</v>
      </c>
      <c r="E33" s="6" t="s">
        <v>90</v>
      </c>
      <c r="F33" s="6" t="s">
        <v>7235</v>
      </c>
      <c r="G33" s="6" t="s">
        <v>7236</v>
      </c>
      <c r="H33" s="6" t="s">
        <v>1891</v>
      </c>
      <c r="I33" s="46">
        <v>45139</v>
      </c>
      <c r="J33" s="46">
        <v>45145</v>
      </c>
      <c r="K33">
        <v>1113232</v>
      </c>
      <c r="L33" s="6" t="s">
        <v>7237</v>
      </c>
      <c r="M33" s="6" t="s">
        <v>7238</v>
      </c>
      <c r="N33" s="6" t="s">
        <v>4803</v>
      </c>
      <c r="O33" s="6" t="s">
        <v>4585</v>
      </c>
    </row>
    <row r="34" spans="1:15" x14ac:dyDescent="0.25">
      <c r="A34" s="6" t="s">
        <v>81</v>
      </c>
      <c r="B34" s="6" t="s">
        <v>4444</v>
      </c>
      <c r="C34" s="6" t="s">
        <v>4425</v>
      </c>
      <c r="D34" s="6" t="s">
        <v>7239</v>
      </c>
      <c r="E34" s="6" t="s">
        <v>7187</v>
      </c>
      <c r="F34" s="6" t="s">
        <v>7188</v>
      </c>
      <c r="G34" s="6" t="s">
        <v>7240</v>
      </c>
      <c r="H34" s="6" t="s">
        <v>7092</v>
      </c>
      <c r="I34" s="46">
        <v>45145</v>
      </c>
      <c r="J34" s="46">
        <v>45149</v>
      </c>
      <c r="K34">
        <v>868857</v>
      </c>
      <c r="L34" s="6" t="s">
        <v>7241</v>
      </c>
      <c r="M34" s="6" t="s">
        <v>7242</v>
      </c>
      <c r="N34" s="6" t="s">
        <v>4594</v>
      </c>
      <c r="O34" s="6" t="s">
        <v>4587</v>
      </c>
    </row>
    <row r="35" spans="1:15" x14ac:dyDescent="0.25">
      <c r="A35" s="6" t="s">
        <v>84</v>
      </c>
      <c r="B35" s="6" t="s">
        <v>4451</v>
      </c>
      <c r="C35" s="6" t="s">
        <v>4421</v>
      </c>
      <c r="D35" s="6" t="s">
        <v>7243</v>
      </c>
      <c r="E35" s="6" t="s">
        <v>7244</v>
      </c>
      <c r="F35" s="6" t="s">
        <v>7245</v>
      </c>
      <c r="G35" s="6" t="s">
        <v>7246</v>
      </c>
      <c r="H35" s="6" t="s">
        <v>90</v>
      </c>
      <c r="I35" s="46">
        <v>45197</v>
      </c>
      <c r="J35" s="46"/>
      <c r="K35">
        <v>1467373</v>
      </c>
      <c r="L35" s="6" t="s">
        <v>7247</v>
      </c>
      <c r="M35" s="6" t="s">
        <v>7248</v>
      </c>
      <c r="N35" s="6" t="s">
        <v>5123</v>
      </c>
      <c r="O35" s="6" t="s">
        <v>4585</v>
      </c>
    </row>
    <row r="36" spans="1:15" x14ac:dyDescent="0.25">
      <c r="A36" s="6" t="s">
        <v>88</v>
      </c>
      <c r="B36" s="6" t="s">
        <v>4452</v>
      </c>
      <c r="C36" s="6" t="s">
        <v>4423</v>
      </c>
      <c r="D36" s="6" t="s">
        <v>7249</v>
      </c>
      <c r="E36" s="6" t="s">
        <v>90</v>
      </c>
      <c r="F36" s="6" t="s">
        <v>7102</v>
      </c>
      <c r="G36" s="6" t="s">
        <v>7250</v>
      </c>
      <c r="H36" s="6" t="s">
        <v>7104</v>
      </c>
      <c r="I36" s="46">
        <v>45050</v>
      </c>
      <c r="J36" s="46"/>
      <c r="K36">
        <v>1823529</v>
      </c>
      <c r="L36" s="6" t="s">
        <v>7251</v>
      </c>
      <c r="M36" s="6" t="s">
        <v>7252</v>
      </c>
      <c r="N36" s="6" t="s">
        <v>5574</v>
      </c>
      <c r="O36" s="6" t="s">
        <v>4585</v>
      </c>
    </row>
    <row r="37" spans="1:15" x14ac:dyDescent="0.25">
      <c r="A37" s="6" t="s">
        <v>3286</v>
      </c>
      <c r="B37" s="6" t="s">
        <v>4438</v>
      </c>
      <c r="C37" s="6" t="s">
        <v>4428</v>
      </c>
      <c r="D37" s="6" t="s">
        <v>7253</v>
      </c>
      <c r="E37" s="6" t="s">
        <v>7254</v>
      </c>
      <c r="F37" s="6" t="s">
        <v>7255</v>
      </c>
      <c r="G37" s="6" t="s">
        <v>7256</v>
      </c>
      <c r="H37" s="6" t="s">
        <v>7168</v>
      </c>
      <c r="I37" s="46">
        <v>45146</v>
      </c>
      <c r="J37" s="46">
        <v>45152</v>
      </c>
      <c r="K37">
        <v>1637873</v>
      </c>
      <c r="L37" s="6" t="s">
        <v>7257</v>
      </c>
      <c r="M37" s="6" t="s">
        <v>7258</v>
      </c>
      <c r="N37" s="6" t="s">
        <v>5575</v>
      </c>
      <c r="O37" s="6" t="s">
        <v>4585</v>
      </c>
    </row>
    <row r="38" spans="1:15" x14ac:dyDescent="0.25">
      <c r="A38" s="6" t="s">
        <v>91</v>
      </c>
      <c r="B38" s="6" t="s">
        <v>90</v>
      </c>
      <c r="C38" s="6" t="s">
        <v>90</v>
      </c>
      <c r="D38" s="6" t="s">
        <v>90</v>
      </c>
      <c r="E38" s="6" t="s">
        <v>90</v>
      </c>
      <c r="F38" s="6" t="s">
        <v>90</v>
      </c>
      <c r="G38" s="6" t="s">
        <v>90</v>
      </c>
      <c r="H38" s="6" t="s">
        <v>90</v>
      </c>
      <c r="I38" s="46"/>
      <c r="J38" s="46"/>
      <c r="K38">
        <v>1100663</v>
      </c>
      <c r="L38" s="6" t="s">
        <v>7259</v>
      </c>
      <c r="M38" s="6" t="s">
        <v>7260</v>
      </c>
      <c r="N38" s="6" t="s">
        <v>90</v>
      </c>
      <c r="O38" s="6" t="s">
        <v>90</v>
      </c>
    </row>
    <row r="39" spans="1:15" x14ac:dyDescent="0.25">
      <c r="A39" s="6" t="s">
        <v>94</v>
      </c>
      <c r="B39" s="6" t="s">
        <v>4449</v>
      </c>
      <c r="C39" s="6" t="s">
        <v>4421</v>
      </c>
      <c r="D39" s="6" t="s">
        <v>7261</v>
      </c>
      <c r="E39" s="6" t="s">
        <v>90</v>
      </c>
      <c r="F39" s="6" t="s">
        <v>7262</v>
      </c>
      <c r="G39" s="6" t="s">
        <v>7263</v>
      </c>
      <c r="H39" s="6" t="s">
        <v>7069</v>
      </c>
      <c r="I39" s="46">
        <v>45182</v>
      </c>
      <c r="J39" s="46">
        <v>45187</v>
      </c>
      <c r="K39">
        <v>796343</v>
      </c>
      <c r="L39" s="6" t="s">
        <v>7264</v>
      </c>
      <c r="M39" s="6" t="s">
        <v>7265</v>
      </c>
      <c r="N39" s="6" t="s">
        <v>4650</v>
      </c>
      <c r="O39" s="6" t="s">
        <v>4585</v>
      </c>
    </row>
    <row r="40" spans="1:15" x14ac:dyDescent="0.25">
      <c r="A40" s="6" t="s">
        <v>97</v>
      </c>
      <c r="B40" s="6" t="s">
        <v>4453</v>
      </c>
      <c r="C40" s="6" t="s">
        <v>4442</v>
      </c>
      <c r="D40" s="6" t="s">
        <v>7266</v>
      </c>
      <c r="E40" s="6" t="s">
        <v>90</v>
      </c>
      <c r="F40" s="6" t="s">
        <v>7267</v>
      </c>
      <c r="G40" s="6" t="s">
        <v>7268</v>
      </c>
      <c r="H40" s="6" t="s">
        <v>7269</v>
      </c>
      <c r="I40" s="46">
        <v>45138</v>
      </c>
      <c r="J40" s="46">
        <v>45142</v>
      </c>
      <c r="K40">
        <v>917251</v>
      </c>
      <c r="L40" s="6" t="s">
        <v>7270</v>
      </c>
      <c r="M40" s="6" t="s">
        <v>7271</v>
      </c>
      <c r="N40" s="6" t="s">
        <v>5576</v>
      </c>
      <c r="O40" s="6" t="s">
        <v>4585</v>
      </c>
    </row>
    <row r="41" spans="1:15" x14ac:dyDescent="0.25">
      <c r="A41" s="6" t="s">
        <v>3287</v>
      </c>
      <c r="B41" s="6" t="s">
        <v>4454</v>
      </c>
      <c r="C41" s="6" t="s">
        <v>4428</v>
      </c>
      <c r="D41" s="6" t="s">
        <v>7272</v>
      </c>
      <c r="E41" s="6" t="s">
        <v>90</v>
      </c>
      <c r="F41" s="6" t="s">
        <v>7273</v>
      </c>
      <c r="G41" s="6" t="s">
        <v>7274</v>
      </c>
      <c r="H41" s="6" t="s">
        <v>90</v>
      </c>
      <c r="I41" s="46"/>
      <c r="J41" s="46"/>
      <c r="L41" s="6" t="s">
        <v>7275</v>
      </c>
      <c r="M41" s="6" t="s">
        <v>7276</v>
      </c>
      <c r="N41" s="6" t="s">
        <v>5577</v>
      </c>
      <c r="O41" s="6" t="s">
        <v>4585</v>
      </c>
    </row>
    <row r="42" spans="1:15" x14ac:dyDescent="0.25">
      <c r="A42" s="6" t="s">
        <v>100</v>
      </c>
      <c r="B42" s="6" t="s">
        <v>4455</v>
      </c>
      <c r="C42" s="6" t="s">
        <v>4421</v>
      </c>
      <c r="D42" s="6" t="s">
        <v>7277</v>
      </c>
      <c r="E42" s="6" t="s">
        <v>90</v>
      </c>
      <c r="F42" s="6" t="s">
        <v>7278</v>
      </c>
      <c r="G42" s="6" t="s">
        <v>7279</v>
      </c>
      <c r="H42" s="6" t="s">
        <v>1891</v>
      </c>
      <c r="I42" s="46">
        <v>45153</v>
      </c>
      <c r="J42" s="46">
        <v>45159</v>
      </c>
      <c r="K42">
        <v>6281</v>
      </c>
      <c r="L42" s="6" t="s">
        <v>7280</v>
      </c>
      <c r="M42" s="6" t="s">
        <v>7281</v>
      </c>
      <c r="N42" s="6" t="s">
        <v>4705</v>
      </c>
      <c r="O42" s="6" t="s">
        <v>4585</v>
      </c>
    </row>
    <row r="43" spans="1:15" x14ac:dyDescent="0.25">
      <c r="A43" s="6" t="s">
        <v>103</v>
      </c>
      <c r="B43" s="6" t="s">
        <v>4456</v>
      </c>
      <c r="C43" s="6" t="s">
        <v>4437</v>
      </c>
      <c r="D43" s="6" t="s">
        <v>7282</v>
      </c>
      <c r="E43" s="6" t="s">
        <v>7283</v>
      </c>
      <c r="F43" s="6" t="s">
        <v>7284</v>
      </c>
      <c r="G43" s="6" t="s">
        <v>7285</v>
      </c>
      <c r="H43" s="6" t="s">
        <v>7124</v>
      </c>
      <c r="I43" s="46">
        <v>45131</v>
      </c>
      <c r="J43" s="46">
        <v>45135</v>
      </c>
      <c r="K43">
        <v>7084</v>
      </c>
      <c r="L43" s="6" t="s">
        <v>7286</v>
      </c>
      <c r="M43" s="6" t="s">
        <v>7287</v>
      </c>
      <c r="N43" s="6" t="s">
        <v>4691</v>
      </c>
      <c r="O43" s="6" t="s">
        <v>4586</v>
      </c>
    </row>
    <row r="44" spans="1:15" x14ac:dyDescent="0.25">
      <c r="A44" s="6" t="s">
        <v>106</v>
      </c>
      <c r="B44" s="6" t="s">
        <v>4457</v>
      </c>
      <c r="C44" s="6" t="s">
        <v>4428</v>
      </c>
      <c r="D44" s="6" t="s">
        <v>7288</v>
      </c>
      <c r="E44" s="6" t="s">
        <v>7289</v>
      </c>
      <c r="F44" s="6" t="s">
        <v>7245</v>
      </c>
      <c r="G44" s="6" t="s">
        <v>7290</v>
      </c>
      <c r="H44" s="6" t="s">
        <v>90</v>
      </c>
      <c r="I44" s="46">
        <v>45139</v>
      </c>
      <c r="J44" s="46">
        <v>45142</v>
      </c>
      <c r="K44">
        <v>1670541</v>
      </c>
      <c r="L44" s="6" t="s">
        <v>7291</v>
      </c>
      <c r="M44" s="6" t="s">
        <v>7292</v>
      </c>
      <c r="N44" s="6" t="s">
        <v>5328</v>
      </c>
      <c r="O44" s="6" t="s">
        <v>4585</v>
      </c>
    </row>
    <row r="45" spans="1:15" x14ac:dyDescent="0.25">
      <c r="A45" s="6" t="s">
        <v>110</v>
      </c>
      <c r="B45" s="6" t="s">
        <v>4458</v>
      </c>
      <c r="C45" s="6" t="s">
        <v>4425</v>
      </c>
      <c r="D45" s="6" t="s">
        <v>7293</v>
      </c>
      <c r="E45" s="6" t="s">
        <v>90</v>
      </c>
      <c r="F45" s="6" t="s">
        <v>7294</v>
      </c>
      <c r="G45" s="6" t="s">
        <v>7295</v>
      </c>
      <c r="H45" s="6" t="s">
        <v>7296</v>
      </c>
      <c r="I45" s="46">
        <v>45133</v>
      </c>
      <c r="J45" s="46"/>
      <c r="K45">
        <v>8670</v>
      </c>
      <c r="L45" s="6" t="s">
        <v>7297</v>
      </c>
      <c r="M45" s="6" t="s">
        <v>7298</v>
      </c>
      <c r="N45" s="6" t="s">
        <v>5374</v>
      </c>
      <c r="O45" s="6" t="s">
        <v>4585</v>
      </c>
    </row>
    <row r="46" spans="1:15" x14ac:dyDescent="0.25">
      <c r="A46" s="6" t="s">
        <v>3288</v>
      </c>
      <c r="B46" s="6" t="s">
        <v>4448</v>
      </c>
      <c r="C46" s="6" t="s">
        <v>4437</v>
      </c>
      <c r="D46" s="6" t="s">
        <v>7299</v>
      </c>
      <c r="E46" s="6" t="s">
        <v>90</v>
      </c>
      <c r="F46" s="6" t="s">
        <v>7300</v>
      </c>
      <c r="G46" s="6" t="s">
        <v>7301</v>
      </c>
      <c r="H46" s="6" t="s">
        <v>90</v>
      </c>
      <c r="I46" s="46"/>
      <c r="J46" s="46"/>
      <c r="L46" s="6" t="s">
        <v>7302</v>
      </c>
      <c r="M46" s="6" t="s">
        <v>90</v>
      </c>
      <c r="N46" s="6" t="s">
        <v>5494</v>
      </c>
      <c r="O46" s="6" t="s">
        <v>4586</v>
      </c>
    </row>
    <row r="47" spans="1:15" x14ac:dyDescent="0.25">
      <c r="A47" s="6" t="s">
        <v>3289</v>
      </c>
      <c r="B47" s="6" t="s">
        <v>4459</v>
      </c>
      <c r="C47" s="6" t="s">
        <v>4425</v>
      </c>
      <c r="D47" s="6" t="s">
        <v>7303</v>
      </c>
      <c r="E47" s="6" t="s">
        <v>90</v>
      </c>
      <c r="F47" s="6" t="s">
        <v>7304</v>
      </c>
      <c r="G47" s="6" t="s">
        <v>7305</v>
      </c>
      <c r="H47" s="6" t="s">
        <v>90</v>
      </c>
      <c r="I47" s="46"/>
      <c r="J47" s="46"/>
      <c r="K47">
        <v>1436467</v>
      </c>
      <c r="L47" s="6" t="s">
        <v>7306</v>
      </c>
      <c r="M47" s="6" t="s">
        <v>7307</v>
      </c>
      <c r="N47" s="6" t="s">
        <v>4904</v>
      </c>
      <c r="O47" s="6" t="s">
        <v>4585</v>
      </c>
    </row>
    <row r="48" spans="1:15" x14ac:dyDescent="0.25">
      <c r="A48" s="6" t="s">
        <v>113</v>
      </c>
      <c r="B48" s="6" t="s">
        <v>4460</v>
      </c>
      <c r="C48" s="6" t="s">
        <v>4421</v>
      </c>
      <c r="D48" s="6" t="s">
        <v>7308</v>
      </c>
      <c r="E48" s="6" t="s">
        <v>7187</v>
      </c>
      <c r="F48" s="6" t="s">
        <v>7172</v>
      </c>
      <c r="G48" s="6" t="s">
        <v>7309</v>
      </c>
      <c r="H48" s="6" t="s">
        <v>7069</v>
      </c>
      <c r="I48" s="46">
        <v>45160</v>
      </c>
      <c r="J48" s="46">
        <v>45166</v>
      </c>
      <c r="K48">
        <v>769397</v>
      </c>
      <c r="L48" s="6" t="s">
        <v>7310</v>
      </c>
      <c r="M48" s="6" t="s">
        <v>7311</v>
      </c>
      <c r="N48" s="6" t="s">
        <v>5578</v>
      </c>
      <c r="O48" s="6" t="s">
        <v>4585</v>
      </c>
    </row>
    <row r="49" spans="1:15" x14ac:dyDescent="0.25">
      <c r="A49" s="6" t="s">
        <v>114</v>
      </c>
      <c r="B49" s="6" t="s">
        <v>4461</v>
      </c>
      <c r="C49" s="6" t="s">
        <v>4425</v>
      </c>
      <c r="D49" s="6" t="s">
        <v>7312</v>
      </c>
      <c r="E49" s="6" t="s">
        <v>90</v>
      </c>
      <c r="F49" s="6" t="s">
        <v>7313</v>
      </c>
      <c r="G49" s="6" t="s">
        <v>7314</v>
      </c>
      <c r="H49" s="6" t="s">
        <v>3671</v>
      </c>
      <c r="I49" s="46">
        <v>45140</v>
      </c>
      <c r="J49" s="46">
        <v>45145</v>
      </c>
      <c r="K49">
        <v>1703056</v>
      </c>
      <c r="L49" s="6" t="s">
        <v>7315</v>
      </c>
      <c r="M49" s="6" t="s">
        <v>7316</v>
      </c>
      <c r="N49" s="6" t="s">
        <v>4789</v>
      </c>
      <c r="O49" s="6" t="s">
        <v>4585</v>
      </c>
    </row>
    <row r="50" spans="1:15" x14ac:dyDescent="0.25">
      <c r="A50" s="6" t="s">
        <v>6862</v>
      </c>
      <c r="B50" s="6" t="s">
        <v>4430</v>
      </c>
      <c r="C50" s="6" t="s">
        <v>4423</v>
      </c>
      <c r="D50" s="6" t="s">
        <v>7317</v>
      </c>
      <c r="E50" s="6" t="s">
        <v>7318</v>
      </c>
      <c r="F50" s="6" t="s">
        <v>7319</v>
      </c>
      <c r="G50" s="6" t="s">
        <v>7320</v>
      </c>
      <c r="H50" s="6" t="s">
        <v>7321</v>
      </c>
      <c r="I50" s="46">
        <v>45106</v>
      </c>
      <c r="J50" s="46">
        <v>45112</v>
      </c>
      <c r="K50">
        <v>2230</v>
      </c>
      <c r="L50" s="6" t="s">
        <v>7322</v>
      </c>
      <c r="M50" s="6" t="s">
        <v>7323</v>
      </c>
      <c r="N50" s="6" t="s">
        <v>7324</v>
      </c>
      <c r="O50" s="6" t="s">
        <v>4585</v>
      </c>
    </row>
    <row r="51" spans="1:15" x14ac:dyDescent="0.25">
      <c r="A51" s="6" t="s">
        <v>3290</v>
      </c>
      <c r="B51" s="6" t="s">
        <v>4449</v>
      </c>
      <c r="C51" s="6" t="s">
        <v>4421</v>
      </c>
      <c r="D51" s="6" t="s">
        <v>7325</v>
      </c>
      <c r="E51" s="6" t="s">
        <v>90</v>
      </c>
      <c r="F51" s="6" t="s">
        <v>7326</v>
      </c>
      <c r="G51" s="6" t="s">
        <v>7327</v>
      </c>
      <c r="H51" s="6" t="s">
        <v>90</v>
      </c>
      <c r="I51" s="46"/>
      <c r="J51" s="46"/>
      <c r="L51" s="6" t="s">
        <v>7328</v>
      </c>
      <c r="M51" s="6" t="s">
        <v>7329</v>
      </c>
      <c r="N51" s="6" t="s">
        <v>5579</v>
      </c>
      <c r="O51" s="6" t="s">
        <v>4585</v>
      </c>
    </row>
    <row r="52" spans="1:15" x14ac:dyDescent="0.25">
      <c r="A52" s="6" t="s">
        <v>117</v>
      </c>
      <c r="B52" s="6" t="s">
        <v>4462</v>
      </c>
      <c r="C52" s="6" t="s">
        <v>118</v>
      </c>
      <c r="D52" s="6" t="s">
        <v>7330</v>
      </c>
      <c r="E52" s="6" t="s">
        <v>90</v>
      </c>
      <c r="F52" s="6" t="s">
        <v>7331</v>
      </c>
      <c r="G52" s="6" t="s">
        <v>7332</v>
      </c>
      <c r="H52" s="6" t="s">
        <v>1988</v>
      </c>
      <c r="I52" s="46">
        <v>45140</v>
      </c>
      <c r="J52" s="46">
        <v>45145</v>
      </c>
      <c r="K52">
        <v>1002910</v>
      </c>
      <c r="L52" s="6" t="s">
        <v>7333</v>
      </c>
      <c r="M52" s="6" t="s">
        <v>7334</v>
      </c>
      <c r="N52" s="6" t="s">
        <v>5580</v>
      </c>
      <c r="O52" s="6" t="s">
        <v>4586</v>
      </c>
    </row>
    <row r="53" spans="1:15" x14ac:dyDescent="0.25">
      <c r="A53" s="6" t="s">
        <v>121</v>
      </c>
      <c r="B53" s="6" t="s">
        <v>4446</v>
      </c>
      <c r="C53" s="6" t="s">
        <v>4423</v>
      </c>
      <c r="D53" s="6" t="s">
        <v>7335</v>
      </c>
      <c r="E53" s="6" t="s">
        <v>90</v>
      </c>
      <c r="F53" s="6" t="s">
        <v>7336</v>
      </c>
      <c r="G53" s="6" t="s">
        <v>7337</v>
      </c>
      <c r="H53" s="6" t="s">
        <v>90</v>
      </c>
      <c r="I53" s="46"/>
      <c r="J53" s="46"/>
      <c r="K53">
        <v>769218</v>
      </c>
      <c r="L53" s="6" t="s">
        <v>7338</v>
      </c>
      <c r="M53" s="6" t="s">
        <v>7339</v>
      </c>
      <c r="N53" s="6" t="s">
        <v>5106</v>
      </c>
      <c r="O53" s="6" t="s">
        <v>4585</v>
      </c>
    </row>
    <row r="54" spans="1:15" x14ac:dyDescent="0.25">
      <c r="A54" s="6" t="s">
        <v>123</v>
      </c>
      <c r="B54" s="6" t="s">
        <v>4431</v>
      </c>
      <c r="C54" s="6" t="s">
        <v>4425</v>
      </c>
      <c r="D54" s="6" t="s">
        <v>7340</v>
      </c>
      <c r="E54" s="6" t="s">
        <v>7341</v>
      </c>
      <c r="F54" s="6" t="s">
        <v>7342</v>
      </c>
      <c r="G54" s="6" t="s">
        <v>7343</v>
      </c>
      <c r="H54" s="6" t="s">
        <v>7344</v>
      </c>
      <c r="I54" s="46">
        <v>45139</v>
      </c>
      <c r="J54" s="46">
        <v>45145</v>
      </c>
      <c r="K54">
        <v>927003</v>
      </c>
      <c r="L54" s="6" t="s">
        <v>7345</v>
      </c>
      <c r="M54" s="6" t="s">
        <v>7346</v>
      </c>
      <c r="N54" s="6" t="s">
        <v>5581</v>
      </c>
      <c r="O54" s="6" t="s">
        <v>4587</v>
      </c>
    </row>
    <row r="55" spans="1:15" x14ac:dyDescent="0.25">
      <c r="A55" s="6" t="s">
        <v>126</v>
      </c>
      <c r="B55" s="6" t="s">
        <v>4422</v>
      </c>
      <c r="C55" s="6" t="s">
        <v>4423</v>
      </c>
      <c r="D55" s="6" t="s">
        <v>7347</v>
      </c>
      <c r="E55" s="6" t="s">
        <v>90</v>
      </c>
      <c r="F55" s="6" t="s">
        <v>7348</v>
      </c>
      <c r="G55" s="6" t="s">
        <v>7349</v>
      </c>
      <c r="H55" s="6" t="s">
        <v>7350</v>
      </c>
      <c r="I55" s="46">
        <v>45145</v>
      </c>
      <c r="J55" s="46">
        <v>45149</v>
      </c>
      <c r="K55">
        <v>1039828</v>
      </c>
      <c r="L55" s="6" t="s">
        <v>7351</v>
      </c>
      <c r="M55" s="6" t="s">
        <v>7352</v>
      </c>
      <c r="N55" s="6" t="s">
        <v>5582</v>
      </c>
      <c r="O55" s="6" t="s">
        <v>4587</v>
      </c>
    </row>
    <row r="56" spans="1:15" x14ac:dyDescent="0.25">
      <c r="A56" s="6" t="s">
        <v>129</v>
      </c>
      <c r="B56" s="6" t="s">
        <v>4463</v>
      </c>
      <c r="C56" s="6" t="s">
        <v>130</v>
      </c>
      <c r="D56" s="6" t="s">
        <v>7353</v>
      </c>
      <c r="E56" s="6" t="s">
        <v>7187</v>
      </c>
      <c r="F56" s="6" t="s">
        <v>7354</v>
      </c>
      <c r="G56" s="6" t="s">
        <v>7355</v>
      </c>
      <c r="H56" s="6" t="s">
        <v>2232</v>
      </c>
      <c r="I56" s="46">
        <v>45133</v>
      </c>
      <c r="J56" s="46"/>
      <c r="K56">
        <v>2809</v>
      </c>
      <c r="L56" s="6" t="s">
        <v>7356</v>
      </c>
      <c r="M56" s="6" t="s">
        <v>7357</v>
      </c>
      <c r="N56" s="6" t="s">
        <v>5583</v>
      </c>
      <c r="O56" s="6" t="s">
        <v>4585</v>
      </c>
    </row>
    <row r="57" spans="1:15" x14ac:dyDescent="0.25">
      <c r="A57" s="6" t="s">
        <v>3292</v>
      </c>
      <c r="B57" s="6" t="s">
        <v>4464</v>
      </c>
      <c r="C57" s="6" t="s">
        <v>4428</v>
      </c>
      <c r="D57" s="6" t="s">
        <v>7358</v>
      </c>
      <c r="E57" s="6" t="s">
        <v>90</v>
      </c>
      <c r="F57" s="6" t="s">
        <v>7074</v>
      </c>
      <c r="G57" s="6" t="s">
        <v>7359</v>
      </c>
      <c r="H57" s="6" t="s">
        <v>7076</v>
      </c>
      <c r="I57" s="46">
        <v>45174</v>
      </c>
      <c r="J57" s="46">
        <v>45180</v>
      </c>
      <c r="K57">
        <v>919012</v>
      </c>
      <c r="L57" s="6" t="s">
        <v>7360</v>
      </c>
      <c r="M57" s="6" t="s">
        <v>7361</v>
      </c>
      <c r="N57" s="6" t="s">
        <v>5584</v>
      </c>
      <c r="O57" s="6" t="s">
        <v>4585</v>
      </c>
    </row>
    <row r="58" spans="1:15" x14ac:dyDescent="0.25">
      <c r="A58" s="6" t="s">
        <v>133</v>
      </c>
      <c r="B58" s="6" t="s">
        <v>4462</v>
      </c>
      <c r="C58" s="6" t="s">
        <v>118</v>
      </c>
      <c r="D58" s="6" t="s">
        <v>7362</v>
      </c>
      <c r="E58" s="6" t="s">
        <v>90</v>
      </c>
      <c r="F58" s="6" t="s">
        <v>7363</v>
      </c>
      <c r="G58" s="6" t="s">
        <v>7364</v>
      </c>
      <c r="H58" s="6" t="s">
        <v>7365</v>
      </c>
      <c r="I58" s="46">
        <v>45132</v>
      </c>
      <c r="J58" s="46">
        <v>45138</v>
      </c>
      <c r="K58">
        <v>4904</v>
      </c>
      <c r="L58" s="6" t="s">
        <v>7366</v>
      </c>
      <c r="M58" s="6" t="s">
        <v>7367</v>
      </c>
      <c r="N58" s="6" t="s">
        <v>5375</v>
      </c>
      <c r="O58" s="6" t="s">
        <v>4586</v>
      </c>
    </row>
    <row r="59" spans="1:15" x14ac:dyDescent="0.25">
      <c r="A59" s="6" t="s">
        <v>135</v>
      </c>
      <c r="B59" s="6" t="s">
        <v>4465</v>
      </c>
      <c r="C59" s="6" t="s">
        <v>4425</v>
      </c>
      <c r="D59" s="6" t="s">
        <v>7368</v>
      </c>
      <c r="E59" s="6" t="s">
        <v>7369</v>
      </c>
      <c r="F59" s="6" t="s">
        <v>7245</v>
      </c>
      <c r="G59" s="6" t="s">
        <v>7370</v>
      </c>
      <c r="H59" s="6" t="s">
        <v>90</v>
      </c>
      <c r="I59" s="46">
        <v>45148</v>
      </c>
      <c r="J59" s="46">
        <v>45155</v>
      </c>
      <c r="K59">
        <v>1378789</v>
      </c>
      <c r="L59" s="6" t="s">
        <v>7371</v>
      </c>
      <c r="M59" s="6" t="s">
        <v>7372</v>
      </c>
      <c r="N59" s="6" t="s">
        <v>5521</v>
      </c>
      <c r="O59" s="6" t="s">
        <v>4585</v>
      </c>
    </row>
    <row r="60" spans="1:15" x14ac:dyDescent="0.25">
      <c r="A60" s="6" t="s">
        <v>137</v>
      </c>
      <c r="B60" s="6" t="s">
        <v>4466</v>
      </c>
      <c r="C60" s="6" t="s">
        <v>118</v>
      </c>
      <c r="D60" s="6" t="s">
        <v>7373</v>
      </c>
      <c r="E60" s="6" t="s">
        <v>7374</v>
      </c>
      <c r="F60" s="6" t="s">
        <v>7375</v>
      </c>
      <c r="G60" s="6" t="s">
        <v>7376</v>
      </c>
      <c r="H60" s="6" t="s">
        <v>7377</v>
      </c>
      <c r="I60" s="46">
        <v>45140</v>
      </c>
      <c r="J60" s="46">
        <v>45145</v>
      </c>
      <c r="K60">
        <v>874761</v>
      </c>
      <c r="L60" s="6" t="s">
        <v>7378</v>
      </c>
      <c r="M60" s="6" t="s">
        <v>7379</v>
      </c>
      <c r="N60" s="6" t="s">
        <v>5235</v>
      </c>
      <c r="O60" s="6" t="s">
        <v>4586</v>
      </c>
    </row>
    <row r="61" spans="1:15" x14ac:dyDescent="0.25">
      <c r="A61" s="6" t="s">
        <v>3293</v>
      </c>
      <c r="B61" s="6" t="s">
        <v>4467</v>
      </c>
      <c r="C61" s="6" t="s">
        <v>4468</v>
      </c>
      <c r="D61" s="6" t="s">
        <v>7380</v>
      </c>
      <c r="E61" s="6" t="s">
        <v>7381</v>
      </c>
      <c r="F61" s="6" t="s">
        <v>7382</v>
      </c>
      <c r="G61" s="6" t="s">
        <v>7383</v>
      </c>
      <c r="H61" s="6" t="s">
        <v>36</v>
      </c>
      <c r="I61" s="46">
        <v>45140</v>
      </c>
      <c r="J61" s="46"/>
      <c r="L61" s="6" t="s">
        <v>90</v>
      </c>
      <c r="M61" s="6" t="s">
        <v>90</v>
      </c>
      <c r="N61" s="6" t="s">
        <v>5585</v>
      </c>
      <c r="O61" s="6" t="s">
        <v>4585</v>
      </c>
    </row>
    <row r="62" spans="1:15" x14ac:dyDescent="0.25">
      <c r="A62" s="6" t="s">
        <v>139</v>
      </c>
      <c r="B62" s="6" t="s">
        <v>4469</v>
      </c>
      <c r="C62" s="6" t="s">
        <v>4423</v>
      </c>
      <c r="D62" s="6" t="s">
        <v>7384</v>
      </c>
      <c r="E62" s="6" t="s">
        <v>90</v>
      </c>
      <c r="F62" s="6" t="s">
        <v>7385</v>
      </c>
      <c r="G62" s="6" t="s">
        <v>7386</v>
      </c>
      <c r="H62" s="6" t="s">
        <v>7365</v>
      </c>
      <c r="I62" s="46">
        <v>45139</v>
      </c>
      <c r="J62" s="46">
        <v>45145</v>
      </c>
      <c r="K62">
        <v>1042046</v>
      </c>
      <c r="L62" s="6" t="s">
        <v>7387</v>
      </c>
      <c r="M62" s="6" t="s">
        <v>7388</v>
      </c>
      <c r="N62" s="6" t="s">
        <v>5586</v>
      </c>
      <c r="O62" s="6" t="s">
        <v>4585</v>
      </c>
    </row>
    <row r="63" spans="1:15" x14ac:dyDescent="0.25">
      <c r="A63" s="6" t="s">
        <v>141</v>
      </c>
      <c r="B63" s="6" t="s">
        <v>4422</v>
      </c>
      <c r="C63" s="6" t="s">
        <v>4423</v>
      </c>
      <c r="D63" s="6" t="s">
        <v>7389</v>
      </c>
      <c r="E63" s="6" t="s">
        <v>90</v>
      </c>
      <c r="F63" s="6" t="s">
        <v>7363</v>
      </c>
      <c r="G63" s="6" t="s">
        <v>7390</v>
      </c>
      <c r="H63" s="6" t="s">
        <v>7136</v>
      </c>
      <c r="I63" s="46">
        <v>45139</v>
      </c>
      <c r="J63" s="46"/>
      <c r="K63">
        <v>4977</v>
      </c>
      <c r="L63" s="6" t="s">
        <v>7391</v>
      </c>
      <c r="M63" s="6" t="s">
        <v>7392</v>
      </c>
      <c r="N63" s="6" t="s">
        <v>5515</v>
      </c>
      <c r="O63" s="6" t="s">
        <v>4587</v>
      </c>
    </row>
    <row r="64" spans="1:15" x14ac:dyDescent="0.25">
      <c r="A64" s="6" t="s">
        <v>144</v>
      </c>
      <c r="B64" s="6" t="s">
        <v>4449</v>
      </c>
      <c r="C64" s="6" t="s">
        <v>4421</v>
      </c>
      <c r="D64" s="6" t="s">
        <v>7393</v>
      </c>
      <c r="E64" s="6" t="s">
        <v>90</v>
      </c>
      <c r="F64" s="6" t="s">
        <v>7172</v>
      </c>
      <c r="G64" s="6" t="s">
        <v>7394</v>
      </c>
      <c r="H64" s="6" t="s">
        <v>7069</v>
      </c>
      <c r="I64" s="46">
        <v>45161</v>
      </c>
      <c r="J64" s="46">
        <v>45166</v>
      </c>
      <c r="K64">
        <v>1820953</v>
      </c>
      <c r="L64" s="6" t="s">
        <v>7395</v>
      </c>
      <c r="M64" s="6" t="s">
        <v>7396</v>
      </c>
      <c r="N64" s="6" t="s">
        <v>5587</v>
      </c>
      <c r="O64" s="6" t="s">
        <v>4585</v>
      </c>
    </row>
    <row r="65" spans="1:15" x14ac:dyDescent="0.25">
      <c r="A65" s="6" t="s">
        <v>146</v>
      </c>
      <c r="B65" s="6" t="s">
        <v>4470</v>
      </c>
      <c r="C65" s="6" t="s">
        <v>4425</v>
      </c>
      <c r="D65" s="6" t="s">
        <v>7397</v>
      </c>
      <c r="E65" s="6" t="s">
        <v>90</v>
      </c>
      <c r="F65" s="6" t="s">
        <v>7160</v>
      </c>
      <c r="G65" s="6" t="s">
        <v>7398</v>
      </c>
      <c r="H65" s="6" t="s">
        <v>7136</v>
      </c>
      <c r="I65" s="46">
        <v>45133</v>
      </c>
      <c r="J65" s="46">
        <v>45138</v>
      </c>
      <c r="K65">
        <v>880266</v>
      </c>
      <c r="L65" s="6" t="s">
        <v>7399</v>
      </c>
      <c r="M65" s="6" t="s">
        <v>7400</v>
      </c>
      <c r="N65" s="6" t="s">
        <v>4887</v>
      </c>
      <c r="O65" s="6" t="s">
        <v>4585</v>
      </c>
    </row>
    <row r="66" spans="1:15" x14ac:dyDescent="0.25">
      <c r="A66" s="6" t="s">
        <v>3294</v>
      </c>
      <c r="B66" s="6" t="s">
        <v>4446</v>
      </c>
      <c r="C66" s="6" t="s">
        <v>4423</v>
      </c>
      <c r="D66" s="6" t="s">
        <v>7401</v>
      </c>
      <c r="E66" s="6" t="s">
        <v>7402</v>
      </c>
      <c r="F66" s="6" t="s">
        <v>7403</v>
      </c>
      <c r="G66" s="6" t="s">
        <v>7404</v>
      </c>
      <c r="H66" s="6" t="s">
        <v>90</v>
      </c>
      <c r="I66" s="46"/>
      <c r="J66" s="46"/>
      <c r="L66" s="6" t="s">
        <v>7405</v>
      </c>
      <c r="M66" s="6" t="s">
        <v>90</v>
      </c>
      <c r="N66" s="6" t="s">
        <v>5588</v>
      </c>
      <c r="O66" s="6" t="s">
        <v>4585</v>
      </c>
    </row>
    <row r="67" spans="1:15" x14ac:dyDescent="0.25">
      <c r="A67" s="6" t="s">
        <v>148</v>
      </c>
      <c r="B67" s="6" t="s">
        <v>90</v>
      </c>
      <c r="C67" s="6" t="s">
        <v>90</v>
      </c>
      <c r="D67" s="6" t="s">
        <v>90</v>
      </c>
      <c r="E67" s="6" t="s">
        <v>90</v>
      </c>
      <c r="F67" s="6" t="s">
        <v>90</v>
      </c>
      <c r="G67" s="6" t="s">
        <v>90</v>
      </c>
      <c r="H67" s="6" t="s">
        <v>90</v>
      </c>
      <c r="I67" s="46"/>
      <c r="J67" s="46"/>
      <c r="K67">
        <v>1100663</v>
      </c>
      <c r="L67" s="6" t="s">
        <v>7406</v>
      </c>
      <c r="M67" s="6" t="s">
        <v>7407</v>
      </c>
      <c r="N67" s="6" t="s">
        <v>90</v>
      </c>
      <c r="O67" s="6" t="s">
        <v>90</v>
      </c>
    </row>
    <row r="68" spans="1:15" x14ac:dyDescent="0.25">
      <c r="A68" s="6" t="s">
        <v>150</v>
      </c>
      <c r="B68" s="6" t="s">
        <v>4463</v>
      </c>
      <c r="C68" s="6" t="s">
        <v>130</v>
      </c>
      <c r="D68" s="6" t="s">
        <v>7408</v>
      </c>
      <c r="E68" s="6" t="s">
        <v>7409</v>
      </c>
      <c r="F68" s="6" t="s">
        <v>7354</v>
      </c>
      <c r="G68" s="6" t="s">
        <v>7410</v>
      </c>
      <c r="H68" s="6" t="s">
        <v>2232</v>
      </c>
      <c r="I68" s="46">
        <v>45132</v>
      </c>
      <c r="J68" s="46">
        <v>45138</v>
      </c>
      <c r="K68">
        <v>1178819</v>
      </c>
      <c r="L68" s="6" t="s">
        <v>7411</v>
      </c>
      <c r="M68" s="6" t="s">
        <v>7412</v>
      </c>
      <c r="N68" s="6" t="s">
        <v>5589</v>
      </c>
      <c r="O68" s="6" t="s">
        <v>4585</v>
      </c>
    </row>
    <row r="69" spans="1:15" x14ac:dyDescent="0.25">
      <c r="A69" s="6" t="s">
        <v>152</v>
      </c>
      <c r="B69" s="6" t="s">
        <v>4447</v>
      </c>
      <c r="C69" s="6" t="s">
        <v>4418</v>
      </c>
      <c r="D69" s="6" t="s">
        <v>7413</v>
      </c>
      <c r="E69" s="6" t="s">
        <v>7414</v>
      </c>
      <c r="F69" s="6" t="s">
        <v>7415</v>
      </c>
      <c r="G69" s="6" t="s">
        <v>7416</v>
      </c>
      <c r="H69" s="6" t="s">
        <v>7092</v>
      </c>
      <c r="I69" s="46">
        <v>45140</v>
      </c>
      <c r="J69" s="46">
        <v>45145</v>
      </c>
      <c r="K69">
        <v>1831097</v>
      </c>
      <c r="L69" s="6" t="s">
        <v>7417</v>
      </c>
      <c r="M69" s="6" t="s">
        <v>7418</v>
      </c>
      <c r="N69" s="6" t="s">
        <v>5530</v>
      </c>
      <c r="O69" s="6" t="s">
        <v>4586</v>
      </c>
    </row>
    <row r="70" spans="1:15" x14ac:dyDescent="0.25">
      <c r="A70" s="6" t="s">
        <v>155</v>
      </c>
      <c r="B70" s="6" t="s">
        <v>4441</v>
      </c>
      <c r="C70" s="6" t="s">
        <v>4442</v>
      </c>
      <c r="D70" s="6" t="s">
        <v>7419</v>
      </c>
      <c r="E70" s="6" t="s">
        <v>7420</v>
      </c>
      <c r="F70" s="6" t="s">
        <v>7421</v>
      </c>
      <c r="G70" s="6" t="s">
        <v>7422</v>
      </c>
      <c r="H70" s="6" t="s">
        <v>7321</v>
      </c>
      <c r="I70" s="46">
        <v>45131</v>
      </c>
      <c r="J70" s="46">
        <v>45135</v>
      </c>
      <c r="K70">
        <v>1423689</v>
      </c>
      <c r="L70" s="6" t="s">
        <v>7423</v>
      </c>
      <c r="M70" s="6" t="s">
        <v>7424</v>
      </c>
      <c r="N70" s="6" t="s">
        <v>5590</v>
      </c>
      <c r="O70" s="6" t="s">
        <v>4585</v>
      </c>
    </row>
    <row r="71" spans="1:15" x14ac:dyDescent="0.25">
      <c r="A71" s="6" t="s">
        <v>158</v>
      </c>
      <c r="B71" s="6" t="s">
        <v>4452</v>
      </c>
      <c r="C71" s="6" t="s">
        <v>4423</v>
      </c>
      <c r="D71" s="6" t="s">
        <v>7425</v>
      </c>
      <c r="E71" s="6" t="s">
        <v>90</v>
      </c>
      <c r="F71" s="6" t="s">
        <v>7426</v>
      </c>
      <c r="G71" s="6" t="s">
        <v>7213</v>
      </c>
      <c r="H71" s="6" t="s">
        <v>90</v>
      </c>
      <c r="I71" s="46">
        <v>45139</v>
      </c>
      <c r="J71" s="46">
        <v>45145</v>
      </c>
      <c r="K71">
        <v>1273813</v>
      </c>
      <c r="L71" s="6" t="s">
        <v>7427</v>
      </c>
      <c r="M71" s="6" t="s">
        <v>7428</v>
      </c>
      <c r="N71" s="6" t="s">
        <v>5591</v>
      </c>
      <c r="O71" s="6" t="s">
        <v>4585</v>
      </c>
    </row>
    <row r="72" spans="1:15" x14ac:dyDescent="0.25">
      <c r="A72" s="6" t="s">
        <v>160</v>
      </c>
      <c r="B72" s="6" t="s">
        <v>4462</v>
      </c>
      <c r="C72" s="6" t="s">
        <v>118</v>
      </c>
      <c r="D72" s="6" t="s">
        <v>7429</v>
      </c>
      <c r="E72" s="6" t="s">
        <v>90</v>
      </c>
      <c r="F72" s="6" t="s">
        <v>2244</v>
      </c>
      <c r="G72" s="6" t="s">
        <v>7430</v>
      </c>
      <c r="H72" s="6" t="s">
        <v>7431</v>
      </c>
      <c r="I72" s="46">
        <v>45132</v>
      </c>
      <c r="J72" s="46"/>
      <c r="K72">
        <v>1634997</v>
      </c>
      <c r="L72" s="6" t="s">
        <v>7432</v>
      </c>
      <c r="M72" s="6" t="s">
        <v>7433</v>
      </c>
      <c r="N72" s="6" t="s">
        <v>5133</v>
      </c>
      <c r="O72" s="6" t="s">
        <v>4586</v>
      </c>
    </row>
    <row r="73" spans="1:15" x14ac:dyDescent="0.25">
      <c r="A73" s="6" t="s">
        <v>3296</v>
      </c>
      <c r="B73" s="6" t="s">
        <v>4471</v>
      </c>
      <c r="C73" s="6" t="s">
        <v>4418</v>
      </c>
      <c r="D73" s="6" t="s">
        <v>7434</v>
      </c>
      <c r="E73" s="6" t="s">
        <v>7159</v>
      </c>
      <c r="F73" s="6" t="s">
        <v>7435</v>
      </c>
      <c r="G73" s="6" t="s">
        <v>7436</v>
      </c>
      <c r="H73" s="6" t="s">
        <v>7437</v>
      </c>
      <c r="I73" s="46">
        <v>45145</v>
      </c>
      <c r="J73" s="46">
        <v>45149</v>
      </c>
      <c r="K73">
        <v>1749704</v>
      </c>
      <c r="L73" s="6" t="s">
        <v>7438</v>
      </c>
      <c r="M73" s="6" t="s">
        <v>7439</v>
      </c>
      <c r="N73" s="6" t="s">
        <v>5203</v>
      </c>
      <c r="O73" s="6" t="s">
        <v>4586</v>
      </c>
    </row>
    <row r="74" spans="1:15" x14ac:dyDescent="0.25">
      <c r="A74" s="6" t="s">
        <v>3297</v>
      </c>
      <c r="B74" s="6" t="s">
        <v>4472</v>
      </c>
      <c r="C74" s="6" t="s">
        <v>130</v>
      </c>
      <c r="D74" s="6" t="s">
        <v>7440</v>
      </c>
      <c r="E74" s="6" t="s">
        <v>90</v>
      </c>
      <c r="F74" s="6" t="s">
        <v>7441</v>
      </c>
      <c r="G74" s="6" t="s">
        <v>7442</v>
      </c>
      <c r="H74" s="6" t="s">
        <v>90</v>
      </c>
      <c r="I74" s="46"/>
      <c r="J74" s="46"/>
      <c r="L74" s="6" t="s">
        <v>7443</v>
      </c>
      <c r="M74" s="6" t="s">
        <v>7444</v>
      </c>
      <c r="N74" s="6" t="s">
        <v>5592</v>
      </c>
      <c r="O74" s="6" t="s">
        <v>4585</v>
      </c>
    </row>
    <row r="75" spans="1:15" x14ac:dyDescent="0.25">
      <c r="A75" s="6" t="s">
        <v>3298</v>
      </c>
      <c r="B75" s="6" t="s">
        <v>4458</v>
      </c>
      <c r="C75" s="6" t="s">
        <v>4425</v>
      </c>
      <c r="D75" s="6" t="s">
        <v>7445</v>
      </c>
      <c r="E75" s="6" t="s">
        <v>90</v>
      </c>
      <c r="F75" s="6" t="s">
        <v>7119</v>
      </c>
      <c r="G75" s="6" t="s">
        <v>7446</v>
      </c>
      <c r="H75" s="6" t="s">
        <v>90</v>
      </c>
      <c r="I75" s="46"/>
      <c r="J75" s="46"/>
      <c r="L75" s="6" t="s">
        <v>7447</v>
      </c>
      <c r="M75" s="6" t="s">
        <v>90</v>
      </c>
      <c r="N75" s="6" t="s">
        <v>5593</v>
      </c>
      <c r="O75" s="6" t="s">
        <v>4585</v>
      </c>
    </row>
    <row r="76" spans="1:15" x14ac:dyDescent="0.25">
      <c r="A76" s="6" t="s">
        <v>3299</v>
      </c>
      <c r="B76" s="6" t="s">
        <v>4473</v>
      </c>
      <c r="C76" s="6" t="s">
        <v>130</v>
      </c>
      <c r="D76" s="6" t="s">
        <v>7448</v>
      </c>
      <c r="E76" s="6" t="s">
        <v>7449</v>
      </c>
      <c r="F76" s="6" t="s">
        <v>7450</v>
      </c>
      <c r="G76" s="6" t="s">
        <v>7451</v>
      </c>
      <c r="H76" s="6" t="s">
        <v>90</v>
      </c>
      <c r="I76" s="46"/>
      <c r="J76" s="46"/>
      <c r="L76" s="6" t="s">
        <v>7452</v>
      </c>
      <c r="M76" s="6" t="s">
        <v>90</v>
      </c>
      <c r="N76" s="6" t="s">
        <v>5594</v>
      </c>
      <c r="O76" s="6" t="s">
        <v>4585</v>
      </c>
    </row>
    <row r="77" spans="1:15" x14ac:dyDescent="0.25">
      <c r="A77" s="6" t="s">
        <v>162</v>
      </c>
      <c r="B77" s="6" t="s">
        <v>4460</v>
      </c>
      <c r="C77" s="6" t="s">
        <v>4421</v>
      </c>
      <c r="D77" s="6" t="s">
        <v>7453</v>
      </c>
      <c r="E77" s="6" t="s">
        <v>90</v>
      </c>
      <c r="F77" s="6" t="s">
        <v>7454</v>
      </c>
      <c r="G77" s="6" t="s">
        <v>7455</v>
      </c>
      <c r="H77" s="6" t="s">
        <v>7069</v>
      </c>
      <c r="I77" s="46">
        <v>45167</v>
      </c>
      <c r="J77" s="46">
        <v>45173</v>
      </c>
      <c r="K77">
        <v>1577526</v>
      </c>
      <c r="L77" s="6" t="s">
        <v>7456</v>
      </c>
      <c r="M77" s="6" t="s">
        <v>7457</v>
      </c>
      <c r="N77" s="6" t="s">
        <v>5595</v>
      </c>
      <c r="O77" s="6" t="s">
        <v>4585</v>
      </c>
    </row>
    <row r="78" spans="1:15" x14ac:dyDescent="0.25">
      <c r="A78" s="6" t="s">
        <v>165</v>
      </c>
      <c r="B78" s="6" t="s">
        <v>4446</v>
      </c>
      <c r="C78" s="6" t="s">
        <v>4423</v>
      </c>
      <c r="D78" s="6" t="s">
        <v>7458</v>
      </c>
      <c r="E78" s="6" t="s">
        <v>90</v>
      </c>
      <c r="F78" s="6" t="s">
        <v>7166</v>
      </c>
      <c r="G78" s="6" t="s">
        <v>7459</v>
      </c>
      <c r="H78" s="6" t="s">
        <v>7168</v>
      </c>
      <c r="I78" s="46">
        <v>45145</v>
      </c>
      <c r="J78" s="46">
        <v>45149</v>
      </c>
      <c r="K78">
        <v>5272</v>
      </c>
      <c r="L78" s="6" t="s">
        <v>7460</v>
      </c>
      <c r="M78" s="6" t="s">
        <v>7461</v>
      </c>
      <c r="N78" s="6" t="s">
        <v>4653</v>
      </c>
      <c r="O78" s="6" t="s">
        <v>4585</v>
      </c>
    </row>
    <row r="79" spans="1:15" x14ac:dyDescent="0.25">
      <c r="A79" s="6" t="s">
        <v>3301</v>
      </c>
      <c r="B79" s="6" t="s">
        <v>4474</v>
      </c>
      <c r="C79" s="6" t="s">
        <v>4428</v>
      </c>
      <c r="D79" s="6" t="s">
        <v>7462</v>
      </c>
      <c r="E79" s="6" t="s">
        <v>90</v>
      </c>
      <c r="F79" s="6" t="s">
        <v>7463</v>
      </c>
      <c r="G79" s="6" t="s">
        <v>7464</v>
      </c>
      <c r="H79" s="6" t="s">
        <v>7465</v>
      </c>
      <c r="I79" s="46">
        <v>45131</v>
      </c>
      <c r="J79" s="46">
        <v>45135</v>
      </c>
      <c r="K79">
        <v>819793</v>
      </c>
      <c r="L79" s="6" t="s">
        <v>7466</v>
      </c>
      <c r="M79" s="6" t="s">
        <v>7467</v>
      </c>
      <c r="N79" s="6" t="s">
        <v>4824</v>
      </c>
      <c r="O79" s="6" t="s">
        <v>4585</v>
      </c>
    </row>
    <row r="80" spans="1:15" x14ac:dyDescent="0.25">
      <c r="A80" s="6" t="s">
        <v>3303</v>
      </c>
      <c r="B80" s="6" t="s">
        <v>4475</v>
      </c>
      <c r="C80" s="6" t="s">
        <v>130</v>
      </c>
      <c r="D80" s="6" t="s">
        <v>7468</v>
      </c>
      <c r="E80" s="6" t="s">
        <v>7469</v>
      </c>
      <c r="F80" s="6" t="s">
        <v>7470</v>
      </c>
      <c r="G80" s="6" t="s">
        <v>7471</v>
      </c>
      <c r="H80" s="6" t="s">
        <v>90</v>
      </c>
      <c r="I80" s="46"/>
      <c r="J80" s="46"/>
      <c r="L80" s="6" t="s">
        <v>7472</v>
      </c>
      <c r="M80" s="6" t="s">
        <v>90</v>
      </c>
      <c r="N80" s="6" t="s">
        <v>5021</v>
      </c>
      <c r="O80" s="6" t="s">
        <v>4585</v>
      </c>
    </row>
    <row r="81" spans="1:15" x14ac:dyDescent="0.25">
      <c r="A81" s="6" t="s">
        <v>167</v>
      </c>
      <c r="B81" s="6" t="s">
        <v>4476</v>
      </c>
      <c r="C81" s="6" t="s">
        <v>4442</v>
      </c>
      <c r="D81" s="6" t="s">
        <v>7473</v>
      </c>
      <c r="E81" s="6" t="s">
        <v>7474</v>
      </c>
      <c r="F81" s="6" t="s">
        <v>7342</v>
      </c>
      <c r="G81" s="6" t="s">
        <v>7475</v>
      </c>
      <c r="H81" s="6" t="s">
        <v>7344</v>
      </c>
      <c r="I81" s="46">
        <v>45133</v>
      </c>
      <c r="J81" s="46">
        <v>45138</v>
      </c>
      <c r="K81">
        <v>1820877</v>
      </c>
      <c r="L81" s="6" t="s">
        <v>7476</v>
      </c>
      <c r="M81" s="6" t="s">
        <v>7477</v>
      </c>
      <c r="N81" s="6" t="s">
        <v>5596</v>
      </c>
      <c r="O81" s="6" t="s">
        <v>4585</v>
      </c>
    </row>
    <row r="82" spans="1:15" x14ac:dyDescent="0.25">
      <c r="A82" s="6" t="s">
        <v>3304</v>
      </c>
      <c r="B82" s="6" t="s">
        <v>4424</v>
      </c>
      <c r="C82" s="6" t="s">
        <v>4425</v>
      </c>
      <c r="D82" s="6" t="s">
        <v>7478</v>
      </c>
      <c r="E82" s="6" t="s">
        <v>7479</v>
      </c>
      <c r="F82" s="6" t="s">
        <v>7208</v>
      </c>
      <c r="G82" s="6" t="s">
        <v>7480</v>
      </c>
      <c r="H82" s="6" t="s">
        <v>90</v>
      </c>
      <c r="I82" s="46"/>
      <c r="J82" s="46"/>
      <c r="L82" s="6" t="s">
        <v>90</v>
      </c>
      <c r="M82" s="6" t="s">
        <v>90</v>
      </c>
      <c r="N82" s="6" t="s">
        <v>5597</v>
      </c>
      <c r="O82" s="6" t="s">
        <v>4585</v>
      </c>
    </row>
    <row r="83" spans="1:15" x14ac:dyDescent="0.25">
      <c r="A83" s="6" t="s">
        <v>170</v>
      </c>
      <c r="B83" s="6" t="s">
        <v>4459</v>
      </c>
      <c r="C83" s="6" t="s">
        <v>4425</v>
      </c>
      <c r="D83" s="6" t="s">
        <v>7481</v>
      </c>
      <c r="E83" s="6" t="s">
        <v>90</v>
      </c>
      <c r="F83" s="6" t="s">
        <v>7482</v>
      </c>
      <c r="G83" s="6" t="s">
        <v>7483</v>
      </c>
      <c r="H83" s="6" t="s">
        <v>7365</v>
      </c>
      <c r="I83" s="46">
        <v>45147</v>
      </c>
      <c r="J83" s="46">
        <v>45152</v>
      </c>
      <c r="K83">
        <v>109563</v>
      </c>
      <c r="L83" s="6" t="s">
        <v>7484</v>
      </c>
      <c r="M83" s="6" t="s">
        <v>7485</v>
      </c>
      <c r="N83" s="6" t="s">
        <v>5238</v>
      </c>
      <c r="O83" s="6" t="s">
        <v>4585</v>
      </c>
    </row>
    <row r="84" spans="1:15" x14ac:dyDescent="0.25">
      <c r="A84" s="6" t="s">
        <v>173</v>
      </c>
      <c r="B84" s="6" t="s">
        <v>4452</v>
      </c>
      <c r="C84" s="6" t="s">
        <v>4423</v>
      </c>
      <c r="D84" s="6" t="s">
        <v>7486</v>
      </c>
      <c r="E84" s="6" t="s">
        <v>90</v>
      </c>
      <c r="F84" s="6" t="s">
        <v>7134</v>
      </c>
      <c r="G84" s="6" t="s">
        <v>7487</v>
      </c>
      <c r="H84" s="6" t="s">
        <v>7136</v>
      </c>
      <c r="I84" s="46">
        <v>45138</v>
      </c>
      <c r="J84" s="46">
        <v>45142</v>
      </c>
      <c r="K84">
        <v>1267238</v>
      </c>
      <c r="L84" s="6" t="s">
        <v>7488</v>
      </c>
      <c r="M84" s="6" t="s">
        <v>7489</v>
      </c>
      <c r="N84" s="6" t="s">
        <v>4621</v>
      </c>
      <c r="O84" s="6" t="s">
        <v>4585</v>
      </c>
    </row>
    <row r="85" spans="1:15" x14ac:dyDescent="0.25">
      <c r="A85" s="6" t="s">
        <v>175</v>
      </c>
      <c r="B85" s="6" t="s">
        <v>4477</v>
      </c>
      <c r="C85" s="6" t="s">
        <v>4423</v>
      </c>
      <c r="D85" s="6" t="s">
        <v>7490</v>
      </c>
      <c r="E85" s="6" t="s">
        <v>90</v>
      </c>
      <c r="F85" s="6" t="s">
        <v>7491</v>
      </c>
      <c r="G85" s="6" t="s">
        <v>7492</v>
      </c>
      <c r="H85" s="6" t="s">
        <v>7124</v>
      </c>
      <c r="I85" s="46">
        <v>45133</v>
      </c>
      <c r="J85" s="46">
        <v>45138</v>
      </c>
      <c r="K85">
        <v>354190</v>
      </c>
      <c r="L85" s="6" t="s">
        <v>7493</v>
      </c>
      <c r="M85" s="6" t="s">
        <v>7494</v>
      </c>
      <c r="N85" s="6" t="s">
        <v>5598</v>
      </c>
      <c r="O85" s="6" t="s">
        <v>4585</v>
      </c>
    </row>
    <row r="86" spans="1:15" x14ac:dyDescent="0.25">
      <c r="A86" s="6" t="s">
        <v>3305</v>
      </c>
      <c r="B86" s="6" t="s">
        <v>4478</v>
      </c>
      <c r="C86" s="6" t="s">
        <v>4437</v>
      </c>
      <c r="D86" s="6" t="s">
        <v>7495</v>
      </c>
      <c r="E86" s="6" t="s">
        <v>7496</v>
      </c>
      <c r="F86" s="6" t="s">
        <v>7450</v>
      </c>
      <c r="G86" s="6" t="s">
        <v>7497</v>
      </c>
      <c r="H86" s="6" t="s">
        <v>90</v>
      </c>
      <c r="I86" s="46"/>
      <c r="J86" s="46"/>
      <c r="L86" s="6" t="s">
        <v>7498</v>
      </c>
      <c r="M86" s="6" t="s">
        <v>7499</v>
      </c>
      <c r="N86" s="6" t="s">
        <v>5599</v>
      </c>
      <c r="O86" s="6" t="s">
        <v>4586</v>
      </c>
    </row>
    <row r="87" spans="1:15" x14ac:dyDescent="0.25">
      <c r="A87" s="6" t="s">
        <v>178</v>
      </c>
      <c r="B87" s="6" t="s">
        <v>4479</v>
      </c>
      <c r="C87" s="6" t="s">
        <v>4425</v>
      </c>
      <c r="D87" s="6" t="s">
        <v>7500</v>
      </c>
      <c r="E87" s="6" t="s">
        <v>7073</v>
      </c>
      <c r="F87" s="6" t="s">
        <v>7501</v>
      </c>
      <c r="G87" s="6" t="s">
        <v>7502</v>
      </c>
      <c r="H87" s="6" t="s">
        <v>7069</v>
      </c>
      <c r="I87" s="46">
        <v>45138</v>
      </c>
      <c r="J87" s="46">
        <v>45142</v>
      </c>
      <c r="K87">
        <v>40888</v>
      </c>
      <c r="L87" s="6" t="s">
        <v>7503</v>
      </c>
      <c r="M87" s="6" t="s">
        <v>7504</v>
      </c>
      <c r="N87" s="6" t="s">
        <v>4799</v>
      </c>
      <c r="O87" s="6" t="s">
        <v>4586</v>
      </c>
    </row>
    <row r="88" spans="1:15" x14ac:dyDescent="0.25">
      <c r="A88" s="6" t="s">
        <v>182</v>
      </c>
      <c r="B88" s="6" t="s">
        <v>4449</v>
      </c>
      <c r="C88" s="6" t="s">
        <v>4421</v>
      </c>
      <c r="D88" s="6" t="s">
        <v>7505</v>
      </c>
      <c r="E88" s="6" t="s">
        <v>90</v>
      </c>
      <c r="F88" s="6" t="s">
        <v>7147</v>
      </c>
      <c r="G88" s="6" t="s">
        <v>7506</v>
      </c>
      <c r="H88" s="6" t="s">
        <v>1891</v>
      </c>
      <c r="I88" s="46">
        <v>45145</v>
      </c>
      <c r="J88" s="46">
        <v>45149</v>
      </c>
      <c r="K88">
        <v>1086222</v>
      </c>
      <c r="L88" s="6" t="s">
        <v>7507</v>
      </c>
      <c r="M88" s="6" t="s">
        <v>7508</v>
      </c>
      <c r="N88" s="6" t="s">
        <v>5600</v>
      </c>
      <c r="O88" s="6" t="s">
        <v>4585</v>
      </c>
    </row>
    <row r="89" spans="1:15" x14ac:dyDescent="0.25">
      <c r="A89" s="6" t="s">
        <v>3307</v>
      </c>
      <c r="B89" s="6" t="s">
        <v>4480</v>
      </c>
      <c r="C89" s="6" t="s">
        <v>4437</v>
      </c>
      <c r="D89" s="6" t="s">
        <v>7509</v>
      </c>
      <c r="E89" s="6" t="s">
        <v>7510</v>
      </c>
      <c r="F89" s="6" t="s">
        <v>7511</v>
      </c>
      <c r="G89" s="6" t="s">
        <v>90</v>
      </c>
      <c r="H89" s="6" t="s">
        <v>90</v>
      </c>
      <c r="I89" s="46"/>
      <c r="J89" s="46"/>
      <c r="L89" s="6" t="s">
        <v>90</v>
      </c>
      <c r="M89" s="6" t="s">
        <v>90</v>
      </c>
      <c r="N89" s="6" t="s">
        <v>5601</v>
      </c>
      <c r="O89" s="6" t="s">
        <v>4586</v>
      </c>
    </row>
    <row r="90" spans="1:15" x14ac:dyDescent="0.25">
      <c r="A90" s="6" t="s">
        <v>3309</v>
      </c>
      <c r="B90" s="6" t="s">
        <v>4435</v>
      </c>
      <c r="C90" s="6" t="s">
        <v>4418</v>
      </c>
      <c r="D90" s="6" t="s">
        <v>7512</v>
      </c>
      <c r="E90" s="6" t="s">
        <v>7513</v>
      </c>
      <c r="F90" s="6" t="s">
        <v>7514</v>
      </c>
      <c r="G90" s="6" t="s">
        <v>7515</v>
      </c>
      <c r="H90" s="6" t="s">
        <v>7069</v>
      </c>
      <c r="I90" s="46">
        <v>45140</v>
      </c>
      <c r="J90" s="46">
        <v>45145</v>
      </c>
      <c r="K90">
        <v>1744659</v>
      </c>
      <c r="L90" s="6" t="s">
        <v>7516</v>
      </c>
      <c r="M90" s="6" t="s">
        <v>7517</v>
      </c>
      <c r="N90" s="6" t="s">
        <v>5602</v>
      </c>
      <c r="O90" s="6" t="s">
        <v>4586</v>
      </c>
    </row>
    <row r="91" spans="1:15" x14ac:dyDescent="0.25">
      <c r="A91" s="6" t="s">
        <v>3310</v>
      </c>
      <c r="B91" s="6" t="s">
        <v>4475</v>
      </c>
      <c r="C91" s="6" t="s">
        <v>130</v>
      </c>
      <c r="D91" s="6" t="s">
        <v>7518</v>
      </c>
      <c r="E91" s="6" t="s">
        <v>7519</v>
      </c>
      <c r="F91" s="6" t="s">
        <v>7326</v>
      </c>
      <c r="G91" s="6" t="s">
        <v>7520</v>
      </c>
      <c r="H91" s="6" t="s">
        <v>90</v>
      </c>
      <c r="I91" s="46"/>
      <c r="J91" s="46"/>
      <c r="L91" s="6" t="s">
        <v>7521</v>
      </c>
      <c r="M91" s="6" t="s">
        <v>90</v>
      </c>
      <c r="N91" s="6" t="s">
        <v>5603</v>
      </c>
      <c r="O91" s="6" t="s">
        <v>4585</v>
      </c>
    </row>
    <row r="92" spans="1:15" x14ac:dyDescent="0.25">
      <c r="A92" s="6" t="s">
        <v>185</v>
      </c>
      <c r="B92" s="6" t="s">
        <v>4465</v>
      </c>
      <c r="C92" s="6" t="s">
        <v>4425</v>
      </c>
      <c r="D92" s="6" t="s">
        <v>7522</v>
      </c>
      <c r="E92" s="6" t="s">
        <v>7523</v>
      </c>
      <c r="F92" s="6" t="s">
        <v>7524</v>
      </c>
      <c r="G92" s="6" t="s">
        <v>7525</v>
      </c>
      <c r="H92" s="6" t="s">
        <v>7069</v>
      </c>
      <c r="I92" s="46">
        <v>45140</v>
      </c>
      <c r="J92" s="46">
        <v>45145</v>
      </c>
      <c r="K92">
        <v>1487712</v>
      </c>
      <c r="L92" s="6" t="s">
        <v>7526</v>
      </c>
      <c r="M92" s="6" t="s">
        <v>7527</v>
      </c>
      <c r="N92" s="6" t="s">
        <v>5100</v>
      </c>
      <c r="O92" s="6" t="s">
        <v>4585</v>
      </c>
    </row>
    <row r="93" spans="1:15" x14ac:dyDescent="0.25">
      <c r="A93" s="6" t="s">
        <v>188</v>
      </c>
      <c r="B93" s="6" t="s">
        <v>4475</v>
      </c>
      <c r="C93" s="6" t="s">
        <v>130</v>
      </c>
      <c r="D93" s="6" t="s">
        <v>7528</v>
      </c>
      <c r="E93" s="6" t="s">
        <v>7177</v>
      </c>
      <c r="F93" s="6" t="s">
        <v>7529</v>
      </c>
      <c r="G93" s="6" t="s">
        <v>7530</v>
      </c>
      <c r="H93" s="6" t="s">
        <v>7104</v>
      </c>
      <c r="I93" s="46">
        <v>45139</v>
      </c>
      <c r="J93" s="46">
        <v>45145</v>
      </c>
      <c r="K93">
        <v>915913</v>
      </c>
      <c r="L93" s="6" t="s">
        <v>7531</v>
      </c>
      <c r="M93" s="6" t="s">
        <v>7532</v>
      </c>
      <c r="N93" s="6" t="s">
        <v>4922</v>
      </c>
      <c r="O93" s="6" t="s">
        <v>4585</v>
      </c>
    </row>
    <row r="94" spans="1:15" x14ac:dyDescent="0.25">
      <c r="A94" s="6" t="s">
        <v>191</v>
      </c>
      <c r="B94" s="6" t="s">
        <v>4481</v>
      </c>
      <c r="C94" s="6" t="s">
        <v>4418</v>
      </c>
      <c r="D94" s="6" t="s">
        <v>7533</v>
      </c>
      <c r="E94" s="6" t="s">
        <v>7534</v>
      </c>
      <c r="F94" s="6" t="s">
        <v>7535</v>
      </c>
      <c r="G94" s="6" t="s">
        <v>7536</v>
      </c>
      <c r="H94" s="6" t="s">
        <v>90</v>
      </c>
      <c r="I94" s="46"/>
      <c r="J94" s="46"/>
      <c r="K94">
        <v>1167379</v>
      </c>
      <c r="L94" s="6" t="s">
        <v>7537</v>
      </c>
      <c r="M94" s="6" t="s">
        <v>7538</v>
      </c>
      <c r="N94" s="6" t="s">
        <v>5604</v>
      </c>
      <c r="O94" s="6" t="s">
        <v>4586</v>
      </c>
    </row>
    <row r="95" spans="1:15" x14ac:dyDescent="0.25">
      <c r="A95" s="6" t="s">
        <v>193</v>
      </c>
      <c r="B95" s="6" t="s">
        <v>4466</v>
      </c>
      <c r="C95" s="6" t="s">
        <v>118</v>
      </c>
      <c r="D95" s="6" t="s">
        <v>7539</v>
      </c>
      <c r="E95" s="6" t="s">
        <v>90</v>
      </c>
      <c r="F95" s="6" t="s">
        <v>7160</v>
      </c>
      <c r="G95" s="6" t="s">
        <v>7540</v>
      </c>
      <c r="H95" s="6" t="s">
        <v>7437</v>
      </c>
      <c r="I95" s="46">
        <v>45139</v>
      </c>
      <c r="J95" s="46">
        <v>45145</v>
      </c>
      <c r="K95">
        <v>66756</v>
      </c>
      <c r="L95" s="6" t="s">
        <v>7541</v>
      </c>
      <c r="M95" s="6" t="s">
        <v>7542</v>
      </c>
      <c r="N95" s="6" t="s">
        <v>5605</v>
      </c>
      <c r="O95" s="6" t="s">
        <v>4586</v>
      </c>
    </row>
    <row r="96" spans="1:15" x14ac:dyDescent="0.25">
      <c r="A96" s="6" t="s">
        <v>3311</v>
      </c>
      <c r="B96" s="6" t="s">
        <v>4482</v>
      </c>
      <c r="C96" s="6" t="s">
        <v>4425</v>
      </c>
      <c r="D96" s="6" t="s">
        <v>7543</v>
      </c>
      <c r="E96" s="6" t="s">
        <v>90</v>
      </c>
      <c r="F96" s="6" t="s">
        <v>7544</v>
      </c>
      <c r="G96" s="6" t="s">
        <v>7545</v>
      </c>
      <c r="H96" s="6" t="s">
        <v>90</v>
      </c>
      <c r="I96" s="46"/>
      <c r="J96" s="46"/>
      <c r="L96" s="6" t="s">
        <v>7546</v>
      </c>
      <c r="M96" s="6" t="s">
        <v>7547</v>
      </c>
      <c r="N96" s="6" t="s">
        <v>5606</v>
      </c>
      <c r="O96" s="6" t="s">
        <v>4585</v>
      </c>
    </row>
    <row r="97" spans="1:15" x14ac:dyDescent="0.25">
      <c r="A97" s="6" t="s">
        <v>3313</v>
      </c>
      <c r="B97" s="6" t="s">
        <v>4470</v>
      </c>
      <c r="C97" s="6" t="s">
        <v>4425</v>
      </c>
      <c r="D97" s="6" t="s">
        <v>7548</v>
      </c>
      <c r="E97" s="6" t="s">
        <v>90</v>
      </c>
      <c r="F97" s="6" t="s">
        <v>7549</v>
      </c>
      <c r="G97" s="6" t="s">
        <v>7550</v>
      </c>
      <c r="H97" s="6" t="s">
        <v>7092</v>
      </c>
      <c r="I97" s="46">
        <v>45139</v>
      </c>
      <c r="J97" s="46">
        <v>45145</v>
      </c>
      <c r="K97">
        <v>897077</v>
      </c>
      <c r="L97" s="6" t="s">
        <v>7551</v>
      </c>
      <c r="M97" s="6" t="s">
        <v>7552</v>
      </c>
      <c r="N97" s="6" t="s">
        <v>4607</v>
      </c>
      <c r="O97" s="6" t="s">
        <v>4585</v>
      </c>
    </row>
    <row r="98" spans="1:15" x14ac:dyDescent="0.25">
      <c r="A98" s="6" t="s">
        <v>195</v>
      </c>
      <c r="B98" s="6" t="s">
        <v>4455</v>
      </c>
      <c r="C98" s="6" t="s">
        <v>4421</v>
      </c>
      <c r="D98" s="6" t="s">
        <v>7553</v>
      </c>
      <c r="E98" s="6" t="s">
        <v>90</v>
      </c>
      <c r="F98" s="6" t="s">
        <v>7554</v>
      </c>
      <c r="G98" s="6" t="s">
        <v>7555</v>
      </c>
      <c r="H98" s="6" t="s">
        <v>7465</v>
      </c>
      <c r="I98" s="46">
        <v>45133</v>
      </c>
      <c r="J98" s="46">
        <v>45138</v>
      </c>
      <c r="K98">
        <v>866291</v>
      </c>
      <c r="L98" s="6" t="s">
        <v>7556</v>
      </c>
      <c r="M98" s="6" t="s">
        <v>7557</v>
      </c>
      <c r="N98" s="6" t="s">
        <v>5607</v>
      </c>
      <c r="O98" s="6" t="s">
        <v>4585</v>
      </c>
    </row>
    <row r="99" spans="1:15" x14ac:dyDescent="0.25">
      <c r="A99" s="6" t="s">
        <v>198</v>
      </c>
      <c r="B99" s="6" t="s">
        <v>4443</v>
      </c>
      <c r="C99" s="6" t="s">
        <v>4418</v>
      </c>
      <c r="D99" s="6" t="s">
        <v>7558</v>
      </c>
      <c r="E99" s="6" t="s">
        <v>7318</v>
      </c>
      <c r="F99" s="6" t="s">
        <v>7559</v>
      </c>
      <c r="G99" s="6" t="s">
        <v>7560</v>
      </c>
      <c r="H99" s="6" t="s">
        <v>7561</v>
      </c>
      <c r="I99" s="46">
        <v>45133</v>
      </c>
      <c r="J99" s="46"/>
      <c r="K99">
        <v>1097149</v>
      </c>
      <c r="L99" s="6" t="s">
        <v>7562</v>
      </c>
      <c r="M99" s="6" t="s">
        <v>7563</v>
      </c>
      <c r="N99" s="6" t="s">
        <v>4945</v>
      </c>
      <c r="O99" s="6" t="s">
        <v>4586</v>
      </c>
    </row>
    <row r="100" spans="1:15" x14ac:dyDescent="0.25">
      <c r="A100" s="6" t="s">
        <v>6864</v>
      </c>
      <c r="B100" s="6" t="s">
        <v>4424</v>
      </c>
      <c r="C100" s="6" t="s">
        <v>4425</v>
      </c>
      <c r="D100" s="6" t="s">
        <v>7564</v>
      </c>
      <c r="E100" s="6" t="s">
        <v>90</v>
      </c>
      <c r="F100" s="6" t="s">
        <v>7565</v>
      </c>
      <c r="G100" s="6" t="s">
        <v>7566</v>
      </c>
      <c r="H100" s="6" t="s">
        <v>7567</v>
      </c>
      <c r="I100" s="46">
        <v>45139</v>
      </c>
      <c r="J100" s="46">
        <v>45145</v>
      </c>
      <c r="K100">
        <v>1362468</v>
      </c>
      <c r="L100" s="6" t="s">
        <v>7568</v>
      </c>
      <c r="M100" s="6" t="s">
        <v>7569</v>
      </c>
      <c r="N100" s="6" t="s">
        <v>7570</v>
      </c>
      <c r="O100" s="6" t="s">
        <v>4585</v>
      </c>
    </row>
    <row r="101" spans="1:15" x14ac:dyDescent="0.25">
      <c r="A101" s="6" t="s">
        <v>200</v>
      </c>
      <c r="B101" s="6" t="s">
        <v>4460</v>
      </c>
      <c r="C101" s="6" t="s">
        <v>4421</v>
      </c>
      <c r="D101" s="6" t="s">
        <v>7571</v>
      </c>
      <c r="E101" s="6" t="s">
        <v>90</v>
      </c>
      <c r="F101" s="6" t="s">
        <v>7572</v>
      </c>
      <c r="G101" s="6" t="s">
        <v>7573</v>
      </c>
      <c r="H101" s="6" t="s">
        <v>7124</v>
      </c>
      <c r="I101" s="46">
        <v>45107</v>
      </c>
      <c r="J101" s="46">
        <v>45111</v>
      </c>
      <c r="K101">
        <v>1809104</v>
      </c>
      <c r="L101" s="6" t="s">
        <v>7574</v>
      </c>
      <c r="M101" s="6" t="s">
        <v>7575</v>
      </c>
      <c r="N101" s="6" t="s">
        <v>4999</v>
      </c>
      <c r="O101" s="6" t="s">
        <v>4585</v>
      </c>
    </row>
    <row r="102" spans="1:15" x14ac:dyDescent="0.25">
      <c r="A102" s="6" t="s">
        <v>3314</v>
      </c>
      <c r="B102" s="6" t="s">
        <v>4446</v>
      </c>
      <c r="C102" s="6" t="s">
        <v>4423</v>
      </c>
      <c r="D102" s="6" t="s">
        <v>7576</v>
      </c>
      <c r="E102" s="6" t="s">
        <v>90</v>
      </c>
      <c r="F102" s="6" t="s">
        <v>7577</v>
      </c>
      <c r="G102" s="6" t="s">
        <v>7578</v>
      </c>
      <c r="H102" s="6" t="s">
        <v>90</v>
      </c>
      <c r="I102" s="46"/>
      <c r="J102" s="46"/>
      <c r="L102" s="6" t="s">
        <v>7579</v>
      </c>
      <c r="M102" s="6" t="s">
        <v>7580</v>
      </c>
      <c r="N102" s="6" t="s">
        <v>5608</v>
      </c>
      <c r="O102" s="6" t="s">
        <v>4585</v>
      </c>
    </row>
    <row r="103" spans="1:15" x14ac:dyDescent="0.25">
      <c r="A103" s="6" t="s">
        <v>203</v>
      </c>
      <c r="B103" s="6" t="s">
        <v>4424</v>
      </c>
      <c r="C103" s="6" t="s">
        <v>4425</v>
      </c>
      <c r="D103" s="6" t="s">
        <v>7581</v>
      </c>
      <c r="E103" s="6" t="s">
        <v>90</v>
      </c>
      <c r="F103" s="6" t="s">
        <v>7582</v>
      </c>
      <c r="G103" s="6" t="s">
        <v>7583</v>
      </c>
      <c r="H103" s="6" t="s">
        <v>7584</v>
      </c>
      <c r="I103" s="46">
        <v>45126</v>
      </c>
      <c r="J103" s="46">
        <v>45131</v>
      </c>
      <c r="K103">
        <v>766421</v>
      </c>
      <c r="L103" s="6" t="s">
        <v>7585</v>
      </c>
      <c r="M103" s="6" t="s">
        <v>7586</v>
      </c>
      <c r="N103" s="6" t="s">
        <v>4884</v>
      </c>
      <c r="O103" s="6" t="s">
        <v>4585</v>
      </c>
    </row>
    <row r="104" spans="1:15" x14ac:dyDescent="0.25">
      <c r="A104" s="6" t="s">
        <v>205</v>
      </c>
      <c r="B104" s="6" t="s">
        <v>4483</v>
      </c>
      <c r="C104" s="6" t="s">
        <v>4418</v>
      </c>
      <c r="D104" s="6" t="s">
        <v>7587</v>
      </c>
      <c r="E104" s="6" t="s">
        <v>7588</v>
      </c>
      <c r="F104" s="6" t="s">
        <v>7245</v>
      </c>
      <c r="G104" s="6" t="s">
        <v>7589</v>
      </c>
      <c r="H104" s="6" t="s">
        <v>90</v>
      </c>
      <c r="I104" s="46">
        <v>45042</v>
      </c>
      <c r="J104" s="46"/>
      <c r="K104">
        <v>1520262</v>
      </c>
      <c r="L104" s="6" t="s">
        <v>7590</v>
      </c>
      <c r="M104" s="6" t="s">
        <v>7591</v>
      </c>
      <c r="N104" s="6" t="s">
        <v>5609</v>
      </c>
      <c r="O104" s="6" t="s">
        <v>4586</v>
      </c>
    </row>
    <row r="105" spans="1:15" x14ac:dyDescent="0.25">
      <c r="A105" s="6" t="s">
        <v>207</v>
      </c>
      <c r="B105" s="6" t="s">
        <v>4469</v>
      </c>
      <c r="C105" s="6" t="s">
        <v>4423</v>
      </c>
      <c r="D105" s="6" t="s">
        <v>7592</v>
      </c>
      <c r="E105" s="6" t="s">
        <v>90</v>
      </c>
      <c r="F105" s="6" t="s">
        <v>7593</v>
      </c>
      <c r="G105" s="6" t="s">
        <v>7594</v>
      </c>
      <c r="H105" s="6" t="s">
        <v>7124</v>
      </c>
      <c r="I105" s="46">
        <v>45139</v>
      </c>
      <c r="J105" s="46"/>
      <c r="K105">
        <v>899051</v>
      </c>
      <c r="L105" s="6" t="s">
        <v>7595</v>
      </c>
      <c r="M105" s="6" t="s">
        <v>7596</v>
      </c>
      <c r="N105" s="6" t="s">
        <v>5134</v>
      </c>
      <c r="O105" s="6" t="s">
        <v>4585</v>
      </c>
    </row>
    <row r="106" spans="1:15" x14ac:dyDescent="0.25">
      <c r="A106" s="6" t="s">
        <v>209</v>
      </c>
      <c r="B106" s="6" t="s">
        <v>4461</v>
      </c>
      <c r="C106" s="6" t="s">
        <v>4425</v>
      </c>
      <c r="D106" s="6" t="s">
        <v>7597</v>
      </c>
      <c r="E106" s="6" t="s">
        <v>7598</v>
      </c>
      <c r="F106" s="6" t="s">
        <v>7245</v>
      </c>
      <c r="G106" s="6" t="s">
        <v>7599</v>
      </c>
      <c r="H106" s="6" t="s">
        <v>90</v>
      </c>
      <c r="I106" s="46">
        <v>45133</v>
      </c>
      <c r="J106" s="46"/>
      <c r="K106">
        <v>1579241</v>
      </c>
      <c r="L106" s="6" t="s">
        <v>7600</v>
      </c>
      <c r="M106" s="6" t="s">
        <v>7601</v>
      </c>
      <c r="N106" s="6" t="s">
        <v>5610</v>
      </c>
      <c r="O106" s="6" t="s">
        <v>4585</v>
      </c>
    </row>
    <row r="107" spans="1:15" x14ac:dyDescent="0.25">
      <c r="A107" s="6" t="s">
        <v>211</v>
      </c>
      <c r="B107" s="6" t="s">
        <v>4484</v>
      </c>
      <c r="C107" s="6" t="s">
        <v>4423</v>
      </c>
      <c r="D107" s="6" t="s">
        <v>7602</v>
      </c>
      <c r="E107" s="6" t="s">
        <v>7603</v>
      </c>
      <c r="F107" s="6" t="s">
        <v>7604</v>
      </c>
      <c r="G107" s="6" t="s">
        <v>7605</v>
      </c>
      <c r="H107" s="6" t="s">
        <v>7269</v>
      </c>
      <c r="I107" s="46">
        <v>45126</v>
      </c>
      <c r="J107" s="46"/>
      <c r="K107">
        <v>40729</v>
      </c>
      <c r="L107" s="6" t="s">
        <v>7606</v>
      </c>
      <c r="M107" s="6" t="s">
        <v>7607</v>
      </c>
      <c r="N107" s="6" t="s">
        <v>4930</v>
      </c>
      <c r="O107" s="6" t="s">
        <v>4585</v>
      </c>
    </row>
    <row r="108" spans="1:15" x14ac:dyDescent="0.25">
      <c r="A108" s="6" t="s">
        <v>214</v>
      </c>
      <c r="B108" s="6" t="s">
        <v>4435</v>
      </c>
      <c r="C108" s="6" t="s">
        <v>4418</v>
      </c>
      <c r="D108" s="6" t="s">
        <v>7608</v>
      </c>
      <c r="E108" s="6" t="s">
        <v>7609</v>
      </c>
      <c r="F108" s="6" t="s">
        <v>7147</v>
      </c>
      <c r="G108" s="6" t="s">
        <v>7506</v>
      </c>
      <c r="H108" s="6" t="s">
        <v>1891</v>
      </c>
      <c r="I108" s="46">
        <v>45133</v>
      </c>
      <c r="J108" s="46">
        <v>45138</v>
      </c>
      <c r="K108">
        <v>1178670</v>
      </c>
      <c r="L108" s="6" t="s">
        <v>7610</v>
      </c>
      <c r="M108" s="6" t="s">
        <v>7611</v>
      </c>
      <c r="N108" s="6" t="s">
        <v>5611</v>
      </c>
      <c r="O108" s="6" t="s">
        <v>4586</v>
      </c>
    </row>
    <row r="109" spans="1:15" x14ac:dyDescent="0.25">
      <c r="A109" s="6" t="s">
        <v>3315</v>
      </c>
      <c r="B109" s="6" t="s">
        <v>4432</v>
      </c>
      <c r="C109" s="6" t="s">
        <v>4418</v>
      </c>
      <c r="D109" s="6" t="s">
        <v>7612</v>
      </c>
      <c r="E109" s="6" t="s">
        <v>7613</v>
      </c>
      <c r="F109" s="6" t="s">
        <v>7450</v>
      </c>
      <c r="G109" s="6" t="s">
        <v>7614</v>
      </c>
      <c r="H109" s="6" t="s">
        <v>90</v>
      </c>
      <c r="I109" s="46"/>
      <c r="J109" s="46"/>
      <c r="L109" s="6" t="s">
        <v>7615</v>
      </c>
      <c r="M109" s="6" t="s">
        <v>90</v>
      </c>
      <c r="N109" s="6" t="s">
        <v>5612</v>
      </c>
      <c r="O109" s="6" t="s">
        <v>4586</v>
      </c>
    </row>
    <row r="110" spans="1:15" x14ac:dyDescent="0.25">
      <c r="A110" s="6" t="s">
        <v>3317</v>
      </c>
      <c r="B110" s="6" t="s">
        <v>4460</v>
      </c>
      <c r="C110" s="6" t="s">
        <v>4421</v>
      </c>
      <c r="D110" s="6" t="s">
        <v>7616</v>
      </c>
      <c r="E110" s="6" t="s">
        <v>7617</v>
      </c>
      <c r="F110" s="6" t="s">
        <v>7618</v>
      </c>
      <c r="G110" s="6" t="s">
        <v>7619</v>
      </c>
      <c r="H110" s="6" t="s">
        <v>7377</v>
      </c>
      <c r="I110" s="46">
        <v>45145</v>
      </c>
      <c r="J110" s="46">
        <v>45149</v>
      </c>
      <c r="K110">
        <v>1459200</v>
      </c>
      <c r="L110" s="6" t="s">
        <v>7620</v>
      </c>
      <c r="M110" s="6" t="s">
        <v>7621</v>
      </c>
      <c r="N110" s="6" t="s">
        <v>5379</v>
      </c>
      <c r="O110" s="6" t="s">
        <v>4585</v>
      </c>
    </row>
    <row r="111" spans="1:15" x14ac:dyDescent="0.25">
      <c r="A111" s="6" t="s">
        <v>3318</v>
      </c>
      <c r="B111" s="6" t="s">
        <v>4485</v>
      </c>
      <c r="C111" s="6" t="s">
        <v>4425</v>
      </c>
      <c r="D111" s="6" t="s">
        <v>7622</v>
      </c>
      <c r="E111" s="6" t="s">
        <v>90</v>
      </c>
      <c r="F111" s="6" t="s">
        <v>7623</v>
      </c>
      <c r="G111" s="6" t="s">
        <v>7624</v>
      </c>
      <c r="H111" s="6" t="s">
        <v>90</v>
      </c>
      <c r="I111" s="46"/>
      <c r="J111" s="46"/>
      <c r="K111">
        <v>1062066</v>
      </c>
      <c r="L111" s="6" t="s">
        <v>7625</v>
      </c>
      <c r="M111" s="6" t="s">
        <v>7626</v>
      </c>
      <c r="N111" s="6" t="s">
        <v>5193</v>
      </c>
      <c r="O111" s="6" t="s">
        <v>4587</v>
      </c>
    </row>
    <row r="112" spans="1:15" x14ac:dyDescent="0.25">
      <c r="A112" s="6" t="s">
        <v>216</v>
      </c>
      <c r="B112" s="6" t="s">
        <v>4457</v>
      </c>
      <c r="C112" s="6" t="s">
        <v>4428</v>
      </c>
      <c r="D112" s="6" t="s">
        <v>7627</v>
      </c>
      <c r="E112" s="6" t="s">
        <v>90</v>
      </c>
      <c r="F112" s="6" t="s">
        <v>7628</v>
      </c>
      <c r="G112" s="6" t="s">
        <v>7629</v>
      </c>
      <c r="H112" s="6" t="s">
        <v>7630</v>
      </c>
      <c r="I112" s="46">
        <v>45139</v>
      </c>
      <c r="J112" s="46">
        <v>45145</v>
      </c>
      <c r="K112">
        <v>1411207</v>
      </c>
      <c r="L112" s="6" t="s">
        <v>7631</v>
      </c>
      <c r="M112" s="6" t="s">
        <v>7632</v>
      </c>
      <c r="N112" s="6" t="s">
        <v>5380</v>
      </c>
      <c r="O112" s="6" t="s">
        <v>4585</v>
      </c>
    </row>
    <row r="113" spans="1:15" x14ac:dyDescent="0.25">
      <c r="A113" s="6" t="s">
        <v>218</v>
      </c>
      <c r="B113" s="6" t="s">
        <v>4449</v>
      </c>
      <c r="C113" s="6" t="s">
        <v>4421</v>
      </c>
      <c r="D113" s="6" t="s">
        <v>7633</v>
      </c>
      <c r="E113" s="6" t="s">
        <v>90</v>
      </c>
      <c r="F113" s="6" t="s">
        <v>7634</v>
      </c>
      <c r="G113" s="6" t="s">
        <v>7635</v>
      </c>
      <c r="H113" s="6" t="s">
        <v>7269</v>
      </c>
      <c r="I113" s="46">
        <v>45140</v>
      </c>
      <c r="J113" s="46">
        <v>45145</v>
      </c>
      <c r="K113">
        <v>1701732</v>
      </c>
      <c r="L113" s="6" t="s">
        <v>7636</v>
      </c>
      <c r="M113" s="6" t="s">
        <v>7637</v>
      </c>
      <c r="N113" s="6" t="s">
        <v>5613</v>
      </c>
      <c r="O113" s="6" t="s">
        <v>4585</v>
      </c>
    </row>
    <row r="114" spans="1:15" x14ac:dyDescent="0.25">
      <c r="A114" s="6" t="s">
        <v>220</v>
      </c>
      <c r="B114" s="6" t="s">
        <v>4457</v>
      </c>
      <c r="C114" s="6" t="s">
        <v>4428</v>
      </c>
      <c r="D114" s="6" t="s">
        <v>7638</v>
      </c>
      <c r="E114" s="6" t="s">
        <v>7639</v>
      </c>
      <c r="F114" s="6" t="s">
        <v>7640</v>
      </c>
      <c r="G114" s="6" t="s">
        <v>7641</v>
      </c>
      <c r="H114" s="6" t="s">
        <v>90</v>
      </c>
      <c r="I114" s="46">
        <v>45128</v>
      </c>
      <c r="J114" s="46"/>
      <c r="K114">
        <v>1034670</v>
      </c>
      <c r="L114" s="6" t="s">
        <v>7642</v>
      </c>
      <c r="M114" s="6" t="s">
        <v>7643</v>
      </c>
      <c r="N114" s="6" t="s">
        <v>5320</v>
      </c>
      <c r="O114" s="6" t="s">
        <v>4585</v>
      </c>
    </row>
    <row r="115" spans="1:15" x14ac:dyDescent="0.25">
      <c r="A115" s="6" t="s">
        <v>222</v>
      </c>
      <c r="B115" s="6" t="s">
        <v>4486</v>
      </c>
      <c r="C115" s="6" t="s">
        <v>4468</v>
      </c>
      <c r="D115" s="6" t="s">
        <v>7644</v>
      </c>
      <c r="E115" s="6" t="s">
        <v>90</v>
      </c>
      <c r="F115" s="6" t="s">
        <v>7342</v>
      </c>
      <c r="G115" s="6" t="s">
        <v>7343</v>
      </c>
      <c r="H115" s="6" t="s">
        <v>7344</v>
      </c>
      <c r="I115" s="46">
        <v>45132</v>
      </c>
      <c r="J115" s="46">
        <v>45138</v>
      </c>
      <c r="K115">
        <v>1623925</v>
      </c>
      <c r="L115" s="6" t="s">
        <v>7645</v>
      </c>
      <c r="M115" s="6" t="s">
        <v>7646</v>
      </c>
      <c r="N115" s="6" t="s">
        <v>5614</v>
      </c>
      <c r="O115" s="6" t="s">
        <v>4585</v>
      </c>
    </row>
    <row r="116" spans="1:15" x14ac:dyDescent="0.25">
      <c r="A116" s="6" t="s">
        <v>226</v>
      </c>
      <c r="B116" s="6" t="s">
        <v>4450</v>
      </c>
      <c r="C116" s="6" t="s">
        <v>4421</v>
      </c>
      <c r="D116" s="6" t="s">
        <v>7647</v>
      </c>
      <c r="E116" s="6" t="s">
        <v>7648</v>
      </c>
      <c r="F116" s="6" t="s">
        <v>7067</v>
      </c>
      <c r="G116" s="6" t="s">
        <v>7649</v>
      </c>
      <c r="H116" s="6" t="s">
        <v>7069</v>
      </c>
      <c r="I116" s="46">
        <v>45155</v>
      </c>
      <c r="J116" s="46">
        <v>45156</v>
      </c>
      <c r="K116">
        <v>6951</v>
      </c>
      <c r="L116" s="6" t="s">
        <v>7650</v>
      </c>
      <c r="M116" s="6" t="s">
        <v>7651</v>
      </c>
      <c r="N116" s="6" t="s">
        <v>4768</v>
      </c>
      <c r="O116" s="6" t="s">
        <v>4585</v>
      </c>
    </row>
    <row r="117" spans="1:15" x14ac:dyDescent="0.25">
      <c r="A117" s="6" t="s">
        <v>228</v>
      </c>
      <c r="B117" s="6" t="s">
        <v>4450</v>
      </c>
      <c r="C117" s="6" t="s">
        <v>4421</v>
      </c>
      <c r="D117" s="6" t="s">
        <v>7652</v>
      </c>
      <c r="E117" s="6" t="s">
        <v>90</v>
      </c>
      <c r="F117" s="6" t="s">
        <v>7067</v>
      </c>
      <c r="G117" s="6" t="s">
        <v>7653</v>
      </c>
      <c r="H117" s="6" t="s">
        <v>7069</v>
      </c>
      <c r="I117" s="46">
        <v>45166</v>
      </c>
      <c r="J117" s="46">
        <v>45170</v>
      </c>
      <c r="K117">
        <v>1280263</v>
      </c>
      <c r="L117" s="6" t="s">
        <v>7654</v>
      </c>
      <c r="M117" s="6" t="s">
        <v>7655</v>
      </c>
      <c r="N117" s="6" t="s">
        <v>5615</v>
      </c>
      <c r="O117" s="6" t="s">
        <v>4585</v>
      </c>
    </row>
    <row r="118" spans="1:15" x14ac:dyDescent="0.25">
      <c r="A118" s="6" t="s">
        <v>3320</v>
      </c>
      <c r="B118" s="6" t="s">
        <v>4487</v>
      </c>
      <c r="C118" s="6" t="s">
        <v>4428</v>
      </c>
      <c r="D118" s="6" t="s">
        <v>7656</v>
      </c>
      <c r="E118" s="6" t="s">
        <v>90</v>
      </c>
      <c r="F118" s="6" t="s">
        <v>7657</v>
      </c>
      <c r="G118" s="6" t="s">
        <v>7658</v>
      </c>
      <c r="H118" s="6" t="s">
        <v>90</v>
      </c>
      <c r="I118" s="46">
        <v>45134</v>
      </c>
      <c r="J118" s="46">
        <v>45141</v>
      </c>
      <c r="K118">
        <v>1845097</v>
      </c>
      <c r="L118" s="6" t="s">
        <v>7659</v>
      </c>
      <c r="M118" s="6" t="s">
        <v>7660</v>
      </c>
      <c r="N118" s="6" t="s">
        <v>5616</v>
      </c>
      <c r="O118" s="6" t="s">
        <v>4586</v>
      </c>
    </row>
    <row r="119" spans="1:15" x14ac:dyDescent="0.25">
      <c r="A119" s="6" t="s">
        <v>3322</v>
      </c>
      <c r="B119" s="6" t="s">
        <v>4488</v>
      </c>
      <c r="C119" s="6" t="s">
        <v>4489</v>
      </c>
      <c r="D119" s="6" t="s">
        <v>7661</v>
      </c>
      <c r="E119" s="6" t="s">
        <v>7662</v>
      </c>
      <c r="F119" s="6" t="s">
        <v>7663</v>
      </c>
      <c r="G119" s="6" t="s">
        <v>7664</v>
      </c>
      <c r="H119" s="6" t="s">
        <v>7665</v>
      </c>
      <c r="I119" s="46">
        <v>45140</v>
      </c>
      <c r="J119" s="46">
        <v>45145</v>
      </c>
      <c r="K119">
        <v>1411579</v>
      </c>
      <c r="L119" s="6" t="s">
        <v>7666</v>
      </c>
      <c r="M119" s="6" t="s">
        <v>7667</v>
      </c>
      <c r="N119" s="6" t="s">
        <v>5255</v>
      </c>
      <c r="O119" s="6" t="s">
        <v>4585</v>
      </c>
    </row>
    <row r="120" spans="1:15" x14ac:dyDescent="0.25">
      <c r="A120" s="6" t="s">
        <v>230</v>
      </c>
      <c r="B120" s="6" t="s">
        <v>4487</v>
      </c>
      <c r="C120" s="6" t="s">
        <v>4428</v>
      </c>
      <c r="D120" s="6" t="s">
        <v>7668</v>
      </c>
      <c r="E120" s="6" t="s">
        <v>90</v>
      </c>
      <c r="F120" s="6" t="s">
        <v>7119</v>
      </c>
      <c r="G120" s="6" t="s">
        <v>7120</v>
      </c>
      <c r="H120" s="6" t="s">
        <v>90</v>
      </c>
      <c r="I120" s="46">
        <v>45153</v>
      </c>
      <c r="J120" s="46">
        <v>45158</v>
      </c>
      <c r="K120">
        <v>1748790</v>
      </c>
      <c r="L120" s="6" t="s">
        <v>7669</v>
      </c>
      <c r="M120" s="6" t="s">
        <v>7670</v>
      </c>
      <c r="N120" s="6" t="s">
        <v>4767</v>
      </c>
      <c r="O120" s="6" t="s">
        <v>4586</v>
      </c>
    </row>
    <row r="121" spans="1:15" x14ac:dyDescent="0.25">
      <c r="A121" s="6" t="s">
        <v>233</v>
      </c>
      <c r="B121" s="6" t="s">
        <v>4455</v>
      </c>
      <c r="C121" s="6" t="s">
        <v>4421</v>
      </c>
      <c r="D121" s="6" t="s">
        <v>7671</v>
      </c>
      <c r="E121" s="6" t="s">
        <v>90</v>
      </c>
      <c r="F121" s="6" t="s">
        <v>7067</v>
      </c>
      <c r="G121" s="6" t="s">
        <v>7653</v>
      </c>
      <c r="H121" s="6" t="s">
        <v>7069</v>
      </c>
      <c r="I121" s="46">
        <v>45138</v>
      </c>
      <c r="J121" s="46">
        <v>45142</v>
      </c>
      <c r="K121">
        <v>2488</v>
      </c>
      <c r="L121" s="6" t="s">
        <v>7672</v>
      </c>
      <c r="M121" s="6" t="s">
        <v>7673</v>
      </c>
      <c r="N121" s="6" t="s">
        <v>5382</v>
      </c>
      <c r="O121" s="6" t="s">
        <v>4585</v>
      </c>
    </row>
    <row r="122" spans="1:15" x14ac:dyDescent="0.25">
      <c r="A122" s="6" t="s">
        <v>235</v>
      </c>
      <c r="B122" s="6" t="s">
        <v>4482</v>
      </c>
      <c r="C122" s="6" t="s">
        <v>4425</v>
      </c>
      <c r="D122" s="6" t="s">
        <v>7674</v>
      </c>
      <c r="E122" s="6" t="s">
        <v>90</v>
      </c>
      <c r="F122" s="6" t="s">
        <v>7675</v>
      </c>
      <c r="G122" s="6" t="s">
        <v>7676</v>
      </c>
      <c r="H122" s="6" t="s">
        <v>7076</v>
      </c>
      <c r="I122" s="46">
        <v>45138</v>
      </c>
      <c r="J122" s="46">
        <v>45142</v>
      </c>
      <c r="K122">
        <v>1037868</v>
      </c>
      <c r="L122" s="6" t="s">
        <v>7677</v>
      </c>
      <c r="M122" s="6" t="s">
        <v>7678</v>
      </c>
      <c r="N122" s="6" t="s">
        <v>5384</v>
      </c>
      <c r="O122" s="6" t="s">
        <v>4585</v>
      </c>
    </row>
    <row r="123" spans="1:15" x14ac:dyDescent="0.25">
      <c r="A123" s="6" t="s">
        <v>3324</v>
      </c>
      <c r="B123" s="6" t="s">
        <v>4447</v>
      </c>
      <c r="C123" s="6" t="s">
        <v>4418</v>
      </c>
      <c r="D123" s="6" t="s">
        <v>7679</v>
      </c>
      <c r="E123" s="6" t="s">
        <v>7680</v>
      </c>
      <c r="F123" s="6" t="s">
        <v>7681</v>
      </c>
      <c r="G123" s="6" t="s">
        <v>7682</v>
      </c>
      <c r="H123" s="6" t="s">
        <v>7683</v>
      </c>
      <c r="I123" s="46">
        <v>45132</v>
      </c>
      <c r="J123" s="46">
        <v>45138</v>
      </c>
      <c r="K123">
        <v>896262</v>
      </c>
      <c r="L123" s="6" t="s">
        <v>7684</v>
      </c>
      <c r="M123" s="6" t="s">
        <v>7685</v>
      </c>
      <c r="N123" s="6" t="s">
        <v>5050</v>
      </c>
      <c r="O123" s="6" t="s">
        <v>4586</v>
      </c>
    </row>
    <row r="124" spans="1:15" x14ac:dyDescent="0.25">
      <c r="A124" s="6" t="s">
        <v>3325</v>
      </c>
      <c r="B124" s="6" t="s">
        <v>90</v>
      </c>
      <c r="C124" s="6" t="s">
        <v>90</v>
      </c>
      <c r="D124" s="6" t="s">
        <v>7686</v>
      </c>
      <c r="E124" s="6" t="s">
        <v>90</v>
      </c>
      <c r="F124" s="6" t="s">
        <v>7687</v>
      </c>
      <c r="G124" s="6" t="s">
        <v>7688</v>
      </c>
      <c r="H124" s="6" t="s">
        <v>7269</v>
      </c>
      <c r="I124" s="46"/>
      <c r="J124" s="46"/>
      <c r="L124" s="6" t="s">
        <v>90</v>
      </c>
      <c r="M124" s="6" t="s">
        <v>90</v>
      </c>
      <c r="N124" s="6" t="s">
        <v>5617</v>
      </c>
      <c r="O124" s="6" t="s">
        <v>90</v>
      </c>
    </row>
    <row r="125" spans="1:15" x14ac:dyDescent="0.25">
      <c r="A125" s="6" t="s">
        <v>237</v>
      </c>
      <c r="B125" s="6" t="s">
        <v>4430</v>
      </c>
      <c r="C125" s="6" t="s">
        <v>4423</v>
      </c>
      <c r="D125" s="6" t="s">
        <v>7689</v>
      </c>
      <c r="E125" s="6" t="s">
        <v>90</v>
      </c>
      <c r="F125" s="6" t="s">
        <v>7690</v>
      </c>
      <c r="G125" s="6" t="s">
        <v>7691</v>
      </c>
      <c r="H125" s="6" t="s">
        <v>3671</v>
      </c>
      <c r="I125" s="46">
        <v>45138</v>
      </c>
      <c r="J125" s="46">
        <v>45142</v>
      </c>
      <c r="K125">
        <v>1004434</v>
      </c>
      <c r="L125" s="6" t="s">
        <v>7692</v>
      </c>
      <c r="M125" s="6" t="s">
        <v>7693</v>
      </c>
      <c r="N125" s="6" t="s">
        <v>5009</v>
      </c>
      <c r="O125" s="6" t="s">
        <v>4585</v>
      </c>
    </row>
    <row r="126" spans="1:15" x14ac:dyDescent="0.25">
      <c r="A126" s="6" t="s">
        <v>239</v>
      </c>
      <c r="B126" s="6" t="s">
        <v>4432</v>
      </c>
      <c r="C126" s="6" t="s">
        <v>4418</v>
      </c>
      <c r="D126" s="6" t="s">
        <v>7694</v>
      </c>
      <c r="E126" s="6" t="s">
        <v>90</v>
      </c>
      <c r="F126" s="6" t="s">
        <v>7695</v>
      </c>
      <c r="G126" s="6" t="s">
        <v>7696</v>
      </c>
      <c r="H126" s="6" t="s">
        <v>7069</v>
      </c>
      <c r="I126" s="46">
        <v>45140</v>
      </c>
      <c r="J126" s="46">
        <v>45145</v>
      </c>
      <c r="K126">
        <v>318154</v>
      </c>
      <c r="L126" s="6" t="s">
        <v>7697</v>
      </c>
      <c r="M126" s="6" t="s">
        <v>7698</v>
      </c>
      <c r="N126" s="6" t="s">
        <v>5049</v>
      </c>
      <c r="O126" s="6" t="s">
        <v>4586</v>
      </c>
    </row>
    <row r="127" spans="1:15" x14ac:dyDescent="0.25">
      <c r="A127" s="6" t="s">
        <v>241</v>
      </c>
      <c r="B127" s="6" t="s">
        <v>4476</v>
      </c>
      <c r="C127" s="6" t="s">
        <v>4442</v>
      </c>
      <c r="D127" s="6" t="s">
        <v>7699</v>
      </c>
      <c r="E127" s="6" t="s">
        <v>90</v>
      </c>
      <c r="F127" s="6" t="s">
        <v>7565</v>
      </c>
      <c r="G127" s="6" t="s">
        <v>7700</v>
      </c>
      <c r="H127" s="6" t="s">
        <v>7567</v>
      </c>
      <c r="I127" s="46">
        <v>45140</v>
      </c>
      <c r="J127" s="46">
        <v>45145</v>
      </c>
      <c r="K127">
        <v>1562401</v>
      </c>
      <c r="L127" s="6" t="s">
        <v>7701</v>
      </c>
      <c r="M127" s="6" t="s">
        <v>7702</v>
      </c>
      <c r="N127" s="6" t="s">
        <v>5618</v>
      </c>
      <c r="O127" s="6" t="s">
        <v>4585</v>
      </c>
    </row>
    <row r="128" spans="1:15" x14ac:dyDescent="0.25">
      <c r="A128" s="6" t="s">
        <v>3327</v>
      </c>
      <c r="B128" s="6" t="s">
        <v>4430</v>
      </c>
      <c r="C128" s="6" t="s">
        <v>4423</v>
      </c>
      <c r="D128" s="6" t="s">
        <v>7703</v>
      </c>
      <c r="E128" s="6" t="s">
        <v>7704</v>
      </c>
      <c r="F128" s="6" t="s">
        <v>7705</v>
      </c>
      <c r="G128" s="6" t="s">
        <v>7706</v>
      </c>
      <c r="H128" s="6" t="s">
        <v>7069</v>
      </c>
      <c r="I128" s="46">
        <v>45139</v>
      </c>
      <c r="J128" s="46">
        <v>45145</v>
      </c>
      <c r="K128">
        <v>1591587</v>
      </c>
      <c r="L128" s="6" t="s">
        <v>7707</v>
      </c>
      <c r="M128" s="6" t="s">
        <v>7708</v>
      </c>
      <c r="N128" s="6" t="s">
        <v>5619</v>
      </c>
      <c r="O128" s="6" t="s">
        <v>4585</v>
      </c>
    </row>
    <row r="129" spans="1:15" x14ac:dyDescent="0.25">
      <c r="A129" s="6" t="s">
        <v>3328</v>
      </c>
      <c r="B129" s="6" t="s">
        <v>4490</v>
      </c>
      <c r="C129" s="6" t="s">
        <v>4425</v>
      </c>
      <c r="D129" s="6" t="s">
        <v>7709</v>
      </c>
      <c r="E129" s="6" t="s">
        <v>7710</v>
      </c>
      <c r="F129" s="6" t="s">
        <v>7711</v>
      </c>
      <c r="G129" s="6" t="s">
        <v>7712</v>
      </c>
      <c r="H129" s="6" t="s">
        <v>90</v>
      </c>
      <c r="I129" s="46"/>
      <c r="J129" s="46"/>
      <c r="L129" s="6" t="s">
        <v>7713</v>
      </c>
      <c r="M129" s="6" t="s">
        <v>7714</v>
      </c>
      <c r="N129" s="6" t="s">
        <v>4661</v>
      </c>
      <c r="O129" s="6" t="s">
        <v>4585</v>
      </c>
    </row>
    <row r="130" spans="1:15" x14ac:dyDescent="0.25">
      <c r="A130" s="6" t="s">
        <v>243</v>
      </c>
      <c r="B130" s="6" t="s">
        <v>4455</v>
      </c>
      <c r="C130" s="6" t="s">
        <v>4421</v>
      </c>
      <c r="D130" s="6" t="s">
        <v>7715</v>
      </c>
      <c r="E130" s="6" t="s">
        <v>90</v>
      </c>
      <c r="F130" s="6" t="s">
        <v>7559</v>
      </c>
      <c r="G130" s="6" t="s">
        <v>7716</v>
      </c>
      <c r="H130" s="6" t="s">
        <v>7561</v>
      </c>
      <c r="I130" s="46">
        <v>45138</v>
      </c>
      <c r="J130" s="46">
        <v>45142</v>
      </c>
      <c r="K130">
        <v>1047127</v>
      </c>
      <c r="L130" s="6" t="s">
        <v>7717</v>
      </c>
      <c r="M130" s="6" t="s">
        <v>7718</v>
      </c>
      <c r="N130" s="6" t="s">
        <v>5177</v>
      </c>
      <c r="O130" s="6" t="s">
        <v>4585</v>
      </c>
    </row>
    <row r="131" spans="1:15" x14ac:dyDescent="0.25">
      <c r="A131" s="6" t="s">
        <v>245</v>
      </c>
      <c r="B131" s="6" t="s">
        <v>4447</v>
      </c>
      <c r="C131" s="6" t="s">
        <v>4418</v>
      </c>
      <c r="D131" s="6" t="s">
        <v>7719</v>
      </c>
      <c r="E131" s="6" t="s">
        <v>7159</v>
      </c>
      <c r="F131" s="6" t="s">
        <v>7188</v>
      </c>
      <c r="G131" s="6" t="s">
        <v>7720</v>
      </c>
      <c r="H131" s="6" t="s">
        <v>7092</v>
      </c>
      <c r="I131" s="46">
        <v>45140</v>
      </c>
      <c r="J131" s="46">
        <v>45145</v>
      </c>
      <c r="K131">
        <v>1142750</v>
      </c>
      <c r="L131" s="6" t="s">
        <v>7721</v>
      </c>
      <c r="M131" s="6" t="s">
        <v>7722</v>
      </c>
      <c r="N131" s="6" t="s">
        <v>5620</v>
      </c>
      <c r="O131" s="6" t="s">
        <v>4586</v>
      </c>
    </row>
    <row r="132" spans="1:15" x14ac:dyDescent="0.25">
      <c r="A132" s="6" t="s">
        <v>247</v>
      </c>
      <c r="B132" s="6" t="s">
        <v>4430</v>
      </c>
      <c r="C132" s="6" t="s">
        <v>4423</v>
      </c>
      <c r="D132" s="6" t="s">
        <v>7723</v>
      </c>
      <c r="E132" s="6" t="s">
        <v>90</v>
      </c>
      <c r="F132" s="6" t="s">
        <v>7724</v>
      </c>
      <c r="G132" s="6" t="s">
        <v>7725</v>
      </c>
      <c r="H132" s="6" t="s">
        <v>7437</v>
      </c>
      <c r="I132" s="46">
        <v>45131</v>
      </c>
      <c r="J132" s="46">
        <v>45135</v>
      </c>
      <c r="K132">
        <v>820027</v>
      </c>
      <c r="L132" s="6" t="s">
        <v>7726</v>
      </c>
      <c r="M132" s="6" t="s">
        <v>7727</v>
      </c>
      <c r="N132" s="6" t="s">
        <v>4941</v>
      </c>
      <c r="O132" s="6" t="s">
        <v>4585</v>
      </c>
    </row>
    <row r="133" spans="1:15" x14ac:dyDescent="0.25">
      <c r="A133" s="6" t="s">
        <v>3330</v>
      </c>
      <c r="B133" s="6" t="s">
        <v>4483</v>
      </c>
      <c r="C133" s="6" t="s">
        <v>4418</v>
      </c>
      <c r="D133" s="6" t="s">
        <v>7728</v>
      </c>
      <c r="E133" s="6" t="s">
        <v>90</v>
      </c>
      <c r="F133" s="6" t="s">
        <v>7729</v>
      </c>
      <c r="G133" s="6" t="s">
        <v>7730</v>
      </c>
      <c r="H133" s="6" t="s">
        <v>7069</v>
      </c>
      <c r="I133" s="46">
        <v>45145</v>
      </c>
      <c r="J133" s="46">
        <v>45149</v>
      </c>
      <c r="K133">
        <v>1297184</v>
      </c>
      <c r="L133" s="6" t="s">
        <v>7731</v>
      </c>
      <c r="M133" s="6" t="s">
        <v>7732</v>
      </c>
      <c r="N133" s="6" t="s">
        <v>5621</v>
      </c>
      <c r="O133" s="6" t="s">
        <v>4586</v>
      </c>
    </row>
    <row r="134" spans="1:15" x14ac:dyDescent="0.25">
      <c r="A134" s="6" t="s">
        <v>3332</v>
      </c>
      <c r="B134" s="6" t="s">
        <v>4491</v>
      </c>
      <c r="C134" s="6" t="s">
        <v>130</v>
      </c>
      <c r="D134" s="6" t="s">
        <v>7733</v>
      </c>
      <c r="E134" s="6" t="s">
        <v>90</v>
      </c>
      <c r="F134" s="6" t="s">
        <v>7734</v>
      </c>
      <c r="G134" s="6" t="s">
        <v>7735</v>
      </c>
      <c r="H134" s="6" t="s">
        <v>7115</v>
      </c>
      <c r="I134" s="46">
        <v>45145</v>
      </c>
      <c r="J134" s="46">
        <v>45149</v>
      </c>
      <c r="K134">
        <v>1704715</v>
      </c>
      <c r="L134" s="6" t="s">
        <v>7736</v>
      </c>
      <c r="M134" s="6" t="s">
        <v>7737</v>
      </c>
      <c r="N134" s="6" t="s">
        <v>5110</v>
      </c>
      <c r="O134" s="6" t="s">
        <v>4585</v>
      </c>
    </row>
    <row r="135" spans="1:15" x14ac:dyDescent="0.25">
      <c r="A135" s="6" t="s">
        <v>3334</v>
      </c>
      <c r="B135" s="6" t="s">
        <v>4444</v>
      </c>
      <c r="C135" s="6" t="s">
        <v>4425</v>
      </c>
      <c r="D135" s="6" t="s">
        <v>7738</v>
      </c>
      <c r="E135" s="6" t="s">
        <v>7739</v>
      </c>
      <c r="F135" s="6" t="s">
        <v>7740</v>
      </c>
      <c r="G135" s="6" t="s">
        <v>7741</v>
      </c>
      <c r="H135" s="6" t="s">
        <v>1891</v>
      </c>
      <c r="I135" s="46">
        <v>45138</v>
      </c>
      <c r="J135" s="46">
        <v>45142</v>
      </c>
      <c r="K135">
        <v>1488139</v>
      </c>
      <c r="L135" s="6" t="s">
        <v>7742</v>
      </c>
      <c r="M135" s="6" t="s">
        <v>7743</v>
      </c>
      <c r="N135" s="6" t="s">
        <v>5383</v>
      </c>
      <c r="O135" s="6" t="s">
        <v>4587</v>
      </c>
    </row>
    <row r="136" spans="1:15" x14ac:dyDescent="0.25">
      <c r="A136" s="6" t="s">
        <v>249</v>
      </c>
      <c r="B136" s="6" t="s">
        <v>4492</v>
      </c>
      <c r="C136" s="6" t="s">
        <v>4442</v>
      </c>
      <c r="D136" s="6" t="s">
        <v>7744</v>
      </c>
      <c r="E136" s="6" t="s">
        <v>7374</v>
      </c>
      <c r="F136" s="6" t="s">
        <v>7745</v>
      </c>
      <c r="G136" s="6" t="s">
        <v>7746</v>
      </c>
      <c r="H136" s="6" t="s">
        <v>1891</v>
      </c>
      <c r="I136" s="46">
        <v>45133</v>
      </c>
      <c r="J136" s="46">
        <v>45138</v>
      </c>
      <c r="K136">
        <v>1053507</v>
      </c>
      <c r="L136" s="6" t="s">
        <v>7747</v>
      </c>
      <c r="M136" s="6" t="s">
        <v>7748</v>
      </c>
      <c r="N136" s="6" t="s">
        <v>5190</v>
      </c>
      <c r="O136" s="6" t="s">
        <v>4585</v>
      </c>
    </row>
    <row r="137" spans="1:15" x14ac:dyDescent="0.25">
      <c r="A137" s="6" t="s">
        <v>252</v>
      </c>
      <c r="B137" s="6" t="s">
        <v>4493</v>
      </c>
      <c r="C137" s="6" t="s">
        <v>4489</v>
      </c>
      <c r="D137" s="6" t="s">
        <v>7749</v>
      </c>
      <c r="E137" s="6" t="s">
        <v>7750</v>
      </c>
      <c r="F137" s="6" t="s">
        <v>7751</v>
      </c>
      <c r="G137" s="6" t="s">
        <v>7752</v>
      </c>
      <c r="H137" s="6" t="s">
        <v>7753</v>
      </c>
      <c r="I137" s="46"/>
      <c r="J137" s="46"/>
      <c r="K137">
        <v>1129137</v>
      </c>
      <c r="L137" s="6" t="s">
        <v>7754</v>
      </c>
      <c r="M137" s="6" t="s">
        <v>7755</v>
      </c>
      <c r="N137" s="6" t="s">
        <v>5622</v>
      </c>
      <c r="O137" s="6" t="s">
        <v>4585</v>
      </c>
    </row>
    <row r="138" spans="1:15" x14ac:dyDescent="0.25">
      <c r="A138" s="6" t="s">
        <v>255</v>
      </c>
      <c r="B138" s="6" t="s">
        <v>4494</v>
      </c>
      <c r="C138" s="6" t="s">
        <v>4428</v>
      </c>
      <c r="D138" s="6" t="s">
        <v>7756</v>
      </c>
      <c r="E138" s="6" t="s">
        <v>90</v>
      </c>
      <c r="F138" s="6" t="s">
        <v>7582</v>
      </c>
      <c r="G138" s="6" t="s">
        <v>7757</v>
      </c>
      <c r="H138" s="6" t="s">
        <v>7584</v>
      </c>
      <c r="I138" s="46">
        <v>45133</v>
      </c>
      <c r="J138" s="46">
        <v>45138</v>
      </c>
      <c r="K138">
        <v>1018724</v>
      </c>
      <c r="L138" s="6" t="s">
        <v>7758</v>
      </c>
      <c r="M138" s="6" t="s">
        <v>7759</v>
      </c>
      <c r="N138" s="6" t="s">
        <v>5623</v>
      </c>
      <c r="O138" s="6" t="s">
        <v>4585</v>
      </c>
    </row>
    <row r="139" spans="1:15" x14ac:dyDescent="0.25">
      <c r="A139" s="6" t="s">
        <v>258</v>
      </c>
      <c r="B139" s="6" t="s">
        <v>4438</v>
      </c>
      <c r="C139" s="6" t="s">
        <v>4428</v>
      </c>
      <c r="D139" s="6" t="s">
        <v>7760</v>
      </c>
      <c r="E139" s="6" t="s">
        <v>90</v>
      </c>
      <c r="F139" s="6" t="s">
        <v>7761</v>
      </c>
      <c r="G139" s="6" t="s">
        <v>7762</v>
      </c>
      <c r="H139" s="6" t="s">
        <v>3671</v>
      </c>
      <c r="I139" s="46">
        <v>45126</v>
      </c>
      <c r="J139" s="46">
        <v>45131</v>
      </c>
      <c r="K139">
        <v>350698</v>
      </c>
      <c r="L139" s="6" t="s">
        <v>7763</v>
      </c>
      <c r="M139" s="6" t="s">
        <v>7764</v>
      </c>
      <c r="N139" s="6" t="s">
        <v>4973</v>
      </c>
      <c r="O139" s="6" t="s">
        <v>4585</v>
      </c>
    </row>
    <row r="140" spans="1:15" x14ac:dyDescent="0.25">
      <c r="A140" s="6" t="s">
        <v>260</v>
      </c>
      <c r="B140" s="6" t="s">
        <v>4495</v>
      </c>
      <c r="C140" s="6" t="s">
        <v>4421</v>
      </c>
      <c r="D140" s="6" t="s">
        <v>7765</v>
      </c>
      <c r="E140" s="6" t="s">
        <v>90</v>
      </c>
      <c r="F140" s="6" t="s">
        <v>7067</v>
      </c>
      <c r="G140" s="6" t="s">
        <v>7653</v>
      </c>
      <c r="H140" s="6" t="s">
        <v>7069</v>
      </c>
      <c r="I140" s="46">
        <v>45138</v>
      </c>
      <c r="J140" s="46">
        <v>45142</v>
      </c>
      <c r="K140">
        <v>1596532</v>
      </c>
      <c r="L140" s="6" t="s">
        <v>7766</v>
      </c>
      <c r="M140" s="6" t="s">
        <v>7767</v>
      </c>
      <c r="N140" s="6" t="s">
        <v>5624</v>
      </c>
      <c r="O140" s="6" t="s">
        <v>4585</v>
      </c>
    </row>
    <row r="141" spans="1:15" x14ac:dyDescent="0.25">
      <c r="A141" s="6" t="s">
        <v>3335</v>
      </c>
      <c r="B141" s="6" t="s">
        <v>4496</v>
      </c>
      <c r="C141" s="6" t="s">
        <v>130</v>
      </c>
      <c r="D141" s="6" t="s">
        <v>7768</v>
      </c>
      <c r="E141" s="6" t="s">
        <v>7769</v>
      </c>
      <c r="F141" s="6" t="s">
        <v>7770</v>
      </c>
      <c r="G141" s="6" t="s">
        <v>7771</v>
      </c>
      <c r="H141" s="6" t="s">
        <v>90</v>
      </c>
      <c r="I141" s="46"/>
      <c r="J141" s="46"/>
      <c r="L141" s="6" t="s">
        <v>7772</v>
      </c>
      <c r="M141" s="6" t="s">
        <v>7773</v>
      </c>
      <c r="N141" s="6" t="s">
        <v>5625</v>
      </c>
      <c r="O141" s="6" t="s">
        <v>4585</v>
      </c>
    </row>
    <row r="142" spans="1:15" x14ac:dyDescent="0.25">
      <c r="A142" s="6" t="s">
        <v>3336</v>
      </c>
      <c r="B142" s="6" t="s">
        <v>4497</v>
      </c>
      <c r="C142" s="6" t="s">
        <v>4428</v>
      </c>
      <c r="D142" s="6" t="s">
        <v>7774</v>
      </c>
      <c r="E142" s="6" t="s">
        <v>7775</v>
      </c>
      <c r="F142" s="6" t="s">
        <v>7776</v>
      </c>
      <c r="G142" s="6" t="s">
        <v>7777</v>
      </c>
      <c r="H142" s="6" t="s">
        <v>90</v>
      </c>
      <c r="I142" s="46"/>
      <c r="J142" s="46"/>
      <c r="L142" s="6" t="s">
        <v>90</v>
      </c>
      <c r="M142" s="6" t="s">
        <v>90</v>
      </c>
      <c r="N142" s="6" t="s">
        <v>5626</v>
      </c>
      <c r="O142" s="6" t="s">
        <v>4585</v>
      </c>
    </row>
    <row r="143" spans="1:15" x14ac:dyDescent="0.25">
      <c r="A143" s="6" t="s">
        <v>263</v>
      </c>
      <c r="B143" s="6" t="s">
        <v>4460</v>
      </c>
      <c r="C143" s="6" t="s">
        <v>4421</v>
      </c>
      <c r="D143" s="6" t="s">
        <v>7778</v>
      </c>
      <c r="E143" s="6" t="s">
        <v>90</v>
      </c>
      <c r="F143" s="6" t="s">
        <v>7779</v>
      </c>
      <c r="G143" s="6" t="s">
        <v>7780</v>
      </c>
      <c r="H143" s="6" t="s">
        <v>7076</v>
      </c>
      <c r="I143" s="46">
        <v>45139</v>
      </c>
      <c r="J143" s="46">
        <v>45145</v>
      </c>
      <c r="K143">
        <v>1013462</v>
      </c>
      <c r="L143" s="6" t="s">
        <v>7781</v>
      </c>
      <c r="M143" s="6" t="s">
        <v>7782</v>
      </c>
      <c r="N143" s="6" t="s">
        <v>5627</v>
      </c>
      <c r="O143" s="6" t="s">
        <v>4585</v>
      </c>
    </row>
    <row r="144" spans="1:15" x14ac:dyDescent="0.25">
      <c r="A144" s="6" t="s">
        <v>265</v>
      </c>
      <c r="B144" s="6" t="s">
        <v>4477</v>
      </c>
      <c r="C144" s="6" t="s">
        <v>4423</v>
      </c>
      <c r="D144" s="6" t="s">
        <v>7783</v>
      </c>
      <c r="E144" s="6" t="s">
        <v>7784</v>
      </c>
      <c r="F144" s="6" t="s">
        <v>7245</v>
      </c>
      <c r="G144" s="6" t="s">
        <v>7785</v>
      </c>
      <c r="H144" s="6" t="s">
        <v>90</v>
      </c>
      <c r="I144" s="46">
        <v>45134</v>
      </c>
      <c r="J144" s="46">
        <v>45138</v>
      </c>
      <c r="K144">
        <v>315293</v>
      </c>
      <c r="L144" s="6" t="s">
        <v>7786</v>
      </c>
      <c r="M144" s="6" t="s">
        <v>7787</v>
      </c>
      <c r="N144" s="6" t="s">
        <v>4889</v>
      </c>
      <c r="O144" s="6" t="s">
        <v>4585</v>
      </c>
    </row>
    <row r="145" spans="1:15" x14ac:dyDescent="0.25">
      <c r="A145" s="6" t="s">
        <v>267</v>
      </c>
      <c r="B145" s="6" t="s">
        <v>4482</v>
      </c>
      <c r="C145" s="6" t="s">
        <v>4425</v>
      </c>
      <c r="D145" s="6" t="s">
        <v>7788</v>
      </c>
      <c r="E145" s="6" t="s">
        <v>7789</v>
      </c>
      <c r="F145" s="6" t="s">
        <v>7790</v>
      </c>
      <c r="G145" s="6" t="s">
        <v>7791</v>
      </c>
      <c r="H145" s="6" t="s">
        <v>7792</v>
      </c>
      <c r="I145" s="46">
        <v>45133</v>
      </c>
      <c r="J145" s="46">
        <v>45138</v>
      </c>
      <c r="K145">
        <v>91142</v>
      </c>
      <c r="L145" s="6" t="s">
        <v>7793</v>
      </c>
      <c r="M145" s="6" t="s">
        <v>7794</v>
      </c>
      <c r="N145" s="6" t="s">
        <v>5511</v>
      </c>
      <c r="O145" s="6" t="s">
        <v>4585</v>
      </c>
    </row>
    <row r="146" spans="1:15" x14ac:dyDescent="0.25">
      <c r="A146" s="6" t="s">
        <v>269</v>
      </c>
      <c r="B146" s="6" t="s">
        <v>4467</v>
      </c>
      <c r="C146" s="6" t="s">
        <v>4468</v>
      </c>
      <c r="D146" s="6" t="s">
        <v>7795</v>
      </c>
      <c r="E146" s="6" t="s">
        <v>7796</v>
      </c>
      <c r="F146" s="6" t="s">
        <v>7797</v>
      </c>
      <c r="G146" s="6" t="s">
        <v>7798</v>
      </c>
      <c r="H146" s="6" t="s">
        <v>7092</v>
      </c>
      <c r="I146" s="46">
        <v>45139</v>
      </c>
      <c r="J146" s="46">
        <v>45145</v>
      </c>
      <c r="K146">
        <v>1841666</v>
      </c>
      <c r="L146" s="6" t="s">
        <v>7799</v>
      </c>
      <c r="M146" s="6" t="s">
        <v>7800</v>
      </c>
      <c r="N146" s="6" t="s">
        <v>5278</v>
      </c>
      <c r="O146" s="6" t="s">
        <v>4585</v>
      </c>
    </row>
    <row r="147" spans="1:15" x14ac:dyDescent="0.25">
      <c r="A147" s="6" t="s">
        <v>3338</v>
      </c>
      <c r="B147" s="6" t="s">
        <v>4430</v>
      </c>
      <c r="C147" s="6" t="s">
        <v>4423</v>
      </c>
      <c r="D147" s="6" t="s">
        <v>7801</v>
      </c>
      <c r="E147" s="6" t="s">
        <v>7341</v>
      </c>
      <c r="F147" s="6" t="s">
        <v>7790</v>
      </c>
      <c r="G147" s="6" t="s">
        <v>7802</v>
      </c>
      <c r="H147" s="6" t="s">
        <v>7792</v>
      </c>
      <c r="I147" s="46">
        <v>45138</v>
      </c>
      <c r="J147" s="46">
        <v>45142</v>
      </c>
      <c r="K147">
        <v>1517302</v>
      </c>
      <c r="L147" s="6" t="s">
        <v>7803</v>
      </c>
      <c r="M147" s="6" t="s">
        <v>7804</v>
      </c>
      <c r="N147" s="6" t="s">
        <v>5628</v>
      </c>
      <c r="O147" s="6" t="s">
        <v>4585</v>
      </c>
    </row>
    <row r="148" spans="1:15" x14ac:dyDescent="0.25">
      <c r="A148" s="6" t="s">
        <v>272</v>
      </c>
      <c r="B148" s="6" t="s">
        <v>4475</v>
      </c>
      <c r="C148" s="6" t="s">
        <v>130</v>
      </c>
      <c r="D148" s="6" t="s">
        <v>7805</v>
      </c>
      <c r="E148" s="6" t="s">
        <v>90</v>
      </c>
      <c r="F148" s="6" t="s">
        <v>7806</v>
      </c>
      <c r="G148" s="6" t="s">
        <v>7807</v>
      </c>
      <c r="H148" s="6" t="s">
        <v>7076</v>
      </c>
      <c r="I148" s="46">
        <v>45140</v>
      </c>
      <c r="J148" s="46">
        <v>45145</v>
      </c>
      <c r="K148">
        <v>2969</v>
      </c>
      <c r="L148" s="6" t="s">
        <v>7808</v>
      </c>
      <c r="M148" s="6" t="s">
        <v>7809</v>
      </c>
      <c r="N148" s="6" t="s">
        <v>5377</v>
      </c>
      <c r="O148" s="6" t="s">
        <v>4585</v>
      </c>
    </row>
    <row r="149" spans="1:15" x14ac:dyDescent="0.25">
      <c r="A149" s="6" t="s">
        <v>3339</v>
      </c>
      <c r="B149" s="6" t="s">
        <v>4496</v>
      </c>
      <c r="C149" s="6" t="s">
        <v>130</v>
      </c>
      <c r="D149" s="6" t="s">
        <v>7810</v>
      </c>
      <c r="E149" s="6" t="s">
        <v>90</v>
      </c>
      <c r="F149" s="6" t="s">
        <v>7657</v>
      </c>
      <c r="G149" s="6" t="s">
        <v>7811</v>
      </c>
      <c r="H149" s="6" t="s">
        <v>90</v>
      </c>
      <c r="I149" s="46"/>
      <c r="J149" s="46"/>
      <c r="L149" s="6" t="s">
        <v>90</v>
      </c>
      <c r="M149" s="6" t="s">
        <v>90</v>
      </c>
      <c r="N149" s="6" t="s">
        <v>5629</v>
      </c>
      <c r="O149" s="6" t="s">
        <v>4585</v>
      </c>
    </row>
    <row r="150" spans="1:15" x14ac:dyDescent="0.25">
      <c r="A150" s="6" t="s">
        <v>274</v>
      </c>
      <c r="B150" s="6" t="s">
        <v>4444</v>
      </c>
      <c r="C150" s="6" t="s">
        <v>4425</v>
      </c>
      <c r="D150" s="6" t="s">
        <v>7812</v>
      </c>
      <c r="E150" s="6" t="s">
        <v>90</v>
      </c>
      <c r="F150" s="6" t="s">
        <v>7813</v>
      </c>
      <c r="G150" s="6" t="s">
        <v>7814</v>
      </c>
      <c r="H150" s="6" t="s">
        <v>7437</v>
      </c>
      <c r="I150" s="46">
        <v>45140</v>
      </c>
      <c r="J150" s="46">
        <v>45145</v>
      </c>
      <c r="K150">
        <v>1796209</v>
      </c>
      <c r="L150" s="6" t="s">
        <v>7815</v>
      </c>
      <c r="M150" s="6" t="s">
        <v>7816</v>
      </c>
      <c r="N150" s="6" t="s">
        <v>5531</v>
      </c>
      <c r="O150" s="6" t="s">
        <v>4587</v>
      </c>
    </row>
    <row r="151" spans="1:15" x14ac:dyDescent="0.25">
      <c r="A151" s="6" t="s">
        <v>276</v>
      </c>
      <c r="B151" s="6" t="s">
        <v>4498</v>
      </c>
      <c r="C151" s="6" t="s">
        <v>4421</v>
      </c>
      <c r="D151" s="6" t="s">
        <v>7817</v>
      </c>
      <c r="E151" s="6" t="s">
        <v>7818</v>
      </c>
      <c r="F151" s="6" t="s">
        <v>7819</v>
      </c>
      <c r="G151" s="6" t="s">
        <v>7820</v>
      </c>
      <c r="H151" s="6" t="s">
        <v>7431</v>
      </c>
      <c r="I151" s="46">
        <v>45133</v>
      </c>
      <c r="J151" s="46"/>
      <c r="K151">
        <v>820313</v>
      </c>
      <c r="L151" s="6" t="s">
        <v>7821</v>
      </c>
      <c r="M151" s="6" t="s">
        <v>7822</v>
      </c>
      <c r="N151" s="6" t="s">
        <v>5207</v>
      </c>
      <c r="O151" s="6" t="s">
        <v>4585</v>
      </c>
    </row>
    <row r="152" spans="1:15" x14ac:dyDescent="0.25">
      <c r="A152" s="6" t="s">
        <v>279</v>
      </c>
      <c r="B152" s="6" t="s">
        <v>4499</v>
      </c>
      <c r="C152" s="6" t="s">
        <v>4442</v>
      </c>
      <c r="D152" s="6" t="s">
        <v>7823</v>
      </c>
      <c r="E152" s="6" t="s">
        <v>90</v>
      </c>
      <c r="F152" s="6" t="s">
        <v>7824</v>
      </c>
      <c r="G152" s="6" t="s">
        <v>7825</v>
      </c>
      <c r="H152" s="6" t="s">
        <v>7377</v>
      </c>
      <c r="I152" s="46">
        <v>45141</v>
      </c>
      <c r="J152" s="46"/>
      <c r="K152">
        <v>1418121</v>
      </c>
      <c r="L152" s="6" t="s">
        <v>7826</v>
      </c>
      <c r="M152" s="6" t="s">
        <v>7827</v>
      </c>
      <c r="N152" s="6" t="s">
        <v>5630</v>
      </c>
      <c r="O152" s="6" t="s">
        <v>4585</v>
      </c>
    </row>
    <row r="153" spans="1:15" x14ac:dyDescent="0.25">
      <c r="A153" s="6" t="s">
        <v>281</v>
      </c>
      <c r="B153" s="6" t="s">
        <v>4435</v>
      </c>
      <c r="C153" s="6" t="s">
        <v>4418</v>
      </c>
      <c r="D153" s="6" t="s">
        <v>7828</v>
      </c>
      <c r="E153" s="6" t="s">
        <v>90</v>
      </c>
      <c r="F153" s="6" t="s">
        <v>7829</v>
      </c>
      <c r="G153" s="6" t="s">
        <v>7830</v>
      </c>
      <c r="H153" s="6" t="s">
        <v>1891</v>
      </c>
      <c r="I153" s="46">
        <v>45145</v>
      </c>
      <c r="J153" s="46">
        <v>45149</v>
      </c>
      <c r="K153">
        <v>1492422</v>
      </c>
      <c r="L153" s="6" t="s">
        <v>7831</v>
      </c>
      <c r="M153" s="6" t="s">
        <v>7832</v>
      </c>
      <c r="N153" s="6" t="s">
        <v>5631</v>
      </c>
      <c r="O153" s="6" t="s">
        <v>4586</v>
      </c>
    </row>
    <row r="154" spans="1:15" x14ac:dyDescent="0.25">
      <c r="A154" s="6" t="s">
        <v>3340</v>
      </c>
      <c r="B154" s="6" t="s">
        <v>4483</v>
      </c>
      <c r="C154" s="6" t="s">
        <v>4418</v>
      </c>
      <c r="D154" s="6" t="s">
        <v>7833</v>
      </c>
      <c r="E154" s="6" t="s">
        <v>7834</v>
      </c>
      <c r="F154" s="6" t="s">
        <v>7835</v>
      </c>
      <c r="G154" s="6" t="s">
        <v>90</v>
      </c>
      <c r="H154" s="6" t="s">
        <v>90</v>
      </c>
      <c r="I154" s="46"/>
      <c r="J154" s="46"/>
      <c r="L154" s="6" t="s">
        <v>7836</v>
      </c>
      <c r="M154" s="6" t="s">
        <v>7837</v>
      </c>
      <c r="N154" s="6" t="s">
        <v>5632</v>
      </c>
      <c r="O154" s="6" t="s">
        <v>4586</v>
      </c>
    </row>
    <row r="155" spans="1:15" x14ac:dyDescent="0.25">
      <c r="A155" s="6" t="s">
        <v>283</v>
      </c>
      <c r="B155" s="6" t="s">
        <v>4430</v>
      </c>
      <c r="C155" s="6" t="s">
        <v>4423</v>
      </c>
      <c r="D155" s="6" t="s">
        <v>7838</v>
      </c>
      <c r="E155" s="6" t="s">
        <v>7839</v>
      </c>
      <c r="F155" s="6" t="s">
        <v>7166</v>
      </c>
      <c r="G155" s="6" t="s">
        <v>7840</v>
      </c>
      <c r="H155" s="6" t="s">
        <v>7168</v>
      </c>
      <c r="I155" s="46">
        <v>45140</v>
      </c>
      <c r="J155" s="46">
        <v>45144</v>
      </c>
      <c r="K155">
        <v>1858681</v>
      </c>
      <c r="L155" s="6" t="s">
        <v>7841</v>
      </c>
      <c r="M155" s="6" t="s">
        <v>7842</v>
      </c>
      <c r="N155" s="6" t="s">
        <v>4677</v>
      </c>
      <c r="O155" s="6" t="s">
        <v>4585</v>
      </c>
    </row>
    <row r="156" spans="1:15" x14ac:dyDescent="0.25">
      <c r="A156" s="6" t="s">
        <v>285</v>
      </c>
      <c r="B156" s="6" t="s">
        <v>4460</v>
      </c>
      <c r="C156" s="6" t="s">
        <v>4421</v>
      </c>
      <c r="D156" s="6" t="s">
        <v>7843</v>
      </c>
      <c r="E156" s="6" t="s">
        <v>90</v>
      </c>
      <c r="F156" s="6" t="s">
        <v>7844</v>
      </c>
      <c r="G156" s="6" t="s">
        <v>7845</v>
      </c>
      <c r="H156" s="6" t="s">
        <v>7069</v>
      </c>
      <c r="I156" s="46">
        <v>45146</v>
      </c>
      <c r="J156" s="46">
        <v>45152</v>
      </c>
      <c r="K156">
        <v>1751008</v>
      </c>
      <c r="L156" s="6" t="s">
        <v>7846</v>
      </c>
      <c r="M156" s="6" t="s">
        <v>7847</v>
      </c>
      <c r="N156" s="6" t="s">
        <v>5633</v>
      </c>
      <c r="O156" s="6" t="s">
        <v>4585</v>
      </c>
    </row>
    <row r="157" spans="1:15" x14ac:dyDescent="0.25">
      <c r="A157" s="6" t="s">
        <v>288</v>
      </c>
      <c r="B157" s="6" t="s">
        <v>4460</v>
      </c>
      <c r="C157" s="6" t="s">
        <v>4421</v>
      </c>
      <c r="D157" s="6" t="s">
        <v>7848</v>
      </c>
      <c r="E157" s="6" t="s">
        <v>90</v>
      </c>
      <c r="F157" s="6" t="s">
        <v>7849</v>
      </c>
      <c r="G157" s="6" t="s">
        <v>7850</v>
      </c>
      <c r="H157" s="6" t="s">
        <v>7069</v>
      </c>
      <c r="I157" s="46">
        <v>45133</v>
      </c>
      <c r="J157" s="46">
        <v>45138</v>
      </c>
      <c r="K157">
        <v>1433195</v>
      </c>
      <c r="L157" s="6" t="s">
        <v>7851</v>
      </c>
      <c r="M157" s="6" t="s">
        <v>7852</v>
      </c>
      <c r="N157" s="6" t="s">
        <v>5634</v>
      </c>
      <c r="O157" s="6" t="s">
        <v>4585</v>
      </c>
    </row>
    <row r="158" spans="1:15" x14ac:dyDescent="0.25">
      <c r="A158" s="6" t="s">
        <v>290</v>
      </c>
      <c r="B158" s="6" t="s">
        <v>4449</v>
      </c>
      <c r="C158" s="6" t="s">
        <v>4421</v>
      </c>
      <c r="D158" s="6" t="s">
        <v>7853</v>
      </c>
      <c r="E158" s="6" t="s">
        <v>90</v>
      </c>
      <c r="F158" s="6" t="s">
        <v>7854</v>
      </c>
      <c r="G158" s="6" t="s">
        <v>7619</v>
      </c>
      <c r="H158" s="6" t="s">
        <v>7377</v>
      </c>
      <c r="I158" s="46">
        <v>45140</v>
      </c>
      <c r="J158" s="46">
        <v>45145</v>
      </c>
      <c r="K158">
        <v>1441683</v>
      </c>
      <c r="L158" s="6" t="s">
        <v>7855</v>
      </c>
      <c r="M158" s="6" t="s">
        <v>7856</v>
      </c>
      <c r="N158" s="6" t="s">
        <v>5635</v>
      </c>
      <c r="O158" s="6" t="s">
        <v>4585</v>
      </c>
    </row>
    <row r="159" spans="1:15" x14ac:dyDescent="0.25">
      <c r="A159" s="6" t="s">
        <v>292</v>
      </c>
      <c r="B159" s="6" t="s">
        <v>4457</v>
      </c>
      <c r="C159" s="6" t="s">
        <v>4428</v>
      </c>
      <c r="D159" s="6" t="s">
        <v>7857</v>
      </c>
      <c r="E159" s="6" t="s">
        <v>7858</v>
      </c>
      <c r="F159" s="6" t="s">
        <v>7245</v>
      </c>
      <c r="G159" s="6" t="s">
        <v>7859</v>
      </c>
      <c r="H159" s="6" t="s">
        <v>90</v>
      </c>
      <c r="I159" s="46">
        <v>45138</v>
      </c>
      <c r="J159" s="46">
        <v>45142</v>
      </c>
      <c r="K159">
        <v>1521332</v>
      </c>
      <c r="L159" s="6" t="s">
        <v>7860</v>
      </c>
      <c r="M159" s="6" t="s">
        <v>7861</v>
      </c>
      <c r="N159" s="6" t="s">
        <v>5636</v>
      </c>
      <c r="O159" s="6" t="s">
        <v>4585</v>
      </c>
    </row>
    <row r="160" spans="1:15" x14ac:dyDescent="0.25">
      <c r="A160" s="6" t="s">
        <v>294</v>
      </c>
      <c r="B160" s="6" t="s">
        <v>4500</v>
      </c>
      <c r="C160" s="6" t="s">
        <v>118</v>
      </c>
      <c r="D160" s="6" t="s">
        <v>7862</v>
      </c>
      <c r="E160" s="6" t="s">
        <v>90</v>
      </c>
      <c r="F160" s="6" t="s">
        <v>7863</v>
      </c>
      <c r="G160" s="6" t="s">
        <v>7864</v>
      </c>
      <c r="H160" s="6" t="s">
        <v>2232</v>
      </c>
      <c r="I160" s="46">
        <v>45147</v>
      </c>
      <c r="J160" s="46">
        <v>45152</v>
      </c>
      <c r="K160">
        <v>1174169</v>
      </c>
      <c r="L160" s="6" t="s">
        <v>7865</v>
      </c>
      <c r="M160" s="6" t="s">
        <v>7866</v>
      </c>
      <c r="N160" s="6" t="s">
        <v>5637</v>
      </c>
      <c r="O160" s="6" t="s">
        <v>4586</v>
      </c>
    </row>
    <row r="161" spans="1:15" x14ac:dyDescent="0.25">
      <c r="A161" s="6" t="s">
        <v>296</v>
      </c>
      <c r="B161" s="6" t="s">
        <v>4467</v>
      </c>
      <c r="C161" s="6" t="s">
        <v>4468</v>
      </c>
      <c r="D161" s="6" t="s">
        <v>7644</v>
      </c>
      <c r="E161" s="6" t="s">
        <v>90</v>
      </c>
      <c r="F161" s="6" t="s">
        <v>7342</v>
      </c>
      <c r="G161" s="6" t="s">
        <v>7343</v>
      </c>
      <c r="H161" s="6" t="s">
        <v>7344</v>
      </c>
      <c r="I161" s="46">
        <v>45132</v>
      </c>
      <c r="J161" s="46">
        <v>45138</v>
      </c>
      <c r="K161">
        <v>1433270</v>
      </c>
      <c r="L161" s="6" t="s">
        <v>7867</v>
      </c>
      <c r="M161" s="6" t="s">
        <v>7868</v>
      </c>
      <c r="N161" s="6" t="s">
        <v>5385</v>
      </c>
      <c r="O161" s="6" t="s">
        <v>4585</v>
      </c>
    </row>
    <row r="162" spans="1:15" x14ac:dyDescent="0.25">
      <c r="A162" s="6" t="s">
        <v>3341</v>
      </c>
      <c r="B162" s="6" t="s">
        <v>4444</v>
      </c>
      <c r="C162" s="6" t="s">
        <v>4425</v>
      </c>
      <c r="D162" s="6" t="s">
        <v>7869</v>
      </c>
      <c r="E162" s="6" t="s">
        <v>90</v>
      </c>
      <c r="F162" s="6" t="s">
        <v>7326</v>
      </c>
      <c r="G162" s="6" t="s">
        <v>7870</v>
      </c>
      <c r="H162" s="6" t="s">
        <v>90</v>
      </c>
      <c r="I162" s="46"/>
      <c r="J162" s="46"/>
      <c r="L162" s="6" t="s">
        <v>90</v>
      </c>
      <c r="M162" s="6" t="s">
        <v>90</v>
      </c>
      <c r="N162" s="6" t="s">
        <v>5638</v>
      </c>
      <c r="O162" s="6" t="s">
        <v>4587</v>
      </c>
    </row>
    <row r="163" spans="1:15" x14ac:dyDescent="0.25">
      <c r="A163" s="6" t="s">
        <v>3343</v>
      </c>
      <c r="B163" s="6" t="s">
        <v>4501</v>
      </c>
      <c r="C163" s="6" t="s">
        <v>4425</v>
      </c>
      <c r="D163" s="6" t="s">
        <v>7871</v>
      </c>
      <c r="E163" s="6" t="s">
        <v>90</v>
      </c>
      <c r="F163" s="6" t="s">
        <v>7872</v>
      </c>
      <c r="G163" s="6" t="s">
        <v>7873</v>
      </c>
      <c r="H163" s="6" t="s">
        <v>296</v>
      </c>
      <c r="I163" s="46">
        <v>45134</v>
      </c>
      <c r="J163" s="46">
        <v>45138</v>
      </c>
      <c r="K163">
        <v>894405</v>
      </c>
      <c r="L163" s="6" t="s">
        <v>7874</v>
      </c>
      <c r="M163" s="6" t="s">
        <v>7875</v>
      </c>
      <c r="N163" s="6" t="s">
        <v>5209</v>
      </c>
      <c r="O163" s="6" t="s">
        <v>4585</v>
      </c>
    </row>
    <row r="164" spans="1:15" x14ac:dyDescent="0.25">
      <c r="A164" s="6" t="s">
        <v>298</v>
      </c>
      <c r="B164" s="6" t="s">
        <v>4430</v>
      </c>
      <c r="C164" s="6" t="s">
        <v>4423</v>
      </c>
      <c r="D164" s="6" t="s">
        <v>7522</v>
      </c>
      <c r="E164" s="6" t="s">
        <v>7420</v>
      </c>
      <c r="F164" s="6" t="s">
        <v>7524</v>
      </c>
      <c r="G164" s="6" t="s">
        <v>7525</v>
      </c>
      <c r="H164" s="6" t="s">
        <v>7069</v>
      </c>
      <c r="I164" s="46">
        <v>45131</v>
      </c>
      <c r="J164" s="46">
        <v>45135</v>
      </c>
      <c r="K164">
        <v>1287750</v>
      </c>
      <c r="L164" s="6" t="s">
        <v>7876</v>
      </c>
      <c r="M164" s="6" t="s">
        <v>7877</v>
      </c>
      <c r="N164" s="6" t="s">
        <v>5360</v>
      </c>
      <c r="O164" s="6" t="s">
        <v>4585</v>
      </c>
    </row>
    <row r="165" spans="1:15" x14ac:dyDescent="0.25">
      <c r="A165" s="6" t="s">
        <v>3345</v>
      </c>
      <c r="B165" s="6" t="s">
        <v>4491</v>
      </c>
      <c r="C165" s="6" t="s">
        <v>130</v>
      </c>
      <c r="D165" s="6" t="s">
        <v>7878</v>
      </c>
      <c r="E165" s="6" t="s">
        <v>7159</v>
      </c>
      <c r="F165" s="6" t="s">
        <v>7331</v>
      </c>
      <c r="G165" s="6" t="s">
        <v>7879</v>
      </c>
      <c r="H165" s="6" t="s">
        <v>1988</v>
      </c>
      <c r="I165" s="46">
        <v>45133</v>
      </c>
      <c r="J165" s="46">
        <v>45138</v>
      </c>
      <c r="K165">
        <v>1037676</v>
      </c>
      <c r="L165" s="6" t="s">
        <v>7880</v>
      </c>
      <c r="M165" s="6" t="s">
        <v>7881</v>
      </c>
      <c r="N165" s="6" t="s">
        <v>5386</v>
      </c>
      <c r="O165" s="6" t="s">
        <v>4585</v>
      </c>
    </row>
    <row r="166" spans="1:15" x14ac:dyDescent="0.25">
      <c r="A166" s="6" t="s">
        <v>301</v>
      </c>
      <c r="B166" s="6" t="s">
        <v>4502</v>
      </c>
      <c r="C166" s="6" t="s">
        <v>4442</v>
      </c>
      <c r="D166" s="6" t="s">
        <v>7882</v>
      </c>
      <c r="E166" s="6" t="s">
        <v>90</v>
      </c>
      <c r="F166" s="6" t="s">
        <v>7883</v>
      </c>
      <c r="G166" s="6" t="s">
        <v>7884</v>
      </c>
      <c r="H166" s="6" t="s">
        <v>7069</v>
      </c>
      <c r="I166" s="46">
        <v>45131</v>
      </c>
      <c r="J166" s="46"/>
      <c r="K166">
        <v>1035443</v>
      </c>
      <c r="L166" s="6" t="s">
        <v>7885</v>
      </c>
      <c r="M166" s="6" t="s">
        <v>7886</v>
      </c>
      <c r="N166" s="6" t="s">
        <v>5639</v>
      </c>
      <c r="O166" s="6" t="s">
        <v>4585</v>
      </c>
    </row>
    <row r="167" spans="1:15" x14ac:dyDescent="0.25">
      <c r="A167" s="6" t="s">
        <v>303</v>
      </c>
      <c r="B167" s="6" t="s">
        <v>4430</v>
      </c>
      <c r="C167" s="6" t="s">
        <v>4423</v>
      </c>
      <c r="D167" s="6" t="s">
        <v>7522</v>
      </c>
      <c r="E167" s="6" t="s">
        <v>7420</v>
      </c>
      <c r="F167" s="6" t="s">
        <v>7524</v>
      </c>
      <c r="G167" s="6" t="s">
        <v>7525</v>
      </c>
      <c r="H167" s="6" t="s">
        <v>7069</v>
      </c>
      <c r="I167" s="46">
        <v>45139</v>
      </c>
      <c r="J167" s="46"/>
      <c r="K167">
        <v>1176948</v>
      </c>
      <c r="L167" s="6" t="s">
        <v>7887</v>
      </c>
      <c r="M167" s="6" t="s">
        <v>7888</v>
      </c>
      <c r="N167" s="6" t="s">
        <v>5040</v>
      </c>
      <c r="O167" s="6" t="s">
        <v>4585</v>
      </c>
    </row>
    <row r="168" spans="1:15" x14ac:dyDescent="0.25">
      <c r="A168" s="6" t="s">
        <v>305</v>
      </c>
      <c r="B168" s="6" t="s">
        <v>4435</v>
      </c>
      <c r="C168" s="6" t="s">
        <v>4418</v>
      </c>
      <c r="D168" s="6" t="s">
        <v>7889</v>
      </c>
      <c r="E168" s="6" t="s">
        <v>90</v>
      </c>
      <c r="F168" s="6" t="s">
        <v>7326</v>
      </c>
      <c r="G168" s="6" t="s">
        <v>7890</v>
      </c>
      <c r="H168" s="6" t="s">
        <v>90</v>
      </c>
      <c r="I168" s="46"/>
      <c r="J168" s="46"/>
      <c r="K168">
        <v>1697862</v>
      </c>
      <c r="L168" s="6" t="s">
        <v>7891</v>
      </c>
      <c r="M168" s="6" t="s">
        <v>7892</v>
      </c>
      <c r="N168" s="6" t="s">
        <v>5640</v>
      </c>
      <c r="O168" s="6" t="s">
        <v>4586</v>
      </c>
    </row>
    <row r="169" spans="1:15" x14ac:dyDescent="0.25">
      <c r="A169" s="6" t="s">
        <v>3347</v>
      </c>
      <c r="B169" s="6" t="s">
        <v>4475</v>
      </c>
      <c r="C169" s="6" t="s">
        <v>130</v>
      </c>
      <c r="D169" s="6" t="s">
        <v>7893</v>
      </c>
      <c r="E169" s="6" t="s">
        <v>7894</v>
      </c>
      <c r="F169" s="6" t="s">
        <v>7895</v>
      </c>
      <c r="G169" s="6" t="s">
        <v>7896</v>
      </c>
      <c r="H169" s="6" t="s">
        <v>90</v>
      </c>
      <c r="I169" s="46"/>
      <c r="J169" s="46"/>
      <c r="L169" s="6" t="s">
        <v>7897</v>
      </c>
      <c r="M169" s="6" t="s">
        <v>7898</v>
      </c>
      <c r="N169" s="6" t="s">
        <v>5103</v>
      </c>
      <c r="O169" s="6" t="s">
        <v>4585</v>
      </c>
    </row>
    <row r="170" spans="1:15" x14ac:dyDescent="0.25">
      <c r="A170" s="6" t="s">
        <v>3349</v>
      </c>
      <c r="B170" s="6" t="s">
        <v>4503</v>
      </c>
      <c r="C170" s="6" t="s">
        <v>4468</v>
      </c>
      <c r="D170" s="6" t="s">
        <v>7899</v>
      </c>
      <c r="E170" s="6" t="s">
        <v>7187</v>
      </c>
      <c r="F170" s="6" t="s">
        <v>7096</v>
      </c>
      <c r="G170" s="6" t="s">
        <v>7900</v>
      </c>
      <c r="H170" s="6" t="s">
        <v>7098</v>
      </c>
      <c r="I170" s="46">
        <v>45138</v>
      </c>
      <c r="J170" s="46">
        <v>45142</v>
      </c>
      <c r="K170">
        <v>1086600</v>
      </c>
      <c r="L170" s="6" t="s">
        <v>7901</v>
      </c>
      <c r="M170" s="6" t="s">
        <v>7902</v>
      </c>
      <c r="N170" s="6" t="s">
        <v>5240</v>
      </c>
      <c r="O170" s="6" t="s">
        <v>4585</v>
      </c>
    </row>
    <row r="171" spans="1:15" x14ac:dyDescent="0.25">
      <c r="A171" s="6" t="s">
        <v>307</v>
      </c>
      <c r="B171" s="6" t="s">
        <v>4439</v>
      </c>
      <c r="C171" s="6" t="s">
        <v>4425</v>
      </c>
      <c r="D171" s="6" t="s">
        <v>7903</v>
      </c>
      <c r="E171" s="6" t="s">
        <v>90</v>
      </c>
      <c r="F171" s="6" t="s">
        <v>7904</v>
      </c>
      <c r="G171" s="6" t="s">
        <v>7905</v>
      </c>
      <c r="H171" s="6" t="s">
        <v>7076</v>
      </c>
      <c r="I171" s="46">
        <v>45145</v>
      </c>
      <c r="J171" s="46">
        <v>45149</v>
      </c>
      <c r="K171">
        <v>1584509</v>
      </c>
      <c r="L171" s="6" t="s">
        <v>7906</v>
      </c>
      <c r="M171" s="6" t="s">
        <v>7907</v>
      </c>
      <c r="N171" s="6" t="s">
        <v>4948</v>
      </c>
      <c r="O171" s="6" t="s">
        <v>4585</v>
      </c>
    </row>
    <row r="172" spans="1:15" x14ac:dyDescent="0.25">
      <c r="A172" s="6" t="s">
        <v>3351</v>
      </c>
      <c r="B172" s="6" t="s">
        <v>4504</v>
      </c>
      <c r="C172" s="6" t="s">
        <v>4425</v>
      </c>
      <c r="D172" s="6" t="s">
        <v>7072</v>
      </c>
      <c r="E172" s="6" t="s">
        <v>90</v>
      </c>
      <c r="F172" s="6" t="s">
        <v>7074</v>
      </c>
      <c r="G172" s="6" t="s">
        <v>7908</v>
      </c>
      <c r="H172" s="6" t="s">
        <v>7076</v>
      </c>
      <c r="I172" s="46">
        <v>45138</v>
      </c>
      <c r="J172" s="46">
        <v>45142</v>
      </c>
      <c r="K172">
        <v>1790982</v>
      </c>
      <c r="L172" s="6" t="s">
        <v>7909</v>
      </c>
      <c r="M172" s="6" t="s">
        <v>7910</v>
      </c>
      <c r="N172" s="6" t="s">
        <v>4798</v>
      </c>
      <c r="O172" s="6" t="s">
        <v>4585</v>
      </c>
    </row>
    <row r="173" spans="1:15" x14ac:dyDescent="0.25">
      <c r="A173" s="6" t="s">
        <v>310</v>
      </c>
      <c r="B173" s="6" t="s">
        <v>311</v>
      </c>
      <c r="C173" s="6" t="s">
        <v>4421</v>
      </c>
      <c r="D173" s="6" t="s">
        <v>7911</v>
      </c>
      <c r="E173" s="6" t="s">
        <v>90</v>
      </c>
      <c r="F173" s="6" t="s">
        <v>7912</v>
      </c>
      <c r="G173" s="6" t="s">
        <v>7913</v>
      </c>
      <c r="H173" s="6" t="s">
        <v>7914</v>
      </c>
      <c r="I173" s="46">
        <v>44874</v>
      </c>
      <c r="J173" s="46">
        <v>44879</v>
      </c>
      <c r="K173">
        <v>1820721</v>
      </c>
      <c r="L173" s="6" t="s">
        <v>7915</v>
      </c>
      <c r="M173" s="6" t="s">
        <v>7916</v>
      </c>
      <c r="N173" s="6" t="s">
        <v>5387</v>
      </c>
      <c r="O173" s="6" t="s">
        <v>4585</v>
      </c>
    </row>
    <row r="174" spans="1:15" x14ac:dyDescent="0.25">
      <c r="A174" s="6" t="s">
        <v>313</v>
      </c>
      <c r="B174" s="6" t="s">
        <v>4505</v>
      </c>
      <c r="C174" s="6" t="s">
        <v>4421</v>
      </c>
      <c r="D174" s="6" t="s">
        <v>7917</v>
      </c>
      <c r="E174" s="6" t="s">
        <v>90</v>
      </c>
      <c r="F174" s="6" t="s">
        <v>7918</v>
      </c>
      <c r="G174" s="6" t="s">
        <v>7919</v>
      </c>
      <c r="H174" s="6" t="s">
        <v>7344</v>
      </c>
      <c r="I174" s="46">
        <v>45140</v>
      </c>
      <c r="J174" s="46">
        <v>45145</v>
      </c>
      <c r="K174">
        <v>7536</v>
      </c>
      <c r="L174" s="6" t="s">
        <v>7920</v>
      </c>
      <c r="M174" s="6" t="s">
        <v>7921</v>
      </c>
      <c r="N174" s="6" t="s">
        <v>5388</v>
      </c>
      <c r="O174" s="6" t="s">
        <v>4585</v>
      </c>
    </row>
    <row r="175" spans="1:15" x14ac:dyDescent="0.25">
      <c r="A175" s="6" t="s">
        <v>316</v>
      </c>
      <c r="B175" s="6" t="s">
        <v>4435</v>
      </c>
      <c r="C175" s="6" t="s">
        <v>4418</v>
      </c>
      <c r="D175" s="6" t="s">
        <v>7922</v>
      </c>
      <c r="E175" s="6" t="s">
        <v>7923</v>
      </c>
      <c r="F175" s="6" t="s">
        <v>7883</v>
      </c>
      <c r="G175" s="6" t="s">
        <v>7924</v>
      </c>
      <c r="H175" s="6" t="s">
        <v>7069</v>
      </c>
      <c r="I175" s="46">
        <v>45140</v>
      </c>
      <c r="J175" s="46">
        <v>45145</v>
      </c>
      <c r="K175">
        <v>879407</v>
      </c>
      <c r="L175" s="6" t="s">
        <v>7925</v>
      </c>
      <c r="M175" s="6" t="s">
        <v>7926</v>
      </c>
      <c r="N175" s="6" t="s">
        <v>5641</v>
      </c>
      <c r="O175" s="6" t="s">
        <v>4586</v>
      </c>
    </row>
    <row r="176" spans="1:15" x14ac:dyDescent="0.25">
      <c r="A176" s="6" t="s">
        <v>3353</v>
      </c>
      <c r="B176" s="6" t="s">
        <v>4448</v>
      </c>
      <c r="C176" s="6" t="s">
        <v>4437</v>
      </c>
      <c r="D176" s="6" t="s">
        <v>7927</v>
      </c>
      <c r="E176" s="6" t="s">
        <v>7928</v>
      </c>
      <c r="F176" s="6" t="s">
        <v>7929</v>
      </c>
      <c r="G176" s="6" t="s">
        <v>7930</v>
      </c>
      <c r="H176" s="6" t="s">
        <v>7931</v>
      </c>
      <c r="I176" s="46"/>
      <c r="J176" s="46"/>
      <c r="K176">
        <v>1834048</v>
      </c>
      <c r="L176" s="6" t="s">
        <v>7932</v>
      </c>
      <c r="M176" s="6" t="s">
        <v>7933</v>
      </c>
      <c r="N176" s="6" t="s">
        <v>5642</v>
      </c>
      <c r="O176" s="6" t="s">
        <v>4586</v>
      </c>
    </row>
    <row r="177" spans="1:15" x14ac:dyDescent="0.25">
      <c r="A177" s="6" t="s">
        <v>319</v>
      </c>
      <c r="B177" s="6" t="s">
        <v>4460</v>
      </c>
      <c r="C177" s="6" t="s">
        <v>4421</v>
      </c>
      <c r="D177" s="6" t="s">
        <v>7934</v>
      </c>
      <c r="E177" s="6" t="s">
        <v>7617</v>
      </c>
      <c r="F177" s="6" t="s">
        <v>7172</v>
      </c>
      <c r="G177" s="6" t="s">
        <v>7935</v>
      </c>
      <c r="H177" s="6" t="s">
        <v>7069</v>
      </c>
      <c r="I177" s="46">
        <v>45187</v>
      </c>
      <c r="J177" s="46">
        <v>45191</v>
      </c>
      <c r="K177">
        <v>1477720</v>
      </c>
      <c r="L177" s="6" t="s">
        <v>7936</v>
      </c>
      <c r="M177" s="6" t="s">
        <v>7937</v>
      </c>
      <c r="N177" s="6" t="s">
        <v>5643</v>
      </c>
      <c r="O177" s="6" t="s">
        <v>4585</v>
      </c>
    </row>
    <row r="178" spans="1:15" x14ac:dyDescent="0.25">
      <c r="A178" s="6" t="s">
        <v>3354</v>
      </c>
      <c r="B178" s="6" t="s">
        <v>4461</v>
      </c>
      <c r="C178" s="6" t="s">
        <v>4425</v>
      </c>
      <c r="D178" s="6" t="s">
        <v>7938</v>
      </c>
      <c r="E178" s="6" t="s">
        <v>90</v>
      </c>
      <c r="F178" s="6" t="s">
        <v>7640</v>
      </c>
      <c r="G178" s="6" t="s">
        <v>90</v>
      </c>
      <c r="H178" s="6" t="s">
        <v>90</v>
      </c>
      <c r="I178" s="46"/>
      <c r="J178" s="46"/>
      <c r="L178" s="6" t="s">
        <v>7939</v>
      </c>
      <c r="M178" s="6" t="s">
        <v>90</v>
      </c>
      <c r="N178" s="6" t="s">
        <v>5644</v>
      </c>
      <c r="O178" s="6" t="s">
        <v>4585</v>
      </c>
    </row>
    <row r="179" spans="1:15" x14ac:dyDescent="0.25">
      <c r="A179" s="6" t="s">
        <v>3356</v>
      </c>
      <c r="B179" s="6" t="s">
        <v>4434</v>
      </c>
      <c r="C179" s="6" t="s">
        <v>4423</v>
      </c>
      <c r="D179" s="6" t="s">
        <v>7940</v>
      </c>
      <c r="E179" s="6" t="s">
        <v>90</v>
      </c>
      <c r="F179" s="6" t="s">
        <v>7941</v>
      </c>
      <c r="G179" s="6" t="s">
        <v>7942</v>
      </c>
      <c r="H179" s="6" t="s">
        <v>7792</v>
      </c>
      <c r="I179" s="46">
        <v>45127</v>
      </c>
      <c r="J179" s="46"/>
      <c r="K179">
        <v>7789</v>
      </c>
      <c r="L179" s="6" t="s">
        <v>7943</v>
      </c>
      <c r="M179" s="6" t="s">
        <v>7944</v>
      </c>
      <c r="N179" s="6" t="s">
        <v>5645</v>
      </c>
      <c r="O179" s="6" t="s">
        <v>4585</v>
      </c>
    </row>
    <row r="180" spans="1:15" x14ac:dyDescent="0.25">
      <c r="A180" s="6" t="s">
        <v>3357</v>
      </c>
      <c r="B180" s="6" t="s">
        <v>4478</v>
      </c>
      <c r="C180" s="6" t="s">
        <v>4437</v>
      </c>
      <c r="D180" s="6" t="s">
        <v>7945</v>
      </c>
      <c r="E180" s="6" t="s">
        <v>7946</v>
      </c>
      <c r="F180" s="6" t="s">
        <v>7947</v>
      </c>
      <c r="G180" s="6" t="s">
        <v>7948</v>
      </c>
      <c r="H180" s="6" t="s">
        <v>90</v>
      </c>
      <c r="I180" s="46"/>
      <c r="J180" s="46"/>
      <c r="L180" s="6" t="s">
        <v>7949</v>
      </c>
      <c r="M180" s="6" t="s">
        <v>90</v>
      </c>
      <c r="N180" s="6" t="s">
        <v>5646</v>
      </c>
      <c r="O180" s="6" t="s">
        <v>4586</v>
      </c>
    </row>
    <row r="181" spans="1:15" x14ac:dyDescent="0.25">
      <c r="A181" s="6" t="s">
        <v>7950</v>
      </c>
      <c r="B181" s="6" t="s">
        <v>4454</v>
      </c>
      <c r="C181" s="6" t="s">
        <v>4428</v>
      </c>
      <c r="D181" s="6" t="s">
        <v>7951</v>
      </c>
      <c r="E181" s="6" t="s">
        <v>7496</v>
      </c>
      <c r="F181" s="6" t="s">
        <v>7952</v>
      </c>
      <c r="G181" s="6" t="s">
        <v>7953</v>
      </c>
      <c r="H181" s="6" t="s">
        <v>90</v>
      </c>
      <c r="I181" s="46"/>
      <c r="J181" s="46"/>
      <c r="L181" s="6" t="s">
        <v>7954</v>
      </c>
      <c r="M181" s="6" t="s">
        <v>7955</v>
      </c>
      <c r="N181" s="6" t="s">
        <v>7956</v>
      </c>
      <c r="O181" s="6" t="s">
        <v>4585</v>
      </c>
    </row>
    <row r="182" spans="1:15" x14ac:dyDescent="0.25">
      <c r="A182" s="6" t="s">
        <v>3358</v>
      </c>
      <c r="B182" s="6" t="s">
        <v>4457</v>
      </c>
      <c r="C182" s="6" t="s">
        <v>4428</v>
      </c>
      <c r="D182" s="6" t="s">
        <v>7957</v>
      </c>
      <c r="E182" s="6" t="s">
        <v>90</v>
      </c>
      <c r="F182" s="6" t="s">
        <v>7958</v>
      </c>
      <c r="G182" s="6" t="s">
        <v>7959</v>
      </c>
      <c r="H182" s="6" t="s">
        <v>90</v>
      </c>
      <c r="I182" s="46"/>
      <c r="J182" s="46"/>
      <c r="K182">
        <v>1450206</v>
      </c>
      <c r="L182" s="6" t="s">
        <v>90</v>
      </c>
      <c r="M182" s="6" t="s">
        <v>7960</v>
      </c>
      <c r="N182" s="6" t="s">
        <v>5647</v>
      </c>
      <c r="O182" s="6" t="s">
        <v>4585</v>
      </c>
    </row>
    <row r="183" spans="1:15" x14ac:dyDescent="0.25">
      <c r="A183" s="6" t="s">
        <v>3359</v>
      </c>
      <c r="B183" s="6" t="s">
        <v>4475</v>
      </c>
      <c r="C183" s="6" t="s">
        <v>130</v>
      </c>
      <c r="D183" s="6" t="s">
        <v>7961</v>
      </c>
      <c r="E183" s="6" t="s">
        <v>7962</v>
      </c>
      <c r="F183" s="6" t="s">
        <v>7450</v>
      </c>
      <c r="G183" s="6" t="s">
        <v>7963</v>
      </c>
      <c r="H183" s="6" t="s">
        <v>90</v>
      </c>
      <c r="I183" s="46"/>
      <c r="J183" s="46"/>
      <c r="L183" s="6" t="s">
        <v>7964</v>
      </c>
      <c r="M183" s="6" t="s">
        <v>7965</v>
      </c>
      <c r="N183" s="6" t="s">
        <v>5344</v>
      </c>
      <c r="O183" s="6" t="s">
        <v>4585</v>
      </c>
    </row>
    <row r="184" spans="1:15" x14ac:dyDescent="0.25">
      <c r="A184" s="6" t="s">
        <v>320</v>
      </c>
      <c r="B184" s="6" t="s">
        <v>4451</v>
      </c>
      <c r="C184" s="6" t="s">
        <v>4421</v>
      </c>
      <c r="D184" s="6" t="s">
        <v>7966</v>
      </c>
      <c r="E184" s="6" t="s">
        <v>7967</v>
      </c>
      <c r="F184" s="6" t="s">
        <v>7968</v>
      </c>
      <c r="G184" s="6" t="s">
        <v>7969</v>
      </c>
      <c r="H184" s="6" t="s">
        <v>7377</v>
      </c>
      <c r="I184" s="46">
        <v>45132</v>
      </c>
      <c r="J184" s="46">
        <v>45138</v>
      </c>
      <c r="K184">
        <v>890564</v>
      </c>
      <c r="L184" s="6" t="s">
        <v>7970</v>
      </c>
      <c r="M184" s="6" t="s">
        <v>7971</v>
      </c>
      <c r="N184" s="6" t="s">
        <v>5095</v>
      </c>
      <c r="O184" s="6" t="s">
        <v>4585</v>
      </c>
    </row>
    <row r="185" spans="1:15" x14ac:dyDescent="0.25">
      <c r="A185" s="6" t="s">
        <v>322</v>
      </c>
      <c r="B185" s="6" t="s">
        <v>4475</v>
      </c>
      <c r="C185" s="6" t="s">
        <v>130</v>
      </c>
      <c r="D185" s="6" t="s">
        <v>7972</v>
      </c>
      <c r="E185" s="6" t="s">
        <v>90</v>
      </c>
      <c r="F185" s="6" t="s">
        <v>7278</v>
      </c>
      <c r="G185" s="6" t="s">
        <v>7973</v>
      </c>
      <c r="H185" s="6" t="s">
        <v>941</v>
      </c>
      <c r="I185" s="46">
        <v>45131</v>
      </c>
      <c r="J185" s="46">
        <v>45135</v>
      </c>
      <c r="K185">
        <v>1674862</v>
      </c>
      <c r="L185" s="6" t="s">
        <v>7974</v>
      </c>
      <c r="M185" s="6" t="s">
        <v>7975</v>
      </c>
      <c r="N185" s="6" t="s">
        <v>4967</v>
      </c>
      <c r="O185" s="6" t="s">
        <v>4585</v>
      </c>
    </row>
    <row r="186" spans="1:15" x14ac:dyDescent="0.25">
      <c r="A186" s="6" t="s">
        <v>3360</v>
      </c>
      <c r="B186" s="6" t="s">
        <v>4465</v>
      </c>
      <c r="C186" s="6" t="s">
        <v>4425</v>
      </c>
      <c r="D186" s="6" t="s">
        <v>7976</v>
      </c>
      <c r="E186" s="6" t="s">
        <v>90</v>
      </c>
      <c r="F186" s="6" t="s">
        <v>7947</v>
      </c>
      <c r="G186" s="6" t="s">
        <v>7977</v>
      </c>
      <c r="H186" s="6" t="s">
        <v>90</v>
      </c>
      <c r="I186" s="46"/>
      <c r="J186" s="46"/>
      <c r="L186" s="6" t="s">
        <v>7978</v>
      </c>
      <c r="M186" s="6" t="s">
        <v>7979</v>
      </c>
      <c r="N186" s="6" t="s">
        <v>4867</v>
      </c>
      <c r="O186" s="6" t="s">
        <v>4585</v>
      </c>
    </row>
    <row r="187" spans="1:15" x14ac:dyDescent="0.25">
      <c r="A187" s="6" t="s">
        <v>3361</v>
      </c>
      <c r="B187" s="6" t="s">
        <v>4450</v>
      </c>
      <c r="C187" s="6" t="s">
        <v>4421</v>
      </c>
      <c r="D187" s="6" t="s">
        <v>7980</v>
      </c>
      <c r="E187" s="6" t="s">
        <v>90</v>
      </c>
      <c r="F187" s="6" t="s">
        <v>7981</v>
      </c>
      <c r="G187" s="6" t="s">
        <v>7982</v>
      </c>
      <c r="H187" s="6" t="s">
        <v>90</v>
      </c>
      <c r="I187" s="46"/>
      <c r="J187" s="46"/>
      <c r="L187" s="6" t="s">
        <v>90</v>
      </c>
      <c r="M187" s="6" t="s">
        <v>90</v>
      </c>
      <c r="N187" s="6" t="s">
        <v>5648</v>
      </c>
      <c r="O187" s="6" t="s">
        <v>4585</v>
      </c>
    </row>
    <row r="188" spans="1:15" x14ac:dyDescent="0.25">
      <c r="A188" s="6" t="s">
        <v>325</v>
      </c>
      <c r="B188" s="6" t="s">
        <v>4450</v>
      </c>
      <c r="C188" s="6" t="s">
        <v>4421</v>
      </c>
      <c r="D188" s="6" t="s">
        <v>7983</v>
      </c>
      <c r="E188" s="6" t="s">
        <v>90</v>
      </c>
      <c r="F188" s="6" t="s">
        <v>7984</v>
      </c>
      <c r="G188" s="6" t="s">
        <v>7985</v>
      </c>
      <c r="H188" s="6" t="s">
        <v>90</v>
      </c>
      <c r="I188" s="46"/>
      <c r="J188" s="46"/>
      <c r="K188">
        <v>937966</v>
      </c>
      <c r="L188" s="6" t="s">
        <v>7986</v>
      </c>
      <c r="M188" s="6" t="s">
        <v>7987</v>
      </c>
      <c r="N188" s="6" t="s">
        <v>5339</v>
      </c>
      <c r="O188" s="6" t="s">
        <v>4585</v>
      </c>
    </row>
    <row r="189" spans="1:15" x14ac:dyDescent="0.25">
      <c r="A189" s="6" t="s">
        <v>327</v>
      </c>
      <c r="B189" s="6" t="s">
        <v>4435</v>
      </c>
      <c r="C189" s="6" t="s">
        <v>4418</v>
      </c>
      <c r="D189" s="6" t="s">
        <v>7988</v>
      </c>
      <c r="E189" s="6" t="s">
        <v>90</v>
      </c>
      <c r="F189" s="6" t="s">
        <v>7989</v>
      </c>
      <c r="G189" s="6" t="s">
        <v>7990</v>
      </c>
      <c r="H189" s="6" t="s">
        <v>90</v>
      </c>
      <c r="I189" s="46">
        <v>45146</v>
      </c>
      <c r="J189" s="46">
        <v>45152</v>
      </c>
      <c r="K189">
        <v>1612042</v>
      </c>
      <c r="L189" s="6" t="s">
        <v>7991</v>
      </c>
      <c r="M189" s="6" t="s">
        <v>7992</v>
      </c>
      <c r="N189" s="6" t="s">
        <v>5649</v>
      </c>
      <c r="O189" s="6" t="s">
        <v>4586</v>
      </c>
    </row>
    <row r="190" spans="1:15" x14ac:dyDescent="0.25">
      <c r="A190" s="6" t="s">
        <v>329</v>
      </c>
      <c r="B190" s="6" t="s">
        <v>4427</v>
      </c>
      <c r="C190" s="6" t="s">
        <v>4428</v>
      </c>
      <c r="D190" s="6" t="s">
        <v>7993</v>
      </c>
      <c r="E190" s="6" t="s">
        <v>90</v>
      </c>
      <c r="F190" s="6" t="s">
        <v>7994</v>
      </c>
      <c r="G190" s="6" t="s">
        <v>7995</v>
      </c>
      <c r="H190" s="6" t="s">
        <v>7092</v>
      </c>
      <c r="I190" s="46">
        <v>45174</v>
      </c>
      <c r="J190" s="46">
        <v>45180</v>
      </c>
      <c r="K190">
        <v>1817358</v>
      </c>
      <c r="L190" s="6" t="s">
        <v>7996</v>
      </c>
      <c r="M190" s="6" t="s">
        <v>7997</v>
      </c>
      <c r="N190" s="6" t="s">
        <v>5047</v>
      </c>
      <c r="O190" s="6" t="s">
        <v>4585</v>
      </c>
    </row>
    <row r="191" spans="1:15" x14ac:dyDescent="0.25">
      <c r="A191" s="6" t="s">
        <v>333</v>
      </c>
      <c r="B191" s="6" t="s">
        <v>4506</v>
      </c>
      <c r="C191" s="6" t="s">
        <v>4425</v>
      </c>
      <c r="D191" s="6" t="s">
        <v>7998</v>
      </c>
      <c r="E191" s="6" t="s">
        <v>7999</v>
      </c>
      <c r="F191" s="6" t="s">
        <v>7751</v>
      </c>
      <c r="G191" s="6" t="s">
        <v>8000</v>
      </c>
      <c r="H191" s="6" t="s">
        <v>7753</v>
      </c>
      <c r="I191" s="46"/>
      <c r="J191" s="46"/>
      <c r="K191">
        <v>1123452</v>
      </c>
      <c r="L191" s="6" t="s">
        <v>8001</v>
      </c>
      <c r="M191" s="6" t="s">
        <v>8002</v>
      </c>
      <c r="N191" s="6" t="s">
        <v>5650</v>
      </c>
      <c r="O191" s="6" t="s">
        <v>4585</v>
      </c>
    </row>
    <row r="192" spans="1:15" x14ac:dyDescent="0.25">
      <c r="A192" s="6" t="s">
        <v>336</v>
      </c>
      <c r="B192" s="6" t="s">
        <v>4455</v>
      </c>
      <c r="C192" s="6" t="s">
        <v>4421</v>
      </c>
      <c r="D192" s="6" t="s">
        <v>8003</v>
      </c>
      <c r="E192" s="6" t="s">
        <v>8004</v>
      </c>
      <c r="F192" s="6" t="s">
        <v>8005</v>
      </c>
      <c r="G192" s="6" t="s">
        <v>8006</v>
      </c>
      <c r="H192" s="6" t="s">
        <v>90</v>
      </c>
      <c r="I192" s="46"/>
      <c r="J192" s="46"/>
      <c r="K192">
        <v>1122411</v>
      </c>
      <c r="L192" s="6" t="s">
        <v>8007</v>
      </c>
      <c r="M192" s="6" t="s">
        <v>8008</v>
      </c>
      <c r="N192" s="6" t="s">
        <v>5651</v>
      </c>
      <c r="O192" s="6" t="s">
        <v>4585</v>
      </c>
    </row>
    <row r="193" spans="1:15" x14ac:dyDescent="0.25">
      <c r="A193" s="6" t="s">
        <v>3363</v>
      </c>
      <c r="B193" s="6" t="s">
        <v>4507</v>
      </c>
      <c r="C193" s="6" t="s">
        <v>4428</v>
      </c>
      <c r="D193" s="6" t="s">
        <v>8009</v>
      </c>
      <c r="E193" s="6" t="s">
        <v>8010</v>
      </c>
      <c r="F193" s="6" t="s">
        <v>8011</v>
      </c>
      <c r="G193" s="6" t="s">
        <v>8012</v>
      </c>
      <c r="H193" s="6" t="s">
        <v>90</v>
      </c>
      <c r="I193" s="46"/>
      <c r="J193" s="46"/>
      <c r="K193">
        <v>1853717</v>
      </c>
      <c r="L193" s="6" t="s">
        <v>90</v>
      </c>
      <c r="M193" s="6" t="s">
        <v>90</v>
      </c>
      <c r="N193" s="6" t="s">
        <v>5652</v>
      </c>
      <c r="O193" s="6" t="s">
        <v>4585</v>
      </c>
    </row>
    <row r="194" spans="1:15" x14ac:dyDescent="0.25">
      <c r="A194" s="6" t="s">
        <v>3364</v>
      </c>
      <c r="B194" s="6" t="s">
        <v>4508</v>
      </c>
      <c r="C194" s="6" t="s">
        <v>4489</v>
      </c>
      <c r="D194" s="6" t="s">
        <v>8013</v>
      </c>
      <c r="E194" s="6" t="s">
        <v>8014</v>
      </c>
      <c r="F194" s="6" t="s">
        <v>7554</v>
      </c>
      <c r="G194" s="6" t="s">
        <v>8015</v>
      </c>
      <c r="H194" s="6" t="s">
        <v>90</v>
      </c>
      <c r="I194" s="46"/>
      <c r="J194" s="46"/>
      <c r="L194" s="6" t="s">
        <v>8016</v>
      </c>
      <c r="M194" s="6" t="s">
        <v>90</v>
      </c>
      <c r="N194" s="6" t="s">
        <v>5653</v>
      </c>
      <c r="O194" s="6" t="s">
        <v>4585</v>
      </c>
    </row>
    <row r="195" spans="1:15" x14ac:dyDescent="0.25">
      <c r="A195" s="6" t="s">
        <v>3365</v>
      </c>
      <c r="B195" s="6" t="s">
        <v>4450</v>
      </c>
      <c r="C195" s="6" t="s">
        <v>4421</v>
      </c>
      <c r="D195" s="6" t="s">
        <v>8017</v>
      </c>
      <c r="E195" s="6" t="s">
        <v>8018</v>
      </c>
      <c r="F195" s="6" t="s">
        <v>7450</v>
      </c>
      <c r="G195" s="6" t="s">
        <v>8019</v>
      </c>
      <c r="H195" s="6" t="s">
        <v>90</v>
      </c>
      <c r="I195" s="46"/>
      <c r="J195" s="46"/>
      <c r="K195">
        <v>1158838</v>
      </c>
      <c r="L195" s="6" t="s">
        <v>8020</v>
      </c>
      <c r="M195" s="6" t="s">
        <v>8021</v>
      </c>
      <c r="N195" s="6" t="s">
        <v>5654</v>
      </c>
      <c r="O195" s="6" t="s">
        <v>4585</v>
      </c>
    </row>
    <row r="196" spans="1:15" x14ac:dyDescent="0.25">
      <c r="A196" s="6" t="s">
        <v>338</v>
      </c>
      <c r="B196" s="6" t="s">
        <v>4508</v>
      </c>
      <c r="C196" s="6" t="s">
        <v>4489</v>
      </c>
      <c r="D196" s="6" t="s">
        <v>8022</v>
      </c>
      <c r="E196" s="6" t="s">
        <v>8023</v>
      </c>
      <c r="F196" s="6" t="s">
        <v>7208</v>
      </c>
      <c r="G196" s="6" t="s">
        <v>8024</v>
      </c>
      <c r="H196" s="6" t="s">
        <v>90</v>
      </c>
      <c r="I196" s="46">
        <v>45139</v>
      </c>
      <c r="J196" s="46">
        <v>45145</v>
      </c>
      <c r="K196">
        <v>1527636</v>
      </c>
      <c r="L196" s="6" t="s">
        <v>8025</v>
      </c>
      <c r="M196" s="6" t="s">
        <v>8026</v>
      </c>
      <c r="N196" s="6" t="s">
        <v>5655</v>
      </c>
      <c r="O196" s="6" t="s">
        <v>4585</v>
      </c>
    </row>
    <row r="197" spans="1:15" x14ac:dyDescent="0.25">
      <c r="A197" s="6" t="s">
        <v>340</v>
      </c>
      <c r="B197" s="6" t="s">
        <v>4504</v>
      </c>
      <c r="C197" s="6" t="s">
        <v>4425</v>
      </c>
      <c r="D197" s="6" t="s">
        <v>8027</v>
      </c>
      <c r="E197" s="6" t="s">
        <v>8028</v>
      </c>
      <c r="F197" s="6" t="s">
        <v>7188</v>
      </c>
      <c r="G197" s="6" t="s">
        <v>7189</v>
      </c>
      <c r="H197" s="6" t="s">
        <v>7092</v>
      </c>
      <c r="I197" s="46">
        <v>45140</v>
      </c>
      <c r="J197" s="46">
        <v>45145</v>
      </c>
      <c r="K197">
        <v>1018963</v>
      </c>
      <c r="L197" s="6" t="s">
        <v>8029</v>
      </c>
      <c r="M197" s="6" t="s">
        <v>8030</v>
      </c>
      <c r="N197" s="6" t="s">
        <v>5656</v>
      </c>
      <c r="O197" s="6" t="s">
        <v>4585</v>
      </c>
    </row>
    <row r="198" spans="1:15" x14ac:dyDescent="0.25">
      <c r="A198" s="6" t="s">
        <v>343</v>
      </c>
      <c r="B198" s="6" t="s">
        <v>4431</v>
      </c>
      <c r="C198" s="6" t="s">
        <v>4425</v>
      </c>
      <c r="D198" s="6" t="s">
        <v>8031</v>
      </c>
      <c r="E198" s="6" t="s">
        <v>90</v>
      </c>
      <c r="F198" s="6" t="s">
        <v>8032</v>
      </c>
      <c r="G198" s="6" t="s">
        <v>8033</v>
      </c>
      <c r="H198" s="6" t="s">
        <v>7124</v>
      </c>
      <c r="I198" s="46">
        <v>45138</v>
      </c>
      <c r="J198" s="46">
        <v>45142</v>
      </c>
      <c r="K198">
        <v>1666138</v>
      </c>
      <c r="L198" s="6" t="s">
        <v>8034</v>
      </c>
      <c r="M198" s="6" t="s">
        <v>8035</v>
      </c>
      <c r="N198" s="6" t="s">
        <v>5389</v>
      </c>
      <c r="O198" s="6" t="s">
        <v>4587</v>
      </c>
    </row>
    <row r="199" spans="1:15" x14ac:dyDescent="0.25">
      <c r="A199" s="6" t="s">
        <v>3366</v>
      </c>
      <c r="B199" s="6" t="s">
        <v>4482</v>
      </c>
      <c r="C199" s="6" t="s">
        <v>4425</v>
      </c>
      <c r="D199" s="6" t="s">
        <v>8036</v>
      </c>
      <c r="E199" s="6" t="s">
        <v>90</v>
      </c>
      <c r="F199" s="6" t="s">
        <v>8037</v>
      </c>
      <c r="G199" s="6" t="s">
        <v>8038</v>
      </c>
      <c r="H199" s="6" t="s">
        <v>90</v>
      </c>
      <c r="I199" s="46"/>
      <c r="J199" s="46"/>
      <c r="K199">
        <v>748954</v>
      </c>
      <c r="L199" s="6" t="s">
        <v>8039</v>
      </c>
      <c r="M199" s="6" t="s">
        <v>8040</v>
      </c>
      <c r="N199" s="6" t="s">
        <v>5657</v>
      </c>
      <c r="O199" s="6" t="s">
        <v>4585</v>
      </c>
    </row>
    <row r="200" spans="1:15" x14ac:dyDescent="0.25">
      <c r="A200" s="6" t="s">
        <v>346</v>
      </c>
      <c r="B200" s="6" t="s">
        <v>4509</v>
      </c>
      <c r="C200" s="6" t="s">
        <v>118</v>
      </c>
      <c r="D200" s="6" t="s">
        <v>8041</v>
      </c>
      <c r="E200" s="6" t="s">
        <v>8042</v>
      </c>
      <c r="F200" s="6" t="s">
        <v>7188</v>
      </c>
      <c r="G200" s="6" t="s">
        <v>7240</v>
      </c>
      <c r="H200" s="6" t="s">
        <v>7092</v>
      </c>
      <c r="I200" s="46">
        <v>45139</v>
      </c>
      <c r="J200" s="46">
        <v>45145</v>
      </c>
      <c r="K200">
        <v>731802</v>
      </c>
      <c r="L200" s="6" t="s">
        <v>8043</v>
      </c>
      <c r="M200" s="6" t="s">
        <v>8044</v>
      </c>
      <c r="N200" s="6" t="s">
        <v>5658</v>
      </c>
      <c r="O200" s="6" t="s">
        <v>4586</v>
      </c>
    </row>
    <row r="201" spans="1:15" x14ac:dyDescent="0.25">
      <c r="A201" s="6" t="s">
        <v>349</v>
      </c>
      <c r="B201" s="6" t="s">
        <v>4481</v>
      </c>
      <c r="C201" s="6" t="s">
        <v>4418</v>
      </c>
      <c r="D201" s="6" t="s">
        <v>8045</v>
      </c>
      <c r="E201" s="6" t="s">
        <v>7198</v>
      </c>
      <c r="F201" s="6" t="s">
        <v>8046</v>
      </c>
      <c r="G201" s="6" t="s">
        <v>8047</v>
      </c>
      <c r="H201" s="6" t="s">
        <v>7124</v>
      </c>
      <c r="I201" s="46">
        <v>45134</v>
      </c>
      <c r="J201" s="46"/>
      <c r="K201">
        <v>896622</v>
      </c>
      <c r="L201" s="6" t="s">
        <v>8048</v>
      </c>
      <c r="M201" s="6" t="s">
        <v>8049</v>
      </c>
      <c r="N201" s="6" t="s">
        <v>5178</v>
      </c>
      <c r="O201" s="6" t="s">
        <v>4586</v>
      </c>
    </row>
    <row r="202" spans="1:15" x14ac:dyDescent="0.25">
      <c r="A202" s="6" t="s">
        <v>3368</v>
      </c>
      <c r="B202" s="6" t="s">
        <v>4481</v>
      </c>
      <c r="C202" s="6" t="s">
        <v>4418</v>
      </c>
      <c r="D202" s="6" t="s">
        <v>8050</v>
      </c>
      <c r="E202" s="6" t="s">
        <v>90</v>
      </c>
      <c r="F202" s="6" t="s">
        <v>8051</v>
      </c>
      <c r="G202" s="6" t="s">
        <v>8052</v>
      </c>
      <c r="H202" s="6" t="s">
        <v>7365</v>
      </c>
      <c r="I202" s="46">
        <v>45138</v>
      </c>
      <c r="J202" s="46">
        <v>45142</v>
      </c>
      <c r="K202">
        <v>1323885</v>
      </c>
      <c r="L202" s="6" t="s">
        <v>8053</v>
      </c>
      <c r="M202" s="6" t="s">
        <v>8054</v>
      </c>
      <c r="N202" s="6" t="s">
        <v>5659</v>
      </c>
      <c r="O202" s="6" t="s">
        <v>4586</v>
      </c>
    </row>
    <row r="203" spans="1:15" x14ac:dyDescent="0.25">
      <c r="A203" s="6" t="s">
        <v>3370</v>
      </c>
      <c r="B203" s="6" t="s">
        <v>4482</v>
      </c>
      <c r="C203" s="6" t="s">
        <v>4425</v>
      </c>
      <c r="D203" s="6" t="s">
        <v>8055</v>
      </c>
      <c r="E203" s="6" t="s">
        <v>8056</v>
      </c>
      <c r="F203" s="6" t="s">
        <v>7147</v>
      </c>
      <c r="G203" s="6" t="s">
        <v>8057</v>
      </c>
      <c r="H203" s="6" t="s">
        <v>2232</v>
      </c>
      <c r="I203" s="46">
        <v>45146</v>
      </c>
      <c r="J203" s="46">
        <v>45152</v>
      </c>
      <c r="L203" s="6" t="s">
        <v>90</v>
      </c>
      <c r="M203" s="6" t="s">
        <v>90</v>
      </c>
      <c r="N203" s="6" t="s">
        <v>4968</v>
      </c>
      <c r="O203" s="6" t="s">
        <v>4585</v>
      </c>
    </row>
    <row r="204" spans="1:15" x14ac:dyDescent="0.25">
      <c r="A204" s="6" t="s">
        <v>351</v>
      </c>
      <c r="B204" s="6" t="s">
        <v>4510</v>
      </c>
      <c r="C204" s="6" t="s">
        <v>4489</v>
      </c>
      <c r="D204" s="6" t="s">
        <v>8058</v>
      </c>
      <c r="E204" s="6" t="s">
        <v>90</v>
      </c>
      <c r="F204" s="6" t="s">
        <v>8059</v>
      </c>
      <c r="G204" s="6" t="s">
        <v>8060</v>
      </c>
      <c r="H204" s="6" t="s">
        <v>7069</v>
      </c>
      <c r="I204" s="46">
        <v>45138</v>
      </c>
      <c r="J204" s="46">
        <v>45142</v>
      </c>
      <c r="K204">
        <v>718877</v>
      </c>
      <c r="L204" s="6" t="s">
        <v>8061</v>
      </c>
      <c r="M204" s="6" t="s">
        <v>8062</v>
      </c>
      <c r="N204" s="6" t="s">
        <v>5099</v>
      </c>
      <c r="O204" s="6" t="s">
        <v>4585</v>
      </c>
    </row>
    <row r="205" spans="1:15" x14ac:dyDescent="0.25">
      <c r="A205" s="6" t="s">
        <v>354</v>
      </c>
      <c r="B205" s="6" t="s">
        <v>4463</v>
      </c>
      <c r="C205" s="6" t="s">
        <v>130</v>
      </c>
      <c r="D205" s="6" t="s">
        <v>8063</v>
      </c>
      <c r="E205" s="6" t="s">
        <v>8064</v>
      </c>
      <c r="F205" s="6" t="s">
        <v>8065</v>
      </c>
      <c r="G205" s="6" t="s">
        <v>8066</v>
      </c>
      <c r="H205" s="6" t="s">
        <v>90</v>
      </c>
      <c r="I205" s="46"/>
      <c r="J205" s="46"/>
      <c r="K205">
        <v>1067428</v>
      </c>
      <c r="L205" s="6" t="s">
        <v>8067</v>
      </c>
      <c r="M205" s="6" t="s">
        <v>8068</v>
      </c>
      <c r="N205" s="6" t="s">
        <v>5660</v>
      </c>
      <c r="O205" s="6" t="s">
        <v>4585</v>
      </c>
    </row>
    <row r="206" spans="1:15" x14ac:dyDescent="0.25">
      <c r="A206" s="6" t="s">
        <v>3372</v>
      </c>
      <c r="B206" s="6" t="s">
        <v>4434</v>
      </c>
      <c r="C206" s="6" t="s">
        <v>4423</v>
      </c>
      <c r="D206" s="6" t="s">
        <v>8069</v>
      </c>
      <c r="E206" s="6" t="s">
        <v>7381</v>
      </c>
      <c r="F206" s="6" t="s">
        <v>7824</v>
      </c>
      <c r="G206" s="6" t="s">
        <v>8070</v>
      </c>
      <c r="H206" s="6" t="s">
        <v>7377</v>
      </c>
      <c r="I206" s="46">
        <v>45126</v>
      </c>
      <c r="J206" s="46">
        <v>45131</v>
      </c>
      <c r="K206">
        <v>883948</v>
      </c>
      <c r="L206" s="6" t="s">
        <v>8071</v>
      </c>
      <c r="M206" s="6" t="s">
        <v>8072</v>
      </c>
      <c r="N206" s="6" t="s">
        <v>5661</v>
      </c>
      <c r="O206" s="6" t="s">
        <v>4585</v>
      </c>
    </row>
    <row r="207" spans="1:15" x14ac:dyDescent="0.25">
      <c r="A207" s="6" t="s">
        <v>3373</v>
      </c>
      <c r="B207" s="6" t="s">
        <v>4498</v>
      </c>
      <c r="C207" s="6" t="s">
        <v>4421</v>
      </c>
      <c r="D207" s="6" t="s">
        <v>8073</v>
      </c>
      <c r="E207" s="6" t="s">
        <v>8074</v>
      </c>
      <c r="F207" s="6" t="s">
        <v>8075</v>
      </c>
      <c r="G207" s="6" t="s">
        <v>8076</v>
      </c>
      <c r="H207" s="6" t="s">
        <v>90</v>
      </c>
      <c r="I207" s="46"/>
      <c r="J207" s="46"/>
      <c r="K207">
        <v>1172494</v>
      </c>
      <c r="L207" s="6" t="s">
        <v>8077</v>
      </c>
      <c r="M207" s="6" t="s">
        <v>8078</v>
      </c>
      <c r="N207" s="6" t="s">
        <v>5662</v>
      </c>
      <c r="O207" s="6" t="s">
        <v>4585</v>
      </c>
    </row>
    <row r="208" spans="1:15" x14ac:dyDescent="0.25">
      <c r="A208" s="6" t="s">
        <v>6866</v>
      </c>
      <c r="B208" s="6" t="s">
        <v>4451</v>
      </c>
      <c r="C208" s="6" t="s">
        <v>4421</v>
      </c>
      <c r="D208" s="6" t="s">
        <v>8079</v>
      </c>
      <c r="E208" s="6" t="s">
        <v>90</v>
      </c>
      <c r="F208" s="6" t="s">
        <v>7074</v>
      </c>
      <c r="G208" s="6" t="s">
        <v>8080</v>
      </c>
      <c r="H208" s="6" t="s">
        <v>7076</v>
      </c>
      <c r="I208" s="46">
        <v>45049</v>
      </c>
      <c r="J208" s="46"/>
      <c r="K208">
        <v>1828108</v>
      </c>
      <c r="L208" s="6" t="s">
        <v>8081</v>
      </c>
      <c r="M208" s="6" t="s">
        <v>8082</v>
      </c>
      <c r="N208" s="6" t="s">
        <v>8083</v>
      </c>
      <c r="O208" s="6" t="s">
        <v>4585</v>
      </c>
    </row>
    <row r="209" spans="1:15" x14ac:dyDescent="0.25">
      <c r="A209" s="6" t="s">
        <v>356</v>
      </c>
      <c r="B209" s="6" t="s">
        <v>4466</v>
      </c>
      <c r="C209" s="6" t="s">
        <v>118</v>
      </c>
      <c r="D209" s="6" t="s">
        <v>8084</v>
      </c>
      <c r="E209" s="6" t="s">
        <v>90</v>
      </c>
      <c r="F209" s="6" t="s">
        <v>8085</v>
      </c>
      <c r="G209" s="6" t="s">
        <v>8086</v>
      </c>
      <c r="H209" s="6" t="s">
        <v>7584</v>
      </c>
      <c r="I209" s="46">
        <v>45139</v>
      </c>
      <c r="J209" s="46">
        <v>45145</v>
      </c>
      <c r="K209">
        <v>104918</v>
      </c>
      <c r="L209" s="6" t="s">
        <v>8087</v>
      </c>
      <c r="M209" s="6" t="s">
        <v>8088</v>
      </c>
      <c r="N209" s="6" t="s">
        <v>5663</v>
      </c>
      <c r="O209" s="6" t="s">
        <v>4586</v>
      </c>
    </row>
    <row r="210" spans="1:15" x14ac:dyDescent="0.25">
      <c r="A210" s="6" t="s">
        <v>3375</v>
      </c>
      <c r="B210" s="6" t="s">
        <v>4434</v>
      </c>
      <c r="C210" s="6" t="s">
        <v>4423</v>
      </c>
      <c r="D210" s="6" t="s">
        <v>8089</v>
      </c>
      <c r="E210" s="6" t="s">
        <v>8090</v>
      </c>
      <c r="F210" s="6" t="s">
        <v>8091</v>
      </c>
      <c r="G210" s="6" t="s">
        <v>90</v>
      </c>
      <c r="H210" s="6" t="s">
        <v>90</v>
      </c>
      <c r="I210" s="46"/>
      <c r="J210" s="46"/>
      <c r="K210">
        <v>1504764</v>
      </c>
      <c r="L210" s="6" t="s">
        <v>8092</v>
      </c>
      <c r="M210" s="6" t="s">
        <v>8093</v>
      </c>
      <c r="N210" s="6" t="s">
        <v>5664</v>
      </c>
      <c r="O210" s="6" t="s">
        <v>4585</v>
      </c>
    </row>
    <row r="211" spans="1:15" x14ac:dyDescent="0.25">
      <c r="A211" s="6" t="s">
        <v>3377</v>
      </c>
      <c r="B211" s="6" t="s">
        <v>4479</v>
      </c>
      <c r="C211" s="6" t="s">
        <v>4425</v>
      </c>
      <c r="D211" s="6" t="s">
        <v>8094</v>
      </c>
      <c r="E211" s="6" t="s">
        <v>8095</v>
      </c>
      <c r="F211" s="6" t="s">
        <v>7375</v>
      </c>
      <c r="G211" s="6" t="s">
        <v>8096</v>
      </c>
      <c r="H211" s="6" t="s">
        <v>7377</v>
      </c>
      <c r="I211" s="46">
        <v>45174</v>
      </c>
      <c r="J211" s="46">
        <v>45180</v>
      </c>
      <c r="K211">
        <v>1368622</v>
      </c>
      <c r="L211" s="6" t="s">
        <v>8097</v>
      </c>
      <c r="M211" s="6" t="s">
        <v>8098</v>
      </c>
      <c r="N211" s="6" t="s">
        <v>5665</v>
      </c>
      <c r="O211" s="6" t="s">
        <v>4586</v>
      </c>
    </row>
    <row r="212" spans="1:15" x14ac:dyDescent="0.25">
      <c r="A212" s="6" t="s">
        <v>358</v>
      </c>
      <c r="B212" s="6" t="s">
        <v>4476</v>
      </c>
      <c r="C212" s="6" t="s">
        <v>4442</v>
      </c>
      <c r="D212" s="6" t="s">
        <v>8099</v>
      </c>
      <c r="E212" s="6" t="s">
        <v>90</v>
      </c>
      <c r="F212" s="6" t="s">
        <v>7375</v>
      </c>
      <c r="G212" s="6" t="s">
        <v>8100</v>
      </c>
      <c r="H212" s="6" t="s">
        <v>7377</v>
      </c>
      <c r="I212" s="46">
        <v>45132</v>
      </c>
      <c r="J212" s="46">
        <v>45138</v>
      </c>
      <c r="K212">
        <v>915912</v>
      </c>
      <c r="L212" s="6" t="s">
        <v>8101</v>
      </c>
      <c r="M212" s="6" t="s">
        <v>8102</v>
      </c>
      <c r="N212" s="6" t="s">
        <v>5666</v>
      </c>
      <c r="O212" s="6" t="s">
        <v>4585</v>
      </c>
    </row>
    <row r="213" spans="1:15" x14ac:dyDescent="0.25">
      <c r="A213" s="6" t="s">
        <v>3379</v>
      </c>
      <c r="B213" s="6" t="s">
        <v>4449</v>
      </c>
      <c r="C213" s="6" t="s">
        <v>4421</v>
      </c>
      <c r="D213" s="6" t="s">
        <v>8103</v>
      </c>
      <c r="E213" s="6" t="s">
        <v>90</v>
      </c>
      <c r="F213" s="6" t="s">
        <v>7529</v>
      </c>
      <c r="G213" s="6" t="s">
        <v>8104</v>
      </c>
      <c r="H213" s="6" t="s">
        <v>7104</v>
      </c>
      <c r="I213" s="46">
        <v>45145</v>
      </c>
      <c r="J213" s="46">
        <v>45149</v>
      </c>
      <c r="K213">
        <v>1858257</v>
      </c>
      <c r="L213" s="6" t="s">
        <v>8105</v>
      </c>
      <c r="M213" s="6" t="s">
        <v>8106</v>
      </c>
      <c r="N213" s="6" t="s">
        <v>5667</v>
      </c>
      <c r="O213" s="6" t="s">
        <v>4585</v>
      </c>
    </row>
    <row r="214" spans="1:15" x14ac:dyDescent="0.25">
      <c r="A214" s="6" t="s">
        <v>360</v>
      </c>
      <c r="B214" s="6" t="s">
        <v>4455</v>
      </c>
      <c r="C214" s="6" t="s">
        <v>4421</v>
      </c>
      <c r="D214" s="6" t="s">
        <v>8107</v>
      </c>
      <c r="E214" s="6" t="s">
        <v>90</v>
      </c>
      <c r="F214" s="6" t="s">
        <v>7262</v>
      </c>
      <c r="G214" s="6" t="s">
        <v>8108</v>
      </c>
      <c r="H214" s="6" t="s">
        <v>7069</v>
      </c>
      <c r="I214" s="46">
        <v>45168</v>
      </c>
      <c r="J214" s="46">
        <v>45173</v>
      </c>
      <c r="K214">
        <v>1730168</v>
      </c>
      <c r="L214" s="6" t="s">
        <v>8109</v>
      </c>
      <c r="M214" s="6" t="s">
        <v>8110</v>
      </c>
      <c r="N214" s="6" t="s">
        <v>4797</v>
      </c>
      <c r="O214" s="6" t="s">
        <v>4585</v>
      </c>
    </row>
    <row r="215" spans="1:15" x14ac:dyDescent="0.25">
      <c r="A215" s="6" t="s">
        <v>3380</v>
      </c>
      <c r="B215" s="6" t="s">
        <v>4493</v>
      </c>
      <c r="C215" s="6" t="s">
        <v>4489</v>
      </c>
      <c r="D215" s="6" t="s">
        <v>8111</v>
      </c>
      <c r="E215" s="6" t="s">
        <v>8112</v>
      </c>
      <c r="F215" s="6" t="s">
        <v>8113</v>
      </c>
      <c r="G215" s="6" t="s">
        <v>8114</v>
      </c>
      <c r="H215" s="6" t="s">
        <v>90</v>
      </c>
      <c r="I215" s="46"/>
      <c r="J215" s="46"/>
      <c r="L215" s="6" t="s">
        <v>8115</v>
      </c>
      <c r="M215" s="6" t="s">
        <v>8116</v>
      </c>
      <c r="N215" s="6" t="s">
        <v>5668</v>
      </c>
      <c r="O215" s="6" t="s">
        <v>4585</v>
      </c>
    </row>
    <row r="216" spans="1:15" x14ac:dyDescent="0.25">
      <c r="A216" s="6" t="s">
        <v>362</v>
      </c>
      <c r="B216" s="6" t="s">
        <v>4475</v>
      </c>
      <c r="C216" s="6" t="s">
        <v>130</v>
      </c>
      <c r="D216" s="6" t="s">
        <v>8117</v>
      </c>
      <c r="E216" s="6" t="s">
        <v>90</v>
      </c>
      <c r="F216" s="6" t="s">
        <v>8118</v>
      </c>
      <c r="G216" s="6" t="s">
        <v>8119</v>
      </c>
      <c r="H216" s="6" t="s">
        <v>7365</v>
      </c>
      <c r="I216" s="46">
        <v>45134</v>
      </c>
      <c r="J216" s="46"/>
      <c r="K216">
        <v>1122976</v>
      </c>
      <c r="L216" s="6" t="s">
        <v>8120</v>
      </c>
      <c r="M216" s="6" t="s">
        <v>8121</v>
      </c>
      <c r="N216" s="6" t="s">
        <v>4690</v>
      </c>
      <c r="O216" s="6" t="s">
        <v>4585</v>
      </c>
    </row>
    <row r="217" spans="1:15" x14ac:dyDescent="0.25">
      <c r="A217" s="6" t="s">
        <v>364</v>
      </c>
      <c r="B217" s="6" t="s">
        <v>4505</v>
      </c>
      <c r="C217" s="6" t="s">
        <v>4421</v>
      </c>
      <c r="D217" s="6" t="s">
        <v>8122</v>
      </c>
      <c r="E217" s="6" t="s">
        <v>90</v>
      </c>
      <c r="F217" s="6" t="s">
        <v>8123</v>
      </c>
      <c r="G217" s="6" t="s">
        <v>8124</v>
      </c>
      <c r="H217" s="6" t="s">
        <v>7561</v>
      </c>
      <c r="I217" s="46">
        <v>45146</v>
      </c>
      <c r="J217" s="46">
        <v>45152</v>
      </c>
      <c r="K217">
        <v>8858</v>
      </c>
      <c r="L217" s="6" t="s">
        <v>8125</v>
      </c>
      <c r="M217" s="6" t="s">
        <v>8126</v>
      </c>
      <c r="N217" s="6" t="s">
        <v>4634</v>
      </c>
      <c r="O217" s="6" t="s">
        <v>4585</v>
      </c>
    </row>
    <row r="218" spans="1:15" x14ac:dyDescent="0.25">
      <c r="A218" s="6" t="s">
        <v>366</v>
      </c>
      <c r="B218" s="6" t="s">
        <v>4475</v>
      </c>
      <c r="C218" s="6" t="s">
        <v>130</v>
      </c>
      <c r="D218" s="6" t="s">
        <v>8127</v>
      </c>
      <c r="E218" s="6" t="s">
        <v>8128</v>
      </c>
      <c r="F218" s="6" t="s">
        <v>8129</v>
      </c>
      <c r="G218" s="6" t="s">
        <v>8130</v>
      </c>
      <c r="H218" s="6" t="s">
        <v>7076</v>
      </c>
      <c r="I218" s="46">
        <v>45133</v>
      </c>
      <c r="J218" s="46">
        <v>45138</v>
      </c>
      <c r="K218">
        <v>1722482</v>
      </c>
      <c r="L218" s="6" t="s">
        <v>8131</v>
      </c>
      <c r="M218" s="6" t="s">
        <v>8132</v>
      </c>
      <c r="N218" s="6" t="s">
        <v>5669</v>
      </c>
      <c r="O218" s="6" t="s">
        <v>4585</v>
      </c>
    </row>
    <row r="219" spans="1:15" x14ac:dyDescent="0.25">
      <c r="A219" s="6" t="s">
        <v>3381</v>
      </c>
      <c r="B219" s="6" t="s">
        <v>4446</v>
      </c>
      <c r="C219" s="6" t="s">
        <v>4423</v>
      </c>
      <c r="D219" s="6" t="s">
        <v>8133</v>
      </c>
      <c r="E219" s="6" t="s">
        <v>8134</v>
      </c>
      <c r="F219" s="6" t="s">
        <v>7947</v>
      </c>
      <c r="G219" s="6" t="s">
        <v>8135</v>
      </c>
      <c r="H219" s="6" t="s">
        <v>90</v>
      </c>
      <c r="I219" s="46"/>
      <c r="J219" s="46"/>
      <c r="L219" s="6" t="s">
        <v>90</v>
      </c>
      <c r="M219" s="6" t="s">
        <v>90</v>
      </c>
      <c r="N219" s="6" t="s">
        <v>5670</v>
      </c>
      <c r="O219" s="6" t="s">
        <v>4585</v>
      </c>
    </row>
    <row r="220" spans="1:15" x14ac:dyDescent="0.25">
      <c r="A220" s="6" t="s">
        <v>368</v>
      </c>
      <c r="B220" s="6" t="s">
        <v>4487</v>
      </c>
      <c r="C220" s="6" t="s">
        <v>4428</v>
      </c>
      <c r="D220" s="6" t="s">
        <v>8136</v>
      </c>
      <c r="E220" s="6" t="s">
        <v>90</v>
      </c>
      <c r="F220" s="6" t="s">
        <v>8137</v>
      </c>
      <c r="G220" s="6" t="s">
        <v>8138</v>
      </c>
      <c r="H220" s="6" t="s">
        <v>7365</v>
      </c>
      <c r="I220" s="46">
        <v>45132</v>
      </c>
      <c r="J220" s="46">
        <v>45138</v>
      </c>
      <c r="K220">
        <v>8818</v>
      </c>
      <c r="L220" s="6" t="s">
        <v>8139</v>
      </c>
      <c r="M220" s="6" t="s">
        <v>8140</v>
      </c>
      <c r="N220" s="6" t="s">
        <v>5028</v>
      </c>
      <c r="O220" s="6" t="s">
        <v>4586</v>
      </c>
    </row>
    <row r="221" spans="1:15" x14ac:dyDescent="0.25">
      <c r="A221" s="6" t="s">
        <v>3382</v>
      </c>
      <c r="B221" s="6" t="s">
        <v>4419</v>
      </c>
      <c r="C221" s="6" t="s">
        <v>130</v>
      </c>
      <c r="D221" s="6" t="s">
        <v>8141</v>
      </c>
      <c r="E221" s="6" t="s">
        <v>8142</v>
      </c>
      <c r="F221" s="6" t="s">
        <v>8143</v>
      </c>
      <c r="G221" s="6" t="s">
        <v>8144</v>
      </c>
      <c r="H221" s="6" t="s">
        <v>8145</v>
      </c>
      <c r="I221" s="46"/>
      <c r="J221" s="46"/>
      <c r="L221" s="6" t="s">
        <v>8146</v>
      </c>
      <c r="M221" s="6" t="s">
        <v>8147</v>
      </c>
      <c r="N221" s="6" t="s">
        <v>5671</v>
      </c>
      <c r="O221" s="6" t="s">
        <v>4585</v>
      </c>
    </row>
    <row r="222" spans="1:15" x14ac:dyDescent="0.25">
      <c r="A222" s="6" t="s">
        <v>3384</v>
      </c>
      <c r="B222" s="6" t="s">
        <v>4426</v>
      </c>
      <c r="C222" s="6" t="s">
        <v>4425</v>
      </c>
      <c r="D222" s="6" t="s">
        <v>8148</v>
      </c>
      <c r="E222" s="6" t="s">
        <v>90</v>
      </c>
      <c r="F222" s="6" t="s">
        <v>8149</v>
      </c>
      <c r="G222" s="6" t="s">
        <v>8150</v>
      </c>
      <c r="H222" s="6" t="s">
        <v>7076</v>
      </c>
      <c r="I222" s="46">
        <v>45131</v>
      </c>
      <c r="J222" s="46">
        <v>45135</v>
      </c>
      <c r="K222">
        <v>7431</v>
      </c>
      <c r="L222" s="6" t="s">
        <v>8151</v>
      </c>
      <c r="M222" s="6" t="s">
        <v>8152</v>
      </c>
      <c r="N222" s="6" t="s">
        <v>5672</v>
      </c>
      <c r="O222" s="6" t="s">
        <v>4585</v>
      </c>
    </row>
    <row r="223" spans="1:15" x14ac:dyDescent="0.25">
      <c r="A223" s="6" t="s">
        <v>371</v>
      </c>
      <c r="B223" s="6" t="s">
        <v>4511</v>
      </c>
      <c r="C223" s="6" t="s">
        <v>118</v>
      </c>
      <c r="D223" s="6" t="s">
        <v>8153</v>
      </c>
      <c r="E223" s="6" t="s">
        <v>90</v>
      </c>
      <c r="F223" s="6" t="s">
        <v>8154</v>
      </c>
      <c r="G223" s="6" t="s">
        <v>8155</v>
      </c>
      <c r="H223" s="6" t="s">
        <v>7296</v>
      </c>
      <c r="I223" s="46">
        <v>45133</v>
      </c>
      <c r="J223" s="46"/>
      <c r="K223">
        <v>1410636</v>
      </c>
      <c r="L223" s="6" t="s">
        <v>8156</v>
      </c>
      <c r="M223" s="6" t="s">
        <v>8157</v>
      </c>
      <c r="N223" s="6" t="s">
        <v>4877</v>
      </c>
      <c r="O223" s="6" t="s">
        <v>4586</v>
      </c>
    </row>
    <row r="224" spans="1:15" x14ac:dyDescent="0.25">
      <c r="A224" s="6" t="s">
        <v>374</v>
      </c>
      <c r="B224" s="6" t="s">
        <v>4511</v>
      </c>
      <c r="C224" s="6" t="s">
        <v>118</v>
      </c>
      <c r="D224" s="6" t="s">
        <v>8158</v>
      </c>
      <c r="E224" s="6" t="s">
        <v>90</v>
      </c>
      <c r="F224" s="6" t="s">
        <v>8159</v>
      </c>
      <c r="G224" s="6" t="s">
        <v>8160</v>
      </c>
      <c r="H224" s="6" t="s">
        <v>7069</v>
      </c>
      <c r="I224" s="46">
        <v>45138</v>
      </c>
      <c r="J224" s="46">
        <v>45142</v>
      </c>
      <c r="K224">
        <v>1056903</v>
      </c>
      <c r="L224" s="6" t="s">
        <v>8161</v>
      </c>
      <c r="M224" s="6" t="s">
        <v>8162</v>
      </c>
      <c r="N224" s="6" t="s">
        <v>5673</v>
      </c>
      <c r="O224" s="6" t="s">
        <v>4586</v>
      </c>
    </row>
    <row r="225" spans="1:15" x14ac:dyDescent="0.25">
      <c r="A225" s="6" t="s">
        <v>3386</v>
      </c>
      <c r="B225" s="6" t="s">
        <v>4434</v>
      </c>
      <c r="C225" s="6" t="s">
        <v>4423</v>
      </c>
      <c r="D225" s="6" t="s">
        <v>8163</v>
      </c>
      <c r="E225" s="6" t="s">
        <v>7187</v>
      </c>
      <c r="F225" s="6" t="s">
        <v>7565</v>
      </c>
      <c r="G225" s="6" t="s">
        <v>8164</v>
      </c>
      <c r="H225" s="6" t="s">
        <v>7567</v>
      </c>
      <c r="I225" s="46">
        <v>45134</v>
      </c>
      <c r="J225" s="46"/>
      <c r="K225">
        <v>1299709</v>
      </c>
      <c r="L225" s="6" t="s">
        <v>8165</v>
      </c>
      <c r="M225" s="6" t="s">
        <v>8166</v>
      </c>
      <c r="N225" s="6" t="s">
        <v>5674</v>
      </c>
      <c r="O225" s="6" t="s">
        <v>4585</v>
      </c>
    </row>
    <row r="226" spans="1:15" x14ac:dyDescent="0.25">
      <c r="A226" s="6" t="s">
        <v>3387</v>
      </c>
      <c r="B226" s="6" t="s">
        <v>4446</v>
      </c>
      <c r="C226" s="6" t="s">
        <v>4423</v>
      </c>
      <c r="D226" s="6" t="s">
        <v>8167</v>
      </c>
      <c r="E226" s="6" t="s">
        <v>90</v>
      </c>
      <c r="F226" s="6" t="s">
        <v>7470</v>
      </c>
      <c r="G226" s="6" t="s">
        <v>8168</v>
      </c>
      <c r="H226" s="6" t="s">
        <v>90</v>
      </c>
      <c r="I226" s="46"/>
      <c r="J226" s="46"/>
      <c r="L226" s="6" t="s">
        <v>8169</v>
      </c>
      <c r="M226" s="6" t="s">
        <v>8170</v>
      </c>
      <c r="N226" s="6" t="s">
        <v>5675</v>
      </c>
      <c r="O226" s="6" t="s">
        <v>4585</v>
      </c>
    </row>
    <row r="227" spans="1:15" x14ac:dyDescent="0.25">
      <c r="A227" s="6" t="s">
        <v>3389</v>
      </c>
      <c r="B227" s="6" t="s">
        <v>4443</v>
      </c>
      <c r="C227" s="6" t="s">
        <v>4418</v>
      </c>
      <c r="D227" s="6" t="s">
        <v>8171</v>
      </c>
      <c r="E227" s="6" t="s">
        <v>90</v>
      </c>
      <c r="F227" s="6" t="s">
        <v>8172</v>
      </c>
      <c r="G227" s="6" t="s">
        <v>8173</v>
      </c>
      <c r="H227" s="6" t="s">
        <v>7069</v>
      </c>
      <c r="I227" s="46">
        <v>45138</v>
      </c>
      <c r="J227" s="46">
        <v>45142</v>
      </c>
      <c r="K227">
        <v>1603756</v>
      </c>
      <c r="L227" s="6" t="s">
        <v>8174</v>
      </c>
      <c r="M227" s="6" t="s">
        <v>8175</v>
      </c>
      <c r="N227" s="6" t="s">
        <v>5676</v>
      </c>
      <c r="O227" s="6" t="s">
        <v>4586</v>
      </c>
    </row>
    <row r="228" spans="1:15" x14ac:dyDescent="0.25">
      <c r="A228" s="6" t="s">
        <v>376</v>
      </c>
      <c r="B228" s="6" t="s">
        <v>4479</v>
      </c>
      <c r="C228" s="6" t="s">
        <v>4425</v>
      </c>
      <c r="D228" s="6" t="s">
        <v>8176</v>
      </c>
      <c r="E228" s="6" t="s">
        <v>90</v>
      </c>
      <c r="F228" s="6" t="s">
        <v>8177</v>
      </c>
      <c r="G228" s="6" t="s">
        <v>8178</v>
      </c>
      <c r="H228" s="6" t="s">
        <v>7561</v>
      </c>
      <c r="I228" s="46">
        <v>45145</v>
      </c>
      <c r="J228" s="46">
        <v>45149</v>
      </c>
      <c r="K228">
        <v>1069183</v>
      </c>
      <c r="L228" s="6" t="s">
        <v>8179</v>
      </c>
      <c r="M228" s="6" t="s">
        <v>8180</v>
      </c>
      <c r="N228" s="6" t="s">
        <v>5070</v>
      </c>
      <c r="O228" s="6" t="s">
        <v>4586</v>
      </c>
    </row>
    <row r="229" spans="1:15" x14ac:dyDescent="0.25">
      <c r="A229" s="6" t="s">
        <v>378</v>
      </c>
      <c r="B229" s="6" t="s">
        <v>4484</v>
      </c>
      <c r="C229" s="6" t="s">
        <v>4423</v>
      </c>
      <c r="D229" s="6" t="s">
        <v>8181</v>
      </c>
      <c r="E229" s="6" t="s">
        <v>90</v>
      </c>
      <c r="F229" s="6" t="s">
        <v>7166</v>
      </c>
      <c r="G229" s="6" t="s">
        <v>8182</v>
      </c>
      <c r="H229" s="6" t="s">
        <v>7168</v>
      </c>
      <c r="I229" s="46">
        <v>45128</v>
      </c>
      <c r="J229" s="46"/>
      <c r="K229">
        <v>4962</v>
      </c>
      <c r="L229" s="6" t="s">
        <v>8183</v>
      </c>
      <c r="M229" s="6" t="s">
        <v>8184</v>
      </c>
      <c r="N229" s="6" t="s">
        <v>5161</v>
      </c>
      <c r="O229" s="6" t="s">
        <v>4585</v>
      </c>
    </row>
    <row r="230" spans="1:15" x14ac:dyDescent="0.25">
      <c r="A230" s="6" t="s">
        <v>381</v>
      </c>
      <c r="B230" s="6" t="s">
        <v>4452</v>
      </c>
      <c r="C230" s="6" t="s">
        <v>4423</v>
      </c>
      <c r="D230" s="6" t="s">
        <v>8185</v>
      </c>
      <c r="E230" s="6" t="s">
        <v>90</v>
      </c>
      <c r="F230" s="6" t="s">
        <v>7212</v>
      </c>
      <c r="G230" s="6" t="s">
        <v>7213</v>
      </c>
      <c r="H230" s="6" t="s">
        <v>90</v>
      </c>
      <c r="I230" s="46">
        <v>45139</v>
      </c>
      <c r="J230" s="46"/>
      <c r="K230">
        <v>1214816</v>
      </c>
      <c r="L230" s="6" t="s">
        <v>8186</v>
      </c>
      <c r="M230" s="6" t="s">
        <v>8187</v>
      </c>
      <c r="N230" s="6" t="s">
        <v>5532</v>
      </c>
      <c r="O230" s="6" t="s">
        <v>4585</v>
      </c>
    </row>
    <row r="231" spans="1:15" x14ac:dyDescent="0.25">
      <c r="A231" s="6" t="s">
        <v>383</v>
      </c>
      <c r="B231" s="6" t="s">
        <v>4435</v>
      </c>
      <c r="C231" s="6" t="s">
        <v>4418</v>
      </c>
      <c r="D231" s="6" t="s">
        <v>8188</v>
      </c>
      <c r="E231" s="6" t="s">
        <v>8189</v>
      </c>
      <c r="F231" s="6" t="s">
        <v>7166</v>
      </c>
      <c r="G231" s="6" t="s">
        <v>8190</v>
      </c>
      <c r="H231" s="6" t="s">
        <v>7168</v>
      </c>
      <c r="I231" s="46">
        <v>45145</v>
      </c>
      <c r="J231" s="46">
        <v>45149</v>
      </c>
      <c r="K231">
        <v>1579428</v>
      </c>
      <c r="L231" s="6" t="s">
        <v>8191</v>
      </c>
      <c r="M231" s="6" t="s">
        <v>8192</v>
      </c>
      <c r="N231" s="6" t="s">
        <v>5677</v>
      </c>
      <c r="O231" s="6" t="s">
        <v>4586</v>
      </c>
    </row>
    <row r="232" spans="1:15" x14ac:dyDescent="0.25">
      <c r="A232" s="6" t="s">
        <v>385</v>
      </c>
      <c r="B232" s="6" t="s">
        <v>4475</v>
      </c>
      <c r="C232" s="6" t="s">
        <v>130</v>
      </c>
      <c r="D232" s="6" t="s">
        <v>8193</v>
      </c>
      <c r="E232" s="6" t="s">
        <v>7159</v>
      </c>
      <c r="F232" s="6" t="s">
        <v>8194</v>
      </c>
      <c r="G232" s="6" t="s">
        <v>8195</v>
      </c>
      <c r="H232" s="6" t="s">
        <v>7076</v>
      </c>
      <c r="I232" s="46">
        <v>45131</v>
      </c>
      <c r="J232" s="46">
        <v>45135</v>
      </c>
      <c r="K232">
        <v>1616862</v>
      </c>
      <c r="L232" s="6" t="s">
        <v>8196</v>
      </c>
      <c r="M232" s="6" t="s">
        <v>8197</v>
      </c>
      <c r="N232" s="6" t="s">
        <v>4971</v>
      </c>
      <c r="O232" s="6" t="s">
        <v>4585</v>
      </c>
    </row>
    <row r="233" spans="1:15" x14ac:dyDescent="0.25">
      <c r="A233" s="6" t="s">
        <v>3391</v>
      </c>
      <c r="B233" s="6" t="s">
        <v>4500</v>
      </c>
      <c r="C233" s="6" t="s">
        <v>118</v>
      </c>
      <c r="D233" s="6" t="s">
        <v>8198</v>
      </c>
      <c r="E233" s="6" t="s">
        <v>8199</v>
      </c>
      <c r="F233" s="6" t="s">
        <v>8200</v>
      </c>
      <c r="G233" s="6" t="s">
        <v>8201</v>
      </c>
      <c r="H233" s="6" t="s">
        <v>90</v>
      </c>
      <c r="I233" s="46">
        <v>45139</v>
      </c>
      <c r="J233" s="46">
        <v>45145</v>
      </c>
      <c r="K233">
        <v>1601072</v>
      </c>
      <c r="L233" s="6" t="s">
        <v>8202</v>
      </c>
      <c r="M233" s="6" t="s">
        <v>8203</v>
      </c>
      <c r="N233" s="6" t="s">
        <v>5678</v>
      </c>
      <c r="O233" s="6" t="s">
        <v>4586</v>
      </c>
    </row>
    <row r="234" spans="1:15" x14ac:dyDescent="0.25">
      <c r="A234" s="6" t="s">
        <v>387</v>
      </c>
      <c r="B234" s="6" t="s">
        <v>4431</v>
      </c>
      <c r="C234" s="6" t="s">
        <v>4425</v>
      </c>
      <c r="D234" s="6" t="s">
        <v>8204</v>
      </c>
      <c r="E234" s="6" t="s">
        <v>8205</v>
      </c>
      <c r="F234" s="6" t="s">
        <v>7134</v>
      </c>
      <c r="G234" s="6" t="s">
        <v>8206</v>
      </c>
      <c r="H234" s="6" t="s">
        <v>7136</v>
      </c>
      <c r="I234" s="46">
        <v>45106</v>
      </c>
      <c r="J234" s="46"/>
      <c r="K234">
        <v>1144215</v>
      </c>
      <c r="L234" s="6" t="s">
        <v>8207</v>
      </c>
      <c r="M234" s="6" t="s">
        <v>8208</v>
      </c>
      <c r="N234" s="6" t="s">
        <v>4635</v>
      </c>
      <c r="O234" s="6" t="s">
        <v>4587</v>
      </c>
    </row>
    <row r="235" spans="1:15" x14ac:dyDescent="0.25">
      <c r="A235" s="6" t="s">
        <v>3393</v>
      </c>
      <c r="B235" s="6" t="s">
        <v>4460</v>
      </c>
      <c r="C235" s="6" t="s">
        <v>4421</v>
      </c>
      <c r="D235" s="6" t="s">
        <v>8209</v>
      </c>
      <c r="E235" s="6" t="s">
        <v>90</v>
      </c>
      <c r="F235" s="6" t="s">
        <v>8172</v>
      </c>
      <c r="G235" s="6" t="s">
        <v>8173</v>
      </c>
      <c r="H235" s="6" t="s">
        <v>7069</v>
      </c>
      <c r="I235" s="46">
        <v>45138</v>
      </c>
      <c r="J235" s="46">
        <v>45142</v>
      </c>
      <c r="K235">
        <v>1689923</v>
      </c>
      <c r="L235" s="6" t="s">
        <v>8210</v>
      </c>
      <c r="M235" s="6" t="s">
        <v>8211</v>
      </c>
      <c r="N235" s="6" t="s">
        <v>5679</v>
      </c>
      <c r="O235" s="6" t="s">
        <v>4585</v>
      </c>
    </row>
    <row r="236" spans="1:15" x14ac:dyDescent="0.25">
      <c r="A236" s="6" t="s">
        <v>389</v>
      </c>
      <c r="B236" s="6" t="s">
        <v>4426</v>
      </c>
      <c r="C236" s="6" t="s">
        <v>4425</v>
      </c>
      <c r="D236" s="6" t="s">
        <v>8212</v>
      </c>
      <c r="E236" s="6" t="s">
        <v>7513</v>
      </c>
      <c r="F236" s="6" t="s">
        <v>7284</v>
      </c>
      <c r="G236" s="6" t="s">
        <v>8213</v>
      </c>
      <c r="H236" s="6" t="s">
        <v>7124</v>
      </c>
      <c r="I236" s="46">
        <v>45140</v>
      </c>
      <c r="J236" s="46">
        <v>45145</v>
      </c>
      <c r="K236">
        <v>1782754</v>
      </c>
      <c r="L236" s="6" t="s">
        <v>8214</v>
      </c>
      <c r="M236" s="6" t="s">
        <v>8215</v>
      </c>
      <c r="N236" s="6" t="s">
        <v>5680</v>
      </c>
      <c r="O236" s="6" t="s">
        <v>4585</v>
      </c>
    </row>
    <row r="237" spans="1:15" x14ac:dyDescent="0.25">
      <c r="A237" s="6" t="s">
        <v>391</v>
      </c>
      <c r="B237" s="6" t="s">
        <v>4432</v>
      </c>
      <c r="C237" s="6" t="s">
        <v>4418</v>
      </c>
      <c r="D237" s="6" t="s">
        <v>8216</v>
      </c>
      <c r="E237" s="6" t="s">
        <v>7146</v>
      </c>
      <c r="F237" s="6" t="s">
        <v>7147</v>
      </c>
      <c r="G237" s="6" t="s">
        <v>8217</v>
      </c>
      <c r="H237" s="6" t="s">
        <v>90</v>
      </c>
      <c r="I237" s="46"/>
      <c r="J237" s="46"/>
      <c r="K237">
        <v>901832</v>
      </c>
      <c r="L237" s="6" t="s">
        <v>8218</v>
      </c>
      <c r="M237" s="6" t="s">
        <v>8219</v>
      </c>
      <c r="N237" s="6" t="s">
        <v>5681</v>
      </c>
      <c r="O237" s="6" t="s">
        <v>4586</v>
      </c>
    </row>
    <row r="238" spans="1:15" x14ac:dyDescent="0.25">
      <c r="A238" s="6" t="s">
        <v>393</v>
      </c>
      <c r="B238" s="6" t="s">
        <v>4427</v>
      </c>
      <c r="C238" s="6" t="s">
        <v>4428</v>
      </c>
      <c r="D238" s="6" t="s">
        <v>8220</v>
      </c>
      <c r="E238" s="6" t="s">
        <v>90</v>
      </c>
      <c r="F238" s="6" t="s">
        <v>8221</v>
      </c>
      <c r="G238" s="6" t="s">
        <v>8222</v>
      </c>
      <c r="H238" s="6" t="s">
        <v>7115</v>
      </c>
      <c r="I238" s="46">
        <v>45187</v>
      </c>
      <c r="J238" s="46">
        <v>45191</v>
      </c>
      <c r="K238">
        <v>866787</v>
      </c>
      <c r="L238" s="6" t="s">
        <v>8223</v>
      </c>
      <c r="M238" s="6" t="s">
        <v>8224</v>
      </c>
      <c r="N238" s="6" t="s">
        <v>5390</v>
      </c>
      <c r="O238" s="6" t="s">
        <v>4585</v>
      </c>
    </row>
    <row r="239" spans="1:15" x14ac:dyDescent="0.25">
      <c r="A239" s="6" t="s">
        <v>395</v>
      </c>
      <c r="B239" s="6" t="s">
        <v>4460</v>
      </c>
      <c r="C239" s="6" t="s">
        <v>4421</v>
      </c>
      <c r="D239" s="6" t="s">
        <v>8225</v>
      </c>
      <c r="E239" s="6" t="s">
        <v>90</v>
      </c>
      <c r="F239" s="6" t="s">
        <v>8226</v>
      </c>
      <c r="G239" s="6" t="s">
        <v>8227</v>
      </c>
      <c r="H239" s="6" t="s">
        <v>1891</v>
      </c>
      <c r="I239" s="46">
        <v>45041</v>
      </c>
      <c r="J239" s="46">
        <v>45047</v>
      </c>
      <c r="K239">
        <v>1897982</v>
      </c>
      <c r="L239" s="6" t="s">
        <v>8228</v>
      </c>
      <c r="M239" s="6" t="s">
        <v>8229</v>
      </c>
      <c r="N239" s="6" t="s">
        <v>5682</v>
      </c>
      <c r="O239" s="6" t="s">
        <v>4585</v>
      </c>
    </row>
    <row r="240" spans="1:15" x14ac:dyDescent="0.25">
      <c r="A240" s="6" t="s">
        <v>3395</v>
      </c>
      <c r="B240" s="6" t="s">
        <v>4481</v>
      </c>
      <c r="C240" s="6" t="s">
        <v>4418</v>
      </c>
      <c r="D240" s="6" t="s">
        <v>8230</v>
      </c>
      <c r="E240" s="6" t="s">
        <v>90</v>
      </c>
      <c r="F240" s="6" t="s">
        <v>8231</v>
      </c>
      <c r="G240" s="6" t="s">
        <v>8232</v>
      </c>
      <c r="H240" s="6" t="s">
        <v>1891</v>
      </c>
      <c r="I240" s="46">
        <v>45145</v>
      </c>
      <c r="J240" s="46">
        <v>45149</v>
      </c>
      <c r="K240">
        <v>933974</v>
      </c>
      <c r="L240" s="6" t="s">
        <v>8233</v>
      </c>
      <c r="M240" s="6" t="s">
        <v>8234</v>
      </c>
      <c r="N240" s="6" t="s">
        <v>5683</v>
      </c>
      <c r="O240" s="6" t="s">
        <v>4586</v>
      </c>
    </row>
    <row r="241" spans="1:15" x14ac:dyDescent="0.25">
      <c r="A241" s="6" t="s">
        <v>396</v>
      </c>
      <c r="B241" s="6" t="s">
        <v>4424</v>
      </c>
      <c r="C241" s="6" t="s">
        <v>4425</v>
      </c>
      <c r="D241" s="6" t="s">
        <v>8235</v>
      </c>
      <c r="E241" s="6" t="s">
        <v>8236</v>
      </c>
      <c r="F241" s="6" t="s">
        <v>8237</v>
      </c>
      <c r="G241" s="6" t="s">
        <v>8238</v>
      </c>
      <c r="H241" s="6" t="s">
        <v>7155</v>
      </c>
      <c r="I241" s="46">
        <v>45147</v>
      </c>
      <c r="J241" s="46">
        <v>45152</v>
      </c>
      <c r="K241">
        <v>1432364</v>
      </c>
      <c r="L241" s="6" t="s">
        <v>8239</v>
      </c>
      <c r="M241" s="6" t="s">
        <v>8240</v>
      </c>
      <c r="N241" s="6" t="s">
        <v>5684</v>
      </c>
      <c r="O241" s="6" t="s">
        <v>4585</v>
      </c>
    </row>
    <row r="242" spans="1:15" x14ac:dyDescent="0.25">
      <c r="A242" s="6" t="s">
        <v>3397</v>
      </c>
      <c r="B242" s="6" t="s">
        <v>4482</v>
      </c>
      <c r="C242" s="6" t="s">
        <v>4425</v>
      </c>
      <c r="D242" s="6" t="s">
        <v>8241</v>
      </c>
      <c r="E242" s="6" t="s">
        <v>90</v>
      </c>
      <c r="F242" s="6" t="s">
        <v>7734</v>
      </c>
      <c r="G242" s="6" t="s">
        <v>8242</v>
      </c>
      <c r="H242" s="6" t="s">
        <v>7431</v>
      </c>
      <c r="I242" s="46">
        <v>45135</v>
      </c>
      <c r="J242" s="46"/>
      <c r="K242">
        <v>9984</v>
      </c>
      <c r="L242" s="6" t="s">
        <v>8243</v>
      </c>
      <c r="M242" s="6" t="s">
        <v>8244</v>
      </c>
      <c r="N242" s="6" t="s">
        <v>5685</v>
      </c>
      <c r="O242" s="6" t="s">
        <v>4585</v>
      </c>
    </row>
    <row r="243" spans="1:15" x14ac:dyDescent="0.25">
      <c r="A243" s="6" t="s">
        <v>398</v>
      </c>
      <c r="B243" s="6" t="s">
        <v>4479</v>
      </c>
      <c r="C243" s="6" t="s">
        <v>4425</v>
      </c>
      <c r="D243" s="6" t="s">
        <v>8245</v>
      </c>
      <c r="E243" s="6" t="s">
        <v>90</v>
      </c>
      <c r="F243" s="6" t="s">
        <v>7375</v>
      </c>
      <c r="G243" s="6" t="s">
        <v>8096</v>
      </c>
      <c r="H243" s="6" t="s">
        <v>7377</v>
      </c>
      <c r="I243" s="46">
        <v>45132</v>
      </c>
      <c r="J243" s="46">
        <v>45138</v>
      </c>
      <c r="K243">
        <v>12927</v>
      </c>
      <c r="L243" s="6" t="s">
        <v>8246</v>
      </c>
      <c r="M243" s="6" t="s">
        <v>8247</v>
      </c>
      <c r="N243" s="6" t="s">
        <v>4753</v>
      </c>
      <c r="O243" s="6" t="s">
        <v>4586</v>
      </c>
    </row>
    <row r="244" spans="1:15" x14ac:dyDescent="0.25">
      <c r="A244" s="6" t="s">
        <v>401</v>
      </c>
      <c r="B244" s="6" t="s">
        <v>4494</v>
      </c>
      <c r="C244" s="6" t="s">
        <v>4428</v>
      </c>
      <c r="D244" s="6" t="s">
        <v>8248</v>
      </c>
      <c r="E244" s="6" t="s">
        <v>8249</v>
      </c>
      <c r="F244" s="6" t="s">
        <v>8250</v>
      </c>
      <c r="G244" s="6" t="s">
        <v>8251</v>
      </c>
      <c r="H244" s="6" t="s">
        <v>90</v>
      </c>
      <c r="I244" s="46">
        <v>45140</v>
      </c>
      <c r="J244" s="46">
        <v>45145</v>
      </c>
      <c r="K244">
        <v>1577552</v>
      </c>
      <c r="L244" s="6" t="s">
        <v>8252</v>
      </c>
      <c r="M244" s="6" t="s">
        <v>8253</v>
      </c>
      <c r="N244" s="6" t="s">
        <v>5686</v>
      </c>
      <c r="O244" s="6" t="s">
        <v>4585</v>
      </c>
    </row>
    <row r="245" spans="1:15" x14ac:dyDescent="0.25">
      <c r="A245" s="6" t="s">
        <v>403</v>
      </c>
      <c r="B245" s="6" t="s">
        <v>4445</v>
      </c>
      <c r="C245" s="6" t="s">
        <v>4423</v>
      </c>
      <c r="D245" s="6" t="s">
        <v>8254</v>
      </c>
      <c r="E245" s="6" t="s">
        <v>8255</v>
      </c>
      <c r="F245" s="6" t="s">
        <v>7529</v>
      </c>
      <c r="G245" s="6" t="s">
        <v>8256</v>
      </c>
      <c r="H245" s="6" t="s">
        <v>7104</v>
      </c>
      <c r="I245" s="46">
        <v>45125</v>
      </c>
      <c r="J245" s="46"/>
      <c r="K245">
        <v>70858</v>
      </c>
      <c r="L245" s="6" t="s">
        <v>8257</v>
      </c>
      <c r="M245" s="6" t="s">
        <v>8258</v>
      </c>
      <c r="N245" s="6" t="s">
        <v>4985</v>
      </c>
      <c r="O245" s="6" t="s">
        <v>4585</v>
      </c>
    </row>
    <row r="246" spans="1:15" x14ac:dyDescent="0.25">
      <c r="A246" s="6" t="s">
        <v>3398</v>
      </c>
      <c r="B246" s="6" t="s">
        <v>4445</v>
      </c>
      <c r="C246" s="6" t="s">
        <v>4423</v>
      </c>
      <c r="D246" s="6" t="s">
        <v>8259</v>
      </c>
      <c r="E246" s="6" t="s">
        <v>8260</v>
      </c>
      <c r="F246" s="6" t="s">
        <v>7208</v>
      </c>
      <c r="G246" s="6" t="s">
        <v>8261</v>
      </c>
      <c r="H246" s="6" t="s">
        <v>90</v>
      </c>
      <c r="I246" s="46"/>
      <c r="J246" s="46"/>
      <c r="L246" s="6" t="s">
        <v>8262</v>
      </c>
      <c r="M246" s="6" t="s">
        <v>8263</v>
      </c>
      <c r="N246" s="6" t="s">
        <v>5687</v>
      </c>
      <c r="O246" s="6" t="s">
        <v>4585</v>
      </c>
    </row>
    <row r="247" spans="1:15" x14ac:dyDescent="0.25">
      <c r="A247" s="6" t="s">
        <v>3399</v>
      </c>
      <c r="B247" s="6" t="s">
        <v>4479</v>
      </c>
      <c r="C247" s="6" t="s">
        <v>4425</v>
      </c>
      <c r="D247" s="6" t="s">
        <v>8264</v>
      </c>
      <c r="E247" s="6" t="s">
        <v>8265</v>
      </c>
      <c r="F247" s="6" t="s">
        <v>8266</v>
      </c>
      <c r="G247" s="6" t="s">
        <v>8267</v>
      </c>
      <c r="H247" s="6" t="s">
        <v>90</v>
      </c>
      <c r="I247" s="46"/>
      <c r="J247" s="46"/>
      <c r="K247">
        <v>895564</v>
      </c>
      <c r="L247" s="6" t="s">
        <v>90</v>
      </c>
      <c r="M247" s="6" t="s">
        <v>8268</v>
      </c>
      <c r="N247" s="6" t="s">
        <v>4808</v>
      </c>
      <c r="O247" s="6" t="s">
        <v>4586</v>
      </c>
    </row>
    <row r="248" spans="1:15" x14ac:dyDescent="0.25">
      <c r="A248" s="6" t="s">
        <v>3400</v>
      </c>
      <c r="B248" s="6" t="s">
        <v>4444</v>
      </c>
      <c r="C248" s="6" t="s">
        <v>4425</v>
      </c>
      <c r="D248" s="6" t="s">
        <v>8269</v>
      </c>
      <c r="E248" s="6" t="s">
        <v>8270</v>
      </c>
      <c r="F248" s="6" t="s">
        <v>7947</v>
      </c>
      <c r="G248" s="6" t="s">
        <v>8271</v>
      </c>
      <c r="H248" s="6" t="s">
        <v>90</v>
      </c>
      <c r="I248" s="46"/>
      <c r="J248" s="46"/>
      <c r="L248" s="6" t="s">
        <v>90</v>
      </c>
      <c r="M248" s="6" t="s">
        <v>90</v>
      </c>
      <c r="N248" s="6" t="s">
        <v>4601</v>
      </c>
      <c r="O248" s="6" t="s">
        <v>4587</v>
      </c>
    </row>
    <row r="249" spans="1:15" x14ac:dyDescent="0.25">
      <c r="A249" s="6" t="s">
        <v>406</v>
      </c>
      <c r="B249" s="6" t="s">
        <v>86</v>
      </c>
      <c r="C249" s="6" t="s">
        <v>4425</v>
      </c>
      <c r="D249" s="6" t="s">
        <v>8272</v>
      </c>
      <c r="E249" s="6" t="s">
        <v>90</v>
      </c>
      <c r="F249" s="6" t="s">
        <v>7854</v>
      </c>
      <c r="G249" s="6" t="s">
        <v>7619</v>
      </c>
      <c r="H249" s="6" t="s">
        <v>7377</v>
      </c>
      <c r="I249" s="46">
        <v>45135</v>
      </c>
      <c r="J249" s="46"/>
      <c r="K249">
        <v>1443646</v>
      </c>
      <c r="L249" s="6" t="s">
        <v>8273</v>
      </c>
      <c r="M249" s="6" t="s">
        <v>8274</v>
      </c>
      <c r="N249" s="6" t="s">
        <v>4935</v>
      </c>
      <c r="O249" s="6" t="s">
        <v>4585</v>
      </c>
    </row>
    <row r="250" spans="1:15" x14ac:dyDescent="0.25">
      <c r="A250" s="6" t="s">
        <v>409</v>
      </c>
      <c r="B250" s="6" t="s">
        <v>4473</v>
      </c>
      <c r="C250" s="6" t="s">
        <v>130</v>
      </c>
      <c r="D250" s="6" t="s">
        <v>8275</v>
      </c>
      <c r="E250" s="6" t="s">
        <v>8276</v>
      </c>
      <c r="F250" s="6" t="s">
        <v>7153</v>
      </c>
      <c r="G250" s="6" t="s">
        <v>8277</v>
      </c>
      <c r="H250" s="6" t="s">
        <v>7155</v>
      </c>
      <c r="I250" s="46"/>
      <c r="J250" s="46"/>
      <c r="K250">
        <v>1071438</v>
      </c>
      <c r="L250" s="6" t="s">
        <v>8278</v>
      </c>
      <c r="M250" s="6" t="s">
        <v>8279</v>
      </c>
      <c r="N250" s="6" t="s">
        <v>5688</v>
      </c>
      <c r="O250" s="6" t="s">
        <v>4585</v>
      </c>
    </row>
    <row r="251" spans="1:15" x14ac:dyDescent="0.25">
      <c r="A251" s="6" t="s">
        <v>412</v>
      </c>
      <c r="B251" s="6" t="s">
        <v>4487</v>
      </c>
      <c r="C251" s="6" t="s">
        <v>4428</v>
      </c>
      <c r="D251" s="6" t="s">
        <v>8280</v>
      </c>
      <c r="E251" s="6" t="s">
        <v>90</v>
      </c>
      <c r="F251" s="6" t="s">
        <v>8281</v>
      </c>
      <c r="G251" s="6" t="s">
        <v>8282</v>
      </c>
      <c r="H251" s="6" t="s">
        <v>7344</v>
      </c>
      <c r="I251" s="46">
        <v>45140</v>
      </c>
      <c r="J251" s="46">
        <v>45145</v>
      </c>
      <c r="K251">
        <v>9389</v>
      </c>
      <c r="L251" s="6" t="s">
        <v>8283</v>
      </c>
      <c r="M251" s="6" t="s">
        <v>8284</v>
      </c>
      <c r="N251" s="6" t="s">
        <v>4823</v>
      </c>
      <c r="O251" s="6" t="s">
        <v>4586</v>
      </c>
    </row>
    <row r="252" spans="1:15" x14ac:dyDescent="0.25">
      <c r="A252" s="6" t="s">
        <v>415</v>
      </c>
      <c r="B252" s="6" t="s">
        <v>4430</v>
      </c>
      <c r="C252" s="6" t="s">
        <v>4423</v>
      </c>
      <c r="D252" s="6" t="s">
        <v>7408</v>
      </c>
      <c r="E252" s="6" t="s">
        <v>8285</v>
      </c>
      <c r="F252" s="6" t="s">
        <v>7354</v>
      </c>
      <c r="G252" s="6" t="s">
        <v>7410</v>
      </c>
      <c r="H252" s="6" t="s">
        <v>2232</v>
      </c>
      <c r="I252" s="46">
        <v>45147</v>
      </c>
      <c r="J252" s="46">
        <v>45152</v>
      </c>
      <c r="K252">
        <v>1001085</v>
      </c>
      <c r="L252" s="6" t="s">
        <v>8286</v>
      </c>
      <c r="M252" s="6" t="s">
        <v>8287</v>
      </c>
      <c r="N252" s="6" t="s">
        <v>5236</v>
      </c>
      <c r="O252" s="6" t="s">
        <v>4585</v>
      </c>
    </row>
    <row r="253" spans="1:15" x14ac:dyDescent="0.25">
      <c r="A253" s="6" t="s">
        <v>3401</v>
      </c>
      <c r="B253" s="6" t="s">
        <v>4512</v>
      </c>
      <c r="C253" s="6" t="s">
        <v>4428</v>
      </c>
      <c r="D253" s="6" t="s">
        <v>8288</v>
      </c>
      <c r="E253" s="6" t="s">
        <v>90</v>
      </c>
      <c r="F253" s="6" t="s">
        <v>7577</v>
      </c>
      <c r="G253" s="6" t="s">
        <v>8289</v>
      </c>
      <c r="H253" s="6" t="s">
        <v>90</v>
      </c>
      <c r="I253" s="46"/>
      <c r="J253" s="46"/>
      <c r="L253" s="6" t="s">
        <v>90</v>
      </c>
      <c r="M253" s="6" t="s">
        <v>90</v>
      </c>
      <c r="N253" s="6" t="s">
        <v>4983</v>
      </c>
      <c r="O253" s="6" t="s">
        <v>4585</v>
      </c>
    </row>
    <row r="254" spans="1:15" x14ac:dyDescent="0.25">
      <c r="A254" s="6" t="s">
        <v>3403</v>
      </c>
      <c r="B254" s="6" t="s">
        <v>4434</v>
      </c>
      <c r="C254" s="6" t="s">
        <v>4423</v>
      </c>
      <c r="D254" s="6" t="s">
        <v>8290</v>
      </c>
      <c r="E254" s="6" t="s">
        <v>90</v>
      </c>
      <c r="F254" s="6" t="s">
        <v>8291</v>
      </c>
      <c r="G254" s="6" t="s">
        <v>8292</v>
      </c>
      <c r="H254" s="6" t="s">
        <v>7098</v>
      </c>
      <c r="I254" s="46">
        <v>45126</v>
      </c>
      <c r="J254" s="46">
        <v>45131</v>
      </c>
      <c r="K254">
        <v>760498</v>
      </c>
      <c r="L254" s="6" t="s">
        <v>8293</v>
      </c>
      <c r="M254" s="6" t="s">
        <v>8294</v>
      </c>
      <c r="N254" s="6" t="s">
        <v>5689</v>
      </c>
      <c r="O254" s="6" t="s">
        <v>4585</v>
      </c>
    </row>
    <row r="255" spans="1:15" x14ac:dyDescent="0.25">
      <c r="A255" s="6" t="s">
        <v>417</v>
      </c>
      <c r="B255" s="6" t="s">
        <v>4434</v>
      </c>
      <c r="C255" s="6" t="s">
        <v>4423</v>
      </c>
      <c r="D255" s="6" t="s">
        <v>8295</v>
      </c>
      <c r="E255" s="6" t="s">
        <v>8296</v>
      </c>
      <c r="F255" s="6" t="s">
        <v>8297</v>
      </c>
      <c r="G255" s="6" t="s">
        <v>8298</v>
      </c>
      <c r="H255" s="6" t="s">
        <v>90</v>
      </c>
      <c r="I255" s="46">
        <v>45148</v>
      </c>
      <c r="J255" s="46"/>
      <c r="K255">
        <v>1001290</v>
      </c>
      <c r="L255" s="6" t="s">
        <v>8299</v>
      </c>
      <c r="M255" s="6" t="s">
        <v>8300</v>
      </c>
      <c r="N255" s="6" t="s">
        <v>5690</v>
      </c>
      <c r="O255" s="6" t="s">
        <v>4585</v>
      </c>
    </row>
    <row r="256" spans="1:15" x14ac:dyDescent="0.25">
      <c r="A256" s="6" t="s">
        <v>3404</v>
      </c>
      <c r="B256" s="6" t="s">
        <v>4473</v>
      </c>
      <c r="C256" s="6" t="s">
        <v>130</v>
      </c>
      <c r="D256" s="6" t="s">
        <v>8301</v>
      </c>
      <c r="E256" s="6" t="s">
        <v>90</v>
      </c>
      <c r="F256" s="6" t="s">
        <v>8302</v>
      </c>
      <c r="G256" s="6" t="s">
        <v>8303</v>
      </c>
      <c r="H256" s="6" t="s">
        <v>90</v>
      </c>
      <c r="I256" s="46"/>
      <c r="J256" s="46"/>
      <c r="L256" s="6" t="s">
        <v>8304</v>
      </c>
      <c r="M256" s="6" t="s">
        <v>8305</v>
      </c>
      <c r="N256" s="6" t="s">
        <v>5241</v>
      </c>
      <c r="O256" s="6" t="s">
        <v>4585</v>
      </c>
    </row>
    <row r="257" spans="1:15" x14ac:dyDescent="0.25">
      <c r="A257" s="6" t="s">
        <v>6867</v>
      </c>
      <c r="B257" s="6" t="s">
        <v>4488</v>
      </c>
      <c r="C257" s="6" t="s">
        <v>4489</v>
      </c>
      <c r="D257" s="6" t="s">
        <v>8306</v>
      </c>
      <c r="E257" s="6" t="s">
        <v>90</v>
      </c>
      <c r="F257" s="6" t="s">
        <v>8307</v>
      </c>
      <c r="G257" s="6" t="s">
        <v>7919</v>
      </c>
      <c r="H257" s="6" t="s">
        <v>7344</v>
      </c>
      <c r="I257" s="46"/>
      <c r="J257" s="46"/>
      <c r="K257">
        <v>1560385</v>
      </c>
      <c r="L257" s="6" t="s">
        <v>8308</v>
      </c>
      <c r="M257" s="6" t="s">
        <v>8309</v>
      </c>
      <c r="N257" s="6" t="s">
        <v>5691</v>
      </c>
      <c r="O257" s="6" t="s">
        <v>4585</v>
      </c>
    </row>
    <row r="258" spans="1:15" x14ac:dyDescent="0.25">
      <c r="A258" s="6" t="s">
        <v>3405</v>
      </c>
      <c r="B258" s="6" t="s">
        <v>4488</v>
      </c>
      <c r="C258" s="6" t="s">
        <v>4489</v>
      </c>
      <c r="D258" s="6" t="s">
        <v>8306</v>
      </c>
      <c r="E258" s="6" t="s">
        <v>90</v>
      </c>
      <c r="F258" s="6" t="s">
        <v>8307</v>
      </c>
      <c r="G258" s="6" t="s">
        <v>7919</v>
      </c>
      <c r="H258" s="6" t="s">
        <v>7344</v>
      </c>
      <c r="I258" s="46"/>
      <c r="J258" s="46"/>
      <c r="K258">
        <v>1560385</v>
      </c>
      <c r="L258" s="6" t="s">
        <v>90</v>
      </c>
      <c r="M258" s="6" t="s">
        <v>90</v>
      </c>
      <c r="N258" s="6" t="s">
        <v>5691</v>
      </c>
      <c r="O258" s="6" t="s">
        <v>4585</v>
      </c>
    </row>
    <row r="259" spans="1:15" x14ac:dyDescent="0.25">
      <c r="A259" s="6" t="s">
        <v>420</v>
      </c>
      <c r="B259" s="6" t="s">
        <v>4481</v>
      </c>
      <c r="C259" s="6" t="s">
        <v>4418</v>
      </c>
      <c r="D259" s="6" t="s">
        <v>8310</v>
      </c>
      <c r="E259" s="6" t="s">
        <v>90</v>
      </c>
      <c r="F259" s="6" t="s">
        <v>8311</v>
      </c>
      <c r="G259" s="6" t="s">
        <v>8312</v>
      </c>
      <c r="H259" s="6" t="s">
        <v>7124</v>
      </c>
      <c r="I259" s="46">
        <v>45134</v>
      </c>
      <c r="J259" s="46"/>
      <c r="K259">
        <v>10456</v>
      </c>
      <c r="L259" s="6" t="s">
        <v>8313</v>
      </c>
      <c r="M259" s="6" t="s">
        <v>8314</v>
      </c>
      <c r="N259" s="6" t="s">
        <v>5061</v>
      </c>
      <c r="O259" s="6" t="s">
        <v>4586</v>
      </c>
    </row>
    <row r="260" spans="1:15" x14ac:dyDescent="0.25">
      <c r="A260" s="6" t="s">
        <v>422</v>
      </c>
      <c r="B260" s="6" t="s">
        <v>90</v>
      </c>
      <c r="C260" s="6" t="s">
        <v>90</v>
      </c>
      <c r="D260" s="6" t="s">
        <v>90</v>
      </c>
      <c r="E260" s="6" t="s">
        <v>90</v>
      </c>
      <c r="F260" s="6" t="s">
        <v>90</v>
      </c>
      <c r="G260" s="6" t="s">
        <v>90</v>
      </c>
      <c r="H260" s="6" t="s">
        <v>90</v>
      </c>
      <c r="I260" s="46">
        <v>45194</v>
      </c>
      <c r="J260" s="46">
        <v>45198</v>
      </c>
      <c r="K260">
        <v>1070235</v>
      </c>
      <c r="L260" s="6" t="s">
        <v>8315</v>
      </c>
      <c r="M260" s="6" t="s">
        <v>8316</v>
      </c>
      <c r="N260" s="6" t="s">
        <v>90</v>
      </c>
      <c r="O260" s="6" t="s">
        <v>90</v>
      </c>
    </row>
    <row r="261" spans="1:15" x14ac:dyDescent="0.25">
      <c r="A261" s="6" t="s">
        <v>424</v>
      </c>
      <c r="B261" s="6" t="s">
        <v>4434</v>
      </c>
      <c r="C261" s="6" t="s">
        <v>4423</v>
      </c>
      <c r="D261" s="6" t="s">
        <v>8317</v>
      </c>
      <c r="E261" s="6" t="s">
        <v>8318</v>
      </c>
      <c r="F261" s="6" t="s">
        <v>8319</v>
      </c>
      <c r="G261" s="6" t="s">
        <v>8320</v>
      </c>
      <c r="H261" s="6" t="s">
        <v>7155</v>
      </c>
      <c r="I261" s="46"/>
      <c r="J261" s="46"/>
      <c r="K261">
        <v>1160330</v>
      </c>
      <c r="L261" s="6" t="s">
        <v>8321</v>
      </c>
      <c r="M261" s="6" t="s">
        <v>8322</v>
      </c>
      <c r="N261" s="6" t="s">
        <v>5692</v>
      </c>
      <c r="O261" s="6" t="s">
        <v>4585</v>
      </c>
    </row>
    <row r="262" spans="1:15" x14ac:dyDescent="0.25">
      <c r="A262" s="6" t="s">
        <v>425</v>
      </c>
      <c r="B262" s="6" t="s">
        <v>4434</v>
      </c>
      <c r="C262" s="6" t="s">
        <v>4423</v>
      </c>
      <c r="D262" s="6" t="s">
        <v>8317</v>
      </c>
      <c r="E262" s="6" t="s">
        <v>8318</v>
      </c>
      <c r="F262" s="6" t="s">
        <v>8319</v>
      </c>
      <c r="G262" s="6" t="s">
        <v>8320</v>
      </c>
      <c r="H262" s="6" t="s">
        <v>7155</v>
      </c>
      <c r="I262" s="46"/>
      <c r="J262" s="46"/>
      <c r="K262">
        <v>1160330</v>
      </c>
      <c r="L262" s="6" t="s">
        <v>8323</v>
      </c>
      <c r="M262" s="6" t="s">
        <v>8324</v>
      </c>
      <c r="N262" s="6" t="s">
        <v>5692</v>
      </c>
      <c r="O262" s="6" t="s">
        <v>4585</v>
      </c>
    </row>
    <row r="263" spans="1:15" x14ac:dyDescent="0.25">
      <c r="A263" s="6" t="s">
        <v>3407</v>
      </c>
      <c r="B263" s="6" t="s">
        <v>4435</v>
      </c>
      <c r="C263" s="6" t="s">
        <v>4418</v>
      </c>
      <c r="D263" s="6" t="s">
        <v>8325</v>
      </c>
      <c r="E263" s="6" t="s">
        <v>8326</v>
      </c>
      <c r="F263" s="6" t="s">
        <v>7844</v>
      </c>
      <c r="G263" s="6" t="s">
        <v>7845</v>
      </c>
      <c r="H263" s="6" t="s">
        <v>7069</v>
      </c>
      <c r="I263" s="46">
        <v>45140</v>
      </c>
      <c r="J263" s="46">
        <v>45145</v>
      </c>
      <c r="K263">
        <v>1743881</v>
      </c>
      <c r="L263" s="6" t="s">
        <v>8327</v>
      </c>
      <c r="M263" s="6" t="s">
        <v>8328</v>
      </c>
      <c r="N263" s="6" t="s">
        <v>5693</v>
      </c>
      <c r="O263" s="6" t="s">
        <v>4586</v>
      </c>
    </row>
    <row r="264" spans="1:15" x14ac:dyDescent="0.25">
      <c r="A264" s="6" t="s">
        <v>3408</v>
      </c>
      <c r="B264" s="6" t="s">
        <v>4446</v>
      </c>
      <c r="C264" s="6" t="s">
        <v>4423</v>
      </c>
      <c r="D264" s="6" t="s">
        <v>8329</v>
      </c>
      <c r="E264" s="6" t="s">
        <v>8330</v>
      </c>
      <c r="F264" s="6" t="s">
        <v>8331</v>
      </c>
      <c r="G264" s="6" t="s">
        <v>90</v>
      </c>
      <c r="H264" s="6" t="s">
        <v>7753</v>
      </c>
      <c r="I264" s="46"/>
      <c r="J264" s="46"/>
      <c r="L264" s="6" t="s">
        <v>90</v>
      </c>
      <c r="M264" s="6" t="s">
        <v>90</v>
      </c>
      <c r="N264" s="6" t="s">
        <v>5694</v>
      </c>
      <c r="O264" s="6" t="s">
        <v>4585</v>
      </c>
    </row>
    <row r="265" spans="1:15" x14ac:dyDescent="0.25">
      <c r="A265" s="6" t="s">
        <v>427</v>
      </c>
      <c r="B265" s="6" t="s">
        <v>4445</v>
      </c>
      <c r="C265" s="6" t="s">
        <v>4423</v>
      </c>
      <c r="D265" s="6" t="s">
        <v>8332</v>
      </c>
      <c r="E265" s="6" t="s">
        <v>90</v>
      </c>
      <c r="F265" s="6" t="s">
        <v>8333</v>
      </c>
      <c r="G265" s="6" t="s">
        <v>8334</v>
      </c>
      <c r="H265" s="6" t="s">
        <v>90</v>
      </c>
      <c r="I265" s="46"/>
      <c r="J265" s="46"/>
      <c r="K265">
        <v>842180</v>
      </c>
      <c r="L265" s="6" t="s">
        <v>8335</v>
      </c>
      <c r="M265" s="6" t="s">
        <v>8336</v>
      </c>
      <c r="N265" s="6" t="s">
        <v>5695</v>
      </c>
      <c r="O265" s="6" t="s">
        <v>4585</v>
      </c>
    </row>
    <row r="266" spans="1:15" x14ac:dyDescent="0.25">
      <c r="A266" s="6" t="s">
        <v>429</v>
      </c>
      <c r="B266" s="6" t="s">
        <v>4427</v>
      </c>
      <c r="C266" s="6" t="s">
        <v>4428</v>
      </c>
      <c r="D266" s="6" t="s">
        <v>8337</v>
      </c>
      <c r="E266" s="6" t="s">
        <v>90</v>
      </c>
      <c r="F266" s="6" t="s">
        <v>7363</v>
      </c>
      <c r="G266" s="6" t="s">
        <v>8338</v>
      </c>
      <c r="H266" s="6" t="s">
        <v>7365</v>
      </c>
      <c r="I266" s="46">
        <v>45153</v>
      </c>
      <c r="J266" s="46">
        <v>45159</v>
      </c>
      <c r="K266">
        <v>701985</v>
      </c>
      <c r="L266" s="6" t="s">
        <v>8339</v>
      </c>
      <c r="M266" s="6" t="s">
        <v>8340</v>
      </c>
      <c r="N266" s="6" t="s">
        <v>5696</v>
      </c>
      <c r="O266" s="6" t="s">
        <v>4585</v>
      </c>
    </row>
    <row r="267" spans="1:15" x14ac:dyDescent="0.25">
      <c r="A267" s="6" t="s">
        <v>432</v>
      </c>
      <c r="B267" s="6" t="s">
        <v>4427</v>
      </c>
      <c r="C267" s="6" t="s">
        <v>4428</v>
      </c>
      <c r="D267" s="6" t="s">
        <v>8341</v>
      </c>
      <c r="E267" s="6" t="s">
        <v>90</v>
      </c>
      <c r="F267" s="6" t="s">
        <v>8342</v>
      </c>
      <c r="G267" s="6" t="s">
        <v>8343</v>
      </c>
      <c r="H267" s="6" t="s">
        <v>7437</v>
      </c>
      <c r="I267" s="46">
        <v>45166</v>
      </c>
      <c r="J267" s="46">
        <v>45170</v>
      </c>
      <c r="K267">
        <v>764478</v>
      </c>
      <c r="L267" s="6" t="s">
        <v>8344</v>
      </c>
      <c r="M267" s="6" t="s">
        <v>8345</v>
      </c>
      <c r="N267" s="6" t="s">
        <v>5697</v>
      </c>
      <c r="O267" s="6" t="s">
        <v>4585</v>
      </c>
    </row>
    <row r="268" spans="1:15" x14ac:dyDescent="0.25">
      <c r="A268" s="6" t="s">
        <v>435</v>
      </c>
      <c r="B268" s="6" t="s">
        <v>4513</v>
      </c>
      <c r="C268" s="6" t="s">
        <v>4428</v>
      </c>
      <c r="D268" s="6" t="s">
        <v>8346</v>
      </c>
      <c r="E268" s="6" t="s">
        <v>7073</v>
      </c>
      <c r="F268" s="6" t="s">
        <v>8347</v>
      </c>
      <c r="G268" s="6" t="s">
        <v>8348</v>
      </c>
      <c r="H268" s="6" t="s">
        <v>7124</v>
      </c>
      <c r="I268" s="46">
        <v>45133</v>
      </c>
      <c r="J268" s="46">
        <v>45138</v>
      </c>
      <c r="K268">
        <v>14930</v>
      </c>
      <c r="L268" s="6" t="s">
        <v>8349</v>
      </c>
      <c r="M268" s="6" t="s">
        <v>8350</v>
      </c>
      <c r="N268" s="6" t="s">
        <v>4656</v>
      </c>
      <c r="O268" s="6" t="s">
        <v>4585</v>
      </c>
    </row>
    <row r="269" spans="1:15" x14ac:dyDescent="0.25">
      <c r="A269" s="6" t="s">
        <v>437</v>
      </c>
      <c r="B269" s="6" t="s">
        <v>4472</v>
      </c>
      <c r="C269" s="6" t="s">
        <v>130</v>
      </c>
      <c r="D269" s="6" t="s">
        <v>8351</v>
      </c>
      <c r="E269" s="6" t="s">
        <v>7159</v>
      </c>
      <c r="F269" s="6" t="s">
        <v>7223</v>
      </c>
      <c r="G269" s="6" t="s">
        <v>8352</v>
      </c>
      <c r="H269" s="6" t="s">
        <v>7225</v>
      </c>
      <c r="I269" s="46">
        <v>45138</v>
      </c>
      <c r="J269" s="46">
        <v>45142</v>
      </c>
      <c r="K269">
        <v>1328581</v>
      </c>
      <c r="L269" s="6" t="s">
        <v>8353</v>
      </c>
      <c r="M269" s="6" t="s">
        <v>8354</v>
      </c>
      <c r="N269" s="6" t="s">
        <v>5112</v>
      </c>
      <c r="O269" s="6" t="s">
        <v>4585</v>
      </c>
    </row>
    <row r="270" spans="1:15" x14ac:dyDescent="0.25">
      <c r="A270" s="6" t="s">
        <v>439</v>
      </c>
      <c r="B270" s="6" t="s">
        <v>4493</v>
      </c>
      <c r="C270" s="6" t="s">
        <v>4489</v>
      </c>
      <c r="D270" s="6" t="s">
        <v>8355</v>
      </c>
      <c r="E270" s="6" t="s">
        <v>8356</v>
      </c>
      <c r="F270" s="6" t="s">
        <v>8357</v>
      </c>
      <c r="G270" s="6" t="s">
        <v>8358</v>
      </c>
      <c r="H270" s="6" t="s">
        <v>7205</v>
      </c>
      <c r="I270" s="46">
        <v>45141</v>
      </c>
      <c r="J270" s="46"/>
      <c r="K270">
        <v>718940</v>
      </c>
      <c r="L270" s="6" t="s">
        <v>8359</v>
      </c>
      <c r="M270" s="6" t="s">
        <v>8360</v>
      </c>
      <c r="N270" s="6" t="s">
        <v>5698</v>
      </c>
      <c r="O270" s="6" t="s">
        <v>4585</v>
      </c>
    </row>
    <row r="271" spans="1:15" x14ac:dyDescent="0.25">
      <c r="A271" s="6" t="s">
        <v>442</v>
      </c>
      <c r="B271" s="6" t="s">
        <v>4434</v>
      </c>
      <c r="C271" s="6" t="s">
        <v>4423</v>
      </c>
      <c r="D271" s="6" t="s">
        <v>8361</v>
      </c>
      <c r="E271" s="6" t="s">
        <v>90</v>
      </c>
      <c r="F271" s="6" t="s">
        <v>8362</v>
      </c>
      <c r="G271" s="6" t="s">
        <v>90</v>
      </c>
      <c r="H271" s="6" t="s">
        <v>90</v>
      </c>
      <c r="I271" s="46"/>
      <c r="J271" s="46"/>
      <c r="K271">
        <v>1161125</v>
      </c>
      <c r="L271" s="6" t="s">
        <v>8363</v>
      </c>
      <c r="M271" s="6" t="s">
        <v>8364</v>
      </c>
      <c r="N271" s="6" t="s">
        <v>5699</v>
      </c>
      <c r="O271" s="6" t="s">
        <v>4585</v>
      </c>
    </row>
    <row r="272" spans="1:15" x14ac:dyDescent="0.25">
      <c r="A272" s="6" t="s">
        <v>3409</v>
      </c>
      <c r="B272" s="6" t="s">
        <v>4445</v>
      </c>
      <c r="C272" s="6" t="s">
        <v>4423</v>
      </c>
      <c r="D272" s="6" t="s">
        <v>8365</v>
      </c>
      <c r="E272" s="6" t="s">
        <v>8366</v>
      </c>
      <c r="F272" s="6" t="s">
        <v>8011</v>
      </c>
      <c r="G272" s="6" t="s">
        <v>8367</v>
      </c>
      <c r="H272" s="6" t="s">
        <v>90</v>
      </c>
      <c r="I272" s="46"/>
      <c r="J272" s="46"/>
      <c r="L272" s="6" t="s">
        <v>90</v>
      </c>
      <c r="M272" s="6" t="s">
        <v>90</v>
      </c>
      <c r="N272" s="6" t="s">
        <v>5700</v>
      </c>
      <c r="O272" s="6" t="s">
        <v>4585</v>
      </c>
    </row>
    <row r="273" spans="1:15" x14ac:dyDescent="0.25">
      <c r="A273" s="6" t="s">
        <v>444</v>
      </c>
      <c r="B273" s="6" t="s">
        <v>4461</v>
      </c>
      <c r="C273" s="6" t="s">
        <v>4425</v>
      </c>
      <c r="D273" s="6" t="s">
        <v>8368</v>
      </c>
      <c r="E273" s="6" t="s">
        <v>8369</v>
      </c>
      <c r="F273" s="6" t="s">
        <v>7824</v>
      </c>
      <c r="G273" s="6" t="s">
        <v>8370</v>
      </c>
      <c r="H273" s="6" t="s">
        <v>7377</v>
      </c>
      <c r="I273" s="46">
        <v>45139</v>
      </c>
      <c r="J273" s="46">
        <v>45145</v>
      </c>
      <c r="K273">
        <v>78890</v>
      </c>
      <c r="L273" s="6" t="s">
        <v>8371</v>
      </c>
      <c r="M273" s="6" t="s">
        <v>8372</v>
      </c>
      <c r="N273" s="6" t="s">
        <v>5535</v>
      </c>
      <c r="O273" s="6" t="s">
        <v>4585</v>
      </c>
    </row>
    <row r="274" spans="1:15" x14ac:dyDescent="0.25">
      <c r="A274" s="6" t="s">
        <v>446</v>
      </c>
      <c r="B274" s="6" t="s">
        <v>4475</v>
      </c>
      <c r="C274" s="6" t="s">
        <v>130</v>
      </c>
      <c r="D274" s="6" t="s">
        <v>8373</v>
      </c>
      <c r="E274" s="6" t="s">
        <v>90</v>
      </c>
      <c r="F274" s="6" t="s">
        <v>8374</v>
      </c>
      <c r="G274" s="6" t="s">
        <v>8375</v>
      </c>
      <c r="H274" s="6" t="s">
        <v>7296</v>
      </c>
      <c r="I274" s="46">
        <v>45134</v>
      </c>
      <c r="J274" s="46">
        <v>45138</v>
      </c>
      <c r="K274">
        <v>9326</v>
      </c>
      <c r="L274" s="6" t="s">
        <v>8376</v>
      </c>
      <c r="M274" s="6" t="s">
        <v>8377</v>
      </c>
      <c r="N274" s="6" t="s">
        <v>5297</v>
      </c>
      <c r="O274" s="6" t="s">
        <v>4585</v>
      </c>
    </row>
    <row r="275" spans="1:15" x14ac:dyDescent="0.25">
      <c r="A275" s="6" t="s">
        <v>448</v>
      </c>
      <c r="B275" s="6" t="s">
        <v>4445</v>
      </c>
      <c r="C275" s="6" t="s">
        <v>4423</v>
      </c>
      <c r="D275" s="6" t="s">
        <v>8378</v>
      </c>
      <c r="E275" s="6" t="s">
        <v>90</v>
      </c>
      <c r="F275" s="6" t="s">
        <v>7947</v>
      </c>
      <c r="G275" s="6" t="s">
        <v>8379</v>
      </c>
      <c r="H275" s="6" t="s">
        <v>90</v>
      </c>
      <c r="I275" s="46"/>
      <c r="J275" s="46"/>
      <c r="K275">
        <v>312069</v>
      </c>
      <c r="L275" s="6" t="s">
        <v>8380</v>
      </c>
      <c r="M275" s="6" t="s">
        <v>8381</v>
      </c>
      <c r="N275" s="6" t="s">
        <v>4763</v>
      </c>
      <c r="O275" s="6" t="s">
        <v>4585</v>
      </c>
    </row>
    <row r="276" spans="1:15" x14ac:dyDescent="0.25">
      <c r="A276" s="6" t="s">
        <v>450</v>
      </c>
      <c r="B276" s="6" t="s">
        <v>4420</v>
      </c>
      <c r="C276" s="6" t="s">
        <v>4421</v>
      </c>
      <c r="D276" s="6" t="s">
        <v>8382</v>
      </c>
      <c r="E276" s="6" t="s">
        <v>8383</v>
      </c>
      <c r="F276" s="6" t="s">
        <v>7331</v>
      </c>
      <c r="G276" s="6" t="s">
        <v>8384</v>
      </c>
      <c r="H276" s="6" t="s">
        <v>1988</v>
      </c>
      <c r="I276" s="46">
        <v>45139</v>
      </c>
      <c r="J276" s="46">
        <v>45145</v>
      </c>
      <c r="K276">
        <v>913142</v>
      </c>
      <c r="L276" s="6" t="s">
        <v>8385</v>
      </c>
      <c r="M276" s="6" t="s">
        <v>8386</v>
      </c>
      <c r="N276" s="6" t="s">
        <v>4748</v>
      </c>
      <c r="O276" s="6" t="s">
        <v>4587</v>
      </c>
    </row>
    <row r="277" spans="1:15" x14ac:dyDescent="0.25">
      <c r="A277" s="6" t="s">
        <v>3410</v>
      </c>
      <c r="B277" s="6" t="s">
        <v>4434</v>
      </c>
      <c r="C277" s="6" t="s">
        <v>4423</v>
      </c>
      <c r="D277" s="6" t="s">
        <v>8387</v>
      </c>
      <c r="E277" s="6" t="s">
        <v>8388</v>
      </c>
      <c r="F277" s="6" t="s">
        <v>8331</v>
      </c>
      <c r="G277" s="6" t="s">
        <v>90</v>
      </c>
      <c r="H277" s="6" t="s">
        <v>7753</v>
      </c>
      <c r="I277" s="46"/>
      <c r="J277" s="46"/>
      <c r="K277">
        <v>1433913</v>
      </c>
      <c r="L277" s="6" t="s">
        <v>8389</v>
      </c>
      <c r="M277" s="6" t="s">
        <v>8390</v>
      </c>
      <c r="N277" s="6" t="s">
        <v>5701</v>
      </c>
      <c r="O277" s="6" t="s">
        <v>4585</v>
      </c>
    </row>
    <row r="278" spans="1:15" x14ac:dyDescent="0.25">
      <c r="A278" s="6" t="s">
        <v>452</v>
      </c>
      <c r="B278" s="6" t="s">
        <v>4481</v>
      </c>
      <c r="C278" s="6" t="s">
        <v>4418</v>
      </c>
      <c r="D278" s="6" t="s">
        <v>8391</v>
      </c>
      <c r="E278" s="6" t="s">
        <v>90</v>
      </c>
      <c r="F278" s="6" t="s">
        <v>8392</v>
      </c>
      <c r="G278" s="6" t="s">
        <v>8393</v>
      </c>
      <c r="H278" s="6" t="s">
        <v>7296</v>
      </c>
      <c r="I278" s="46">
        <v>45140</v>
      </c>
      <c r="J278" s="46">
        <v>45145</v>
      </c>
      <c r="K278">
        <v>10795</v>
      </c>
      <c r="L278" s="6" t="s">
        <v>8394</v>
      </c>
      <c r="M278" s="6" t="s">
        <v>8395</v>
      </c>
      <c r="N278" s="6" t="s">
        <v>4934</v>
      </c>
      <c r="O278" s="6" t="s">
        <v>4586</v>
      </c>
    </row>
    <row r="279" spans="1:15" x14ac:dyDescent="0.25">
      <c r="A279" s="6" t="s">
        <v>3412</v>
      </c>
      <c r="B279" s="6" t="s">
        <v>4431</v>
      </c>
      <c r="C279" s="6" t="s">
        <v>4425</v>
      </c>
      <c r="D279" s="6" t="s">
        <v>8396</v>
      </c>
      <c r="E279" s="6" t="s">
        <v>90</v>
      </c>
      <c r="F279" s="6" t="s">
        <v>7262</v>
      </c>
      <c r="G279" s="6" t="s">
        <v>8397</v>
      </c>
      <c r="H279" s="6" t="s">
        <v>7069</v>
      </c>
      <c r="I279" s="46">
        <v>45145</v>
      </c>
      <c r="J279" s="46">
        <v>45149</v>
      </c>
      <c r="K279">
        <v>1664703</v>
      </c>
      <c r="L279" s="6" t="s">
        <v>8398</v>
      </c>
      <c r="M279" s="6" t="s">
        <v>8399</v>
      </c>
      <c r="N279" s="6" t="s">
        <v>5702</v>
      </c>
      <c r="O279" s="6" t="s">
        <v>4587</v>
      </c>
    </row>
    <row r="280" spans="1:15" x14ac:dyDescent="0.25">
      <c r="A280" s="6" t="s">
        <v>3414</v>
      </c>
      <c r="B280" s="6" t="s">
        <v>4435</v>
      </c>
      <c r="C280" s="6" t="s">
        <v>4418</v>
      </c>
      <c r="D280" s="6" t="s">
        <v>8400</v>
      </c>
      <c r="E280" s="6" t="s">
        <v>8401</v>
      </c>
      <c r="F280" s="6" t="s">
        <v>7147</v>
      </c>
      <c r="G280" s="6" t="s">
        <v>8402</v>
      </c>
      <c r="H280" s="6" t="s">
        <v>1891</v>
      </c>
      <c r="I280" s="46">
        <v>45145</v>
      </c>
      <c r="J280" s="46">
        <v>45149</v>
      </c>
      <c r="K280">
        <v>1745999</v>
      </c>
      <c r="L280" s="6" t="s">
        <v>8403</v>
      </c>
      <c r="M280" s="6" t="s">
        <v>8404</v>
      </c>
      <c r="N280" s="6" t="s">
        <v>5703</v>
      </c>
      <c r="O280" s="6" t="s">
        <v>4586</v>
      </c>
    </row>
    <row r="281" spans="1:15" x14ac:dyDescent="0.25">
      <c r="A281" s="6" t="s">
        <v>454</v>
      </c>
      <c r="B281" s="6" t="s">
        <v>4459</v>
      </c>
      <c r="C281" s="6" t="s">
        <v>4425</v>
      </c>
      <c r="D281" s="6" t="s">
        <v>8405</v>
      </c>
      <c r="E281" s="6" t="s">
        <v>7159</v>
      </c>
      <c r="F281" s="6" t="s">
        <v>8406</v>
      </c>
      <c r="G281" s="6" t="s">
        <v>8407</v>
      </c>
      <c r="H281" s="6" t="s">
        <v>7377</v>
      </c>
      <c r="I281" s="46">
        <v>45140</v>
      </c>
      <c r="J281" s="46">
        <v>45145</v>
      </c>
      <c r="K281">
        <v>1124941</v>
      </c>
      <c r="L281" s="6" t="s">
        <v>8408</v>
      </c>
      <c r="M281" s="6" t="s">
        <v>8409</v>
      </c>
      <c r="N281" s="6" t="s">
        <v>5006</v>
      </c>
      <c r="O281" s="6" t="s">
        <v>4585</v>
      </c>
    </row>
    <row r="282" spans="1:15" x14ac:dyDescent="0.25">
      <c r="A282" s="6" t="s">
        <v>457</v>
      </c>
      <c r="B282" s="6" t="s">
        <v>4514</v>
      </c>
      <c r="C282" s="6" t="s">
        <v>4442</v>
      </c>
      <c r="D282" s="6" t="s">
        <v>8410</v>
      </c>
      <c r="E282" s="6" t="s">
        <v>8411</v>
      </c>
      <c r="F282" s="6" t="s">
        <v>7208</v>
      </c>
      <c r="G282" s="6" t="s">
        <v>8412</v>
      </c>
      <c r="H282" s="6" t="s">
        <v>90</v>
      </c>
      <c r="I282" s="46">
        <v>45159</v>
      </c>
      <c r="J282" s="46">
        <v>45163</v>
      </c>
      <c r="K282">
        <v>1809587</v>
      </c>
      <c r="L282" s="6" t="s">
        <v>8413</v>
      </c>
      <c r="M282" s="6" t="s">
        <v>8414</v>
      </c>
      <c r="N282" s="6" t="s">
        <v>5704</v>
      </c>
      <c r="O282" s="6" t="s">
        <v>4585</v>
      </c>
    </row>
    <row r="283" spans="1:15" x14ac:dyDescent="0.25">
      <c r="A283" s="6" t="s">
        <v>460</v>
      </c>
      <c r="B283" s="6" t="s">
        <v>4430</v>
      </c>
      <c r="C283" s="6" t="s">
        <v>4423</v>
      </c>
      <c r="D283" s="6" t="s">
        <v>8415</v>
      </c>
      <c r="E283" s="6" t="s">
        <v>90</v>
      </c>
      <c r="F283" s="6" t="s">
        <v>8416</v>
      </c>
      <c r="G283" s="6" t="s">
        <v>8417</v>
      </c>
      <c r="H283" s="6" t="s">
        <v>7069</v>
      </c>
      <c r="I283" s="46">
        <v>45133</v>
      </c>
      <c r="J283" s="46">
        <v>45138</v>
      </c>
      <c r="K283">
        <v>38777</v>
      </c>
      <c r="L283" s="6" t="s">
        <v>8418</v>
      </c>
      <c r="M283" s="6" t="s">
        <v>8419</v>
      </c>
      <c r="N283" s="6" t="s">
        <v>5422</v>
      </c>
      <c r="O283" s="6" t="s">
        <v>4585</v>
      </c>
    </row>
    <row r="284" spans="1:15" x14ac:dyDescent="0.25">
      <c r="A284" s="6" t="s">
        <v>462</v>
      </c>
      <c r="B284" s="6" t="s">
        <v>4500</v>
      </c>
      <c r="C284" s="6" t="s">
        <v>118</v>
      </c>
      <c r="D284" s="6" t="s">
        <v>8420</v>
      </c>
      <c r="E284" s="6" t="s">
        <v>8421</v>
      </c>
      <c r="F284" s="6" t="s">
        <v>7426</v>
      </c>
      <c r="G284" s="6" t="s">
        <v>8422</v>
      </c>
      <c r="H284" s="6" t="s">
        <v>90</v>
      </c>
      <c r="I284" s="46"/>
      <c r="J284" s="46"/>
      <c r="K284">
        <v>1533232</v>
      </c>
      <c r="L284" s="6" t="s">
        <v>8423</v>
      </c>
      <c r="M284" s="6" t="s">
        <v>8424</v>
      </c>
      <c r="N284" s="6" t="s">
        <v>5705</v>
      </c>
      <c r="O284" s="6" t="s">
        <v>4586</v>
      </c>
    </row>
    <row r="285" spans="1:15" x14ac:dyDescent="0.25">
      <c r="A285" s="6" t="s">
        <v>464</v>
      </c>
      <c r="B285" s="6" t="s">
        <v>4500</v>
      </c>
      <c r="C285" s="6" t="s">
        <v>118</v>
      </c>
      <c r="D285" s="6" t="s">
        <v>8425</v>
      </c>
      <c r="E285" s="6" t="s">
        <v>8383</v>
      </c>
      <c r="F285" s="6" t="s">
        <v>7166</v>
      </c>
      <c r="G285" s="6" t="s">
        <v>8426</v>
      </c>
      <c r="H285" s="6" t="s">
        <v>7168</v>
      </c>
      <c r="I285" s="46">
        <v>45141</v>
      </c>
      <c r="J285" s="46">
        <v>45145</v>
      </c>
      <c r="K285">
        <v>1791863</v>
      </c>
      <c r="L285" s="6" t="s">
        <v>8427</v>
      </c>
      <c r="M285" s="6" t="s">
        <v>8428</v>
      </c>
      <c r="N285" s="6" t="s">
        <v>5705</v>
      </c>
      <c r="O285" s="6" t="s">
        <v>4586</v>
      </c>
    </row>
    <row r="286" spans="1:15" x14ac:dyDescent="0.25">
      <c r="A286" s="6" t="s">
        <v>467</v>
      </c>
      <c r="B286" s="6" t="s">
        <v>4487</v>
      </c>
      <c r="C286" s="6" t="s">
        <v>4428</v>
      </c>
      <c r="D286" s="6" t="s">
        <v>8429</v>
      </c>
      <c r="E286" s="6" t="s">
        <v>90</v>
      </c>
      <c r="F286" s="6" t="s">
        <v>8430</v>
      </c>
      <c r="G286" s="6" t="s">
        <v>8431</v>
      </c>
      <c r="H286" s="6" t="s">
        <v>7630</v>
      </c>
      <c r="I286" s="46">
        <v>45139</v>
      </c>
      <c r="J286" s="46">
        <v>45145</v>
      </c>
      <c r="K286">
        <v>1378992</v>
      </c>
      <c r="L286" s="6" t="s">
        <v>8432</v>
      </c>
      <c r="M286" s="6" t="s">
        <v>8433</v>
      </c>
      <c r="N286" s="6" t="s">
        <v>4638</v>
      </c>
      <c r="O286" s="6" t="s">
        <v>4586</v>
      </c>
    </row>
    <row r="287" spans="1:15" x14ac:dyDescent="0.25">
      <c r="A287" s="6" t="s">
        <v>3415</v>
      </c>
      <c r="B287" s="6" t="s">
        <v>4450</v>
      </c>
      <c r="C287" s="6" t="s">
        <v>4421</v>
      </c>
      <c r="D287" s="6" t="s">
        <v>8434</v>
      </c>
      <c r="E287" s="6" t="s">
        <v>90</v>
      </c>
      <c r="F287" s="6" t="s">
        <v>8435</v>
      </c>
      <c r="G287" s="6" t="s">
        <v>8436</v>
      </c>
      <c r="H287" s="6" t="s">
        <v>90</v>
      </c>
      <c r="I287" s="46"/>
      <c r="J287" s="46"/>
      <c r="L287" s="6" t="s">
        <v>90</v>
      </c>
      <c r="M287" s="6" t="s">
        <v>90</v>
      </c>
      <c r="N287" s="6" t="s">
        <v>5706</v>
      </c>
      <c r="O287" s="6" t="s">
        <v>4585</v>
      </c>
    </row>
    <row r="288" spans="1:15" x14ac:dyDescent="0.25">
      <c r="A288" s="6" t="s">
        <v>469</v>
      </c>
      <c r="B288" s="6" t="s">
        <v>4515</v>
      </c>
      <c r="C288" s="6" t="s">
        <v>4437</v>
      </c>
      <c r="D288" s="6" t="s">
        <v>8437</v>
      </c>
      <c r="E288" s="6" t="s">
        <v>90</v>
      </c>
      <c r="F288" s="6" t="s">
        <v>8438</v>
      </c>
      <c r="G288" s="6" t="s">
        <v>8439</v>
      </c>
      <c r="H288" s="6" t="s">
        <v>8440</v>
      </c>
      <c r="I288" s="46"/>
      <c r="J288" s="46"/>
      <c r="L288" s="6" t="s">
        <v>90</v>
      </c>
      <c r="M288" s="6" t="s">
        <v>90</v>
      </c>
      <c r="N288" s="6" t="s">
        <v>5395</v>
      </c>
      <c r="O288" s="6" t="s">
        <v>4586</v>
      </c>
    </row>
    <row r="289" spans="1:15" x14ac:dyDescent="0.25">
      <c r="A289" s="6" t="s">
        <v>471</v>
      </c>
      <c r="B289" s="6" t="s">
        <v>4515</v>
      </c>
      <c r="C289" s="6" t="s">
        <v>4437</v>
      </c>
      <c r="D289" s="6" t="s">
        <v>8437</v>
      </c>
      <c r="E289" s="6" t="s">
        <v>90</v>
      </c>
      <c r="F289" s="6" t="s">
        <v>8438</v>
      </c>
      <c r="G289" s="6" t="s">
        <v>8439</v>
      </c>
      <c r="H289" s="6" t="s">
        <v>8440</v>
      </c>
      <c r="I289" s="46">
        <v>45167</v>
      </c>
      <c r="J289" s="46">
        <v>45173</v>
      </c>
      <c r="L289" s="6" t="s">
        <v>90</v>
      </c>
      <c r="M289" s="6" t="s">
        <v>90</v>
      </c>
      <c r="N289" s="6" t="s">
        <v>5395</v>
      </c>
      <c r="O289" s="6" t="s">
        <v>4586</v>
      </c>
    </row>
    <row r="290" spans="1:15" x14ac:dyDescent="0.25">
      <c r="A290" s="6" t="s">
        <v>473</v>
      </c>
      <c r="B290" s="6" t="s">
        <v>4516</v>
      </c>
      <c r="C290" s="6" t="s">
        <v>4428</v>
      </c>
      <c r="D290" s="6" t="s">
        <v>8441</v>
      </c>
      <c r="E290" s="6" t="s">
        <v>90</v>
      </c>
      <c r="F290" s="6" t="s">
        <v>8442</v>
      </c>
      <c r="G290" s="6" t="s">
        <v>8443</v>
      </c>
      <c r="H290" s="6" t="s">
        <v>1891</v>
      </c>
      <c r="I290" s="46">
        <v>45138</v>
      </c>
      <c r="J290" s="46">
        <v>45142</v>
      </c>
      <c r="K290">
        <v>1437578</v>
      </c>
      <c r="L290" s="6" t="s">
        <v>8444</v>
      </c>
      <c r="M290" s="6" t="s">
        <v>8445</v>
      </c>
      <c r="N290" s="6" t="s">
        <v>5162</v>
      </c>
      <c r="O290" s="6" t="s">
        <v>4585</v>
      </c>
    </row>
    <row r="291" spans="1:15" x14ac:dyDescent="0.25">
      <c r="A291" s="6" t="s">
        <v>476</v>
      </c>
      <c r="B291" s="6" t="s">
        <v>4456</v>
      </c>
      <c r="C291" s="6" t="s">
        <v>4437</v>
      </c>
      <c r="D291" s="6" t="s">
        <v>8446</v>
      </c>
      <c r="E291" s="6" t="s">
        <v>8447</v>
      </c>
      <c r="F291" s="6" t="s">
        <v>7331</v>
      </c>
      <c r="G291" s="6" t="s">
        <v>8448</v>
      </c>
      <c r="H291" s="6" t="s">
        <v>1988</v>
      </c>
      <c r="I291" s="46">
        <v>45132</v>
      </c>
      <c r="J291" s="46">
        <v>45138</v>
      </c>
      <c r="K291">
        <v>1144519</v>
      </c>
      <c r="L291" s="6" t="s">
        <v>8449</v>
      </c>
      <c r="M291" s="6" t="s">
        <v>8450</v>
      </c>
      <c r="N291" s="6" t="s">
        <v>5707</v>
      </c>
      <c r="O291" s="6" t="s">
        <v>4586</v>
      </c>
    </row>
    <row r="292" spans="1:15" x14ac:dyDescent="0.25">
      <c r="A292" s="6" t="s">
        <v>479</v>
      </c>
      <c r="B292" s="6" t="s">
        <v>4435</v>
      </c>
      <c r="C292" s="6" t="s">
        <v>4418</v>
      </c>
      <c r="D292" s="6" t="s">
        <v>8451</v>
      </c>
      <c r="E292" s="6" t="s">
        <v>8452</v>
      </c>
      <c r="F292" s="6" t="s">
        <v>8453</v>
      </c>
      <c r="G292" s="6" t="s">
        <v>8454</v>
      </c>
      <c r="H292" s="6" t="s">
        <v>90</v>
      </c>
      <c r="I292" s="46">
        <v>43320</v>
      </c>
      <c r="J292" s="46">
        <v>43326</v>
      </c>
      <c r="K292">
        <v>1651308</v>
      </c>
      <c r="L292" s="6" t="s">
        <v>8455</v>
      </c>
      <c r="M292" s="6" t="s">
        <v>8456</v>
      </c>
      <c r="N292" s="6" t="s">
        <v>5708</v>
      </c>
      <c r="O292" s="6" t="s">
        <v>4586</v>
      </c>
    </row>
    <row r="293" spans="1:15" x14ac:dyDescent="0.25">
      <c r="A293" s="6" t="s">
        <v>3417</v>
      </c>
      <c r="B293" s="6" t="s">
        <v>4517</v>
      </c>
      <c r="C293" s="6" t="s">
        <v>4428</v>
      </c>
      <c r="D293" s="6" t="s">
        <v>8457</v>
      </c>
      <c r="E293" s="6" t="s">
        <v>7381</v>
      </c>
      <c r="F293" s="6" t="s">
        <v>8458</v>
      </c>
      <c r="G293" s="6" t="s">
        <v>8459</v>
      </c>
      <c r="H293" s="6" t="s">
        <v>7092</v>
      </c>
      <c r="I293" s="46">
        <v>45141</v>
      </c>
      <c r="J293" s="46">
        <v>45145</v>
      </c>
      <c r="L293" s="6" t="s">
        <v>90</v>
      </c>
      <c r="M293" s="6" t="s">
        <v>90</v>
      </c>
      <c r="N293" s="6" t="s">
        <v>5709</v>
      </c>
      <c r="O293" s="6" t="s">
        <v>4585</v>
      </c>
    </row>
    <row r="294" spans="1:15" x14ac:dyDescent="0.25">
      <c r="A294" s="6" t="s">
        <v>3419</v>
      </c>
      <c r="B294" s="6" t="s">
        <v>4483</v>
      </c>
      <c r="C294" s="6" t="s">
        <v>4418</v>
      </c>
      <c r="D294" s="6" t="s">
        <v>8460</v>
      </c>
      <c r="E294" s="6" t="s">
        <v>90</v>
      </c>
      <c r="F294" s="6" t="s">
        <v>8461</v>
      </c>
      <c r="G294" s="6" t="s">
        <v>8462</v>
      </c>
      <c r="H294" s="6" t="s">
        <v>7205</v>
      </c>
      <c r="I294" s="46">
        <v>45145</v>
      </c>
      <c r="J294" s="46">
        <v>45149</v>
      </c>
      <c r="K294">
        <v>885590</v>
      </c>
      <c r="L294" s="6" t="s">
        <v>8463</v>
      </c>
      <c r="M294" s="6" t="s">
        <v>8464</v>
      </c>
      <c r="N294" s="6" t="s">
        <v>5034</v>
      </c>
      <c r="O294" s="6" t="s">
        <v>4586</v>
      </c>
    </row>
    <row r="295" spans="1:15" x14ac:dyDescent="0.25">
      <c r="A295" s="6" t="s">
        <v>3421</v>
      </c>
      <c r="B295" s="6" t="s">
        <v>4422</v>
      </c>
      <c r="C295" s="6" t="s">
        <v>4423</v>
      </c>
      <c r="D295" s="6" t="s">
        <v>8465</v>
      </c>
      <c r="E295" s="6" t="s">
        <v>90</v>
      </c>
      <c r="F295" s="6" t="s">
        <v>7529</v>
      </c>
      <c r="G295" s="6" t="s">
        <v>8466</v>
      </c>
      <c r="H295" s="6" t="s">
        <v>7104</v>
      </c>
      <c r="I295" s="46">
        <v>45140</v>
      </c>
      <c r="J295" s="46">
        <v>45145</v>
      </c>
      <c r="K295">
        <v>1685040</v>
      </c>
      <c r="L295" s="6" t="s">
        <v>8467</v>
      </c>
      <c r="M295" s="6" t="s">
        <v>8468</v>
      </c>
      <c r="N295" s="6" t="s">
        <v>5710</v>
      </c>
      <c r="O295" s="6" t="s">
        <v>4587</v>
      </c>
    </row>
    <row r="296" spans="1:15" x14ac:dyDescent="0.25">
      <c r="A296" s="6" t="s">
        <v>481</v>
      </c>
      <c r="B296" s="6" t="s">
        <v>4518</v>
      </c>
      <c r="C296" s="6" t="s">
        <v>130</v>
      </c>
      <c r="D296" s="6" t="s">
        <v>8469</v>
      </c>
      <c r="E296" s="6" t="s">
        <v>8470</v>
      </c>
      <c r="F296" s="6" t="s">
        <v>8471</v>
      </c>
      <c r="G296" s="6" t="s">
        <v>8472</v>
      </c>
      <c r="H296" s="6" t="s">
        <v>8145</v>
      </c>
      <c r="I296" s="46"/>
      <c r="J296" s="46"/>
      <c r="K296">
        <v>811809</v>
      </c>
      <c r="L296" s="6" t="s">
        <v>8473</v>
      </c>
      <c r="M296" s="6" t="s">
        <v>8474</v>
      </c>
      <c r="N296" s="6" t="s">
        <v>4600</v>
      </c>
      <c r="O296" s="6" t="s">
        <v>4585</v>
      </c>
    </row>
    <row r="297" spans="1:15" x14ac:dyDescent="0.25">
      <c r="A297" s="6" t="s">
        <v>484</v>
      </c>
      <c r="B297" s="6" t="s">
        <v>4508</v>
      </c>
      <c r="C297" s="6" t="s">
        <v>4489</v>
      </c>
      <c r="D297" s="6" t="s">
        <v>8475</v>
      </c>
      <c r="E297" s="6" t="s">
        <v>8476</v>
      </c>
      <c r="F297" s="6" t="s">
        <v>7208</v>
      </c>
      <c r="G297" s="6" t="s">
        <v>8477</v>
      </c>
      <c r="H297" s="6" t="s">
        <v>90</v>
      </c>
      <c r="I297" s="46">
        <v>45166</v>
      </c>
      <c r="J297" s="46">
        <v>45170</v>
      </c>
      <c r="K297">
        <v>1329099</v>
      </c>
      <c r="L297" s="6" t="s">
        <v>8478</v>
      </c>
      <c r="M297" s="6" t="s">
        <v>8479</v>
      </c>
      <c r="N297" s="6" t="s">
        <v>5711</v>
      </c>
      <c r="O297" s="6" t="s">
        <v>4585</v>
      </c>
    </row>
    <row r="298" spans="1:15" x14ac:dyDescent="0.25">
      <c r="A298" s="6" t="s">
        <v>486</v>
      </c>
      <c r="B298" s="6" t="s">
        <v>4432</v>
      </c>
      <c r="C298" s="6" t="s">
        <v>4418</v>
      </c>
      <c r="D298" s="6" t="s">
        <v>8480</v>
      </c>
      <c r="E298" s="6" t="s">
        <v>90</v>
      </c>
      <c r="F298" s="6" t="s">
        <v>7147</v>
      </c>
      <c r="G298" s="6" t="s">
        <v>7506</v>
      </c>
      <c r="H298" s="6" t="s">
        <v>1891</v>
      </c>
      <c r="I298" s="46">
        <v>45125</v>
      </c>
      <c r="J298" s="46">
        <v>45131</v>
      </c>
      <c r="K298">
        <v>875045</v>
      </c>
      <c r="L298" s="6" t="s">
        <v>8481</v>
      </c>
      <c r="M298" s="6" t="s">
        <v>8482</v>
      </c>
      <c r="N298" s="6" t="s">
        <v>4848</v>
      </c>
      <c r="O298" s="6" t="s">
        <v>4586</v>
      </c>
    </row>
    <row r="299" spans="1:15" x14ac:dyDescent="0.25">
      <c r="A299" s="6" t="s">
        <v>488</v>
      </c>
      <c r="B299" s="6" t="s">
        <v>4510</v>
      </c>
      <c r="C299" s="6" t="s">
        <v>4489</v>
      </c>
      <c r="D299" s="6" t="s">
        <v>8483</v>
      </c>
      <c r="E299" s="6" t="s">
        <v>8484</v>
      </c>
      <c r="F299" s="6" t="s">
        <v>8011</v>
      </c>
      <c r="G299" s="6" t="s">
        <v>8485</v>
      </c>
      <c r="H299" s="6" t="s">
        <v>90</v>
      </c>
      <c r="I299" s="46">
        <v>45175</v>
      </c>
      <c r="J299" s="46">
        <v>45180</v>
      </c>
      <c r="K299">
        <v>1723690</v>
      </c>
      <c r="L299" s="6" t="s">
        <v>8486</v>
      </c>
      <c r="M299" s="6" t="s">
        <v>8487</v>
      </c>
      <c r="N299" s="6" t="s">
        <v>5712</v>
      </c>
      <c r="O299" s="6" t="s">
        <v>4585</v>
      </c>
    </row>
    <row r="300" spans="1:15" x14ac:dyDescent="0.25">
      <c r="A300" s="6" t="s">
        <v>490</v>
      </c>
      <c r="B300" s="6" t="s">
        <v>4460</v>
      </c>
      <c r="C300" s="6" t="s">
        <v>4421</v>
      </c>
      <c r="D300" s="6" t="s">
        <v>8488</v>
      </c>
      <c r="E300" s="6" t="s">
        <v>7617</v>
      </c>
      <c r="F300" s="6" t="s">
        <v>7262</v>
      </c>
      <c r="G300" s="6" t="s">
        <v>8489</v>
      </c>
      <c r="H300" s="6" t="s">
        <v>7069</v>
      </c>
      <c r="I300" s="46">
        <v>45154</v>
      </c>
      <c r="J300" s="46">
        <v>45159</v>
      </c>
      <c r="K300">
        <v>1786352</v>
      </c>
      <c r="L300" s="6" t="s">
        <v>8490</v>
      </c>
      <c r="M300" s="6" t="s">
        <v>8491</v>
      </c>
      <c r="N300" s="6" t="s">
        <v>5713</v>
      </c>
      <c r="O300" s="6" t="s">
        <v>4585</v>
      </c>
    </row>
    <row r="301" spans="1:15" x14ac:dyDescent="0.25">
      <c r="A301" s="6" t="s">
        <v>492</v>
      </c>
      <c r="B301" s="6" t="s">
        <v>4443</v>
      </c>
      <c r="C301" s="6" t="s">
        <v>4418</v>
      </c>
      <c r="D301" s="6" t="s">
        <v>8492</v>
      </c>
      <c r="E301" s="6" t="s">
        <v>90</v>
      </c>
      <c r="F301" s="6" t="s">
        <v>8493</v>
      </c>
      <c r="G301" s="6" t="s">
        <v>8494</v>
      </c>
      <c r="H301" s="6" t="s">
        <v>7069</v>
      </c>
      <c r="I301" s="46">
        <v>45133</v>
      </c>
      <c r="J301" s="46">
        <v>45138</v>
      </c>
      <c r="K301">
        <v>12208</v>
      </c>
      <c r="L301" s="6" t="s">
        <v>8495</v>
      </c>
      <c r="M301" s="6" t="s">
        <v>8496</v>
      </c>
      <c r="N301" s="6" t="s">
        <v>5170</v>
      </c>
      <c r="O301" s="6" t="s">
        <v>4586</v>
      </c>
    </row>
    <row r="302" spans="1:15" x14ac:dyDescent="0.25">
      <c r="A302" s="6" t="s">
        <v>493</v>
      </c>
      <c r="B302" s="6" t="s">
        <v>4443</v>
      </c>
      <c r="C302" s="6" t="s">
        <v>4418</v>
      </c>
      <c r="D302" s="6" t="s">
        <v>8492</v>
      </c>
      <c r="E302" s="6" t="s">
        <v>90</v>
      </c>
      <c r="F302" s="6" t="s">
        <v>8493</v>
      </c>
      <c r="G302" s="6" t="s">
        <v>8494</v>
      </c>
      <c r="H302" s="6" t="s">
        <v>7069</v>
      </c>
      <c r="I302" s="46"/>
      <c r="J302" s="46"/>
      <c r="L302" s="6" t="s">
        <v>90</v>
      </c>
      <c r="M302" s="6" t="s">
        <v>90</v>
      </c>
      <c r="N302" s="6" t="s">
        <v>5170</v>
      </c>
      <c r="O302" s="6" t="s">
        <v>4586</v>
      </c>
    </row>
    <row r="303" spans="1:15" x14ac:dyDescent="0.25">
      <c r="A303" s="6" t="s">
        <v>3422</v>
      </c>
      <c r="B303" s="6" t="s">
        <v>4483</v>
      </c>
      <c r="C303" s="6" t="s">
        <v>4418</v>
      </c>
      <c r="D303" s="6" t="s">
        <v>8497</v>
      </c>
      <c r="E303" s="6" t="s">
        <v>90</v>
      </c>
      <c r="F303" s="6" t="s">
        <v>8498</v>
      </c>
      <c r="G303" s="6" t="s">
        <v>8499</v>
      </c>
      <c r="H303" s="6" t="s">
        <v>90</v>
      </c>
      <c r="I303" s="46"/>
      <c r="J303" s="46"/>
      <c r="L303" s="6" t="s">
        <v>90</v>
      </c>
      <c r="M303" s="6" t="s">
        <v>90</v>
      </c>
      <c r="N303" s="6" t="s">
        <v>5714</v>
      </c>
      <c r="O303" s="6" t="s">
        <v>4586</v>
      </c>
    </row>
    <row r="304" spans="1:15" x14ac:dyDescent="0.25">
      <c r="A304" s="6" t="s">
        <v>495</v>
      </c>
      <c r="B304" s="6" t="s">
        <v>4466</v>
      </c>
      <c r="C304" s="6" t="s">
        <v>118</v>
      </c>
      <c r="D304" s="6" t="s">
        <v>8420</v>
      </c>
      <c r="E304" s="6" t="s">
        <v>8500</v>
      </c>
      <c r="F304" s="6" t="s">
        <v>7426</v>
      </c>
      <c r="G304" s="6" t="s">
        <v>8422</v>
      </c>
      <c r="H304" s="6" t="s">
        <v>90</v>
      </c>
      <c r="I304" s="46">
        <v>45139</v>
      </c>
      <c r="J304" s="46">
        <v>45145</v>
      </c>
      <c r="K304">
        <v>1406234</v>
      </c>
      <c r="L304" s="6" t="s">
        <v>8501</v>
      </c>
      <c r="M304" s="6" t="s">
        <v>8502</v>
      </c>
      <c r="N304" s="6" t="s">
        <v>5715</v>
      </c>
      <c r="O304" s="6" t="s">
        <v>4586</v>
      </c>
    </row>
    <row r="305" spans="1:15" x14ac:dyDescent="0.25">
      <c r="A305" s="6" t="s">
        <v>497</v>
      </c>
      <c r="B305" s="6" t="s">
        <v>4509</v>
      </c>
      <c r="C305" s="6" t="s">
        <v>118</v>
      </c>
      <c r="D305" s="6" t="s">
        <v>8425</v>
      </c>
      <c r="E305" s="6" t="s">
        <v>8383</v>
      </c>
      <c r="F305" s="6" t="s">
        <v>7166</v>
      </c>
      <c r="G305" s="6" t="s">
        <v>8503</v>
      </c>
      <c r="H305" s="6" t="s">
        <v>7168</v>
      </c>
      <c r="I305" s="46">
        <v>45139</v>
      </c>
      <c r="J305" s="46">
        <v>45145</v>
      </c>
      <c r="K305">
        <v>1788348</v>
      </c>
      <c r="L305" s="6" t="s">
        <v>8504</v>
      </c>
      <c r="M305" s="6" t="s">
        <v>8505</v>
      </c>
      <c r="N305" s="6" t="s">
        <v>5715</v>
      </c>
      <c r="O305" s="6" t="s">
        <v>4586</v>
      </c>
    </row>
    <row r="306" spans="1:15" x14ac:dyDescent="0.25">
      <c r="A306" s="6" t="s">
        <v>499</v>
      </c>
      <c r="B306" s="6" t="s">
        <v>4519</v>
      </c>
      <c r="C306" s="6" t="s">
        <v>4437</v>
      </c>
      <c r="D306" s="6" t="s">
        <v>8506</v>
      </c>
      <c r="E306" s="6" t="s">
        <v>90</v>
      </c>
      <c r="F306" s="6" t="s">
        <v>8507</v>
      </c>
      <c r="G306" s="6" t="s">
        <v>8508</v>
      </c>
      <c r="H306" s="6" t="s">
        <v>1891</v>
      </c>
      <c r="I306" s="46">
        <v>45154</v>
      </c>
      <c r="J306" s="46">
        <v>45159</v>
      </c>
      <c r="K306">
        <v>1531152</v>
      </c>
      <c r="L306" s="6" t="s">
        <v>8509</v>
      </c>
      <c r="M306" s="6" t="s">
        <v>8510</v>
      </c>
      <c r="N306" s="6" t="s">
        <v>4773</v>
      </c>
      <c r="O306" s="6" t="s">
        <v>4586</v>
      </c>
    </row>
    <row r="307" spans="1:15" x14ac:dyDescent="0.25">
      <c r="A307" s="6" t="s">
        <v>502</v>
      </c>
      <c r="B307" s="6" t="s">
        <v>4430</v>
      </c>
      <c r="C307" s="6" t="s">
        <v>4423</v>
      </c>
      <c r="D307" s="6" t="s">
        <v>8511</v>
      </c>
      <c r="E307" s="6" t="s">
        <v>90</v>
      </c>
      <c r="F307" s="6" t="s">
        <v>7166</v>
      </c>
      <c r="G307" s="6" t="s">
        <v>8512</v>
      </c>
      <c r="H307" s="6" t="s">
        <v>7168</v>
      </c>
      <c r="I307" s="46">
        <v>45125</v>
      </c>
      <c r="J307" s="46"/>
      <c r="K307">
        <v>1390777</v>
      </c>
      <c r="L307" s="6" t="s">
        <v>8513</v>
      </c>
      <c r="M307" s="6" t="s">
        <v>8514</v>
      </c>
      <c r="N307" s="6" t="s">
        <v>5214</v>
      </c>
      <c r="O307" s="6" t="s">
        <v>4585</v>
      </c>
    </row>
    <row r="308" spans="1:15" x14ac:dyDescent="0.25">
      <c r="A308" s="6" t="s">
        <v>3423</v>
      </c>
      <c r="B308" s="6" t="s">
        <v>4434</v>
      </c>
      <c r="C308" s="6" t="s">
        <v>4423</v>
      </c>
      <c r="D308" s="6" t="s">
        <v>8515</v>
      </c>
      <c r="E308" s="6" t="s">
        <v>90</v>
      </c>
      <c r="F308" s="6" t="s">
        <v>7086</v>
      </c>
      <c r="G308" s="6" t="s">
        <v>90</v>
      </c>
      <c r="H308" s="6" t="s">
        <v>90</v>
      </c>
      <c r="I308" s="46"/>
      <c r="J308" s="46"/>
      <c r="L308" s="6" t="s">
        <v>90</v>
      </c>
      <c r="M308" s="6" t="s">
        <v>90</v>
      </c>
      <c r="N308" s="6" t="s">
        <v>5716</v>
      </c>
      <c r="O308" s="6" t="s">
        <v>4585</v>
      </c>
    </row>
    <row r="309" spans="1:15" x14ac:dyDescent="0.25">
      <c r="A309" s="6" t="s">
        <v>3424</v>
      </c>
      <c r="B309" s="6" t="s">
        <v>4520</v>
      </c>
      <c r="C309" s="6" t="s">
        <v>4428</v>
      </c>
      <c r="D309" s="6" t="s">
        <v>8516</v>
      </c>
      <c r="E309" s="6" t="s">
        <v>8517</v>
      </c>
      <c r="F309" s="6" t="s">
        <v>8518</v>
      </c>
      <c r="G309" s="6" t="s">
        <v>8519</v>
      </c>
      <c r="H309" s="6" t="s">
        <v>90</v>
      </c>
      <c r="I309" s="46"/>
      <c r="J309" s="46"/>
      <c r="K309">
        <v>1447137</v>
      </c>
      <c r="L309" s="6" t="s">
        <v>8520</v>
      </c>
      <c r="M309" s="6" t="s">
        <v>8521</v>
      </c>
      <c r="N309" s="6" t="s">
        <v>5717</v>
      </c>
      <c r="O309" s="6" t="s">
        <v>4585</v>
      </c>
    </row>
    <row r="310" spans="1:15" x14ac:dyDescent="0.25">
      <c r="A310" s="6" t="s">
        <v>504</v>
      </c>
      <c r="B310" s="6" t="s">
        <v>4466</v>
      </c>
      <c r="C310" s="6" t="s">
        <v>118</v>
      </c>
      <c r="D310" s="6" t="s">
        <v>8522</v>
      </c>
      <c r="E310" s="6" t="s">
        <v>90</v>
      </c>
      <c r="F310" s="6" t="s">
        <v>8523</v>
      </c>
      <c r="G310" s="6" t="s">
        <v>8524</v>
      </c>
      <c r="H310" s="6" t="s">
        <v>8525</v>
      </c>
      <c r="I310" s="46">
        <v>45139</v>
      </c>
      <c r="J310" s="46">
        <v>45145</v>
      </c>
      <c r="K310">
        <v>1130464</v>
      </c>
      <c r="L310" s="6" t="s">
        <v>8526</v>
      </c>
      <c r="M310" s="6" t="s">
        <v>8527</v>
      </c>
      <c r="N310" s="6" t="s">
        <v>5718</v>
      </c>
      <c r="O310" s="6" t="s">
        <v>4586</v>
      </c>
    </row>
    <row r="311" spans="1:15" x14ac:dyDescent="0.25">
      <c r="A311" s="6" t="s">
        <v>3425</v>
      </c>
      <c r="B311" s="6" t="s">
        <v>4434</v>
      </c>
      <c r="C311" s="6" t="s">
        <v>4423</v>
      </c>
      <c r="D311" s="6" t="s">
        <v>8528</v>
      </c>
      <c r="E311" s="6" t="s">
        <v>90</v>
      </c>
      <c r="F311" s="6" t="s">
        <v>8529</v>
      </c>
      <c r="G311" s="6" t="s">
        <v>90</v>
      </c>
      <c r="H311" s="6" t="s">
        <v>90</v>
      </c>
      <c r="I311" s="46"/>
      <c r="J311" s="46"/>
      <c r="L311" s="6" t="s">
        <v>8530</v>
      </c>
      <c r="M311" s="6" t="s">
        <v>8531</v>
      </c>
      <c r="N311" s="6" t="s">
        <v>5719</v>
      </c>
      <c r="O311" s="6" t="s">
        <v>4585</v>
      </c>
    </row>
    <row r="312" spans="1:15" x14ac:dyDescent="0.25">
      <c r="A312" s="6" t="s">
        <v>506</v>
      </c>
      <c r="B312" s="6" t="s">
        <v>4460</v>
      </c>
      <c r="C312" s="6" t="s">
        <v>4421</v>
      </c>
      <c r="D312" s="6" t="s">
        <v>8532</v>
      </c>
      <c r="E312" s="6" t="s">
        <v>90</v>
      </c>
      <c r="F312" s="6" t="s">
        <v>8533</v>
      </c>
      <c r="G312" s="6" t="s">
        <v>8534</v>
      </c>
      <c r="H312" s="6" t="s">
        <v>3671</v>
      </c>
      <c r="I312" s="46">
        <v>45140</v>
      </c>
      <c r="J312" s="46">
        <v>45145</v>
      </c>
      <c r="K312">
        <v>1627014</v>
      </c>
      <c r="L312" s="6" t="s">
        <v>8535</v>
      </c>
      <c r="M312" s="6" t="s">
        <v>8536</v>
      </c>
      <c r="N312" s="6" t="s">
        <v>5720</v>
      </c>
      <c r="O312" s="6" t="s">
        <v>4585</v>
      </c>
    </row>
    <row r="313" spans="1:15" x14ac:dyDescent="0.25">
      <c r="A313" s="6" t="s">
        <v>509</v>
      </c>
      <c r="B313" s="6" t="s">
        <v>4440</v>
      </c>
      <c r="C313" s="6" t="s">
        <v>4428</v>
      </c>
      <c r="D313" s="6" t="s">
        <v>8537</v>
      </c>
      <c r="E313" s="6" t="s">
        <v>90</v>
      </c>
      <c r="F313" s="6" t="s">
        <v>8538</v>
      </c>
      <c r="G313" s="6" t="s">
        <v>8539</v>
      </c>
      <c r="H313" s="6" t="s">
        <v>7431</v>
      </c>
      <c r="I313" s="46">
        <v>45139</v>
      </c>
      <c r="J313" s="46">
        <v>45145</v>
      </c>
      <c r="K313">
        <v>1075531</v>
      </c>
      <c r="L313" s="6" t="s">
        <v>8540</v>
      </c>
      <c r="M313" s="6" t="s">
        <v>8541</v>
      </c>
      <c r="N313" s="6" t="s">
        <v>5131</v>
      </c>
      <c r="O313" s="6" t="s">
        <v>4585</v>
      </c>
    </row>
    <row r="314" spans="1:15" x14ac:dyDescent="0.25">
      <c r="A314" s="6" t="s">
        <v>511</v>
      </c>
      <c r="B314" s="6" t="s">
        <v>4521</v>
      </c>
      <c r="C314" s="6" t="s">
        <v>4468</v>
      </c>
      <c r="D314" s="6" t="s">
        <v>8542</v>
      </c>
      <c r="E314" s="6" t="s">
        <v>90</v>
      </c>
      <c r="F314" s="6" t="s">
        <v>7797</v>
      </c>
      <c r="G314" s="6" t="s">
        <v>8543</v>
      </c>
      <c r="H314" s="6" t="s">
        <v>7092</v>
      </c>
      <c r="I314" s="46">
        <v>45126</v>
      </c>
      <c r="J314" s="46"/>
      <c r="K314">
        <v>1701605</v>
      </c>
      <c r="L314" s="6" t="s">
        <v>8544</v>
      </c>
      <c r="M314" s="6" t="s">
        <v>8545</v>
      </c>
      <c r="N314" s="6" t="s">
        <v>5051</v>
      </c>
      <c r="O314" s="6" t="s">
        <v>4585</v>
      </c>
    </row>
    <row r="315" spans="1:15" x14ac:dyDescent="0.25">
      <c r="A315" s="6" t="s">
        <v>514</v>
      </c>
      <c r="B315" s="6" t="s">
        <v>4460</v>
      </c>
      <c r="C315" s="6" t="s">
        <v>4421</v>
      </c>
      <c r="D315" s="6" t="s">
        <v>8546</v>
      </c>
      <c r="E315" s="6" t="s">
        <v>7420</v>
      </c>
      <c r="F315" s="6" t="s">
        <v>8547</v>
      </c>
      <c r="G315" s="6" t="s">
        <v>8548</v>
      </c>
      <c r="H315" s="6" t="s">
        <v>7069</v>
      </c>
      <c r="I315" s="46">
        <v>45140</v>
      </c>
      <c r="J315" s="46">
        <v>45145</v>
      </c>
      <c r="K315">
        <v>1666134</v>
      </c>
      <c r="L315" s="6" t="s">
        <v>8549</v>
      </c>
      <c r="M315" s="6" t="s">
        <v>8550</v>
      </c>
      <c r="N315" s="6" t="s">
        <v>5721</v>
      </c>
      <c r="O315" s="6" t="s">
        <v>4585</v>
      </c>
    </row>
    <row r="316" spans="1:15" x14ac:dyDescent="0.25">
      <c r="A316" s="6" t="s">
        <v>516</v>
      </c>
      <c r="B316" s="6" t="s">
        <v>4481</v>
      </c>
      <c r="C316" s="6" t="s">
        <v>4418</v>
      </c>
      <c r="D316" s="6" t="s">
        <v>8551</v>
      </c>
      <c r="E316" s="6" t="s">
        <v>90</v>
      </c>
      <c r="F316" s="6" t="s">
        <v>8552</v>
      </c>
      <c r="G316" s="6" t="s">
        <v>8553</v>
      </c>
      <c r="H316" s="6" t="s">
        <v>2232</v>
      </c>
      <c r="I316" s="46">
        <v>45049</v>
      </c>
      <c r="J316" s="46"/>
      <c r="K316">
        <v>1860742</v>
      </c>
      <c r="L316" s="6" t="s">
        <v>90</v>
      </c>
      <c r="M316" s="6" t="s">
        <v>8554</v>
      </c>
      <c r="N316" s="6" t="s">
        <v>5391</v>
      </c>
      <c r="O316" s="6" t="s">
        <v>4586</v>
      </c>
    </row>
    <row r="317" spans="1:15" x14ac:dyDescent="0.25">
      <c r="A317" s="6" t="s">
        <v>518</v>
      </c>
      <c r="B317" s="6" t="s">
        <v>4444</v>
      </c>
      <c r="C317" s="6" t="s">
        <v>4425</v>
      </c>
      <c r="D317" s="6" t="s">
        <v>8555</v>
      </c>
      <c r="E317" s="6" t="s">
        <v>90</v>
      </c>
      <c r="F317" s="6" t="s">
        <v>8556</v>
      </c>
      <c r="G317" s="6" t="s">
        <v>8557</v>
      </c>
      <c r="H317" s="6" t="s">
        <v>3671</v>
      </c>
      <c r="I317" s="46">
        <v>45138</v>
      </c>
      <c r="J317" s="46">
        <v>45142</v>
      </c>
      <c r="K317">
        <v>1633931</v>
      </c>
      <c r="L317" s="6" t="s">
        <v>8558</v>
      </c>
      <c r="M317" s="6" t="s">
        <v>8559</v>
      </c>
      <c r="N317" s="6" t="s">
        <v>4726</v>
      </c>
      <c r="O317" s="6" t="s">
        <v>4587</v>
      </c>
    </row>
    <row r="318" spans="1:15" x14ac:dyDescent="0.25">
      <c r="A318" s="6" t="s">
        <v>520</v>
      </c>
      <c r="B318" s="6" t="s">
        <v>4426</v>
      </c>
      <c r="C318" s="6" t="s">
        <v>4425</v>
      </c>
      <c r="D318" s="6" t="s">
        <v>8560</v>
      </c>
      <c r="E318" s="6" t="s">
        <v>8561</v>
      </c>
      <c r="F318" s="6" t="s">
        <v>7188</v>
      </c>
      <c r="G318" s="6" t="s">
        <v>7189</v>
      </c>
      <c r="H318" s="6" t="s">
        <v>7092</v>
      </c>
      <c r="I318" s="46">
        <v>45138</v>
      </c>
      <c r="J318" s="46">
        <v>45142</v>
      </c>
      <c r="K318">
        <v>1316835</v>
      </c>
      <c r="L318" s="6" t="s">
        <v>8562</v>
      </c>
      <c r="M318" s="6" t="s">
        <v>8563</v>
      </c>
      <c r="N318" s="6" t="s">
        <v>4647</v>
      </c>
      <c r="O318" s="6" t="s">
        <v>4585</v>
      </c>
    </row>
    <row r="319" spans="1:15" x14ac:dyDescent="0.25">
      <c r="A319" s="6" t="s">
        <v>522</v>
      </c>
      <c r="B319" s="6" t="s">
        <v>4430</v>
      </c>
      <c r="C319" s="6" t="s">
        <v>4423</v>
      </c>
      <c r="D319" s="6" t="s">
        <v>8564</v>
      </c>
      <c r="E319" s="6" t="s">
        <v>90</v>
      </c>
      <c r="F319" s="6" t="s">
        <v>7166</v>
      </c>
      <c r="G319" s="6" t="s">
        <v>8565</v>
      </c>
      <c r="H319" s="6" t="s">
        <v>7168</v>
      </c>
      <c r="I319" s="46">
        <v>45120</v>
      </c>
      <c r="J319" s="46">
        <v>45124</v>
      </c>
      <c r="K319">
        <v>1364742</v>
      </c>
      <c r="L319" s="6" t="s">
        <v>8566</v>
      </c>
      <c r="M319" s="6" t="s">
        <v>8567</v>
      </c>
      <c r="N319" s="6" t="s">
        <v>4802</v>
      </c>
      <c r="O319" s="6" t="s">
        <v>4585</v>
      </c>
    </row>
    <row r="320" spans="1:15" x14ac:dyDescent="0.25">
      <c r="A320" s="6" t="s">
        <v>524</v>
      </c>
      <c r="B320" s="6" t="s">
        <v>4460</v>
      </c>
      <c r="C320" s="6" t="s">
        <v>4421</v>
      </c>
      <c r="D320" s="6" t="s">
        <v>8568</v>
      </c>
      <c r="E320" s="6" t="s">
        <v>90</v>
      </c>
      <c r="F320" s="6" t="s">
        <v>8569</v>
      </c>
      <c r="G320" s="6" t="s">
        <v>8570</v>
      </c>
      <c r="H320" s="6" t="s">
        <v>8571</v>
      </c>
      <c r="I320" s="46">
        <v>45138</v>
      </c>
      <c r="J320" s="46">
        <v>45142</v>
      </c>
      <c r="K320">
        <v>1280058</v>
      </c>
      <c r="L320" s="6" t="s">
        <v>8572</v>
      </c>
      <c r="M320" s="6" t="s">
        <v>8573</v>
      </c>
      <c r="N320" s="6" t="s">
        <v>5722</v>
      </c>
      <c r="O320" s="6" t="s">
        <v>4585</v>
      </c>
    </row>
    <row r="321" spans="1:15" x14ac:dyDescent="0.25">
      <c r="A321" s="6" t="s">
        <v>3427</v>
      </c>
      <c r="B321" s="6" t="s">
        <v>4517</v>
      </c>
      <c r="C321" s="6" t="s">
        <v>4428</v>
      </c>
      <c r="D321" s="6" t="s">
        <v>8574</v>
      </c>
      <c r="E321" s="6" t="s">
        <v>7073</v>
      </c>
      <c r="F321" s="6" t="s">
        <v>8575</v>
      </c>
      <c r="G321" s="6" t="s">
        <v>8576</v>
      </c>
      <c r="H321" s="6" t="s">
        <v>3671</v>
      </c>
      <c r="I321" s="46">
        <v>45134</v>
      </c>
      <c r="J321" s="46">
        <v>45138</v>
      </c>
      <c r="K321">
        <v>1546417</v>
      </c>
      <c r="L321" s="6" t="s">
        <v>8577</v>
      </c>
      <c r="M321" s="6" t="s">
        <v>8578</v>
      </c>
      <c r="N321" s="6" t="s">
        <v>4782</v>
      </c>
      <c r="O321" s="6" t="s">
        <v>4585</v>
      </c>
    </row>
    <row r="322" spans="1:15" x14ac:dyDescent="0.25">
      <c r="A322" s="6" t="s">
        <v>3428</v>
      </c>
      <c r="B322" s="6" t="s">
        <v>4520</v>
      </c>
      <c r="C322" s="6" t="s">
        <v>4428</v>
      </c>
      <c r="D322" s="6" t="s">
        <v>8579</v>
      </c>
      <c r="E322" s="6" t="s">
        <v>8580</v>
      </c>
      <c r="F322" s="6" t="s">
        <v>8581</v>
      </c>
      <c r="G322" s="6" t="s">
        <v>8582</v>
      </c>
      <c r="H322" s="6" t="s">
        <v>90</v>
      </c>
      <c r="I322" s="46"/>
      <c r="J322" s="46"/>
      <c r="L322" s="6" t="s">
        <v>90</v>
      </c>
      <c r="M322" s="6" t="s">
        <v>90</v>
      </c>
      <c r="N322" s="6" t="s">
        <v>5723</v>
      </c>
      <c r="O322" s="6" t="s">
        <v>4585</v>
      </c>
    </row>
    <row r="323" spans="1:15" x14ac:dyDescent="0.25">
      <c r="A323" s="6" t="s">
        <v>3430</v>
      </c>
      <c r="B323" s="6" t="s">
        <v>4460</v>
      </c>
      <c r="C323" s="6" t="s">
        <v>4421</v>
      </c>
      <c r="D323" s="6" t="s">
        <v>8583</v>
      </c>
      <c r="E323" s="6" t="s">
        <v>90</v>
      </c>
      <c r="F323" s="6" t="s">
        <v>7415</v>
      </c>
      <c r="G323" s="6" t="s">
        <v>8584</v>
      </c>
      <c r="H323" s="6" t="s">
        <v>7092</v>
      </c>
      <c r="I323" s="46">
        <v>45146</v>
      </c>
      <c r="J323" s="46">
        <v>45152</v>
      </c>
      <c r="K323">
        <v>1830043</v>
      </c>
      <c r="L323" s="6" t="s">
        <v>8585</v>
      </c>
      <c r="M323" s="6" t="s">
        <v>8586</v>
      </c>
      <c r="N323" s="6" t="s">
        <v>5724</v>
      </c>
      <c r="O323" s="6" t="s">
        <v>4585</v>
      </c>
    </row>
    <row r="324" spans="1:15" x14ac:dyDescent="0.25">
      <c r="A324" s="6" t="s">
        <v>526</v>
      </c>
      <c r="B324" s="6" t="s">
        <v>4522</v>
      </c>
      <c r="C324" s="6" t="s">
        <v>4421</v>
      </c>
      <c r="D324" s="6" t="s">
        <v>8587</v>
      </c>
      <c r="E324" s="6" t="s">
        <v>8588</v>
      </c>
      <c r="F324" s="6" t="s">
        <v>7790</v>
      </c>
      <c r="G324" s="6" t="s">
        <v>8589</v>
      </c>
      <c r="H324" s="6" t="s">
        <v>7792</v>
      </c>
      <c r="I324" s="46">
        <v>45127</v>
      </c>
      <c r="J324" s="46"/>
      <c r="K324">
        <v>9092</v>
      </c>
      <c r="L324" s="6" t="s">
        <v>8590</v>
      </c>
      <c r="M324" s="6" t="s">
        <v>8591</v>
      </c>
      <c r="N324" s="6" t="s">
        <v>5179</v>
      </c>
      <c r="O324" s="6" t="s">
        <v>4585</v>
      </c>
    </row>
    <row r="325" spans="1:15" x14ac:dyDescent="0.25">
      <c r="A325" s="6" t="s">
        <v>529</v>
      </c>
      <c r="B325" s="6" t="s">
        <v>4445</v>
      </c>
      <c r="C325" s="6" t="s">
        <v>4423</v>
      </c>
      <c r="D325" s="6" t="s">
        <v>8592</v>
      </c>
      <c r="E325" s="6" t="s">
        <v>90</v>
      </c>
      <c r="F325" s="6" t="s">
        <v>8593</v>
      </c>
      <c r="G325" s="6" t="s">
        <v>8594</v>
      </c>
      <c r="H325" s="6" t="s">
        <v>7205</v>
      </c>
      <c r="I325" s="46">
        <v>45167</v>
      </c>
      <c r="J325" s="46"/>
      <c r="K325">
        <v>927971</v>
      </c>
      <c r="L325" s="6" t="s">
        <v>8595</v>
      </c>
      <c r="M325" s="6" t="s">
        <v>8596</v>
      </c>
      <c r="N325" s="6" t="s">
        <v>8597</v>
      </c>
      <c r="O325" s="6" t="s">
        <v>4585</v>
      </c>
    </row>
    <row r="326" spans="1:15" x14ac:dyDescent="0.25">
      <c r="A326" s="6" t="s">
        <v>531</v>
      </c>
      <c r="B326" s="6" t="s">
        <v>4435</v>
      </c>
      <c r="C326" s="6" t="s">
        <v>4418</v>
      </c>
      <c r="D326" s="6" t="s">
        <v>8598</v>
      </c>
      <c r="E326" s="6" t="s">
        <v>90</v>
      </c>
      <c r="F326" s="6" t="s">
        <v>8599</v>
      </c>
      <c r="G326" s="6" t="s">
        <v>8600</v>
      </c>
      <c r="H326" s="6" t="s">
        <v>7069</v>
      </c>
      <c r="I326" s="46">
        <v>45139</v>
      </c>
      <c r="J326" s="46">
        <v>45145</v>
      </c>
      <c r="K326">
        <v>1048477</v>
      </c>
      <c r="L326" s="6" t="s">
        <v>8601</v>
      </c>
      <c r="M326" s="6" t="s">
        <v>8602</v>
      </c>
      <c r="N326" s="6" t="s">
        <v>5725</v>
      </c>
      <c r="O326" s="6" t="s">
        <v>4586</v>
      </c>
    </row>
    <row r="327" spans="1:15" x14ac:dyDescent="0.25">
      <c r="A327" s="6" t="s">
        <v>3431</v>
      </c>
      <c r="B327" s="6" t="s">
        <v>4519</v>
      </c>
      <c r="C327" s="6" t="s">
        <v>4437</v>
      </c>
      <c r="D327" s="6" t="s">
        <v>8603</v>
      </c>
      <c r="E327" s="6" t="s">
        <v>90</v>
      </c>
      <c r="F327" s="6" t="s">
        <v>7657</v>
      </c>
      <c r="G327" s="6" t="s">
        <v>8604</v>
      </c>
      <c r="H327" s="6" t="s">
        <v>90</v>
      </c>
      <c r="I327" s="46"/>
      <c r="J327" s="46"/>
      <c r="K327">
        <v>1671235</v>
      </c>
      <c r="L327" s="6" t="s">
        <v>8605</v>
      </c>
      <c r="M327" s="6" t="s">
        <v>90</v>
      </c>
      <c r="N327" s="6" t="s">
        <v>5726</v>
      </c>
      <c r="O327" s="6" t="s">
        <v>4586</v>
      </c>
    </row>
    <row r="328" spans="1:15" x14ac:dyDescent="0.25">
      <c r="A328" s="6" t="s">
        <v>3432</v>
      </c>
      <c r="B328" s="6" t="s">
        <v>4512</v>
      </c>
      <c r="C328" s="6" t="s">
        <v>4428</v>
      </c>
      <c r="D328" s="6" t="s">
        <v>8288</v>
      </c>
      <c r="E328" s="6" t="s">
        <v>90</v>
      </c>
      <c r="F328" s="6" t="s">
        <v>7577</v>
      </c>
      <c r="G328" s="6" t="s">
        <v>8289</v>
      </c>
      <c r="H328" s="6" t="s">
        <v>90</v>
      </c>
      <c r="I328" s="46"/>
      <c r="J328" s="46"/>
      <c r="L328" s="6" t="s">
        <v>90</v>
      </c>
      <c r="M328" s="6" t="s">
        <v>90</v>
      </c>
      <c r="N328" s="6" t="s">
        <v>4983</v>
      </c>
      <c r="O328" s="6" t="s">
        <v>4585</v>
      </c>
    </row>
    <row r="329" spans="1:15" x14ac:dyDescent="0.25">
      <c r="A329" s="6" t="s">
        <v>3433</v>
      </c>
      <c r="B329" s="6" t="s">
        <v>4417</v>
      </c>
      <c r="C329" s="6" t="s">
        <v>4418</v>
      </c>
      <c r="D329" s="6" t="s">
        <v>8606</v>
      </c>
      <c r="E329" s="6" t="s">
        <v>90</v>
      </c>
      <c r="F329" s="6" t="s">
        <v>8607</v>
      </c>
      <c r="G329" s="6" t="s">
        <v>8608</v>
      </c>
      <c r="H329" s="6" t="s">
        <v>90</v>
      </c>
      <c r="I329" s="46"/>
      <c r="J329" s="46"/>
      <c r="L329" s="6" t="s">
        <v>90</v>
      </c>
      <c r="M329" s="6" t="s">
        <v>90</v>
      </c>
      <c r="N329" s="6" t="s">
        <v>5727</v>
      </c>
      <c r="O329" s="6" t="s">
        <v>4586</v>
      </c>
    </row>
    <row r="330" spans="1:15" x14ac:dyDescent="0.25">
      <c r="A330" s="6" t="s">
        <v>533</v>
      </c>
      <c r="B330" s="6" t="s">
        <v>4432</v>
      </c>
      <c r="C330" s="6" t="s">
        <v>4418</v>
      </c>
      <c r="D330" s="6" t="s">
        <v>8609</v>
      </c>
      <c r="E330" s="6" t="s">
        <v>8610</v>
      </c>
      <c r="F330" s="6" t="s">
        <v>7166</v>
      </c>
      <c r="G330" s="6" t="s">
        <v>8611</v>
      </c>
      <c r="H330" s="6" t="s">
        <v>7168</v>
      </c>
      <c r="I330" s="46">
        <v>45134</v>
      </c>
      <c r="J330" s="46"/>
      <c r="K330">
        <v>14272</v>
      </c>
      <c r="L330" s="6" t="s">
        <v>8612</v>
      </c>
      <c r="M330" s="6" t="s">
        <v>8613</v>
      </c>
      <c r="N330" s="6" t="s">
        <v>5056</v>
      </c>
      <c r="O330" s="6" t="s">
        <v>4586</v>
      </c>
    </row>
    <row r="331" spans="1:15" x14ac:dyDescent="0.25">
      <c r="A331" s="6" t="s">
        <v>535</v>
      </c>
      <c r="B331" s="6" t="s">
        <v>4430</v>
      </c>
      <c r="C331" s="6" t="s">
        <v>4423</v>
      </c>
      <c r="D331" s="6" t="s">
        <v>7408</v>
      </c>
      <c r="E331" s="6" t="s">
        <v>8614</v>
      </c>
      <c r="F331" s="6" t="s">
        <v>7354</v>
      </c>
      <c r="G331" s="6" t="s">
        <v>7410</v>
      </c>
      <c r="H331" s="6" t="s">
        <v>2232</v>
      </c>
      <c r="I331" s="46">
        <v>45148</v>
      </c>
      <c r="J331" s="46"/>
      <c r="K331">
        <v>1001085</v>
      </c>
      <c r="L331" s="6" t="s">
        <v>90</v>
      </c>
      <c r="M331" s="6" t="s">
        <v>90</v>
      </c>
      <c r="N331" s="6" t="s">
        <v>5236</v>
      </c>
      <c r="O331" s="6" t="s">
        <v>4585</v>
      </c>
    </row>
    <row r="332" spans="1:15" x14ac:dyDescent="0.25">
      <c r="A332" s="6" t="s">
        <v>3435</v>
      </c>
      <c r="B332" s="6" t="s">
        <v>4523</v>
      </c>
      <c r="C332" s="6" t="s">
        <v>4442</v>
      </c>
      <c r="D332" s="6" t="s">
        <v>8615</v>
      </c>
      <c r="E332" s="6" t="s">
        <v>90</v>
      </c>
      <c r="F332" s="6" t="s">
        <v>7463</v>
      </c>
      <c r="G332" s="6" t="s">
        <v>8616</v>
      </c>
      <c r="H332" s="6" t="s">
        <v>7168</v>
      </c>
      <c r="I332" s="46">
        <v>45139</v>
      </c>
      <c r="J332" s="46">
        <v>45145</v>
      </c>
      <c r="K332">
        <v>1424182</v>
      </c>
      <c r="L332" s="6" t="s">
        <v>8617</v>
      </c>
      <c r="M332" s="6" t="s">
        <v>8618</v>
      </c>
      <c r="N332" s="6" t="s">
        <v>5728</v>
      </c>
      <c r="O332" s="6" t="s">
        <v>4585</v>
      </c>
    </row>
    <row r="333" spans="1:15" x14ac:dyDescent="0.25">
      <c r="A333" s="6" t="s">
        <v>3436</v>
      </c>
      <c r="B333" s="6" t="s">
        <v>4434</v>
      </c>
      <c r="C333" s="6" t="s">
        <v>4423</v>
      </c>
      <c r="D333" s="6" t="s">
        <v>8619</v>
      </c>
      <c r="E333" s="6" t="s">
        <v>90</v>
      </c>
      <c r="F333" s="6" t="s">
        <v>7470</v>
      </c>
      <c r="G333" s="6" t="s">
        <v>8620</v>
      </c>
      <c r="H333" s="6" t="s">
        <v>90</v>
      </c>
      <c r="I333" s="46"/>
      <c r="J333" s="46"/>
      <c r="K333">
        <v>310732</v>
      </c>
      <c r="L333" s="6" t="s">
        <v>8621</v>
      </c>
      <c r="M333" s="6" t="s">
        <v>8622</v>
      </c>
      <c r="N333" s="6" t="s">
        <v>5729</v>
      </c>
      <c r="O333" s="6" t="s">
        <v>4585</v>
      </c>
    </row>
    <row r="334" spans="1:15" x14ac:dyDescent="0.25">
      <c r="A334" s="6" t="s">
        <v>537</v>
      </c>
      <c r="B334" s="6" t="s">
        <v>4445</v>
      </c>
      <c r="C334" s="6" t="s">
        <v>4423</v>
      </c>
      <c r="D334" s="6" t="s">
        <v>8623</v>
      </c>
      <c r="E334" s="6" t="s">
        <v>90</v>
      </c>
      <c r="F334" s="6" t="s">
        <v>7354</v>
      </c>
      <c r="G334" s="6" t="s">
        <v>8624</v>
      </c>
      <c r="H334" s="6" t="s">
        <v>2232</v>
      </c>
      <c r="I334" s="46">
        <v>45159</v>
      </c>
      <c r="J334" s="46">
        <v>45163</v>
      </c>
      <c r="K334">
        <v>9631</v>
      </c>
      <c r="L334" s="6" t="s">
        <v>8625</v>
      </c>
      <c r="M334" s="6" t="s">
        <v>8626</v>
      </c>
      <c r="N334" s="6" t="s">
        <v>5730</v>
      </c>
      <c r="O334" s="6" t="s">
        <v>4585</v>
      </c>
    </row>
    <row r="335" spans="1:15" x14ac:dyDescent="0.25">
      <c r="A335" s="6" t="s">
        <v>539</v>
      </c>
      <c r="B335" s="6" t="s">
        <v>4435</v>
      </c>
      <c r="C335" s="6" t="s">
        <v>4418</v>
      </c>
      <c r="D335" s="6" t="s">
        <v>8627</v>
      </c>
      <c r="E335" s="6" t="s">
        <v>90</v>
      </c>
      <c r="F335" s="6" t="s">
        <v>8628</v>
      </c>
      <c r="G335" s="6" t="s">
        <v>8629</v>
      </c>
      <c r="H335" s="6" t="s">
        <v>90</v>
      </c>
      <c r="I335" s="46">
        <v>45145</v>
      </c>
      <c r="J335" s="46"/>
      <c r="K335">
        <v>1776985</v>
      </c>
      <c r="L335" s="6" t="s">
        <v>8630</v>
      </c>
      <c r="M335" s="6" t="s">
        <v>8631</v>
      </c>
      <c r="N335" s="6" t="s">
        <v>5731</v>
      </c>
      <c r="O335" s="6" t="s">
        <v>4586</v>
      </c>
    </row>
    <row r="336" spans="1:15" x14ac:dyDescent="0.25">
      <c r="A336" s="6" t="s">
        <v>3437</v>
      </c>
      <c r="B336" s="6" t="s">
        <v>4488</v>
      </c>
      <c r="C336" s="6" t="s">
        <v>4489</v>
      </c>
      <c r="D336" s="6" t="s">
        <v>8632</v>
      </c>
      <c r="E336" s="6" t="s">
        <v>8633</v>
      </c>
      <c r="F336" s="6" t="s">
        <v>8634</v>
      </c>
      <c r="G336" s="6" t="s">
        <v>8635</v>
      </c>
      <c r="H336" s="6" t="s">
        <v>90</v>
      </c>
      <c r="I336" s="46"/>
      <c r="J336" s="46"/>
      <c r="L336" s="6" t="s">
        <v>90</v>
      </c>
      <c r="M336" s="6" t="s">
        <v>90</v>
      </c>
      <c r="N336" s="6" t="s">
        <v>5732</v>
      </c>
      <c r="O336" s="6" t="s">
        <v>4585</v>
      </c>
    </row>
    <row r="337" spans="1:15" x14ac:dyDescent="0.25">
      <c r="A337" s="6" t="s">
        <v>541</v>
      </c>
      <c r="B337" s="6" t="s">
        <v>4434</v>
      </c>
      <c r="C337" s="6" t="s">
        <v>4423</v>
      </c>
      <c r="D337" s="6" t="s">
        <v>8636</v>
      </c>
      <c r="E337" s="6" t="s">
        <v>8637</v>
      </c>
      <c r="F337" s="6" t="s">
        <v>7096</v>
      </c>
      <c r="G337" s="6" t="s">
        <v>8638</v>
      </c>
      <c r="H337" s="6" t="s">
        <v>7098</v>
      </c>
      <c r="I337" s="46">
        <v>45132</v>
      </c>
      <c r="J337" s="46">
        <v>45138</v>
      </c>
      <c r="K337">
        <v>875357</v>
      </c>
      <c r="L337" s="6" t="s">
        <v>8639</v>
      </c>
      <c r="M337" s="6" t="s">
        <v>8640</v>
      </c>
      <c r="N337" s="6" t="s">
        <v>5733</v>
      </c>
      <c r="O337" s="6" t="s">
        <v>4585</v>
      </c>
    </row>
    <row r="338" spans="1:15" x14ac:dyDescent="0.25">
      <c r="A338" s="6" t="s">
        <v>3439</v>
      </c>
      <c r="B338" s="6" t="s">
        <v>4464</v>
      </c>
      <c r="C338" s="6" t="s">
        <v>4428</v>
      </c>
      <c r="D338" s="6" t="s">
        <v>8641</v>
      </c>
      <c r="E338" s="6" t="s">
        <v>90</v>
      </c>
      <c r="F338" s="6" t="s">
        <v>8172</v>
      </c>
      <c r="G338" s="6" t="s">
        <v>8173</v>
      </c>
      <c r="H338" s="6" t="s">
        <v>7069</v>
      </c>
      <c r="I338" s="46">
        <v>45132</v>
      </c>
      <c r="J338" s="46">
        <v>45138</v>
      </c>
      <c r="K338">
        <v>1610250</v>
      </c>
      <c r="L338" s="6" t="s">
        <v>8642</v>
      </c>
      <c r="M338" s="6" t="s">
        <v>8643</v>
      </c>
      <c r="N338" s="6" t="s">
        <v>5325</v>
      </c>
      <c r="O338" s="6" t="s">
        <v>4585</v>
      </c>
    </row>
    <row r="339" spans="1:15" x14ac:dyDescent="0.25">
      <c r="A339" s="6" t="s">
        <v>3440</v>
      </c>
      <c r="B339" s="6" t="s">
        <v>4524</v>
      </c>
      <c r="C339" s="6" t="s">
        <v>4428</v>
      </c>
      <c r="D339" s="6" t="s">
        <v>8644</v>
      </c>
      <c r="E339" s="6" t="s">
        <v>90</v>
      </c>
      <c r="F339" s="6" t="s">
        <v>8645</v>
      </c>
      <c r="G339" s="6" t="s">
        <v>8646</v>
      </c>
      <c r="H339" s="6" t="s">
        <v>90</v>
      </c>
      <c r="I339" s="46"/>
      <c r="J339" s="46"/>
      <c r="L339" s="6" t="s">
        <v>8647</v>
      </c>
      <c r="M339" s="6" t="s">
        <v>8648</v>
      </c>
      <c r="N339" s="6" t="s">
        <v>5734</v>
      </c>
      <c r="O339" s="6" t="s">
        <v>4585</v>
      </c>
    </row>
    <row r="340" spans="1:15" x14ac:dyDescent="0.25">
      <c r="A340" s="6" t="s">
        <v>3441</v>
      </c>
      <c r="B340" s="6" t="s">
        <v>4444</v>
      </c>
      <c r="C340" s="6" t="s">
        <v>4425</v>
      </c>
      <c r="D340" s="6" t="s">
        <v>8649</v>
      </c>
      <c r="E340" s="6" t="s">
        <v>90</v>
      </c>
      <c r="F340" s="6" t="s">
        <v>7470</v>
      </c>
      <c r="G340" s="6" t="s">
        <v>8168</v>
      </c>
      <c r="H340" s="6" t="s">
        <v>90</v>
      </c>
      <c r="I340" s="46"/>
      <c r="J340" s="46"/>
      <c r="K340">
        <v>1445475</v>
      </c>
      <c r="L340" s="6" t="s">
        <v>90</v>
      </c>
      <c r="M340" s="6" t="s">
        <v>90</v>
      </c>
      <c r="N340" s="6" t="s">
        <v>5735</v>
      </c>
      <c r="O340" s="6" t="s">
        <v>4587</v>
      </c>
    </row>
    <row r="341" spans="1:15" x14ac:dyDescent="0.25">
      <c r="A341" s="6" t="s">
        <v>3442</v>
      </c>
      <c r="B341" s="6" t="s">
        <v>4476</v>
      </c>
      <c r="C341" s="6" t="s">
        <v>4442</v>
      </c>
      <c r="D341" s="6" t="s">
        <v>8650</v>
      </c>
      <c r="E341" s="6" t="s">
        <v>8651</v>
      </c>
      <c r="F341" s="6" t="s">
        <v>7382</v>
      </c>
      <c r="G341" s="6" t="s">
        <v>8652</v>
      </c>
      <c r="H341" s="6" t="s">
        <v>36</v>
      </c>
      <c r="I341" s="46">
        <v>45145</v>
      </c>
      <c r="J341" s="46">
        <v>45149</v>
      </c>
      <c r="L341" s="6" t="s">
        <v>90</v>
      </c>
      <c r="M341" s="6" t="s">
        <v>90</v>
      </c>
      <c r="N341" s="6" t="s">
        <v>5736</v>
      </c>
      <c r="O341" s="6" t="s">
        <v>4585</v>
      </c>
    </row>
    <row r="342" spans="1:15" x14ac:dyDescent="0.25">
      <c r="A342" s="6" t="s">
        <v>544</v>
      </c>
      <c r="B342" s="6" t="s">
        <v>4449</v>
      </c>
      <c r="C342" s="6" t="s">
        <v>4421</v>
      </c>
      <c r="D342" s="6" t="s">
        <v>8653</v>
      </c>
      <c r="E342" s="6" t="s">
        <v>90</v>
      </c>
      <c r="F342" s="6" t="s">
        <v>7454</v>
      </c>
      <c r="G342" s="6" t="s">
        <v>7455</v>
      </c>
      <c r="H342" s="6" t="s">
        <v>7069</v>
      </c>
      <c r="I342" s="46">
        <v>45160</v>
      </c>
      <c r="J342" s="46">
        <v>45166</v>
      </c>
      <c r="K342">
        <v>1372612</v>
      </c>
      <c r="L342" s="6" t="s">
        <v>8654</v>
      </c>
      <c r="M342" s="6" t="s">
        <v>8655</v>
      </c>
      <c r="N342" s="6" t="s">
        <v>5737</v>
      </c>
      <c r="O342" s="6" t="s">
        <v>4585</v>
      </c>
    </row>
    <row r="343" spans="1:15" x14ac:dyDescent="0.25">
      <c r="A343" s="6" t="s">
        <v>545</v>
      </c>
      <c r="B343" s="6" t="s">
        <v>4525</v>
      </c>
      <c r="C343" s="6" t="s">
        <v>4468</v>
      </c>
      <c r="D343" s="6" t="s">
        <v>8656</v>
      </c>
      <c r="E343" s="6" t="s">
        <v>90</v>
      </c>
      <c r="F343" s="6" t="s">
        <v>7947</v>
      </c>
      <c r="G343" s="6" t="s">
        <v>8657</v>
      </c>
      <c r="H343" s="6" t="s">
        <v>90</v>
      </c>
      <c r="I343" s="46"/>
      <c r="J343" s="46"/>
      <c r="K343">
        <v>313807</v>
      </c>
      <c r="L343" s="6" t="s">
        <v>8658</v>
      </c>
      <c r="M343" s="6" t="s">
        <v>8659</v>
      </c>
      <c r="N343" s="6" t="s">
        <v>4998</v>
      </c>
      <c r="O343" s="6" t="s">
        <v>4585</v>
      </c>
    </row>
    <row r="344" spans="1:15" x14ac:dyDescent="0.25">
      <c r="A344" s="6" t="s">
        <v>547</v>
      </c>
      <c r="B344" s="6" t="s">
        <v>4435</v>
      </c>
      <c r="C344" s="6" t="s">
        <v>4418</v>
      </c>
      <c r="D344" s="6" t="s">
        <v>8660</v>
      </c>
      <c r="E344" s="6" t="s">
        <v>90</v>
      </c>
      <c r="F344" s="6" t="s">
        <v>7147</v>
      </c>
      <c r="G344" s="6" t="s">
        <v>8661</v>
      </c>
      <c r="H344" s="6" t="s">
        <v>1891</v>
      </c>
      <c r="I344" s="46">
        <v>45138</v>
      </c>
      <c r="J344" s="46">
        <v>45142</v>
      </c>
      <c r="K344">
        <v>1597264</v>
      </c>
      <c r="L344" s="6" t="s">
        <v>8662</v>
      </c>
      <c r="M344" s="6" t="s">
        <v>8663</v>
      </c>
      <c r="N344" s="6" t="s">
        <v>5738</v>
      </c>
      <c r="O344" s="6" t="s">
        <v>4586</v>
      </c>
    </row>
    <row r="345" spans="1:15" x14ac:dyDescent="0.25">
      <c r="A345" s="6" t="s">
        <v>549</v>
      </c>
      <c r="B345" s="6" t="s">
        <v>4434</v>
      </c>
      <c r="C345" s="6" t="s">
        <v>4423</v>
      </c>
      <c r="D345" s="6" t="s">
        <v>8664</v>
      </c>
      <c r="E345" s="6" t="s">
        <v>90</v>
      </c>
      <c r="F345" s="6" t="s">
        <v>8665</v>
      </c>
      <c r="G345" s="6" t="s">
        <v>8666</v>
      </c>
      <c r="H345" s="6" t="s">
        <v>2406</v>
      </c>
      <c r="I345" s="46">
        <v>45133</v>
      </c>
      <c r="J345" s="46">
        <v>45138</v>
      </c>
      <c r="K345">
        <v>763901</v>
      </c>
      <c r="L345" s="6" t="s">
        <v>8667</v>
      </c>
      <c r="M345" s="6" t="s">
        <v>8668</v>
      </c>
      <c r="N345" s="6" t="s">
        <v>5739</v>
      </c>
      <c r="O345" s="6" t="s">
        <v>4585</v>
      </c>
    </row>
    <row r="346" spans="1:15" x14ac:dyDescent="0.25">
      <c r="A346" s="6" t="s">
        <v>552</v>
      </c>
      <c r="B346" s="6" t="s">
        <v>4451</v>
      </c>
      <c r="C346" s="6" t="s">
        <v>4421</v>
      </c>
      <c r="D346" s="6" t="s">
        <v>8669</v>
      </c>
      <c r="E346" s="6" t="s">
        <v>7159</v>
      </c>
      <c r="F346" s="6" t="s">
        <v>8670</v>
      </c>
      <c r="G346" s="6" t="s">
        <v>8671</v>
      </c>
      <c r="H346" s="6" t="s">
        <v>7168</v>
      </c>
      <c r="I346" s="46">
        <v>45148</v>
      </c>
      <c r="J346" s="46">
        <v>45152</v>
      </c>
      <c r="K346">
        <v>1383312</v>
      </c>
      <c r="L346" s="6" t="s">
        <v>8672</v>
      </c>
      <c r="M346" s="6" t="s">
        <v>8673</v>
      </c>
      <c r="N346" s="6" t="s">
        <v>5394</v>
      </c>
      <c r="O346" s="6" t="s">
        <v>4585</v>
      </c>
    </row>
    <row r="347" spans="1:15" x14ac:dyDescent="0.25">
      <c r="A347" s="6" t="s">
        <v>554</v>
      </c>
      <c r="B347" s="6" t="s">
        <v>4478</v>
      </c>
      <c r="C347" s="6" t="s">
        <v>4437</v>
      </c>
      <c r="D347" s="6" t="s">
        <v>8674</v>
      </c>
      <c r="E347" s="6" t="s">
        <v>90</v>
      </c>
      <c r="F347" s="6" t="s">
        <v>7331</v>
      </c>
      <c r="G347" s="6" t="s">
        <v>8675</v>
      </c>
      <c r="H347" s="6" t="s">
        <v>1988</v>
      </c>
      <c r="I347" s="46">
        <v>44958</v>
      </c>
      <c r="J347" s="46">
        <v>44963</v>
      </c>
      <c r="K347">
        <v>1772016</v>
      </c>
      <c r="L347" s="6" t="s">
        <v>8676</v>
      </c>
      <c r="M347" s="6" t="s">
        <v>8677</v>
      </c>
      <c r="N347" s="6" t="s">
        <v>5534</v>
      </c>
      <c r="O347" s="6" t="s">
        <v>4586</v>
      </c>
    </row>
    <row r="348" spans="1:15" x14ac:dyDescent="0.25">
      <c r="A348" s="6" t="s">
        <v>3444</v>
      </c>
      <c r="B348" s="6" t="s">
        <v>4461</v>
      </c>
      <c r="C348" s="6" t="s">
        <v>4425</v>
      </c>
      <c r="D348" s="6" t="s">
        <v>8678</v>
      </c>
      <c r="E348" s="6" t="s">
        <v>90</v>
      </c>
      <c r="F348" s="6" t="s">
        <v>7790</v>
      </c>
      <c r="G348" s="6" t="s">
        <v>8679</v>
      </c>
      <c r="H348" s="6" t="s">
        <v>7792</v>
      </c>
      <c r="I348" s="46">
        <v>45168</v>
      </c>
      <c r="J348" s="46">
        <v>45173</v>
      </c>
      <c r="K348">
        <v>746598</v>
      </c>
      <c r="L348" s="6" t="s">
        <v>8680</v>
      </c>
      <c r="M348" s="6" t="s">
        <v>8681</v>
      </c>
      <c r="N348" s="6" t="s">
        <v>4869</v>
      </c>
      <c r="O348" s="6" t="s">
        <v>4585</v>
      </c>
    </row>
    <row r="349" spans="1:15" x14ac:dyDescent="0.25">
      <c r="A349" s="6" t="s">
        <v>3445</v>
      </c>
      <c r="B349" s="6" t="s">
        <v>4457</v>
      </c>
      <c r="C349" s="6" t="s">
        <v>4428</v>
      </c>
      <c r="D349" s="6" t="s">
        <v>8682</v>
      </c>
      <c r="E349" s="6" t="s">
        <v>7496</v>
      </c>
      <c r="F349" s="6" t="s">
        <v>7450</v>
      </c>
      <c r="G349" s="6" t="s">
        <v>8683</v>
      </c>
      <c r="H349" s="6" t="s">
        <v>90</v>
      </c>
      <c r="I349" s="46"/>
      <c r="J349" s="46"/>
      <c r="L349" s="6" t="s">
        <v>8684</v>
      </c>
      <c r="M349" s="6" t="s">
        <v>8685</v>
      </c>
      <c r="N349" s="6" t="s">
        <v>5740</v>
      </c>
      <c r="O349" s="6" t="s">
        <v>4585</v>
      </c>
    </row>
    <row r="350" spans="1:15" x14ac:dyDescent="0.25">
      <c r="A350" s="6" t="s">
        <v>556</v>
      </c>
      <c r="B350" s="6" t="s">
        <v>4446</v>
      </c>
      <c r="C350" s="6" t="s">
        <v>4423</v>
      </c>
      <c r="D350" s="6" t="s">
        <v>8686</v>
      </c>
      <c r="E350" s="6" t="s">
        <v>90</v>
      </c>
      <c r="F350" s="6" t="s">
        <v>8687</v>
      </c>
      <c r="G350" s="6" t="s">
        <v>8688</v>
      </c>
      <c r="H350" s="6" t="s">
        <v>2081</v>
      </c>
      <c r="I350" s="46">
        <v>45142</v>
      </c>
      <c r="J350" s="46">
        <v>45146</v>
      </c>
      <c r="L350" s="6" t="s">
        <v>90</v>
      </c>
      <c r="M350" s="6" t="s">
        <v>90</v>
      </c>
      <c r="N350" s="6" t="s">
        <v>4772</v>
      </c>
      <c r="O350" s="6" t="s">
        <v>4585</v>
      </c>
    </row>
    <row r="351" spans="1:15" x14ac:dyDescent="0.25">
      <c r="A351" s="6" t="s">
        <v>557</v>
      </c>
      <c r="B351" s="6" t="s">
        <v>4446</v>
      </c>
      <c r="C351" s="6" t="s">
        <v>4423</v>
      </c>
      <c r="D351" s="6" t="s">
        <v>8686</v>
      </c>
      <c r="E351" s="6" t="s">
        <v>90</v>
      </c>
      <c r="F351" s="6" t="s">
        <v>8687</v>
      </c>
      <c r="G351" s="6" t="s">
        <v>8688</v>
      </c>
      <c r="H351" s="6" t="s">
        <v>2081</v>
      </c>
      <c r="I351" s="46">
        <v>45142</v>
      </c>
      <c r="J351" s="46">
        <v>45146</v>
      </c>
      <c r="L351" s="6" t="s">
        <v>90</v>
      </c>
      <c r="M351" s="6" t="s">
        <v>90</v>
      </c>
      <c r="N351" s="6" t="s">
        <v>4772</v>
      </c>
      <c r="O351" s="6" t="s">
        <v>4585</v>
      </c>
    </row>
    <row r="352" spans="1:15" x14ac:dyDescent="0.25">
      <c r="A352" s="6" t="s">
        <v>559</v>
      </c>
      <c r="B352" s="6" t="s">
        <v>4443</v>
      </c>
      <c r="C352" s="6" t="s">
        <v>4418</v>
      </c>
      <c r="D352" s="6" t="s">
        <v>8689</v>
      </c>
      <c r="E352" s="6" t="s">
        <v>90</v>
      </c>
      <c r="F352" s="6" t="s">
        <v>8690</v>
      </c>
      <c r="G352" s="6" t="s">
        <v>8691</v>
      </c>
      <c r="H352" s="6" t="s">
        <v>1891</v>
      </c>
      <c r="I352" s="46">
        <v>45139</v>
      </c>
      <c r="J352" s="46">
        <v>45145</v>
      </c>
      <c r="K352">
        <v>1109354</v>
      </c>
      <c r="L352" s="6" t="s">
        <v>8692</v>
      </c>
      <c r="M352" s="6" t="s">
        <v>8693</v>
      </c>
      <c r="N352" s="6" t="s">
        <v>5346</v>
      </c>
      <c r="O352" s="6" t="s">
        <v>4586</v>
      </c>
    </row>
    <row r="353" spans="1:15" x14ac:dyDescent="0.25">
      <c r="A353" s="6" t="s">
        <v>562</v>
      </c>
      <c r="B353" s="6" t="s">
        <v>4477</v>
      </c>
      <c r="C353" s="6" t="s">
        <v>4423</v>
      </c>
      <c r="D353" s="6" t="s">
        <v>8694</v>
      </c>
      <c r="E353" s="6" t="s">
        <v>90</v>
      </c>
      <c r="F353" s="6" t="s">
        <v>8556</v>
      </c>
      <c r="G353" s="6" t="s">
        <v>8557</v>
      </c>
      <c r="H353" s="6" t="s">
        <v>3671</v>
      </c>
      <c r="I353" s="46">
        <v>45131</v>
      </c>
      <c r="J353" s="46">
        <v>45135</v>
      </c>
      <c r="K353">
        <v>79282</v>
      </c>
      <c r="L353" s="6" t="s">
        <v>8695</v>
      </c>
      <c r="M353" s="6" t="s">
        <v>8696</v>
      </c>
      <c r="N353" s="6" t="s">
        <v>5741</v>
      </c>
      <c r="O353" s="6" t="s">
        <v>4585</v>
      </c>
    </row>
    <row r="354" spans="1:15" x14ac:dyDescent="0.25">
      <c r="A354" s="6" t="s">
        <v>1001</v>
      </c>
      <c r="B354" s="6" t="s">
        <v>4477</v>
      </c>
      <c r="C354" s="6" t="s">
        <v>4423</v>
      </c>
      <c r="D354" s="6" t="s">
        <v>8697</v>
      </c>
      <c r="E354" s="6" t="s">
        <v>7341</v>
      </c>
      <c r="F354" s="6" t="s">
        <v>8575</v>
      </c>
      <c r="G354" s="6" t="s">
        <v>8576</v>
      </c>
      <c r="H354" s="6" t="s">
        <v>3671</v>
      </c>
      <c r="I354" s="46">
        <v>45145</v>
      </c>
      <c r="J354" s="46">
        <v>45149</v>
      </c>
      <c r="K354">
        <v>1781755</v>
      </c>
      <c r="L354" s="6" t="s">
        <v>8698</v>
      </c>
      <c r="M354" s="6" t="s">
        <v>8699</v>
      </c>
      <c r="N354" s="6" t="s">
        <v>5742</v>
      </c>
      <c r="O354" s="6" t="s">
        <v>4585</v>
      </c>
    </row>
    <row r="355" spans="1:15" x14ac:dyDescent="0.25">
      <c r="A355" s="6" t="s">
        <v>3447</v>
      </c>
      <c r="B355" s="6" t="s">
        <v>4526</v>
      </c>
      <c r="C355" s="6" t="s">
        <v>4425</v>
      </c>
      <c r="D355" s="6" t="s">
        <v>8700</v>
      </c>
      <c r="E355" s="6" t="s">
        <v>8701</v>
      </c>
      <c r="F355" s="6" t="s">
        <v>8702</v>
      </c>
      <c r="G355" s="6" t="s">
        <v>8703</v>
      </c>
      <c r="H355" s="6" t="s">
        <v>90</v>
      </c>
      <c r="I355" s="46"/>
      <c r="J355" s="46"/>
      <c r="K355">
        <v>14595</v>
      </c>
      <c r="L355" s="6" t="s">
        <v>8704</v>
      </c>
      <c r="M355" s="6" t="s">
        <v>8705</v>
      </c>
      <c r="N355" s="6" t="s">
        <v>5743</v>
      </c>
      <c r="O355" s="6" t="s">
        <v>4585</v>
      </c>
    </row>
    <row r="356" spans="1:15" x14ac:dyDescent="0.25">
      <c r="A356" s="6" t="s">
        <v>564</v>
      </c>
      <c r="B356" s="6" t="s">
        <v>4453</v>
      </c>
      <c r="C356" s="6" t="s">
        <v>4442</v>
      </c>
      <c r="D356" s="6" t="s">
        <v>8706</v>
      </c>
      <c r="E356" s="6" t="s">
        <v>8707</v>
      </c>
      <c r="F356" s="6" t="s">
        <v>7166</v>
      </c>
      <c r="G356" s="6" t="s">
        <v>8708</v>
      </c>
      <c r="H356" s="6" t="s">
        <v>7168</v>
      </c>
      <c r="I356" s="46">
        <v>45138</v>
      </c>
      <c r="J356" s="46"/>
      <c r="K356">
        <v>1581068</v>
      </c>
      <c r="L356" s="6" t="s">
        <v>8709</v>
      </c>
      <c r="M356" s="6" t="s">
        <v>8710</v>
      </c>
      <c r="N356" s="6" t="s">
        <v>5273</v>
      </c>
      <c r="O356" s="6" t="s">
        <v>4585</v>
      </c>
    </row>
    <row r="357" spans="1:15" x14ac:dyDescent="0.25">
      <c r="A357" s="6" t="s">
        <v>566</v>
      </c>
      <c r="B357" s="6" t="s">
        <v>4460</v>
      </c>
      <c r="C357" s="6" t="s">
        <v>4421</v>
      </c>
      <c r="D357" s="6" t="s">
        <v>8711</v>
      </c>
      <c r="E357" s="6" t="s">
        <v>8712</v>
      </c>
      <c r="F357" s="6" t="s">
        <v>7166</v>
      </c>
      <c r="G357" s="6" t="s">
        <v>8565</v>
      </c>
      <c r="H357" s="6" t="s">
        <v>7168</v>
      </c>
      <c r="I357" s="46">
        <v>45085</v>
      </c>
      <c r="J357" s="46"/>
      <c r="K357">
        <v>1676238</v>
      </c>
      <c r="L357" s="6" t="s">
        <v>8713</v>
      </c>
      <c r="M357" s="6" t="s">
        <v>8714</v>
      </c>
      <c r="N357" s="6" t="s">
        <v>5744</v>
      </c>
      <c r="O357" s="6" t="s">
        <v>4585</v>
      </c>
    </row>
    <row r="358" spans="1:15" x14ac:dyDescent="0.25">
      <c r="A358" s="6" t="s">
        <v>568</v>
      </c>
      <c r="B358" s="6" t="s">
        <v>4434</v>
      </c>
      <c r="C358" s="6" t="s">
        <v>4423</v>
      </c>
      <c r="D358" s="6" t="s">
        <v>8715</v>
      </c>
      <c r="E358" s="6" t="s">
        <v>8716</v>
      </c>
      <c r="F358" s="6" t="s">
        <v>7511</v>
      </c>
      <c r="G358" s="6" t="s">
        <v>90</v>
      </c>
      <c r="H358" s="6" t="s">
        <v>90</v>
      </c>
      <c r="I358" s="46"/>
      <c r="J358" s="46"/>
      <c r="K358">
        <v>1027552</v>
      </c>
      <c r="L358" s="6" t="s">
        <v>8717</v>
      </c>
      <c r="M358" s="6" t="s">
        <v>8718</v>
      </c>
      <c r="N358" s="6" t="s">
        <v>5745</v>
      </c>
      <c r="O358" s="6" t="s">
        <v>4585</v>
      </c>
    </row>
    <row r="359" spans="1:15" x14ac:dyDescent="0.25">
      <c r="A359" s="6" t="s">
        <v>570</v>
      </c>
      <c r="B359" s="6" t="s">
        <v>4434</v>
      </c>
      <c r="C359" s="6" t="s">
        <v>4423</v>
      </c>
      <c r="D359" s="6" t="s">
        <v>8719</v>
      </c>
      <c r="E359" s="6" t="s">
        <v>8720</v>
      </c>
      <c r="F359" s="6" t="s">
        <v>7153</v>
      </c>
      <c r="G359" s="6" t="s">
        <v>8721</v>
      </c>
      <c r="H359" s="6" t="s">
        <v>7155</v>
      </c>
      <c r="I359" s="46"/>
      <c r="J359" s="46"/>
      <c r="K359">
        <v>1471055</v>
      </c>
      <c r="L359" s="6" t="s">
        <v>8722</v>
      </c>
      <c r="M359" s="6" t="s">
        <v>8723</v>
      </c>
      <c r="N359" s="6" t="s">
        <v>5746</v>
      </c>
      <c r="O359" s="6" t="s">
        <v>4585</v>
      </c>
    </row>
    <row r="360" spans="1:15" x14ac:dyDescent="0.25">
      <c r="A360" s="6" t="s">
        <v>572</v>
      </c>
      <c r="B360" s="6" t="s">
        <v>4467</v>
      </c>
      <c r="C360" s="6" t="s">
        <v>4468</v>
      </c>
      <c r="D360" s="6" t="s">
        <v>8724</v>
      </c>
      <c r="E360" s="6" t="s">
        <v>8725</v>
      </c>
      <c r="F360" s="6" t="s">
        <v>7797</v>
      </c>
      <c r="G360" s="6" t="s">
        <v>8726</v>
      </c>
      <c r="H360" s="6" t="s">
        <v>7092</v>
      </c>
      <c r="I360" s="46">
        <v>45138</v>
      </c>
      <c r="J360" s="46">
        <v>45142</v>
      </c>
      <c r="K360">
        <v>1621434</v>
      </c>
      <c r="L360" s="6" t="s">
        <v>8727</v>
      </c>
      <c r="M360" s="6" t="s">
        <v>8728</v>
      </c>
      <c r="N360" s="6" t="s">
        <v>5747</v>
      </c>
      <c r="O360" s="6" t="s">
        <v>4585</v>
      </c>
    </row>
    <row r="361" spans="1:15" x14ac:dyDescent="0.25">
      <c r="A361" s="6" t="s">
        <v>575</v>
      </c>
      <c r="B361" s="6" t="s">
        <v>4434</v>
      </c>
      <c r="C361" s="6" t="s">
        <v>4423</v>
      </c>
      <c r="D361" s="6" t="s">
        <v>8729</v>
      </c>
      <c r="E361" s="6" t="s">
        <v>8730</v>
      </c>
      <c r="F361" s="6" t="s">
        <v>7751</v>
      </c>
      <c r="G361" s="6" t="s">
        <v>8731</v>
      </c>
      <c r="H361" s="6" t="s">
        <v>7753</v>
      </c>
      <c r="I361" s="46"/>
      <c r="J361" s="46"/>
      <c r="K361">
        <v>1698287</v>
      </c>
      <c r="L361" s="6" t="s">
        <v>8732</v>
      </c>
      <c r="M361" s="6" t="s">
        <v>8733</v>
      </c>
      <c r="N361" s="6" t="s">
        <v>5748</v>
      </c>
      <c r="O361" s="6" t="s">
        <v>4585</v>
      </c>
    </row>
    <row r="362" spans="1:15" x14ac:dyDescent="0.25">
      <c r="A362" s="6" t="s">
        <v>577</v>
      </c>
      <c r="B362" s="6" t="s">
        <v>4443</v>
      </c>
      <c r="C362" s="6" t="s">
        <v>4418</v>
      </c>
      <c r="D362" s="6" t="s">
        <v>8734</v>
      </c>
      <c r="E362" s="6" t="s">
        <v>90</v>
      </c>
      <c r="F362" s="6" t="s">
        <v>8507</v>
      </c>
      <c r="G362" s="6" t="s">
        <v>8735</v>
      </c>
      <c r="H362" s="6" t="s">
        <v>1891</v>
      </c>
      <c r="I362" s="46">
        <v>45134</v>
      </c>
      <c r="J362" s="46"/>
      <c r="K362">
        <v>885725</v>
      </c>
      <c r="L362" s="6" t="s">
        <v>8736</v>
      </c>
      <c r="M362" s="6" t="s">
        <v>8737</v>
      </c>
      <c r="N362" s="6" t="s">
        <v>5366</v>
      </c>
      <c r="O362" s="6" t="s">
        <v>4586</v>
      </c>
    </row>
    <row r="363" spans="1:15" x14ac:dyDescent="0.25">
      <c r="A363" s="6" t="s">
        <v>579</v>
      </c>
      <c r="B363" s="6" t="s">
        <v>4460</v>
      </c>
      <c r="C363" s="6" t="s">
        <v>4421</v>
      </c>
      <c r="D363" s="6" t="s">
        <v>8738</v>
      </c>
      <c r="E363" s="6" t="s">
        <v>90</v>
      </c>
      <c r="F363" s="6" t="s">
        <v>8739</v>
      </c>
      <c r="G363" s="6" t="s">
        <v>8740</v>
      </c>
      <c r="H363" s="6" t="s">
        <v>7076</v>
      </c>
      <c r="I363" s="46">
        <v>45145</v>
      </c>
      <c r="J363" s="46">
        <v>45149</v>
      </c>
      <c r="K363">
        <v>1031308</v>
      </c>
      <c r="L363" s="6" t="s">
        <v>8741</v>
      </c>
      <c r="M363" s="6" t="s">
        <v>8742</v>
      </c>
      <c r="N363" s="6" t="s">
        <v>5749</v>
      </c>
      <c r="O363" s="6" t="s">
        <v>4585</v>
      </c>
    </row>
    <row r="364" spans="1:15" x14ac:dyDescent="0.25">
      <c r="A364" s="6" t="s">
        <v>3448</v>
      </c>
      <c r="B364" s="6" t="s">
        <v>4520</v>
      </c>
      <c r="C364" s="6" t="s">
        <v>4428</v>
      </c>
      <c r="D364" s="6" t="s">
        <v>8743</v>
      </c>
      <c r="E364" s="6" t="s">
        <v>8744</v>
      </c>
      <c r="F364" s="6" t="s">
        <v>8745</v>
      </c>
      <c r="G364" s="6" t="s">
        <v>8746</v>
      </c>
      <c r="H364" s="6" t="s">
        <v>90</v>
      </c>
      <c r="I364" s="46"/>
      <c r="J364" s="46"/>
      <c r="L364" s="6" t="s">
        <v>8747</v>
      </c>
      <c r="M364" s="6" t="s">
        <v>8748</v>
      </c>
      <c r="N364" s="6" t="s">
        <v>5750</v>
      </c>
      <c r="O364" s="6" t="s">
        <v>4585</v>
      </c>
    </row>
    <row r="365" spans="1:15" x14ac:dyDescent="0.25">
      <c r="A365" s="6" t="s">
        <v>581</v>
      </c>
      <c r="B365" s="6" t="s">
        <v>4463</v>
      </c>
      <c r="C365" s="6" t="s">
        <v>130</v>
      </c>
      <c r="D365" s="6" t="s">
        <v>8749</v>
      </c>
      <c r="E365" s="6" t="s">
        <v>8750</v>
      </c>
      <c r="F365" s="6" t="s">
        <v>7140</v>
      </c>
      <c r="G365" s="6" t="s">
        <v>8751</v>
      </c>
      <c r="H365" s="6" t="s">
        <v>435</v>
      </c>
      <c r="I365" s="46">
        <v>45139</v>
      </c>
      <c r="J365" s="46">
        <v>45145</v>
      </c>
      <c r="K365">
        <v>1429937</v>
      </c>
      <c r="L365" s="6" t="s">
        <v>8752</v>
      </c>
      <c r="M365" s="6" t="s">
        <v>8753</v>
      </c>
      <c r="N365" s="6" t="s">
        <v>5751</v>
      </c>
      <c r="O365" s="6" t="s">
        <v>4585</v>
      </c>
    </row>
    <row r="366" spans="1:15" x14ac:dyDescent="0.25">
      <c r="A366" s="6" t="s">
        <v>584</v>
      </c>
      <c r="B366" s="6" t="s">
        <v>585</v>
      </c>
      <c r="C366" s="6" t="s">
        <v>4437</v>
      </c>
      <c r="D366" s="6" t="s">
        <v>8754</v>
      </c>
      <c r="E366" s="6" t="s">
        <v>8755</v>
      </c>
      <c r="F366" s="6" t="s">
        <v>7947</v>
      </c>
      <c r="G366" s="6" t="s">
        <v>8756</v>
      </c>
      <c r="H366" s="6" t="s">
        <v>90</v>
      </c>
      <c r="I366" s="46"/>
      <c r="J366" s="46"/>
      <c r="K366">
        <v>1303523</v>
      </c>
      <c r="L366" s="6" t="s">
        <v>8757</v>
      </c>
      <c r="M366" s="6" t="s">
        <v>8758</v>
      </c>
      <c r="N366" s="6" t="s">
        <v>5752</v>
      </c>
      <c r="O366" s="6" t="s">
        <v>4586</v>
      </c>
    </row>
    <row r="367" spans="1:15" x14ac:dyDescent="0.25">
      <c r="A367" s="6" t="s">
        <v>3449</v>
      </c>
      <c r="B367" s="6" t="s">
        <v>4523</v>
      </c>
      <c r="C367" s="6" t="s">
        <v>4442</v>
      </c>
      <c r="D367" s="6" t="s">
        <v>8759</v>
      </c>
      <c r="E367" s="6" t="s">
        <v>8760</v>
      </c>
      <c r="F367" s="6" t="s">
        <v>7947</v>
      </c>
      <c r="G367" s="6" t="s">
        <v>8761</v>
      </c>
      <c r="H367" s="6" t="s">
        <v>90</v>
      </c>
      <c r="I367" s="46"/>
      <c r="J367" s="46"/>
      <c r="L367" s="6" t="s">
        <v>8762</v>
      </c>
      <c r="M367" s="6" t="s">
        <v>8763</v>
      </c>
      <c r="N367" s="6" t="s">
        <v>5753</v>
      </c>
      <c r="O367" s="6" t="s">
        <v>4585</v>
      </c>
    </row>
    <row r="368" spans="1:15" x14ac:dyDescent="0.25">
      <c r="A368" s="6" t="s">
        <v>3451</v>
      </c>
      <c r="B368" s="6" t="s">
        <v>4503</v>
      </c>
      <c r="C368" s="6" t="s">
        <v>4468</v>
      </c>
      <c r="D368" s="6" t="s">
        <v>8764</v>
      </c>
      <c r="E368" s="6" t="s">
        <v>8765</v>
      </c>
      <c r="F368" s="6" t="s">
        <v>7331</v>
      </c>
      <c r="G368" s="6" t="s">
        <v>8766</v>
      </c>
      <c r="H368" s="6" t="s">
        <v>1988</v>
      </c>
      <c r="I368" s="46">
        <v>45133</v>
      </c>
      <c r="J368" s="46">
        <v>45138</v>
      </c>
      <c r="K368">
        <v>1064728</v>
      </c>
      <c r="L368" s="6" t="s">
        <v>8767</v>
      </c>
      <c r="M368" s="6" t="s">
        <v>8768</v>
      </c>
      <c r="N368" s="6" t="s">
        <v>4685</v>
      </c>
      <c r="O368" s="6" t="s">
        <v>4585</v>
      </c>
    </row>
    <row r="369" spans="1:15" x14ac:dyDescent="0.25">
      <c r="A369" s="6" t="s">
        <v>3452</v>
      </c>
      <c r="B369" s="6" t="s">
        <v>4480</v>
      </c>
      <c r="C369" s="6" t="s">
        <v>4437</v>
      </c>
      <c r="D369" s="6" t="s">
        <v>8769</v>
      </c>
      <c r="E369" s="6" t="s">
        <v>8770</v>
      </c>
      <c r="F369" s="6" t="s">
        <v>8771</v>
      </c>
      <c r="G369" s="6" t="s">
        <v>8772</v>
      </c>
      <c r="H369" s="6" t="s">
        <v>90</v>
      </c>
      <c r="I369" s="46"/>
      <c r="J369" s="46"/>
      <c r="L369" s="6" t="s">
        <v>8773</v>
      </c>
      <c r="M369" s="6" t="s">
        <v>8774</v>
      </c>
      <c r="N369" s="6" t="s">
        <v>5754</v>
      </c>
      <c r="O369" s="6" t="s">
        <v>4586</v>
      </c>
    </row>
    <row r="370" spans="1:15" x14ac:dyDescent="0.25">
      <c r="A370" s="6" t="s">
        <v>587</v>
      </c>
      <c r="B370" s="6" t="s">
        <v>4436</v>
      </c>
      <c r="C370" s="6" t="s">
        <v>4437</v>
      </c>
      <c r="D370" s="6" t="s">
        <v>8775</v>
      </c>
      <c r="E370" s="6" t="s">
        <v>90</v>
      </c>
      <c r="F370" s="6" t="s">
        <v>8776</v>
      </c>
      <c r="G370" s="6" t="s">
        <v>8472</v>
      </c>
      <c r="H370" s="6" t="s">
        <v>90</v>
      </c>
      <c r="I370" s="46"/>
      <c r="J370" s="46"/>
      <c r="K370">
        <v>1668717</v>
      </c>
      <c r="L370" s="6" t="s">
        <v>8777</v>
      </c>
      <c r="M370" s="6" t="s">
        <v>8778</v>
      </c>
      <c r="N370" s="6" t="s">
        <v>5755</v>
      </c>
      <c r="O370" s="6" t="s">
        <v>4587</v>
      </c>
    </row>
    <row r="371" spans="1:15" x14ac:dyDescent="0.25">
      <c r="A371" s="6" t="s">
        <v>3453</v>
      </c>
      <c r="B371" s="6" t="s">
        <v>4527</v>
      </c>
      <c r="C371" s="6" t="s">
        <v>4428</v>
      </c>
      <c r="D371" s="6" t="s">
        <v>8779</v>
      </c>
      <c r="E371" s="6" t="s">
        <v>8780</v>
      </c>
      <c r="F371" s="6" t="s">
        <v>7947</v>
      </c>
      <c r="G371" s="6" t="s">
        <v>8781</v>
      </c>
      <c r="H371" s="6" t="s">
        <v>90</v>
      </c>
      <c r="I371" s="46"/>
      <c r="J371" s="46"/>
      <c r="L371" s="6" t="s">
        <v>90</v>
      </c>
      <c r="M371" s="6" t="s">
        <v>90</v>
      </c>
      <c r="N371" s="6" t="s">
        <v>5756</v>
      </c>
      <c r="O371" s="6" t="s">
        <v>4585</v>
      </c>
    </row>
    <row r="372" spans="1:15" x14ac:dyDescent="0.25">
      <c r="A372" s="6" t="s">
        <v>589</v>
      </c>
      <c r="B372" s="6" t="s">
        <v>4464</v>
      </c>
      <c r="C372" s="6" t="s">
        <v>4428</v>
      </c>
      <c r="D372" s="6" t="s">
        <v>8782</v>
      </c>
      <c r="E372" s="6" t="s">
        <v>90</v>
      </c>
      <c r="F372" s="6" t="s">
        <v>8231</v>
      </c>
      <c r="G372" s="6" t="s">
        <v>8783</v>
      </c>
      <c r="H372" s="6" t="s">
        <v>7296</v>
      </c>
      <c r="I372" s="46">
        <v>45161</v>
      </c>
      <c r="J372" s="46">
        <v>45166</v>
      </c>
      <c r="K372">
        <v>1579298</v>
      </c>
      <c r="L372" s="6" t="s">
        <v>8784</v>
      </c>
      <c r="M372" s="6" t="s">
        <v>8785</v>
      </c>
      <c r="N372" s="6" t="s">
        <v>5757</v>
      </c>
      <c r="O372" s="6" t="s">
        <v>4585</v>
      </c>
    </row>
    <row r="373" spans="1:15" x14ac:dyDescent="0.25">
      <c r="A373" s="6" t="s">
        <v>3454</v>
      </c>
      <c r="B373" s="6" t="s">
        <v>4435</v>
      </c>
      <c r="C373" s="6" t="s">
        <v>4418</v>
      </c>
      <c r="D373" s="6" t="s">
        <v>8786</v>
      </c>
      <c r="E373" s="6" t="s">
        <v>90</v>
      </c>
      <c r="F373" s="6" t="s">
        <v>7989</v>
      </c>
      <c r="G373" s="6" t="s">
        <v>7990</v>
      </c>
      <c r="H373" s="6" t="s">
        <v>90</v>
      </c>
      <c r="I373" s="46"/>
      <c r="J373" s="46"/>
      <c r="L373" s="6" t="s">
        <v>8787</v>
      </c>
      <c r="M373" s="6" t="s">
        <v>90</v>
      </c>
      <c r="N373" s="6" t="s">
        <v>5758</v>
      </c>
      <c r="O373" s="6" t="s">
        <v>4586</v>
      </c>
    </row>
    <row r="374" spans="1:15" x14ac:dyDescent="0.25">
      <c r="A374" s="6" t="s">
        <v>3455</v>
      </c>
      <c r="B374" s="6" t="s">
        <v>86</v>
      </c>
      <c r="C374" s="6" t="s">
        <v>4425</v>
      </c>
      <c r="D374" s="6" t="s">
        <v>8788</v>
      </c>
      <c r="E374" s="6" t="s">
        <v>8789</v>
      </c>
      <c r="F374" s="6" t="s">
        <v>8790</v>
      </c>
      <c r="G374" s="6" t="s">
        <v>8791</v>
      </c>
      <c r="H374" s="6" t="s">
        <v>90</v>
      </c>
      <c r="I374" s="46"/>
      <c r="J374" s="46"/>
      <c r="L374" s="6" t="s">
        <v>90</v>
      </c>
      <c r="M374" s="6" t="s">
        <v>90</v>
      </c>
      <c r="N374" s="6" t="s">
        <v>5759</v>
      </c>
      <c r="O374" s="6" t="s">
        <v>4585</v>
      </c>
    </row>
    <row r="375" spans="1:15" x14ac:dyDescent="0.25">
      <c r="A375" s="6" t="s">
        <v>592</v>
      </c>
      <c r="B375" s="6" t="s">
        <v>4457</v>
      </c>
      <c r="C375" s="6" t="s">
        <v>4428</v>
      </c>
      <c r="D375" s="6" t="s">
        <v>8792</v>
      </c>
      <c r="E375" s="6" t="s">
        <v>90</v>
      </c>
      <c r="F375" s="6" t="s">
        <v>8793</v>
      </c>
      <c r="G375" s="6" t="s">
        <v>8794</v>
      </c>
      <c r="H375" s="6" t="s">
        <v>7269</v>
      </c>
      <c r="I375" s="46">
        <v>45140</v>
      </c>
      <c r="J375" s="46"/>
      <c r="K375">
        <v>908255</v>
      </c>
      <c r="L375" s="6" t="s">
        <v>8795</v>
      </c>
      <c r="M375" s="6" t="s">
        <v>8796</v>
      </c>
      <c r="N375" s="6" t="s">
        <v>4893</v>
      </c>
      <c r="O375" s="6" t="s">
        <v>4585</v>
      </c>
    </row>
    <row r="376" spans="1:15" x14ac:dyDescent="0.25">
      <c r="A376" s="6" t="s">
        <v>594</v>
      </c>
      <c r="B376" s="6" t="s">
        <v>4479</v>
      </c>
      <c r="C376" s="6" t="s">
        <v>4425</v>
      </c>
      <c r="D376" s="6" t="s">
        <v>8797</v>
      </c>
      <c r="E376" s="6" t="s">
        <v>8014</v>
      </c>
      <c r="F376" s="6" t="s">
        <v>8798</v>
      </c>
      <c r="G376" s="6" t="s">
        <v>8799</v>
      </c>
      <c r="H376" s="6" t="s">
        <v>7377</v>
      </c>
      <c r="I376" s="46">
        <v>45141</v>
      </c>
      <c r="J376" s="46"/>
      <c r="K376">
        <v>1486957</v>
      </c>
      <c r="L376" s="6" t="s">
        <v>8800</v>
      </c>
      <c r="M376" s="6" t="s">
        <v>8801</v>
      </c>
      <c r="N376" s="6" t="s">
        <v>4693</v>
      </c>
      <c r="O376" s="6" t="s">
        <v>4586</v>
      </c>
    </row>
    <row r="377" spans="1:15" x14ac:dyDescent="0.25">
      <c r="A377" s="6" t="s">
        <v>597</v>
      </c>
      <c r="B377" s="6" t="s">
        <v>4430</v>
      </c>
      <c r="C377" s="6" t="s">
        <v>4423</v>
      </c>
      <c r="D377" s="6" t="s">
        <v>7261</v>
      </c>
      <c r="E377" s="6" t="s">
        <v>90</v>
      </c>
      <c r="F377" s="6" t="s">
        <v>7166</v>
      </c>
      <c r="G377" s="6" t="s">
        <v>8802</v>
      </c>
      <c r="H377" s="6" t="s">
        <v>7168</v>
      </c>
      <c r="I377" s="46">
        <v>45127</v>
      </c>
      <c r="J377" s="46"/>
      <c r="K377">
        <v>1393818</v>
      </c>
      <c r="L377" s="6" t="s">
        <v>8803</v>
      </c>
      <c r="M377" s="6" t="s">
        <v>8804</v>
      </c>
      <c r="N377" s="6" t="s">
        <v>5371</v>
      </c>
      <c r="O377" s="6" t="s">
        <v>4585</v>
      </c>
    </row>
    <row r="378" spans="1:15" x14ac:dyDescent="0.25">
      <c r="A378" s="6" t="s">
        <v>3456</v>
      </c>
      <c r="B378" s="6" t="s">
        <v>4439</v>
      </c>
      <c r="C378" s="6" t="s">
        <v>4425</v>
      </c>
      <c r="D378" s="6" t="s">
        <v>8805</v>
      </c>
      <c r="E378" s="6" t="s">
        <v>8806</v>
      </c>
      <c r="F378" s="6" t="s">
        <v>8807</v>
      </c>
      <c r="G378" s="6" t="s">
        <v>8808</v>
      </c>
      <c r="H378" s="6" t="s">
        <v>8809</v>
      </c>
      <c r="I378" s="46"/>
      <c r="J378" s="46"/>
      <c r="L378" s="6" t="s">
        <v>8810</v>
      </c>
      <c r="M378" s="6" t="s">
        <v>8811</v>
      </c>
      <c r="N378" s="6" t="s">
        <v>5402</v>
      </c>
      <c r="O378" s="6" t="s">
        <v>4585</v>
      </c>
    </row>
    <row r="379" spans="1:15" x14ac:dyDescent="0.25">
      <c r="A379" s="6" t="s">
        <v>599</v>
      </c>
      <c r="B379" s="6" t="s">
        <v>4441</v>
      </c>
      <c r="C379" s="6" t="s">
        <v>4442</v>
      </c>
      <c r="D379" s="6" t="s">
        <v>7261</v>
      </c>
      <c r="E379" s="6" t="s">
        <v>8812</v>
      </c>
      <c r="F379" s="6" t="s">
        <v>7166</v>
      </c>
      <c r="G379" s="6" t="s">
        <v>8802</v>
      </c>
      <c r="H379" s="6" t="s">
        <v>7168</v>
      </c>
      <c r="I379" s="46">
        <v>45132</v>
      </c>
      <c r="J379" s="46">
        <v>45138</v>
      </c>
      <c r="K379">
        <v>1061630</v>
      </c>
      <c r="L379" s="6" t="s">
        <v>8813</v>
      </c>
      <c r="M379" s="6" t="s">
        <v>8814</v>
      </c>
      <c r="N379" s="6" t="s">
        <v>5760</v>
      </c>
      <c r="O379" s="6" t="s">
        <v>4585</v>
      </c>
    </row>
    <row r="380" spans="1:15" x14ac:dyDescent="0.25">
      <c r="A380" s="6" t="s">
        <v>601</v>
      </c>
      <c r="B380" s="6" t="s">
        <v>4502</v>
      </c>
      <c r="C380" s="6" t="s">
        <v>4442</v>
      </c>
      <c r="D380" s="6" t="s">
        <v>8815</v>
      </c>
      <c r="E380" s="6" t="s">
        <v>8816</v>
      </c>
      <c r="F380" s="6" t="s">
        <v>7745</v>
      </c>
      <c r="G380" s="6" t="s">
        <v>8817</v>
      </c>
      <c r="H380" s="6" t="s">
        <v>1891</v>
      </c>
      <c r="I380" s="46">
        <v>45131</v>
      </c>
      <c r="J380" s="46">
        <v>45135</v>
      </c>
      <c r="K380">
        <v>1037540</v>
      </c>
      <c r="L380" s="6" t="s">
        <v>8818</v>
      </c>
      <c r="M380" s="6" t="s">
        <v>8819</v>
      </c>
      <c r="N380" s="6" t="s">
        <v>5393</v>
      </c>
      <c r="O380" s="6" t="s">
        <v>4585</v>
      </c>
    </row>
    <row r="381" spans="1:15" x14ac:dyDescent="0.25">
      <c r="A381" s="6" t="s">
        <v>603</v>
      </c>
      <c r="B381" s="6" t="s">
        <v>4430</v>
      </c>
      <c r="C381" s="6" t="s">
        <v>4423</v>
      </c>
      <c r="D381" s="6" t="s">
        <v>7261</v>
      </c>
      <c r="E381" s="6" t="s">
        <v>8820</v>
      </c>
      <c r="F381" s="6" t="s">
        <v>7166</v>
      </c>
      <c r="G381" s="6" t="s">
        <v>8802</v>
      </c>
      <c r="H381" s="6" t="s">
        <v>7168</v>
      </c>
      <c r="I381" s="46">
        <v>45145</v>
      </c>
      <c r="J381" s="46">
        <v>45149</v>
      </c>
      <c r="K381">
        <v>1736035</v>
      </c>
      <c r="L381" s="6" t="s">
        <v>90</v>
      </c>
      <c r="M381" s="6" t="s">
        <v>8821</v>
      </c>
      <c r="N381" s="6" t="s">
        <v>5519</v>
      </c>
      <c r="O381" s="6" t="s">
        <v>4585</v>
      </c>
    </row>
    <row r="382" spans="1:15" x14ac:dyDescent="0.25">
      <c r="A382" s="6" t="s">
        <v>605</v>
      </c>
      <c r="B382" s="6" t="s">
        <v>4528</v>
      </c>
      <c r="C382" s="6" t="s">
        <v>4428</v>
      </c>
      <c r="D382" s="6" t="s">
        <v>8822</v>
      </c>
      <c r="E382" s="6" t="s">
        <v>90</v>
      </c>
      <c r="F382" s="6" t="s">
        <v>7565</v>
      </c>
      <c r="G382" s="6" t="s">
        <v>8823</v>
      </c>
      <c r="H382" s="6" t="s">
        <v>7567</v>
      </c>
      <c r="I382" s="46">
        <v>45131</v>
      </c>
      <c r="J382" s="46">
        <v>45135</v>
      </c>
      <c r="K382">
        <v>906553</v>
      </c>
      <c r="L382" s="6" t="s">
        <v>8824</v>
      </c>
      <c r="M382" s="6" t="s">
        <v>8825</v>
      </c>
      <c r="N382" s="6" t="s">
        <v>5334</v>
      </c>
      <c r="O382" s="6" t="s">
        <v>4585</v>
      </c>
    </row>
    <row r="383" spans="1:15" x14ac:dyDescent="0.25">
      <c r="A383" s="6" t="s">
        <v>3457</v>
      </c>
      <c r="B383" s="6" t="s">
        <v>4512</v>
      </c>
      <c r="C383" s="6" t="s">
        <v>4428</v>
      </c>
      <c r="D383" s="6" t="s">
        <v>8826</v>
      </c>
      <c r="E383" s="6" t="s">
        <v>8827</v>
      </c>
      <c r="F383" s="6" t="s">
        <v>7081</v>
      </c>
      <c r="G383" s="6" t="s">
        <v>8828</v>
      </c>
      <c r="H383" s="6" t="s">
        <v>90</v>
      </c>
      <c r="I383" s="46"/>
      <c r="J383" s="46"/>
      <c r="K383">
        <v>1445162</v>
      </c>
      <c r="L383" s="6" t="s">
        <v>8829</v>
      </c>
      <c r="M383" s="6" t="s">
        <v>90</v>
      </c>
      <c r="N383" s="6" t="s">
        <v>5761</v>
      </c>
      <c r="O383" s="6" t="s">
        <v>4585</v>
      </c>
    </row>
    <row r="384" spans="1:15" x14ac:dyDescent="0.25">
      <c r="A384" s="6" t="s">
        <v>608</v>
      </c>
      <c r="B384" s="6" t="s">
        <v>4458</v>
      </c>
      <c r="C384" s="6" t="s">
        <v>4425</v>
      </c>
      <c r="D384" s="6" t="s">
        <v>8830</v>
      </c>
      <c r="E384" s="6" t="s">
        <v>8831</v>
      </c>
      <c r="F384" s="6" t="s">
        <v>7208</v>
      </c>
      <c r="G384" s="6" t="s">
        <v>8832</v>
      </c>
      <c r="H384" s="6" t="s">
        <v>90</v>
      </c>
      <c r="I384" s="46">
        <v>45070</v>
      </c>
      <c r="J384" s="46"/>
      <c r="K384">
        <v>1842827</v>
      </c>
      <c r="L384" s="6" t="s">
        <v>8833</v>
      </c>
      <c r="M384" s="6" t="s">
        <v>8834</v>
      </c>
      <c r="N384" s="6" t="s">
        <v>5762</v>
      </c>
      <c r="O384" s="6" t="s">
        <v>4585</v>
      </c>
    </row>
    <row r="385" spans="1:15" x14ac:dyDescent="0.25">
      <c r="A385" s="6" t="s">
        <v>3458</v>
      </c>
      <c r="B385" s="6" t="s">
        <v>4529</v>
      </c>
      <c r="C385" s="6" t="s">
        <v>4437</v>
      </c>
      <c r="D385" s="6" t="s">
        <v>8759</v>
      </c>
      <c r="E385" s="6" t="s">
        <v>8760</v>
      </c>
      <c r="F385" s="6" t="s">
        <v>7947</v>
      </c>
      <c r="G385" s="6" t="s">
        <v>8835</v>
      </c>
      <c r="H385" s="6" t="s">
        <v>90</v>
      </c>
      <c r="I385" s="46"/>
      <c r="J385" s="46"/>
      <c r="L385" s="6" t="s">
        <v>8836</v>
      </c>
      <c r="M385" s="6" t="s">
        <v>8837</v>
      </c>
      <c r="N385" s="6" t="s">
        <v>5763</v>
      </c>
      <c r="O385" s="6" t="s">
        <v>4586</v>
      </c>
    </row>
    <row r="386" spans="1:15" x14ac:dyDescent="0.25">
      <c r="A386" s="6" t="s">
        <v>3459</v>
      </c>
      <c r="B386" s="6" t="s">
        <v>90</v>
      </c>
      <c r="C386" s="6" t="s">
        <v>90</v>
      </c>
      <c r="D386" s="6" t="s">
        <v>8838</v>
      </c>
      <c r="E386" s="6" t="s">
        <v>90</v>
      </c>
      <c r="F386" s="6" t="s">
        <v>8839</v>
      </c>
      <c r="G386" s="6" t="s">
        <v>8840</v>
      </c>
      <c r="H386" s="6" t="s">
        <v>185</v>
      </c>
      <c r="I386" s="46"/>
      <c r="J386" s="46"/>
      <c r="K386">
        <v>1437774</v>
      </c>
      <c r="L386" s="6" t="s">
        <v>90</v>
      </c>
      <c r="M386" s="6" t="s">
        <v>90</v>
      </c>
      <c r="N386" s="6" t="s">
        <v>5764</v>
      </c>
      <c r="O386" s="6" t="s">
        <v>90</v>
      </c>
    </row>
    <row r="387" spans="1:15" x14ac:dyDescent="0.25">
      <c r="A387" s="6" t="s">
        <v>610</v>
      </c>
      <c r="B387" s="6" t="s">
        <v>4445</v>
      </c>
      <c r="C387" s="6" t="s">
        <v>4423</v>
      </c>
      <c r="D387" s="6" t="s">
        <v>8841</v>
      </c>
      <c r="E387" s="6" t="s">
        <v>90</v>
      </c>
      <c r="F387" s="6" t="s">
        <v>7166</v>
      </c>
      <c r="G387" s="6" t="s">
        <v>8842</v>
      </c>
      <c r="H387" s="6" t="s">
        <v>7168</v>
      </c>
      <c r="I387" s="46">
        <v>45121</v>
      </c>
      <c r="J387" s="46"/>
      <c r="K387">
        <v>831001</v>
      </c>
      <c r="L387" s="6" t="s">
        <v>8843</v>
      </c>
      <c r="M387" s="6" t="s">
        <v>8844</v>
      </c>
      <c r="N387" s="6" t="s">
        <v>4771</v>
      </c>
      <c r="O387" s="6" t="s">
        <v>4585</v>
      </c>
    </row>
    <row r="388" spans="1:15" x14ac:dyDescent="0.25">
      <c r="A388" s="6" t="s">
        <v>3460</v>
      </c>
      <c r="B388" s="6" t="s">
        <v>4436</v>
      </c>
      <c r="C388" s="6" t="s">
        <v>4437</v>
      </c>
      <c r="D388" s="6" t="s">
        <v>8845</v>
      </c>
      <c r="E388" s="6" t="s">
        <v>8846</v>
      </c>
      <c r="F388" s="6" t="s">
        <v>7711</v>
      </c>
      <c r="G388" s="6" t="s">
        <v>8847</v>
      </c>
      <c r="H388" s="6" t="s">
        <v>90</v>
      </c>
      <c r="I388" s="46"/>
      <c r="J388" s="46"/>
      <c r="L388" s="6" t="s">
        <v>8848</v>
      </c>
      <c r="M388" s="6" t="s">
        <v>90</v>
      </c>
      <c r="N388" s="6" t="s">
        <v>5765</v>
      </c>
      <c r="O388" s="6" t="s">
        <v>4587</v>
      </c>
    </row>
    <row r="389" spans="1:15" x14ac:dyDescent="0.25">
      <c r="A389" s="6" t="s">
        <v>612</v>
      </c>
      <c r="B389" s="6" t="s">
        <v>4493</v>
      </c>
      <c r="C389" s="6" t="s">
        <v>4489</v>
      </c>
      <c r="D389" s="6" t="s">
        <v>8849</v>
      </c>
      <c r="E389" s="6" t="s">
        <v>90</v>
      </c>
      <c r="F389" s="6" t="s">
        <v>8123</v>
      </c>
      <c r="G389" s="6" t="s">
        <v>8850</v>
      </c>
      <c r="H389" s="6" t="s">
        <v>7561</v>
      </c>
      <c r="I389" s="46">
        <v>45140</v>
      </c>
      <c r="J389" s="46">
        <v>45145</v>
      </c>
      <c r="K389">
        <v>1632127</v>
      </c>
      <c r="L389" s="6" t="s">
        <v>8851</v>
      </c>
      <c r="M389" s="6" t="s">
        <v>8852</v>
      </c>
      <c r="N389" s="6" t="s">
        <v>5766</v>
      </c>
      <c r="O389" s="6" t="s">
        <v>4585</v>
      </c>
    </row>
    <row r="390" spans="1:15" x14ac:dyDescent="0.25">
      <c r="A390" s="6" t="s">
        <v>615</v>
      </c>
      <c r="B390" s="6" t="s">
        <v>4484</v>
      </c>
      <c r="C390" s="6" t="s">
        <v>4423</v>
      </c>
      <c r="D390" s="6" t="s">
        <v>8853</v>
      </c>
      <c r="E390" s="6" t="s">
        <v>90</v>
      </c>
      <c r="F390" s="6" t="s">
        <v>8854</v>
      </c>
      <c r="G390" s="6" t="s">
        <v>8855</v>
      </c>
      <c r="H390" s="6" t="s">
        <v>7269</v>
      </c>
      <c r="I390" s="46">
        <v>45138</v>
      </c>
      <c r="J390" s="46">
        <v>45142</v>
      </c>
      <c r="K390">
        <v>885550</v>
      </c>
      <c r="L390" s="6" t="s">
        <v>8856</v>
      </c>
      <c r="M390" s="6" t="s">
        <v>8857</v>
      </c>
      <c r="N390" s="6" t="s">
        <v>5332</v>
      </c>
      <c r="O390" s="6" t="s">
        <v>4585</v>
      </c>
    </row>
    <row r="391" spans="1:15" x14ac:dyDescent="0.25">
      <c r="A391" s="6" t="s">
        <v>617</v>
      </c>
      <c r="B391" s="6" t="s">
        <v>4451</v>
      </c>
      <c r="C391" s="6" t="s">
        <v>4421</v>
      </c>
      <c r="D391" s="6" t="s">
        <v>8858</v>
      </c>
      <c r="E391" s="6" t="s">
        <v>90</v>
      </c>
      <c r="F391" s="6" t="s">
        <v>8859</v>
      </c>
      <c r="G391" s="6" t="s">
        <v>8860</v>
      </c>
      <c r="H391" s="6" t="s">
        <v>7377</v>
      </c>
      <c r="I391" s="46">
        <v>45146</v>
      </c>
      <c r="J391" s="46">
        <v>45152</v>
      </c>
      <c r="K391">
        <v>16058</v>
      </c>
      <c r="L391" s="6" t="s">
        <v>8861</v>
      </c>
      <c r="M391" s="6" t="s">
        <v>8862</v>
      </c>
      <c r="N391" s="6" t="s">
        <v>4724</v>
      </c>
      <c r="O391" s="6" t="s">
        <v>4585</v>
      </c>
    </row>
    <row r="392" spans="1:15" x14ac:dyDescent="0.25">
      <c r="A392" s="6" t="s">
        <v>3462</v>
      </c>
      <c r="B392" s="6" t="s">
        <v>4434</v>
      </c>
      <c r="C392" s="6" t="s">
        <v>4423</v>
      </c>
      <c r="D392" s="6" t="s">
        <v>8863</v>
      </c>
      <c r="E392" s="6" t="s">
        <v>8864</v>
      </c>
      <c r="F392" s="6" t="s">
        <v>8865</v>
      </c>
      <c r="G392" s="6" t="s">
        <v>8866</v>
      </c>
      <c r="H392" s="6" t="s">
        <v>2021</v>
      </c>
      <c r="I392" s="46">
        <v>45131</v>
      </c>
      <c r="J392" s="46">
        <v>45135</v>
      </c>
      <c r="K392">
        <v>1299939</v>
      </c>
      <c r="L392" s="6" t="s">
        <v>8867</v>
      </c>
      <c r="M392" s="6" t="s">
        <v>8868</v>
      </c>
      <c r="N392" s="6" t="s">
        <v>5767</v>
      </c>
      <c r="O392" s="6" t="s">
        <v>4585</v>
      </c>
    </row>
    <row r="393" spans="1:15" x14ac:dyDescent="0.25">
      <c r="A393" s="6" t="s">
        <v>619</v>
      </c>
      <c r="B393" s="6" t="s">
        <v>4479</v>
      </c>
      <c r="C393" s="6" t="s">
        <v>4425</v>
      </c>
      <c r="D393" s="6" t="s">
        <v>8869</v>
      </c>
      <c r="E393" s="6" t="s">
        <v>90</v>
      </c>
      <c r="F393" s="6" t="s">
        <v>7203</v>
      </c>
      <c r="G393" s="6" t="s">
        <v>8870</v>
      </c>
      <c r="H393" s="6" t="s">
        <v>7205</v>
      </c>
      <c r="I393" s="46">
        <v>45146</v>
      </c>
      <c r="J393" s="46">
        <v>45152</v>
      </c>
      <c r="K393">
        <v>1173382</v>
      </c>
      <c r="L393" s="6" t="s">
        <v>8871</v>
      </c>
      <c r="M393" s="6" t="s">
        <v>8872</v>
      </c>
      <c r="N393" s="6" t="s">
        <v>5768</v>
      </c>
      <c r="O393" s="6" t="s">
        <v>4586</v>
      </c>
    </row>
    <row r="394" spans="1:15" x14ac:dyDescent="0.25">
      <c r="A394" s="6" t="s">
        <v>621</v>
      </c>
      <c r="B394" s="6" t="s">
        <v>4478</v>
      </c>
      <c r="C394" s="6" t="s">
        <v>4437</v>
      </c>
      <c r="D394" s="6" t="s">
        <v>8873</v>
      </c>
      <c r="E394" s="6" t="s">
        <v>7318</v>
      </c>
      <c r="F394" s="6" t="s">
        <v>7284</v>
      </c>
      <c r="G394" s="6" t="s">
        <v>8874</v>
      </c>
      <c r="H394" s="6" t="s">
        <v>7124</v>
      </c>
      <c r="I394" s="46">
        <v>45120</v>
      </c>
      <c r="J394" s="46"/>
      <c r="K394">
        <v>23217</v>
      </c>
      <c r="L394" s="6" t="s">
        <v>8875</v>
      </c>
      <c r="M394" s="6" t="s">
        <v>8876</v>
      </c>
      <c r="N394" s="6" t="s">
        <v>4718</v>
      </c>
      <c r="O394" s="6" t="s">
        <v>4586</v>
      </c>
    </row>
    <row r="395" spans="1:15" x14ac:dyDescent="0.25">
      <c r="A395" s="6" t="s">
        <v>623</v>
      </c>
      <c r="B395" s="6" t="s">
        <v>4433</v>
      </c>
      <c r="C395" s="6" t="s">
        <v>4418</v>
      </c>
      <c r="D395" s="6" t="s">
        <v>8877</v>
      </c>
      <c r="E395" s="6" t="s">
        <v>90</v>
      </c>
      <c r="F395" s="6" t="s">
        <v>7245</v>
      </c>
      <c r="G395" s="6" t="s">
        <v>8878</v>
      </c>
      <c r="H395" s="6" t="s">
        <v>7365</v>
      </c>
      <c r="I395" s="46">
        <v>45147</v>
      </c>
      <c r="J395" s="46">
        <v>45152</v>
      </c>
      <c r="K395">
        <v>721371</v>
      </c>
      <c r="L395" s="6" t="s">
        <v>8879</v>
      </c>
      <c r="M395" s="6" t="s">
        <v>8880</v>
      </c>
      <c r="N395" s="6" t="s">
        <v>4995</v>
      </c>
      <c r="O395" s="6" t="s">
        <v>4586</v>
      </c>
    </row>
    <row r="396" spans="1:15" x14ac:dyDescent="0.25">
      <c r="A396" s="6" t="s">
        <v>3463</v>
      </c>
      <c r="B396" s="6" t="s">
        <v>4434</v>
      </c>
      <c r="C396" s="6" t="s">
        <v>4423</v>
      </c>
      <c r="D396" s="6" t="s">
        <v>8881</v>
      </c>
      <c r="E396" s="6" t="s">
        <v>90</v>
      </c>
      <c r="F396" s="6" t="s">
        <v>8882</v>
      </c>
      <c r="G396" s="6" t="s">
        <v>8883</v>
      </c>
      <c r="H396" s="6" t="s">
        <v>90</v>
      </c>
      <c r="I396" s="46"/>
      <c r="J396" s="46"/>
      <c r="K396">
        <v>1535628</v>
      </c>
      <c r="L396" s="6" t="s">
        <v>90</v>
      </c>
      <c r="M396" s="6" t="s">
        <v>8884</v>
      </c>
      <c r="N396" s="6" t="s">
        <v>5769</v>
      </c>
      <c r="O396" s="6" t="s">
        <v>4585</v>
      </c>
    </row>
    <row r="397" spans="1:15" x14ac:dyDescent="0.25">
      <c r="A397" s="6" t="s">
        <v>3464</v>
      </c>
      <c r="B397" s="6" t="s">
        <v>4495</v>
      </c>
      <c r="C397" s="6" t="s">
        <v>4421</v>
      </c>
      <c r="D397" s="6" t="s">
        <v>8885</v>
      </c>
      <c r="E397" s="6" t="s">
        <v>8886</v>
      </c>
      <c r="F397" s="6" t="s">
        <v>7450</v>
      </c>
      <c r="G397" s="6" t="s">
        <v>8887</v>
      </c>
      <c r="H397" s="6" t="s">
        <v>90</v>
      </c>
      <c r="I397" s="46"/>
      <c r="J397" s="46"/>
      <c r="L397" s="6" t="s">
        <v>90</v>
      </c>
      <c r="M397" s="6" t="s">
        <v>90</v>
      </c>
      <c r="N397" s="6" t="s">
        <v>5770</v>
      </c>
      <c r="O397" s="6" t="s">
        <v>4585</v>
      </c>
    </row>
    <row r="398" spans="1:15" x14ac:dyDescent="0.25">
      <c r="A398" s="6" t="s">
        <v>3466</v>
      </c>
      <c r="B398" s="6" t="s">
        <v>4456</v>
      </c>
      <c r="C398" s="6" t="s">
        <v>4437</v>
      </c>
      <c r="D398" s="6" t="s">
        <v>8888</v>
      </c>
      <c r="E398" s="6" t="s">
        <v>8889</v>
      </c>
      <c r="F398" s="6" t="s">
        <v>8890</v>
      </c>
      <c r="G398" s="6" t="s">
        <v>8891</v>
      </c>
      <c r="H398" s="6" t="s">
        <v>2021</v>
      </c>
      <c r="I398" s="46">
        <v>45124</v>
      </c>
      <c r="J398" s="46">
        <v>45128</v>
      </c>
      <c r="K398">
        <v>16160</v>
      </c>
      <c r="L398" s="6" t="s">
        <v>8892</v>
      </c>
      <c r="M398" s="6" t="s">
        <v>8893</v>
      </c>
      <c r="N398" s="6" t="s">
        <v>4707</v>
      </c>
      <c r="O398" s="6" t="s">
        <v>4586</v>
      </c>
    </row>
    <row r="399" spans="1:15" x14ac:dyDescent="0.25">
      <c r="A399" s="6" t="s">
        <v>625</v>
      </c>
      <c r="B399" s="6" t="s">
        <v>4460</v>
      </c>
      <c r="C399" s="6" t="s">
        <v>4421</v>
      </c>
      <c r="D399" s="6" t="s">
        <v>8894</v>
      </c>
      <c r="E399" s="6" t="s">
        <v>90</v>
      </c>
      <c r="F399" s="6" t="s">
        <v>7262</v>
      </c>
      <c r="G399" s="6" t="s">
        <v>8397</v>
      </c>
      <c r="H399" s="6" t="s">
        <v>7069</v>
      </c>
      <c r="I399" s="46">
        <v>45131</v>
      </c>
      <c r="J399" s="46">
        <v>45135</v>
      </c>
      <c r="K399">
        <v>1406666</v>
      </c>
      <c r="L399" s="6" t="s">
        <v>8895</v>
      </c>
      <c r="M399" s="6" t="s">
        <v>8896</v>
      </c>
      <c r="N399" s="6" t="s">
        <v>5396</v>
      </c>
      <c r="O399" s="6" t="s">
        <v>4585</v>
      </c>
    </row>
    <row r="400" spans="1:15" x14ac:dyDescent="0.25">
      <c r="A400" s="6" t="s">
        <v>627</v>
      </c>
      <c r="B400" s="6" t="s">
        <v>4465</v>
      </c>
      <c r="C400" s="6" t="s">
        <v>4425</v>
      </c>
      <c r="D400" s="6" t="s">
        <v>8897</v>
      </c>
      <c r="E400" s="6" t="s">
        <v>90</v>
      </c>
      <c r="F400" s="6" t="s">
        <v>8898</v>
      </c>
      <c r="G400" s="6" t="s">
        <v>8899</v>
      </c>
      <c r="H400" s="6" t="s">
        <v>7296</v>
      </c>
      <c r="I400" s="46">
        <v>45138</v>
      </c>
      <c r="J400" s="46">
        <v>45142</v>
      </c>
      <c r="K400">
        <v>723612</v>
      </c>
      <c r="L400" s="6" t="s">
        <v>8900</v>
      </c>
      <c r="M400" s="6" t="s">
        <v>8901</v>
      </c>
      <c r="N400" s="6" t="s">
        <v>4900</v>
      </c>
      <c r="O400" s="6" t="s">
        <v>4585</v>
      </c>
    </row>
    <row r="401" spans="1:15" x14ac:dyDescent="0.25">
      <c r="A401" s="6" t="s">
        <v>3467</v>
      </c>
      <c r="B401" s="6" t="s">
        <v>4472</v>
      </c>
      <c r="C401" s="6" t="s">
        <v>130</v>
      </c>
      <c r="D401" s="6" t="s">
        <v>8902</v>
      </c>
      <c r="E401" s="6" t="s">
        <v>8903</v>
      </c>
      <c r="F401" s="6" t="s">
        <v>8904</v>
      </c>
      <c r="G401" s="6" t="s">
        <v>90</v>
      </c>
      <c r="H401" s="6" t="s">
        <v>90</v>
      </c>
      <c r="I401" s="46"/>
      <c r="J401" s="46"/>
      <c r="L401" s="6" t="s">
        <v>90</v>
      </c>
      <c r="M401" s="6" t="s">
        <v>90</v>
      </c>
      <c r="N401" s="6" t="s">
        <v>5771</v>
      </c>
      <c r="O401" s="6" t="s">
        <v>4585</v>
      </c>
    </row>
    <row r="402" spans="1:15" x14ac:dyDescent="0.25">
      <c r="A402" s="6" t="s">
        <v>3469</v>
      </c>
      <c r="B402" s="6" t="s">
        <v>4438</v>
      </c>
      <c r="C402" s="6" t="s">
        <v>4428</v>
      </c>
      <c r="D402" s="6" t="s">
        <v>8905</v>
      </c>
      <c r="E402" s="6" t="s">
        <v>8014</v>
      </c>
      <c r="F402" s="6" t="s">
        <v>7147</v>
      </c>
      <c r="G402" s="6" t="s">
        <v>8906</v>
      </c>
      <c r="H402" s="6" t="s">
        <v>1891</v>
      </c>
      <c r="I402" s="46">
        <v>45145</v>
      </c>
      <c r="J402" s="46">
        <v>45149</v>
      </c>
      <c r="K402">
        <v>1494259</v>
      </c>
      <c r="L402" s="6" t="s">
        <v>8907</v>
      </c>
      <c r="M402" s="6" t="s">
        <v>8908</v>
      </c>
      <c r="N402" s="6" t="s">
        <v>5397</v>
      </c>
      <c r="O402" s="6" t="s">
        <v>4585</v>
      </c>
    </row>
    <row r="403" spans="1:15" x14ac:dyDescent="0.25">
      <c r="A403" s="6" t="s">
        <v>629</v>
      </c>
      <c r="B403" s="6" t="s">
        <v>4426</v>
      </c>
      <c r="C403" s="6" t="s">
        <v>4425</v>
      </c>
      <c r="D403" s="6" t="s">
        <v>8909</v>
      </c>
      <c r="E403" s="6" t="s">
        <v>90</v>
      </c>
      <c r="F403" s="6" t="s">
        <v>8910</v>
      </c>
      <c r="G403" s="6" t="s">
        <v>8911</v>
      </c>
      <c r="H403" s="6" t="s">
        <v>3671</v>
      </c>
      <c r="I403" s="46">
        <v>45133</v>
      </c>
      <c r="J403" s="46">
        <v>45138</v>
      </c>
      <c r="K403">
        <v>1783180</v>
      </c>
      <c r="L403" s="6" t="s">
        <v>8912</v>
      </c>
      <c r="M403" s="6" t="s">
        <v>8913</v>
      </c>
      <c r="N403" s="6" t="s">
        <v>4878</v>
      </c>
      <c r="O403" s="6" t="s">
        <v>4585</v>
      </c>
    </row>
    <row r="404" spans="1:15" x14ac:dyDescent="0.25">
      <c r="A404" s="6" t="s">
        <v>632</v>
      </c>
      <c r="B404" s="6" t="s">
        <v>4427</v>
      </c>
      <c r="C404" s="6" t="s">
        <v>4428</v>
      </c>
      <c r="D404" s="6" t="s">
        <v>8914</v>
      </c>
      <c r="E404" s="6" t="s">
        <v>90</v>
      </c>
      <c r="F404" s="6" t="s">
        <v>8915</v>
      </c>
      <c r="G404" s="6" t="s">
        <v>8916</v>
      </c>
      <c r="H404" s="6" t="s">
        <v>7350</v>
      </c>
      <c r="I404" s="46">
        <v>45174</v>
      </c>
      <c r="J404" s="46">
        <v>45180</v>
      </c>
      <c r="K404">
        <v>726958</v>
      </c>
      <c r="L404" s="6" t="s">
        <v>8917</v>
      </c>
      <c r="M404" s="6" t="s">
        <v>8918</v>
      </c>
      <c r="N404" s="6" t="s">
        <v>5195</v>
      </c>
      <c r="O404" s="6" t="s">
        <v>4585</v>
      </c>
    </row>
    <row r="405" spans="1:15" x14ac:dyDescent="0.25">
      <c r="A405" s="6" t="s">
        <v>635</v>
      </c>
      <c r="B405" s="6" t="s">
        <v>90</v>
      </c>
      <c r="C405" s="6" t="s">
        <v>90</v>
      </c>
      <c r="D405" s="6" t="s">
        <v>90</v>
      </c>
      <c r="E405" s="6" t="s">
        <v>90</v>
      </c>
      <c r="F405" s="6" t="s">
        <v>90</v>
      </c>
      <c r="G405" s="6" t="s">
        <v>90</v>
      </c>
      <c r="H405" s="6" t="s">
        <v>90</v>
      </c>
      <c r="I405" s="46">
        <v>45138</v>
      </c>
      <c r="J405" s="46">
        <v>45142</v>
      </c>
      <c r="K405">
        <v>18230</v>
      </c>
      <c r="L405" s="6" t="s">
        <v>8919</v>
      </c>
      <c r="M405" s="6" t="s">
        <v>8920</v>
      </c>
      <c r="N405" s="6" t="s">
        <v>90</v>
      </c>
      <c r="O405" s="6" t="s">
        <v>90</v>
      </c>
    </row>
    <row r="406" spans="1:15" x14ac:dyDescent="0.25">
      <c r="A406" s="6" t="s">
        <v>3471</v>
      </c>
      <c r="B406" s="6" t="s">
        <v>4434</v>
      </c>
      <c r="C406" s="6" t="s">
        <v>4423</v>
      </c>
      <c r="D406" s="6" t="s">
        <v>8921</v>
      </c>
      <c r="E406" s="6" t="s">
        <v>90</v>
      </c>
      <c r="F406" s="6" t="s">
        <v>7524</v>
      </c>
      <c r="G406" s="6" t="s">
        <v>8922</v>
      </c>
      <c r="H406" s="6" t="s">
        <v>7069</v>
      </c>
      <c r="I406" s="46">
        <v>45131</v>
      </c>
      <c r="J406" s="46">
        <v>45135</v>
      </c>
      <c r="K406">
        <v>861842</v>
      </c>
      <c r="L406" s="6" t="s">
        <v>8923</v>
      </c>
      <c r="M406" s="6" t="s">
        <v>8924</v>
      </c>
      <c r="N406" s="6" t="s">
        <v>5772</v>
      </c>
      <c r="O406" s="6" t="s">
        <v>4585</v>
      </c>
    </row>
    <row r="407" spans="1:15" x14ac:dyDescent="0.25">
      <c r="A407" s="6" t="s">
        <v>638</v>
      </c>
      <c r="B407" s="6" t="s">
        <v>4469</v>
      </c>
      <c r="C407" s="6" t="s">
        <v>4423</v>
      </c>
      <c r="D407" s="6" t="s">
        <v>8925</v>
      </c>
      <c r="E407" s="6" t="s">
        <v>90</v>
      </c>
      <c r="F407" s="6" t="s">
        <v>7119</v>
      </c>
      <c r="G407" s="6" t="s">
        <v>8926</v>
      </c>
      <c r="H407" s="6" t="s">
        <v>90</v>
      </c>
      <c r="I407" s="46">
        <v>45131</v>
      </c>
      <c r="J407" s="46">
        <v>45135</v>
      </c>
      <c r="K407">
        <v>896159</v>
      </c>
      <c r="L407" s="6" t="s">
        <v>8927</v>
      </c>
      <c r="M407" s="6" t="s">
        <v>8928</v>
      </c>
      <c r="N407" s="6" t="s">
        <v>5139</v>
      </c>
      <c r="O407" s="6" t="s">
        <v>4585</v>
      </c>
    </row>
    <row r="408" spans="1:15" x14ac:dyDescent="0.25">
      <c r="A408" s="6" t="s">
        <v>640</v>
      </c>
      <c r="B408" s="6" t="s">
        <v>4530</v>
      </c>
      <c r="C408" s="6" t="s">
        <v>4423</v>
      </c>
      <c r="D408" s="6" t="s">
        <v>8929</v>
      </c>
      <c r="E408" s="6" t="s">
        <v>90</v>
      </c>
      <c r="F408" s="6" t="s">
        <v>7284</v>
      </c>
      <c r="G408" s="6" t="s">
        <v>8213</v>
      </c>
      <c r="H408" s="6" t="s">
        <v>7124</v>
      </c>
      <c r="I408" s="46">
        <v>45142</v>
      </c>
      <c r="J408" s="46"/>
      <c r="K408">
        <v>1374310</v>
      </c>
      <c r="L408" s="6" t="s">
        <v>8930</v>
      </c>
      <c r="M408" s="6" t="s">
        <v>8931</v>
      </c>
      <c r="N408" s="6" t="s">
        <v>5090</v>
      </c>
      <c r="O408" s="6" t="s">
        <v>4585</v>
      </c>
    </row>
    <row r="409" spans="1:15" x14ac:dyDescent="0.25">
      <c r="A409" s="6" t="s">
        <v>643</v>
      </c>
      <c r="B409" s="6" t="s">
        <v>4514</v>
      </c>
      <c r="C409" s="6" t="s">
        <v>4442</v>
      </c>
      <c r="D409" s="6" t="s">
        <v>8932</v>
      </c>
      <c r="E409" s="6" t="s">
        <v>8933</v>
      </c>
      <c r="F409" s="6" t="s">
        <v>7188</v>
      </c>
      <c r="G409" s="6" t="s">
        <v>7189</v>
      </c>
      <c r="H409" s="6" t="s">
        <v>7092</v>
      </c>
      <c r="I409" s="46">
        <v>45140</v>
      </c>
      <c r="J409" s="46">
        <v>45145</v>
      </c>
      <c r="K409">
        <v>1138118</v>
      </c>
      <c r="L409" s="6" t="s">
        <v>8934</v>
      </c>
      <c r="M409" s="6" t="s">
        <v>8935</v>
      </c>
      <c r="N409" s="6" t="s">
        <v>5048</v>
      </c>
      <c r="O409" s="6" t="s">
        <v>4585</v>
      </c>
    </row>
    <row r="410" spans="1:15" x14ac:dyDescent="0.25">
      <c r="A410" s="6" t="s">
        <v>3473</v>
      </c>
      <c r="B410" s="6" t="s">
        <v>4517</v>
      </c>
      <c r="C410" s="6" t="s">
        <v>4428</v>
      </c>
      <c r="D410" s="6" t="s">
        <v>8936</v>
      </c>
      <c r="E410" s="6" t="s">
        <v>90</v>
      </c>
      <c r="F410" s="6" t="s">
        <v>8937</v>
      </c>
      <c r="G410" s="6" t="s">
        <v>8938</v>
      </c>
      <c r="H410" s="6" t="s">
        <v>7115</v>
      </c>
      <c r="I410" s="46">
        <v>45194</v>
      </c>
      <c r="J410" s="46">
        <v>45198</v>
      </c>
      <c r="K410">
        <v>1067294</v>
      </c>
      <c r="L410" s="6" t="s">
        <v>8939</v>
      </c>
      <c r="M410" s="6" t="s">
        <v>8940</v>
      </c>
      <c r="N410" s="6" t="s">
        <v>5305</v>
      </c>
      <c r="O410" s="6" t="s">
        <v>4585</v>
      </c>
    </row>
    <row r="411" spans="1:15" x14ac:dyDescent="0.25">
      <c r="A411" s="6" t="s">
        <v>645</v>
      </c>
      <c r="B411" s="6" t="s">
        <v>4434</v>
      </c>
      <c r="C411" s="6" t="s">
        <v>4423</v>
      </c>
      <c r="D411" s="6" t="s">
        <v>8941</v>
      </c>
      <c r="E411" s="6" t="s">
        <v>90</v>
      </c>
      <c r="F411" s="6" t="s">
        <v>8942</v>
      </c>
      <c r="G411" s="6" t="s">
        <v>8943</v>
      </c>
      <c r="H411" s="6" t="s">
        <v>1988</v>
      </c>
      <c r="I411" s="46">
        <v>45126</v>
      </c>
      <c r="J411" s="46"/>
      <c r="K411">
        <v>22356</v>
      </c>
      <c r="L411" s="6" t="s">
        <v>8944</v>
      </c>
      <c r="M411" s="6" t="s">
        <v>8945</v>
      </c>
      <c r="N411" s="6" t="s">
        <v>5773</v>
      </c>
      <c r="O411" s="6" t="s">
        <v>4585</v>
      </c>
    </row>
    <row r="412" spans="1:15" x14ac:dyDescent="0.25">
      <c r="A412" s="6" t="s">
        <v>648</v>
      </c>
      <c r="B412" s="6" t="s">
        <v>4475</v>
      </c>
      <c r="C412" s="6" t="s">
        <v>130</v>
      </c>
      <c r="D412" s="6" t="s">
        <v>8946</v>
      </c>
      <c r="E412" s="6" t="s">
        <v>8947</v>
      </c>
      <c r="F412" s="6" t="s">
        <v>7745</v>
      </c>
      <c r="G412" s="6" t="s">
        <v>8948</v>
      </c>
      <c r="H412" s="6" t="s">
        <v>1891</v>
      </c>
      <c r="I412" s="46">
        <v>45145</v>
      </c>
      <c r="J412" s="46">
        <v>45149</v>
      </c>
      <c r="K412">
        <v>16040</v>
      </c>
      <c r="L412" s="6" t="s">
        <v>8949</v>
      </c>
      <c r="M412" s="6" t="s">
        <v>8950</v>
      </c>
      <c r="N412" s="6" t="s">
        <v>5059</v>
      </c>
      <c r="O412" s="6" t="s">
        <v>4585</v>
      </c>
    </row>
    <row r="413" spans="1:15" x14ac:dyDescent="0.25">
      <c r="A413" s="6" t="s">
        <v>3475</v>
      </c>
      <c r="B413" s="6" t="s">
        <v>4434</v>
      </c>
      <c r="C413" s="6" t="s">
        <v>4423</v>
      </c>
      <c r="D413" s="6" t="s">
        <v>8951</v>
      </c>
      <c r="E413" s="6" t="s">
        <v>90</v>
      </c>
      <c r="F413" s="6" t="s">
        <v>8952</v>
      </c>
      <c r="G413" s="6" t="s">
        <v>8953</v>
      </c>
      <c r="H413" s="6" t="s">
        <v>7168</v>
      </c>
      <c r="I413" s="46">
        <v>45138</v>
      </c>
      <c r="J413" s="46"/>
      <c r="K413">
        <v>723188</v>
      </c>
      <c r="L413" s="6" t="s">
        <v>8954</v>
      </c>
      <c r="M413" s="6" t="s">
        <v>8955</v>
      </c>
      <c r="N413" s="6" t="s">
        <v>5774</v>
      </c>
      <c r="O413" s="6" t="s">
        <v>4585</v>
      </c>
    </row>
    <row r="414" spans="1:15" x14ac:dyDescent="0.25">
      <c r="A414" s="6" t="s">
        <v>3477</v>
      </c>
      <c r="B414" s="6" t="s">
        <v>4439</v>
      </c>
      <c r="C414" s="6" t="s">
        <v>4425</v>
      </c>
      <c r="D414" s="6" t="s">
        <v>8956</v>
      </c>
      <c r="E414" s="6" t="s">
        <v>8957</v>
      </c>
      <c r="F414" s="6" t="s">
        <v>7482</v>
      </c>
      <c r="G414" s="6" t="s">
        <v>8958</v>
      </c>
      <c r="H414" s="6" t="s">
        <v>7365</v>
      </c>
      <c r="I414" s="46">
        <v>45133</v>
      </c>
      <c r="J414" s="46">
        <v>45138</v>
      </c>
      <c r="K414">
        <v>944148</v>
      </c>
      <c r="L414" s="6" t="s">
        <v>8959</v>
      </c>
      <c r="M414" s="6" t="s">
        <v>8960</v>
      </c>
      <c r="N414" s="6" t="s">
        <v>5775</v>
      </c>
      <c r="O414" s="6" t="s">
        <v>4585</v>
      </c>
    </row>
    <row r="415" spans="1:15" x14ac:dyDescent="0.25">
      <c r="A415" s="6" t="s">
        <v>650</v>
      </c>
      <c r="B415" s="6" t="s">
        <v>4475</v>
      </c>
      <c r="C415" s="6" t="s">
        <v>130</v>
      </c>
      <c r="D415" s="6" t="s">
        <v>8961</v>
      </c>
      <c r="E415" s="6" t="s">
        <v>90</v>
      </c>
      <c r="F415" s="6" t="s">
        <v>7278</v>
      </c>
      <c r="G415" s="6" t="s">
        <v>8962</v>
      </c>
      <c r="H415" s="6" t="s">
        <v>941</v>
      </c>
      <c r="I415" s="46">
        <v>45133</v>
      </c>
      <c r="J415" s="46">
        <v>45138</v>
      </c>
      <c r="K415">
        <v>1627223</v>
      </c>
      <c r="L415" s="6" t="s">
        <v>8963</v>
      </c>
      <c r="M415" s="6" t="s">
        <v>8964</v>
      </c>
      <c r="N415" s="6" t="s">
        <v>5286</v>
      </c>
      <c r="O415" s="6" t="s">
        <v>4585</v>
      </c>
    </row>
    <row r="416" spans="1:15" x14ac:dyDescent="0.25">
      <c r="A416" s="6" t="s">
        <v>652</v>
      </c>
      <c r="B416" s="6" t="s">
        <v>4449</v>
      </c>
      <c r="C416" s="6" t="s">
        <v>4421</v>
      </c>
      <c r="D416" s="6" t="s">
        <v>8965</v>
      </c>
      <c r="E416" s="6" t="s">
        <v>8401</v>
      </c>
      <c r="F416" s="6" t="s">
        <v>7284</v>
      </c>
      <c r="G416" s="6" t="s">
        <v>8213</v>
      </c>
      <c r="H416" s="6" t="s">
        <v>7124</v>
      </c>
      <c r="I416" s="46"/>
      <c r="J416" s="46"/>
      <c r="K416">
        <v>1818201</v>
      </c>
      <c r="L416" s="6" t="s">
        <v>8966</v>
      </c>
      <c r="M416" s="6" t="s">
        <v>8967</v>
      </c>
      <c r="N416" s="6" t="s">
        <v>5776</v>
      </c>
      <c r="O416" s="6" t="s">
        <v>4585</v>
      </c>
    </row>
    <row r="417" spans="1:15" x14ac:dyDescent="0.25">
      <c r="A417" s="6" t="s">
        <v>654</v>
      </c>
      <c r="B417" s="6" t="s">
        <v>4480</v>
      </c>
      <c r="C417" s="6" t="s">
        <v>4437</v>
      </c>
      <c r="D417" s="6" t="s">
        <v>8968</v>
      </c>
      <c r="E417" s="6" t="s">
        <v>8969</v>
      </c>
      <c r="F417" s="6" t="s">
        <v>8970</v>
      </c>
      <c r="G417" s="6" t="s">
        <v>8971</v>
      </c>
      <c r="H417" s="6" t="s">
        <v>90</v>
      </c>
      <c r="I417" s="46">
        <v>45141</v>
      </c>
      <c r="J417" s="46"/>
      <c r="K417">
        <v>1650107</v>
      </c>
      <c r="L417" s="6" t="s">
        <v>8972</v>
      </c>
      <c r="M417" s="6" t="s">
        <v>8973</v>
      </c>
      <c r="N417" s="6" t="s">
        <v>5777</v>
      </c>
      <c r="O417" s="6" t="s">
        <v>4586</v>
      </c>
    </row>
    <row r="418" spans="1:15" x14ac:dyDescent="0.25">
      <c r="A418" s="6" t="s">
        <v>3478</v>
      </c>
      <c r="B418" s="6" t="s">
        <v>4480</v>
      </c>
      <c r="C418" s="6" t="s">
        <v>4437</v>
      </c>
      <c r="D418" s="6" t="s">
        <v>8974</v>
      </c>
      <c r="E418" s="6" t="s">
        <v>90</v>
      </c>
      <c r="F418" s="6" t="s">
        <v>8975</v>
      </c>
      <c r="G418" s="6" t="s">
        <v>8976</v>
      </c>
      <c r="H418" s="6" t="s">
        <v>90</v>
      </c>
      <c r="I418" s="46"/>
      <c r="J418" s="46"/>
      <c r="K418">
        <v>1558633</v>
      </c>
      <c r="L418" s="6" t="s">
        <v>8977</v>
      </c>
      <c r="M418" s="6" t="s">
        <v>90</v>
      </c>
      <c r="N418" s="6" t="s">
        <v>5778</v>
      </c>
      <c r="O418" s="6" t="s">
        <v>4586</v>
      </c>
    </row>
    <row r="419" spans="1:15" x14ac:dyDescent="0.25">
      <c r="A419" s="6" t="s">
        <v>657</v>
      </c>
      <c r="B419" s="6" t="s">
        <v>4492</v>
      </c>
      <c r="C419" s="6" t="s">
        <v>4442</v>
      </c>
      <c r="D419" s="6" t="s">
        <v>8978</v>
      </c>
      <c r="E419" s="6" t="s">
        <v>90</v>
      </c>
      <c r="F419" s="6" t="s">
        <v>7797</v>
      </c>
      <c r="G419" s="6" t="s">
        <v>8979</v>
      </c>
      <c r="H419" s="6" t="s">
        <v>7092</v>
      </c>
      <c r="I419" s="46">
        <v>45125</v>
      </c>
      <c r="J419" s="46">
        <v>45131</v>
      </c>
      <c r="K419">
        <v>1051470</v>
      </c>
      <c r="L419" s="6" t="s">
        <v>8980</v>
      </c>
      <c r="M419" s="6" t="s">
        <v>8981</v>
      </c>
      <c r="N419" s="6" t="s">
        <v>5779</v>
      </c>
      <c r="O419" s="6" t="s">
        <v>4585</v>
      </c>
    </row>
    <row r="420" spans="1:15" x14ac:dyDescent="0.25">
      <c r="A420" s="6" t="s">
        <v>659</v>
      </c>
      <c r="B420" s="6" t="s">
        <v>4531</v>
      </c>
      <c r="C420" s="6" t="s">
        <v>4468</v>
      </c>
      <c r="D420" s="6" t="s">
        <v>8982</v>
      </c>
      <c r="E420" s="6" t="s">
        <v>90</v>
      </c>
      <c r="F420" s="6" t="s">
        <v>8983</v>
      </c>
      <c r="G420" s="6" t="s">
        <v>8984</v>
      </c>
      <c r="H420" s="6" t="s">
        <v>8985</v>
      </c>
      <c r="I420" s="46">
        <v>45132</v>
      </c>
      <c r="J420" s="46">
        <v>45138</v>
      </c>
      <c r="K420">
        <v>1009001</v>
      </c>
      <c r="L420" s="6" t="s">
        <v>8986</v>
      </c>
      <c r="M420" s="6" t="s">
        <v>8987</v>
      </c>
      <c r="N420" s="6" t="s">
        <v>5780</v>
      </c>
      <c r="O420" s="6" t="s">
        <v>4585</v>
      </c>
    </row>
    <row r="421" spans="1:15" x14ac:dyDescent="0.25">
      <c r="A421" s="6" t="s">
        <v>661</v>
      </c>
      <c r="B421" s="6" t="s">
        <v>4487</v>
      </c>
      <c r="C421" s="6" t="s">
        <v>4428</v>
      </c>
      <c r="D421" s="6" t="s">
        <v>8988</v>
      </c>
      <c r="E421" s="6" t="s">
        <v>7159</v>
      </c>
      <c r="F421" s="6" t="s">
        <v>8989</v>
      </c>
      <c r="G421" s="6" t="s">
        <v>8990</v>
      </c>
      <c r="H421" s="6" t="s">
        <v>7076</v>
      </c>
      <c r="I421" s="46">
        <v>45131</v>
      </c>
      <c r="J421" s="46"/>
      <c r="K421">
        <v>1219601</v>
      </c>
      <c r="L421" s="6" t="s">
        <v>8991</v>
      </c>
      <c r="M421" s="6" t="s">
        <v>8992</v>
      </c>
      <c r="N421" s="6" t="s">
        <v>5004</v>
      </c>
      <c r="O421" s="6" t="s">
        <v>4586</v>
      </c>
    </row>
    <row r="422" spans="1:15" x14ac:dyDescent="0.25">
      <c r="A422" s="6" t="s">
        <v>663</v>
      </c>
      <c r="B422" s="6" t="s">
        <v>4440</v>
      </c>
      <c r="C422" s="6" t="s">
        <v>4428</v>
      </c>
      <c r="D422" s="6" t="s">
        <v>8993</v>
      </c>
      <c r="E422" s="6" t="s">
        <v>8994</v>
      </c>
      <c r="F422" s="6" t="s">
        <v>8995</v>
      </c>
      <c r="G422" s="6" t="s">
        <v>8996</v>
      </c>
      <c r="H422" s="6" t="s">
        <v>3671</v>
      </c>
      <c r="I422" s="46">
        <v>45197</v>
      </c>
      <c r="J422" s="46">
        <v>45201</v>
      </c>
      <c r="K422">
        <v>815097</v>
      </c>
      <c r="L422" s="6" t="s">
        <v>8997</v>
      </c>
      <c r="M422" s="6" t="s">
        <v>8998</v>
      </c>
      <c r="N422" s="6" t="s">
        <v>5398</v>
      </c>
      <c r="O422" s="6" t="s">
        <v>4585</v>
      </c>
    </row>
    <row r="423" spans="1:15" x14ac:dyDescent="0.25">
      <c r="A423" s="6" t="s">
        <v>666</v>
      </c>
      <c r="B423" s="6" t="s">
        <v>4493</v>
      </c>
      <c r="C423" s="6" t="s">
        <v>4489</v>
      </c>
      <c r="D423" s="6" t="s">
        <v>8999</v>
      </c>
      <c r="E423" s="6" t="s">
        <v>90</v>
      </c>
      <c r="F423" s="6" t="s">
        <v>9000</v>
      </c>
      <c r="G423" s="6" t="s">
        <v>9001</v>
      </c>
      <c r="H423" s="6" t="s">
        <v>9002</v>
      </c>
      <c r="I423" s="46">
        <v>45140</v>
      </c>
      <c r="J423" s="46">
        <v>45145</v>
      </c>
      <c r="K423">
        <v>1158324</v>
      </c>
      <c r="L423" s="6" t="s">
        <v>9003</v>
      </c>
      <c r="M423" s="6" t="s">
        <v>9004</v>
      </c>
      <c r="N423" s="6" t="s">
        <v>5781</v>
      </c>
      <c r="O423" s="6" t="s">
        <v>4585</v>
      </c>
    </row>
    <row r="424" spans="1:15" x14ac:dyDescent="0.25">
      <c r="A424" s="6" t="s">
        <v>3479</v>
      </c>
      <c r="B424" s="6" t="s">
        <v>4503</v>
      </c>
      <c r="C424" s="6" t="s">
        <v>4468</v>
      </c>
      <c r="D424" s="6" t="s">
        <v>9005</v>
      </c>
      <c r="E424" s="6" t="s">
        <v>9006</v>
      </c>
      <c r="F424" s="6" t="s">
        <v>7208</v>
      </c>
      <c r="G424" s="6" t="s">
        <v>9007</v>
      </c>
      <c r="H424" s="6" t="s">
        <v>90</v>
      </c>
      <c r="I424" s="46"/>
      <c r="J424" s="46"/>
      <c r="L424" s="6" t="s">
        <v>90</v>
      </c>
      <c r="M424" s="6" t="s">
        <v>90</v>
      </c>
      <c r="N424" s="6" t="s">
        <v>5782</v>
      </c>
      <c r="O424" s="6" t="s">
        <v>4585</v>
      </c>
    </row>
    <row r="425" spans="1:15" x14ac:dyDescent="0.25">
      <c r="A425" s="6" t="s">
        <v>3481</v>
      </c>
      <c r="B425" s="6" t="s">
        <v>4520</v>
      </c>
      <c r="C425" s="6" t="s">
        <v>4428</v>
      </c>
      <c r="D425" s="6" t="s">
        <v>9008</v>
      </c>
      <c r="E425" s="6" t="s">
        <v>9009</v>
      </c>
      <c r="F425" s="6" t="s">
        <v>9010</v>
      </c>
      <c r="G425" s="6" t="s">
        <v>9011</v>
      </c>
      <c r="H425" s="6" t="s">
        <v>7344</v>
      </c>
      <c r="I425" s="46">
        <v>45133</v>
      </c>
      <c r="J425" s="46"/>
      <c r="K425">
        <v>1576940</v>
      </c>
      <c r="L425" s="6" t="s">
        <v>9012</v>
      </c>
      <c r="M425" s="6" t="s">
        <v>9013</v>
      </c>
      <c r="N425" s="6" t="s">
        <v>5539</v>
      </c>
      <c r="O425" s="6" t="s">
        <v>4585</v>
      </c>
    </row>
    <row r="426" spans="1:15" x14ac:dyDescent="0.25">
      <c r="A426" s="6" t="s">
        <v>3483</v>
      </c>
      <c r="B426" s="6" t="s">
        <v>4436</v>
      </c>
      <c r="C426" s="6" t="s">
        <v>4437</v>
      </c>
      <c r="D426" s="6" t="s">
        <v>9014</v>
      </c>
      <c r="E426" s="6" t="s">
        <v>9015</v>
      </c>
      <c r="F426" s="6" t="s">
        <v>8362</v>
      </c>
      <c r="G426" s="6" t="s">
        <v>90</v>
      </c>
      <c r="H426" s="6" t="s">
        <v>90</v>
      </c>
      <c r="I426" s="46"/>
      <c r="J426" s="46"/>
      <c r="K426">
        <v>888746</v>
      </c>
      <c r="L426" s="6" t="s">
        <v>9016</v>
      </c>
      <c r="M426" s="6" t="s">
        <v>9017</v>
      </c>
      <c r="N426" s="6" t="s">
        <v>5783</v>
      </c>
      <c r="O426" s="6" t="s">
        <v>4587</v>
      </c>
    </row>
    <row r="427" spans="1:15" x14ac:dyDescent="0.25">
      <c r="A427" s="6" t="s">
        <v>3485</v>
      </c>
      <c r="B427" s="6" t="s">
        <v>4451</v>
      </c>
      <c r="C427" s="6" t="s">
        <v>4421</v>
      </c>
      <c r="D427" s="6" t="s">
        <v>9018</v>
      </c>
      <c r="E427" s="6" t="s">
        <v>9006</v>
      </c>
      <c r="F427" s="6" t="s">
        <v>7208</v>
      </c>
      <c r="G427" s="6" t="s">
        <v>9019</v>
      </c>
      <c r="H427" s="6" t="s">
        <v>90</v>
      </c>
      <c r="I427" s="46">
        <v>45161</v>
      </c>
      <c r="J427" s="46">
        <v>45166</v>
      </c>
      <c r="K427">
        <v>1807192</v>
      </c>
      <c r="L427" s="6" t="s">
        <v>9020</v>
      </c>
      <c r="M427" s="6" t="s">
        <v>9021</v>
      </c>
      <c r="N427" s="6" t="s">
        <v>5784</v>
      </c>
      <c r="O427" s="6" t="s">
        <v>4585</v>
      </c>
    </row>
    <row r="428" spans="1:15" x14ac:dyDescent="0.25">
      <c r="A428" s="6" t="s">
        <v>669</v>
      </c>
      <c r="B428" s="6" t="s">
        <v>4460</v>
      </c>
      <c r="C428" s="6" t="s">
        <v>4421</v>
      </c>
      <c r="D428" s="6" t="s">
        <v>9022</v>
      </c>
      <c r="E428" s="6" t="s">
        <v>90</v>
      </c>
      <c r="F428" s="6" t="s">
        <v>7724</v>
      </c>
      <c r="G428" s="6" t="s">
        <v>9023</v>
      </c>
      <c r="H428" s="6" t="s">
        <v>7437</v>
      </c>
      <c r="I428" s="46">
        <v>45139</v>
      </c>
      <c r="J428" s="46">
        <v>45145</v>
      </c>
      <c r="K428">
        <v>1725057</v>
      </c>
      <c r="L428" s="6" t="s">
        <v>9024</v>
      </c>
      <c r="M428" s="6" t="s">
        <v>9025</v>
      </c>
      <c r="N428" s="6" t="s">
        <v>5399</v>
      </c>
      <c r="O428" s="6" t="s">
        <v>4585</v>
      </c>
    </row>
    <row r="429" spans="1:15" x14ac:dyDescent="0.25">
      <c r="A429" s="6" t="s">
        <v>671</v>
      </c>
      <c r="B429" s="6" t="s">
        <v>4460</v>
      </c>
      <c r="C429" s="6" t="s">
        <v>4421</v>
      </c>
      <c r="D429" s="6" t="s">
        <v>9026</v>
      </c>
      <c r="E429" s="6" t="s">
        <v>9027</v>
      </c>
      <c r="F429" s="6" t="s">
        <v>7262</v>
      </c>
      <c r="G429" s="6" t="s">
        <v>8397</v>
      </c>
      <c r="H429" s="6" t="s">
        <v>7069</v>
      </c>
      <c r="I429" s="46">
        <v>45131</v>
      </c>
      <c r="J429" s="46">
        <v>45135</v>
      </c>
      <c r="K429">
        <v>813672</v>
      </c>
      <c r="L429" s="6" t="s">
        <v>9028</v>
      </c>
      <c r="M429" s="6" t="s">
        <v>9029</v>
      </c>
      <c r="N429" s="6" t="s">
        <v>5785</v>
      </c>
      <c r="O429" s="6" t="s">
        <v>4585</v>
      </c>
    </row>
    <row r="430" spans="1:15" x14ac:dyDescent="0.25">
      <c r="A430" s="6" t="s">
        <v>672</v>
      </c>
      <c r="B430" s="6" t="s">
        <v>4451</v>
      </c>
      <c r="C430" s="6" t="s">
        <v>4421</v>
      </c>
      <c r="D430" s="6" t="s">
        <v>9030</v>
      </c>
      <c r="E430" s="6" t="s">
        <v>90</v>
      </c>
      <c r="F430" s="6" t="s">
        <v>9031</v>
      </c>
      <c r="G430" s="6" t="s">
        <v>9032</v>
      </c>
      <c r="H430" s="6" t="s">
        <v>7124</v>
      </c>
      <c r="I430" s="46">
        <v>45139</v>
      </c>
      <c r="J430" s="46">
        <v>45145</v>
      </c>
      <c r="K430">
        <v>1402057</v>
      </c>
      <c r="L430" s="6" t="s">
        <v>9033</v>
      </c>
      <c r="M430" s="6" t="s">
        <v>9034</v>
      </c>
      <c r="N430" s="6" t="s">
        <v>4938</v>
      </c>
      <c r="O430" s="6" t="s">
        <v>4585</v>
      </c>
    </row>
    <row r="431" spans="1:15" x14ac:dyDescent="0.25">
      <c r="A431" s="6" t="s">
        <v>674</v>
      </c>
      <c r="B431" s="6" t="s">
        <v>4473</v>
      </c>
      <c r="C431" s="6" t="s">
        <v>130</v>
      </c>
      <c r="D431" s="6" t="s">
        <v>9035</v>
      </c>
      <c r="E431" s="6" t="s">
        <v>9036</v>
      </c>
      <c r="F431" s="6" t="s">
        <v>9037</v>
      </c>
      <c r="G431" s="6" t="s">
        <v>9038</v>
      </c>
      <c r="H431" s="6" t="s">
        <v>7092</v>
      </c>
      <c r="I431" s="46">
        <v>45133</v>
      </c>
      <c r="J431" s="46">
        <v>45138</v>
      </c>
      <c r="K431">
        <v>1306830</v>
      </c>
      <c r="L431" s="6" t="s">
        <v>9039</v>
      </c>
      <c r="M431" s="6" t="s">
        <v>9040</v>
      </c>
      <c r="N431" s="6" t="s">
        <v>4841</v>
      </c>
      <c r="O431" s="6" t="s">
        <v>4585</v>
      </c>
    </row>
    <row r="432" spans="1:15" x14ac:dyDescent="0.25">
      <c r="A432" s="6" t="s">
        <v>676</v>
      </c>
      <c r="B432" s="6" t="s">
        <v>4500</v>
      </c>
      <c r="C432" s="6" t="s">
        <v>118</v>
      </c>
      <c r="D432" s="6" t="s">
        <v>9041</v>
      </c>
      <c r="E432" s="6" t="s">
        <v>90</v>
      </c>
      <c r="F432" s="6" t="s">
        <v>7319</v>
      </c>
      <c r="G432" s="6" t="s">
        <v>9042</v>
      </c>
      <c r="H432" s="6" t="s">
        <v>7321</v>
      </c>
      <c r="I432" s="46">
        <v>45050</v>
      </c>
      <c r="J432" s="46"/>
      <c r="K432">
        <v>1868275</v>
      </c>
      <c r="L432" s="6" t="s">
        <v>9043</v>
      </c>
      <c r="M432" s="6" t="s">
        <v>9044</v>
      </c>
      <c r="N432" s="6" t="s">
        <v>5786</v>
      </c>
      <c r="O432" s="6" t="s">
        <v>4586</v>
      </c>
    </row>
    <row r="433" spans="1:15" x14ac:dyDescent="0.25">
      <c r="A433" s="6" t="s">
        <v>3487</v>
      </c>
      <c r="B433" s="6" t="s">
        <v>4503</v>
      </c>
      <c r="C433" s="6" t="s">
        <v>4468</v>
      </c>
      <c r="D433" s="6" t="s">
        <v>9045</v>
      </c>
      <c r="E433" s="6" t="s">
        <v>9046</v>
      </c>
      <c r="F433" s="6" t="s">
        <v>7779</v>
      </c>
      <c r="G433" s="6" t="s">
        <v>9047</v>
      </c>
      <c r="H433" s="6" t="s">
        <v>7076</v>
      </c>
      <c r="I433" s="46">
        <v>45140</v>
      </c>
      <c r="J433" s="46">
        <v>45145</v>
      </c>
      <c r="K433">
        <v>1710366</v>
      </c>
      <c r="L433" s="6" t="s">
        <v>9048</v>
      </c>
      <c r="M433" s="6" t="s">
        <v>9049</v>
      </c>
      <c r="N433" s="6" t="s">
        <v>5284</v>
      </c>
      <c r="O433" s="6" t="s">
        <v>4585</v>
      </c>
    </row>
    <row r="434" spans="1:15" x14ac:dyDescent="0.25">
      <c r="A434" s="6" t="s">
        <v>678</v>
      </c>
      <c r="B434" s="6" t="s">
        <v>4480</v>
      </c>
      <c r="C434" s="6" t="s">
        <v>4437</v>
      </c>
      <c r="D434" s="6" t="s">
        <v>9050</v>
      </c>
      <c r="E434" s="6" t="s">
        <v>9051</v>
      </c>
      <c r="F434" s="6" t="s">
        <v>7313</v>
      </c>
      <c r="G434" s="6" t="s">
        <v>7314</v>
      </c>
      <c r="H434" s="6" t="s">
        <v>3671</v>
      </c>
      <c r="I434" s="46">
        <v>45145</v>
      </c>
      <c r="J434" s="46">
        <v>45149</v>
      </c>
      <c r="K434">
        <v>1341766</v>
      </c>
      <c r="L434" s="6" t="s">
        <v>9052</v>
      </c>
      <c r="M434" s="6" t="s">
        <v>9053</v>
      </c>
      <c r="N434" s="6" t="s">
        <v>5787</v>
      </c>
      <c r="O434" s="6" t="s">
        <v>4586</v>
      </c>
    </row>
    <row r="435" spans="1:15" x14ac:dyDescent="0.25">
      <c r="A435" s="6" t="s">
        <v>3489</v>
      </c>
      <c r="B435" s="6" t="s">
        <v>4478</v>
      </c>
      <c r="C435" s="6" t="s">
        <v>4437</v>
      </c>
      <c r="D435" s="6" t="s">
        <v>9054</v>
      </c>
      <c r="E435" s="6" t="s">
        <v>9055</v>
      </c>
      <c r="F435" s="6" t="s">
        <v>9056</v>
      </c>
      <c r="G435" s="6" t="s">
        <v>9057</v>
      </c>
      <c r="H435" s="6" t="s">
        <v>7069</v>
      </c>
      <c r="I435" s="46">
        <v>45139</v>
      </c>
      <c r="J435" s="46">
        <v>45145</v>
      </c>
      <c r="K435">
        <v>887733</v>
      </c>
      <c r="L435" s="6" t="s">
        <v>9058</v>
      </c>
      <c r="M435" s="6" t="s">
        <v>9059</v>
      </c>
      <c r="N435" s="6" t="s">
        <v>5060</v>
      </c>
      <c r="O435" s="6" t="s">
        <v>4586</v>
      </c>
    </row>
    <row r="436" spans="1:15" x14ac:dyDescent="0.25">
      <c r="A436" s="6" t="s">
        <v>3491</v>
      </c>
      <c r="B436" s="6" t="s">
        <v>4486</v>
      </c>
      <c r="C436" s="6" t="s">
        <v>4468</v>
      </c>
      <c r="D436" s="6" t="s">
        <v>9060</v>
      </c>
      <c r="E436" s="6" t="s">
        <v>9061</v>
      </c>
      <c r="F436" s="6" t="s">
        <v>7797</v>
      </c>
      <c r="G436" s="6" t="s">
        <v>8726</v>
      </c>
      <c r="H436" s="6" t="s">
        <v>7092</v>
      </c>
      <c r="I436" s="46">
        <v>45131</v>
      </c>
      <c r="J436" s="46">
        <v>45135</v>
      </c>
      <c r="K436">
        <v>1136352</v>
      </c>
      <c r="L436" s="6" t="s">
        <v>9062</v>
      </c>
      <c r="M436" s="6" t="s">
        <v>9063</v>
      </c>
      <c r="N436" s="6" t="s">
        <v>5362</v>
      </c>
      <c r="O436" s="6" t="s">
        <v>4585</v>
      </c>
    </row>
    <row r="437" spans="1:15" x14ac:dyDescent="0.25">
      <c r="A437" s="6" t="s">
        <v>680</v>
      </c>
      <c r="B437" s="6" t="s">
        <v>4435</v>
      </c>
      <c r="C437" s="6" t="s">
        <v>4418</v>
      </c>
      <c r="D437" s="6" t="s">
        <v>9064</v>
      </c>
      <c r="E437" s="6" t="s">
        <v>8889</v>
      </c>
      <c r="F437" s="6" t="s">
        <v>7147</v>
      </c>
      <c r="G437" s="6" t="s">
        <v>8906</v>
      </c>
      <c r="H437" s="6" t="s">
        <v>1891</v>
      </c>
      <c r="I437" s="46">
        <v>45138</v>
      </c>
      <c r="J437" s="46">
        <v>45142</v>
      </c>
      <c r="K437">
        <v>1805387</v>
      </c>
      <c r="L437" s="6" t="s">
        <v>9065</v>
      </c>
      <c r="M437" s="6" t="s">
        <v>9066</v>
      </c>
      <c r="N437" s="6" t="s">
        <v>5788</v>
      </c>
      <c r="O437" s="6" t="s">
        <v>4586</v>
      </c>
    </row>
    <row r="438" spans="1:15" x14ac:dyDescent="0.25">
      <c r="A438" s="6" t="s">
        <v>682</v>
      </c>
      <c r="B438" s="6" t="s">
        <v>4471</v>
      </c>
      <c r="C438" s="6" t="s">
        <v>4418</v>
      </c>
      <c r="D438" s="6" t="s">
        <v>9067</v>
      </c>
      <c r="E438" s="6" t="s">
        <v>9046</v>
      </c>
      <c r="F438" s="6" t="s">
        <v>9068</v>
      </c>
      <c r="G438" s="6" t="s">
        <v>9069</v>
      </c>
      <c r="H438" s="6" t="s">
        <v>7296</v>
      </c>
      <c r="I438" s="46">
        <v>45145</v>
      </c>
      <c r="J438" s="46">
        <v>45149</v>
      </c>
      <c r="K438">
        <v>1827090</v>
      </c>
      <c r="L438" s="6" t="s">
        <v>9070</v>
      </c>
      <c r="M438" s="6" t="s">
        <v>9071</v>
      </c>
      <c r="N438" s="6" t="s">
        <v>5789</v>
      </c>
      <c r="O438" s="6" t="s">
        <v>4586</v>
      </c>
    </row>
    <row r="439" spans="1:15" x14ac:dyDescent="0.25">
      <c r="A439" s="6" t="s">
        <v>684</v>
      </c>
      <c r="B439" s="6" t="s">
        <v>4532</v>
      </c>
      <c r="C439" s="6" t="s">
        <v>130</v>
      </c>
      <c r="D439" s="6" t="s">
        <v>9072</v>
      </c>
      <c r="E439" s="6" t="s">
        <v>7187</v>
      </c>
      <c r="F439" s="6" t="s">
        <v>8311</v>
      </c>
      <c r="G439" s="6" t="s">
        <v>8312</v>
      </c>
      <c r="H439" s="6" t="s">
        <v>7124</v>
      </c>
      <c r="I439" s="46">
        <v>45140</v>
      </c>
      <c r="J439" s="46"/>
      <c r="K439">
        <v>1324404</v>
      </c>
      <c r="L439" s="6" t="s">
        <v>9073</v>
      </c>
      <c r="M439" s="6" t="s">
        <v>9074</v>
      </c>
      <c r="N439" s="6" t="s">
        <v>5097</v>
      </c>
      <c r="O439" s="6" t="s">
        <v>4585</v>
      </c>
    </row>
    <row r="440" spans="1:15" x14ac:dyDescent="0.25">
      <c r="A440" s="6" t="s">
        <v>687</v>
      </c>
      <c r="B440" s="6" t="s">
        <v>4434</v>
      </c>
      <c r="C440" s="6" t="s">
        <v>4423</v>
      </c>
      <c r="D440" s="6" t="s">
        <v>9075</v>
      </c>
      <c r="E440" s="6" t="s">
        <v>90</v>
      </c>
      <c r="F440" s="6" t="s">
        <v>9076</v>
      </c>
      <c r="G440" s="6" t="s">
        <v>9077</v>
      </c>
      <c r="H440" s="6" t="s">
        <v>9078</v>
      </c>
      <c r="I440" s="46">
        <v>45126</v>
      </c>
      <c r="J440" s="46"/>
      <c r="K440">
        <v>759944</v>
      </c>
      <c r="L440" s="6" t="s">
        <v>9079</v>
      </c>
      <c r="M440" s="6" t="s">
        <v>9080</v>
      </c>
      <c r="N440" s="6" t="s">
        <v>5790</v>
      </c>
      <c r="O440" s="6" t="s">
        <v>4585</v>
      </c>
    </row>
    <row r="441" spans="1:15" x14ac:dyDescent="0.25">
      <c r="A441" s="6" t="s">
        <v>690</v>
      </c>
      <c r="B441" s="6" t="s">
        <v>4449</v>
      </c>
      <c r="C441" s="6" t="s">
        <v>4421</v>
      </c>
      <c r="D441" s="6" t="s">
        <v>9081</v>
      </c>
      <c r="E441" s="6" t="s">
        <v>90</v>
      </c>
      <c r="F441" s="6" t="s">
        <v>9082</v>
      </c>
      <c r="G441" s="6" t="s">
        <v>9083</v>
      </c>
      <c r="H441" s="6" t="s">
        <v>7069</v>
      </c>
      <c r="I441" s="46">
        <v>45139</v>
      </c>
      <c r="J441" s="46">
        <v>45145</v>
      </c>
      <c r="K441">
        <v>1699838</v>
      </c>
      <c r="L441" s="6" t="s">
        <v>9084</v>
      </c>
      <c r="M441" s="6" t="s">
        <v>9085</v>
      </c>
      <c r="N441" s="6" t="s">
        <v>5791</v>
      </c>
      <c r="O441" s="6" t="s">
        <v>4585</v>
      </c>
    </row>
    <row r="442" spans="1:15" x14ac:dyDescent="0.25">
      <c r="A442" s="6" t="s">
        <v>692</v>
      </c>
      <c r="B442" s="6" t="s">
        <v>4434</v>
      </c>
      <c r="C442" s="6" t="s">
        <v>4423</v>
      </c>
      <c r="D442" s="6" t="s">
        <v>9086</v>
      </c>
      <c r="E442" s="6" t="s">
        <v>90</v>
      </c>
      <c r="F442" s="6" t="s">
        <v>8458</v>
      </c>
      <c r="G442" s="6" t="s">
        <v>9087</v>
      </c>
      <c r="H442" s="6" t="s">
        <v>7092</v>
      </c>
      <c r="I442" s="46">
        <v>45133</v>
      </c>
      <c r="J442" s="46">
        <v>45138</v>
      </c>
      <c r="K442">
        <v>39263</v>
      </c>
      <c r="L442" s="6" t="s">
        <v>9088</v>
      </c>
      <c r="M442" s="6" t="s">
        <v>9089</v>
      </c>
      <c r="N442" s="6" t="s">
        <v>5792</v>
      </c>
      <c r="O442" s="6" t="s">
        <v>4585</v>
      </c>
    </row>
    <row r="443" spans="1:15" x14ac:dyDescent="0.25">
      <c r="A443" s="6" t="s">
        <v>3492</v>
      </c>
      <c r="B443" s="6" t="s">
        <v>4527</v>
      </c>
      <c r="C443" s="6" t="s">
        <v>4428</v>
      </c>
      <c r="D443" s="6" t="s">
        <v>9090</v>
      </c>
      <c r="E443" s="6" t="s">
        <v>9091</v>
      </c>
      <c r="F443" s="6" t="s">
        <v>9092</v>
      </c>
      <c r="G443" s="6" t="s">
        <v>9093</v>
      </c>
      <c r="H443" s="6" t="s">
        <v>90</v>
      </c>
      <c r="I443" s="46"/>
      <c r="J443" s="46"/>
      <c r="L443" s="6" t="s">
        <v>9094</v>
      </c>
      <c r="M443" s="6" t="s">
        <v>9095</v>
      </c>
      <c r="N443" s="6" t="s">
        <v>5337</v>
      </c>
      <c r="O443" s="6" t="s">
        <v>4585</v>
      </c>
    </row>
    <row r="444" spans="1:15" x14ac:dyDescent="0.25">
      <c r="A444" s="6" t="s">
        <v>694</v>
      </c>
      <c r="B444" s="6" t="s">
        <v>4430</v>
      </c>
      <c r="C444" s="6" t="s">
        <v>4423</v>
      </c>
      <c r="D444" s="6" t="s">
        <v>9096</v>
      </c>
      <c r="E444" s="6" t="s">
        <v>90</v>
      </c>
      <c r="F444" s="6" t="s">
        <v>9000</v>
      </c>
      <c r="G444" s="6" t="s">
        <v>9097</v>
      </c>
      <c r="H444" s="6" t="s">
        <v>9002</v>
      </c>
      <c r="I444" s="46">
        <v>45133</v>
      </c>
      <c r="J444" s="46">
        <v>45138</v>
      </c>
      <c r="K444">
        <v>1527166</v>
      </c>
      <c r="L444" s="6" t="s">
        <v>9098</v>
      </c>
      <c r="M444" s="6" t="s">
        <v>9099</v>
      </c>
      <c r="N444" s="6" t="s">
        <v>4637</v>
      </c>
      <c r="O444" s="6" t="s">
        <v>4585</v>
      </c>
    </row>
    <row r="445" spans="1:15" x14ac:dyDescent="0.25">
      <c r="A445" s="6" t="s">
        <v>3494</v>
      </c>
      <c r="B445" s="6" t="s">
        <v>4451</v>
      </c>
      <c r="C445" s="6" t="s">
        <v>4421</v>
      </c>
      <c r="D445" s="6" t="s">
        <v>9100</v>
      </c>
      <c r="E445" s="6" t="s">
        <v>9101</v>
      </c>
      <c r="F445" s="6" t="s">
        <v>7470</v>
      </c>
      <c r="G445" s="6" t="s">
        <v>9102</v>
      </c>
      <c r="H445" s="6" t="s">
        <v>90</v>
      </c>
      <c r="I445" s="46"/>
      <c r="J445" s="46"/>
      <c r="L445" s="6" t="s">
        <v>9103</v>
      </c>
      <c r="M445" s="6" t="s">
        <v>9104</v>
      </c>
      <c r="N445" s="6" t="s">
        <v>5793</v>
      </c>
      <c r="O445" s="6" t="s">
        <v>4585</v>
      </c>
    </row>
    <row r="446" spans="1:15" x14ac:dyDescent="0.25">
      <c r="A446" s="6" t="s">
        <v>696</v>
      </c>
      <c r="B446" s="6" t="s">
        <v>4522</v>
      </c>
      <c r="C446" s="6" t="s">
        <v>4421</v>
      </c>
      <c r="D446" s="6" t="s">
        <v>9105</v>
      </c>
      <c r="E446" s="6" t="s">
        <v>90</v>
      </c>
      <c r="F446" s="6" t="s">
        <v>9106</v>
      </c>
      <c r="G446" s="6" t="s">
        <v>9107</v>
      </c>
      <c r="H446" s="6" t="s">
        <v>1891</v>
      </c>
      <c r="I446" s="46">
        <v>45138</v>
      </c>
      <c r="J446" s="46">
        <v>45142</v>
      </c>
      <c r="K446">
        <v>851205</v>
      </c>
      <c r="L446" s="6" t="s">
        <v>9108</v>
      </c>
      <c r="M446" s="6" t="s">
        <v>9109</v>
      </c>
      <c r="N446" s="6" t="s">
        <v>5168</v>
      </c>
      <c r="O446" s="6" t="s">
        <v>4585</v>
      </c>
    </row>
    <row r="447" spans="1:15" x14ac:dyDescent="0.25">
      <c r="A447" s="6" t="s">
        <v>3495</v>
      </c>
      <c r="B447" s="6" t="s">
        <v>4434</v>
      </c>
      <c r="C447" s="6" t="s">
        <v>4423</v>
      </c>
      <c r="D447" s="6" t="s">
        <v>9110</v>
      </c>
      <c r="E447" s="6" t="s">
        <v>7496</v>
      </c>
      <c r="F447" s="6" t="s">
        <v>9111</v>
      </c>
      <c r="G447" s="6" t="s">
        <v>9112</v>
      </c>
      <c r="H447" s="6" t="s">
        <v>90</v>
      </c>
      <c r="I447" s="46"/>
      <c r="J447" s="46"/>
      <c r="L447" s="6" t="s">
        <v>9113</v>
      </c>
      <c r="M447" s="6" t="s">
        <v>9114</v>
      </c>
      <c r="N447" s="6" t="s">
        <v>5794</v>
      </c>
      <c r="O447" s="6" t="s">
        <v>4585</v>
      </c>
    </row>
    <row r="448" spans="1:15" x14ac:dyDescent="0.25">
      <c r="A448" s="6" t="s">
        <v>3496</v>
      </c>
      <c r="B448" s="6" t="s">
        <v>4434</v>
      </c>
      <c r="C448" s="6" t="s">
        <v>4423</v>
      </c>
      <c r="D448" s="6" t="s">
        <v>9115</v>
      </c>
      <c r="E448" s="6" t="s">
        <v>9116</v>
      </c>
      <c r="F448" s="6" t="s">
        <v>7208</v>
      </c>
      <c r="G448" s="6" t="s">
        <v>8832</v>
      </c>
      <c r="H448" s="6" t="s">
        <v>90</v>
      </c>
      <c r="I448" s="46"/>
      <c r="J448" s="46"/>
      <c r="L448" s="6" t="s">
        <v>90</v>
      </c>
      <c r="M448" s="6" t="s">
        <v>90</v>
      </c>
      <c r="N448" s="6" t="s">
        <v>5795</v>
      </c>
      <c r="O448" s="6" t="s">
        <v>4585</v>
      </c>
    </row>
    <row r="449" spans="1:15" x14ac:dyDescent="0.25">
      <c r="A449" s="6" t="s">
        <v>698</v>
      </c>
      <c r="B449" s="6" t="s">
        <v>4533</v>
      </c>
      <c r="C449" s="6" t="s">
        <v>4437</v>
      </c>
      <c r="D449" s="6" t="s">
        <v>9117</v>
      </c>
      <c r="E449" s="6" t="s">
        <v>9118</v>
      </c>
      <c r="F449" s="6" t="s">
        <v>9119</v>
      </c>
      <c r="G449" s="6" t="s">
        <v>9120</v>
      </c>
      <c r="H449" s="6" t="s">
        <v>7296</v>
      </c>
      <c r="I449" s="46">
        <v>45135</v>
      </c>
      <c r="J449" s="46"/>
      <c r="K449">
        <v>313927</v>
      </c>
      <c r="L449" s="6" t="s">
        <v>9121</v>
      </c>
      <c r="M449" s="6" t="s">
        <v>9122</v>
      </c>
      <c r="N449" s="6" t="s">
        <v>4835</v>
      </c>
      <c r="O449" s="6" t="s">
        <v>4585</v>
      </c>
    </row>
    <row r="450" spans="1:15" x14ac:dyDescent="0.25">
      <c r="A450" s="6" t="s">
        <v>701</v>
      </c>
      <c r="B450" s="6" t="s">
        <v>4534</v>
      </c>
      <c r="C450" s="6" t="s">
        <v>4428</v>
      </c>
      <c r="D450" s="6" t="s">
        <v>9123</v>
      </c>
      <c r="E450" s="6" t="s">
        <v>7187</v>
      </c>
      <c r="F450" s="6" t="s">
        <v>8438</v>
      </c>
      <c r="G450" s="6" t="s">
        <v>9124</v>
      </c>
      <c r="H450" s="6" t="s">
        <v>8440</v>
      </c>
      <c r="I450" s="46">
        <v>45132</v>
      </c>
      <c r="J450" s="46">
        <v>45138</v>
      </c>
      <c r="K450">
        <v>20212</v>
      </c>
      <c r="L450" s="6" t="s">
        <v>9125</v>
      </c>
      <c r="M450" s="6" t="s">
        <v>9126</v>
      </c>
      <c r="N450" s="6" t="s">
        <v>5101</v>
      </c>
      <c r="O450" s="6" t="s">
        <v>4585</v>
      </c>
    </row>
    <row r="451" spans="1:15" x14ac:dyDescent="0.25">
      <c r="A451" s="6" t="s">
        <v>3497</v>
      </c>
      <c r="B451" s="6" t="s">
        <v>4527</v>
      </c>
      <c r="C451" s="6" t="s">
        <v>4428</v>
      </c>
      <c r="D451" s="6" t="s">
        <v>9127</v>
      </c>
      <c r="E451" s="6" t="s">
        <v>90</v>
      </c>
      <c r="F451" s="6" t="s">
        <v>7470</v>
      </c>
      <c r="G451" s="6" t="s">
        <v>8168</v>
      </c>
      <c r="H451" s="6" t="s">
        <v>90</v>
      </c>
      <c r="I451" s="46"/>
      <c r="J451" s="46"/>
      <c r="L451" s="6" t="s">
        <v>9128</v>
      </c>
      <c r="M451" s="6" t="s">
        <v>90</v>
      </c>
      <c r="N451" s="6" t="s">
        <v>5796</v>
      </c>
      <c r="O451" s="6" t="s">
        <v>4585</v>
      </c>
    </row>
    <row r="452" spans="1:15" x14ac:dyDescent="0.25">
      <c r="A452" s="6" t="s">
        <v>703</v>
      </c>
      <c r="B452" s="6" t="s">
        <v>4447</v>
      </c>
      <c r="C452" s="6" t="s">
        <v>4418</v>
      </c>
      <c r="D452" s="6" t="s">
        <v>9129</v>
      </c>
      <c r="E452" s="6" t="s">
        <v>9130</v>
      </c>
      <c r="F452" s="6" t="s">
        <v>7385</v>
      </c>
      <c r="G452" s="6" t="s">
        <v>9131</v>
      </c>
      <c r="H452" s="6" t="s">
        <v>7365</v>
      </c>
      <c r="I452" s="46">
        <v>45132</v>
      </c>
      <c r="J452" s="46">
        <v>45138</v>
      </c>
      <c r="K452">
        <v>19584</v>
      </c>
      <c r="L452" s="6" t="s">
        <v>9132</v>
      </c>
      <c r="M452" s="6" t="s">
        <v>9133</v>
      </c>
      <c r="N452" s="6" t="s">
        <v>5401</v>
      </c>
      <c r="O452" s="6" t="s">
        <v>4586</v>
      </c>
    </row>
    <row r="453" spans="1:15" x14ac:dyDescent="0.25">
      <c r="A453" s="6" t="s">
        <v>3498</v>
      </c>
      <c r="B453" s="6" t="s">
        <v>3149</v>
      </c>
      <c r="C453" s="6" t="s">
        <v>4425</v>
      </c>
      <c r="D453" s="6" t="s">
        <v>9134</v>
      </c>
      <c r="E453" s="6" t="s">
        <v>9135</v>
      </c>
      <c r="F453" s="6" t="s">
        <v>9136</v>
      </c>
      <c r="G453" s="6" t="s">
        <v>90</v>
      </c>
      <c r="H453" s="6" t="s">
        <v>90</v>
      </c>
      <c r="I453" s="46"/>
      <c r="J453" s="46"/>
      <c r="K453">
        <v>1601994</v>
      </c>
      <c r="L453" s="6" t="s">
        <v>90</v>
      </c>
      <c r="M453" s="6" t="s">
        <v>90</v>
      </c>
      <c r="N453" s="6" t="s">
        <v>5797</v>
      </c>
      <c r="O453" s="6" t="s">
        <v>4585</v>
      </c>
    </row>
    <row r="454" spans="1:15" x14ac:dyDescent="0.25">
      <c r="A454" s="6" t="s">
        <v>3499</v>
      </c>
      <c r="B454" s="6" t="s">
        <v>4432</v>
      </c>
      <c r="C454" s="6" t="s">
        <v>4418</v>
      </c>
      <c r="D454" s="6" t="s">
        <v>9137</v>
      </c>
      <c r="E454" s="6" t="s">
        <v>90</v>
      </c>
      <c r="F454" s="6" t="s">
        <v>9138</v>
      </c>
      <c r="G454" s="6" t="s">
        <v>9139</v>
      </c>
      <c r="H454" s="6" t="s">
        <v>90</v>
      </c>
      <c r="I454" s="46"/>
      <c r="J454" s="46"/>
      <c r="K454">
        <v>1453934</v>
      </c>
      <c r="L454" s="6" t="s">
        <v>9140</v>
      </c>
      <c r="M454" s="6" t="s">
        <v>9141</v>
      </c>
      <c r="N454" s="6" t="s">
        <v>5798</v>
      </c>
      <c r="O454" s="6" t="s">
        <v>4586</v>
      </c>
    </row>
    <row r="455" spans="1:15" x14ac:dyDescent="0.25">
      <c r="A455" s="6" t="s">
        <v>706</v>
      </c>
      <c r="B455" s="6" t="s">
        <v>4507</v>
      </c>
      <c r="C455" s="6" t="s">
        <v>4428</v>
      </c>
      <c r="D455" s="6" t="s">
        <v>9142</v>
      </c>
      <c r="E455" s="6" t="s">
        <v>7187</v>
      </c>
      <c r="F455" s="6" t="s">
        <v>9143</v>
      </c>
      <c r="G455" s="6" t="s">
        <v>9144</v>
      </c>
      <c r="H455" s="6" t="s">
        <v>7321</v>
      </c>
      <c r="I455" s="46">
        <v>45140</v>
      </c>
      <c r="J455" s="46">
        <v>45145</v>
      </c>
      <c r="K455">
        <v>1046311</v>
      </c>
      <c r="L455" s="6" t="s">
        <v>9145</v>
      </c>
      <c r="M455" s="6" t="s">
        <v>9146</v>
      </c>
      <c r="N455" s="6" t="s">
        <v>5799</v>
      </c>
      <c r="O455" s="6" t="s">
        <v>4585</v>
      </c>
    </row>
    <row r="456" spans="1:15" x14ac:dyDescent="0.25">
      <c r="A456" s="6" t="s">
        <v>709</v>
      </c>
      <c r="B456" s="6" t="s">
        <v>4467</v>
      </c>
      <c r="C456" s="6" t="s">
        <v>4468</v>
      </c>
      <c r="D456" s="6" t="s">
        <v>9147</v>
      </c>
      <c r="E456" s="6" t="s">
        <v>90</v>
      </c>
      <c r="F456" s="6" t="s">
        <v>8291</v>
      </c>
      <c r="G456" s="6" t="s">
        <v>9148</v>
      </c>
      <c r="H456" s="6" t="s">
        <v>7098</v>
      </c>
      <c r="I456" s="46">
        <v>45138</v>
      </c>
      <c r="J456" s="46">
        <v>45142</v>
      </c>
      <c r="K456">
        <v>895126</v>
      </c>
      <c r="L456" s="6" t="s">
        <v>9149</v>
      </c>
      <c r="M456" s="6" t="s">
        <v>9150</v>
      </c>
      <c r="N456" s="6" t="s">
        <v>5800</v>
      </c>
      <c r="O456" s="6" t="s">
        <v>4585</v>
      </c>
    </row>
    <row r="457" spans="1:15" x14ac:dyDescent="0.25">
      <c r="A457" s="6" t="s">
        <v>711</v>
      </c>
      <c r="B457" s="6" t="s">
        <v>4449</v>
      </c>
      <c r="C457" s="6" t="s">
        <v>4421</v>
      </c>
      <c r="D457" s="6" t="s">
        <v>9151</v>
      </c>
      <c r="E457" s="6" t="s">
        <v>90</v>
      </c>
      <c r="F457" s="6" t="s">
        <v>8529</v>
      </c>
      <c r="G457" s="6" t="s">
        <v>9152</v>
      </c>
      <c r="H457" s="6" t="s">
        <v>90</v>
      </c>
      <c r="I457" s="46">
        <v>45138</v>
      </c>
      <c r="J457" s="46">
        <v>45142</v>
      </c>
      <c r="K457">
        <v>1015922</v>
      </c>
      <c r="L457" s="6" t="s">
        <v>9153</v>
      </c>
      <c r="M457" s="6" t="s">
        <v>9154</v>
      </c>
      <c r="N457" s="6" t="s">
        <v>5801</v>
      </c>
      <c r="O457" s="6" t="s">
        <v>4585</v>
      </c>
    </row>
    <row r="458" spans="1:15" x14ac:dyDescent="0.25">
      <c r="A458" s="6" t="s">
        <v>713</v>
      </c>
      <c r="B458" s="6" t="s">
        <v>4427</v>
      </c>
      <c r="C458" s="6" t="s">
        <v>4428</v>
      </c>
      <c r="D458" s="6" t="s">
        <v>9155</v>
      </c>
      <c r="E458" s="6" t="s">
        <v>90</v>
      </c>
      <c r="F458" s="6" t="s">
        <v>9156</v>
      </c>
      <c r="G458" s="6" t="s">
        <v>9157</v>
      </c>
      <c r="H458" s="6" t="s">
        <v>7069</v>
      </c>
      <c r="I458" s="46">
        <v>45145</v>
      </c>
      <c r="J458" s="46">
        <v>45149</v>
      </c>
      <c r="K458">
        <v>1777393</v>
      </c>
      <c r="L458" s="6" t="s">
        <v>9158</v>
      </c>
      <c r="M458" s="6" t="s">
        <v>9159</v>
      </c>
      <c r="N458" s="6" t="s">
        <v>5802</v>
      </c>
      <c r="O458" s="6" t="s">
        <v>4585</v>
      </c>
    </row>
    <row r="459" spans="1:15" x14ac:dyDescent="0.25">
      <c r="A459" s="6" t="s">
        <v>715</v>
      </c>
      <c r="B459" s="6" t="s">
        <v>4467</v>
      </c>
      <c r="C459" s="6" t="s">
        <v>4468</v>
      </c>
      <c r="D459" s="6" t="s">
        <v>8724</v>
      </c>
      <c r="E459" s="6" t="s">
        <v>9160</v>
      </c>
      <c r="F459" s="6" t="s">
        <v>7797</v>
      </c>
      <c r="G459" s="6" t="s">
        <v>8726</v>
      </c>
      <c r="H459" s="6" t="s">
        <v>7092</v>
      </c>
      <c r="I459" s="46">
        <v>45139</v>
      </c>
      <c r="J459" s="46">
        <v>45145</v>
      </c>
      <c r="K459">
        <v>1486159</v>
      </c>
      <c r="L459" s="6" t="s">
        <v>90</v>
      </c>
      <c r="M459" s="6" t="s">
        <v>9161</v>
      </c>
      <c r="N459" s="6" t="s">
        <v>5803</v>
      </c>
      <c r="O459" s="6" t="s">
        <v>4585</v>
      </c>
    </row>
    <row r="460" spans="1:15" x14ac:dyDescent="0.25">
      <c r="A460" s="6" t="s">
        <v>717</v>
      </c>
      <c r="B460" s="6" t="s">
        <v>4535</v>
      </c>
      <c r="C460" s="6" t="s">
        <v>4425</v>
      </c>
      <c r="D460" s="6" t="s">
        <v>9162</v>
      </c>
      <c r="E460" s="6" t="s">
        <v>90</v>
      </c>
      <c r="F460" s="6" t="s">
        <v>7435</v>
      </c>
      <c r="G460" s="6" t="s">
        <v>9163</v>
      </c>
      <c r="H460" s="6" t="s">
        <v>7437</v>
      </c>
      <c r="I460" s="46">
        <v>45132</v>
      </c>
      <c r="J460" s="46">
        <v>45138</v>
      </c>
      <c r="K460">
        <v>1043277</v>
      </c>
      <c r="L460" s="6" t="s">
        <v>9164</v>
      </c>
      <c r="M460" s="6" t="s">
        <v>9165</v>
      </c>
      <c r="N460" s="6" t="s">
        <v>5400</v>
      </c>
      <c r="O460" s="6" t="s">
        <v>4585</v>
      </c>
    </row>
    <row r="461" spans="1:15" x14ac:dyDescent="0.25">
      <c r="A461" s="6" t="s">
        <v>3500</v>
      </c>
      <c r="B461" s="6" t="s">
        <v>4493</v>
      </c>
      <c r="C461" s="6" t="s">
        <v>4489</v>
      </c>
      <c r="D461" s="6" t="s">
        <v>9166</v>
      </c>
      <c r="E461" s="6" t="s">
        <v>9167</v>
      </c>
      <c r="F461" s="6" t="s">
        <v>9168</v>
      </c>
      <c r="G461" s="6" t="s">
        <v>9169</v>
      </c>
      <c r="H461" s="6" t="s">
        <v>90</v>
      </c>
      <c r="I461" s="46"/>
      <c r="J461" s="46"/>
      <c r="L461" s="6" t="s">
        <v>9170</v>
      </c>
      <c r="M461" s="6" t="s">
        <v>9171</v>
      </c>
      <c r="N461" s="6" t="s">
        <v>5804</v>
      </c>
      <c r="O461" s="6" t="s">
        <v>4585</v>
      </c>
    </row>
    <row r="462" spans="1:15" x14ac:dyDescent="0.25">
      <c r="A462" s="6" t="s">
        <v>719</v>
      </c>
      <c r="B462" s="6" t="s">
        <v>4493</v>
      </c>
      <c r="C462" s="6" t="s">
        <v>4489</v>
      </c>
      <c r="D462" s="6" t="s">
        <v>9172</v>
      </c>
      <c r="E462" s="6" t="s">
        <v>9173</v>
      </c>
      <c r="F462" s="6" t="s">
        <v>9174</v>
      </c>
      <c r="G462" s="6" t="s">
        <v>9175</v>
      </c>
      <c r="H462" s="6" t="s">
        <v>90</v>
      </c>
      <c r="I462" s="46"/>
      <c r="J462" s="46"/>
      <c r="K462">
        <v>1132924</v>
      </c>
      <c r="L462" s="6" t="s">
        <v>9176</v>
      </c>
      <c r="M462" s="6" t="s">
        <v>9177</v>
      </c>
      <c r="N462" s="6" t="s">
        <v>5805</v>
      </c>
      <c r="O462" s="6" t="s">
        <v>4585</v>
      </c>
    </row>
    <row r="463" spans="1:15" x14ac:dyDescent="0.25">
      <c r="A463" s="6" t="s">
        <v>721</v>
      </c>
      <c r="B463" s="6" t="s">
        <v>4493</v>
      </c>
      <c r="C463" s="6" t="s">
        <v>4489</v>
      </c>
      <c r="D463" s="6" t="s">
        <v>9178</v>
      </c>
      <c r="E463" s="6" t="s">
        <v>90</v>
      </c>
      <c r="F463" s="6" t="s">
        <v>9179</v>
      </c>
      <c r="G463" s="6" t="s">
        <v>9180</v>
      </c>
      <c r="H463" s="6" t="s">
        <v>7431</v>
      </c>
      <c r="I463" s="46">
        <v>45134</v>
      </c>
      <c r="J463" s="46">
        <v>45138</v>
      </c>
      <c r="K463">
        <v>1091667</v>
      </c>
      <c r="L463" s="6" t="s">
        <v>9181</v>
      </c>
      <c r="M463" s="6" t="s">
        <v>9182</v>
      </c>
      <c r="N463" s="6" t="s">
        <v>5806</v>
      </c>
      <c r="O463" s="6" t="s">
        <v>4585</v>
      </c>
    </row>
    <row r="464" spans="1:15" x14ac:dyDescent="0.25">
      <c r="A464" s="6" t="s">
        <v>723</v>
      </c>
      <c r="B464" s="6" t="s">
        <v>4494</v>
      </c>
      <c r="C464" s="6" t="s">
        <v>4428</v>
      </c>
      <c r="D464" s="6" t="s">
        <v>9183</v>
      </c>
      <c r="E464" s="6" t="s">
        <v>90</v>
      </c>
      <c r="F464" s="6" t="s">
        <v>9184</v>
      </c>
      <c r="G464" s="6" t="s">
        <v>9185</v>
      </c>
      <c r="H464" s="6" t="s">
        <v>3671</v>
      </c>
      <c r="I464" s="46">
        <v>45166</v>
      </c>
      <c r="J464" s="46">
        <v>45170</v>
      </c>
      <c r="K464">
        <v>1766502</v>
      </c>
      <c r="L464" s="6" t="s">
        <v>9186</v>
      </c>
      <c r="M464" s="6" t="s">
        <v>9187</v>
      </c>
      <c r="N464" s="6" t="s">
        <v>5323</v>
      </c>
      <c r="O464" s="6" t="s">
        <v>4585</v>
      </c>
    </row>
    <row r="465" spans="1:15" x14ac:dyDescent="0.25">
      <c r="A465" s="6" t="s">
        <v>725</v>
      </c>
      <c r="B465" s="6" t="s">
        <v>4521</v>
      </c>
      <c r="C465" s="6" t="s">
        <v>4468</v>
      </c>
      <c r="D465" s="6" t="s">
        <v>9188</v>
      </c>
      <c r="E465" s="6" t="s">
        <v>9189</v>
      </c>
      <c r="F465" s="6" t="s">
        <v>9190</v>
      </c>
      <c r="G465" s="6" t="s">
        <v>9191</v>
      </c>
      <c r="H465" s="6" t="s">
        <v>7092</v>
      </c>
      <c r="I465" s="46">
        <v>45131</v>
      </c>
      <c r="J465" s="46">
        <v>45135</v>
      </c>
      <c r="K465">
        <v>1723089</v>
      </c>
      <c r="L465" s="6" t="s">
        <v>9192</v>
      </c>
      <c r="M465" s="6" t="s">
        <v>9193</v>
      </c>
      <c r="N465" s="6" t="s">
        <v>4779</v>
      </c>
      <c r="O465" s="6" t="s">
        <v>4585</v>
      </c>
    </row>
    <row r="466" spans="1:15" x14ac:dyDescent="0.25">
      <c r="A466" s="6" t="s">
        <v>727</v>
      </c>
      <c r="B466" s="6" t="s">
        <v>4536</v>
      </c>
      <c r="C466" s="6" t="s">
        <v>4418</v>
      </c>
      <c r="D466" s="6" t="s">
        <v>9194</v>
      </c>
      <c r="E466" s="6" t="s">
        <v>90</v>
      </c>
      <c r="F466" s="6" t="s">
        <v>9195</v>
      </c>
      <c r="G466" s="6" t="s">
        <v>9196</v>
      </c>
      <c r="H466" s="6" t="s">
        <v>7431</v>
      </c>
      <c r="I466" s="46">
        <v>45140</v>
      </c>
      <c r="J466" s="46">
        <v>45145</v>
      </c>
      <c r="K466">
        <v>1739940</v>
      </c>
      <c r="L466" s="6" t="s">
        <v>9197</v>
      </c>
      <c r="M466" s="6" t="s">
        <v>9198</v>
      </c>
      <c r="N466" s="6" t="s">
        <v>5403</v>
      </c>
      <c r="O466" s="6" t="s">
        <v>4586</v>
      </c>
    </row>
    <row r="467" spans="1:15" x14ac:dyDescent="0.25">
      <c r="A467" s="6" t="s">
        <v>3501</v>
      </c>
      <c r="B467" s="6" t="s">
        <v>4478</v>
      </c>
      <c r="C467" s="6" t="s">
        <v>4437</v>
      </c>
      <c r="D467" s="6" t="s">
        <v>9199</v>
      </c>
      <c r="E467" s="6" t="s">
        <v>9200</v>
      </c>
      <c r="F467" s="6" t="s">
        <v>9201</v>
      </c>
      <c r="G467" s="6" t="s">
        <v>90</v>
      </c>
      <c r="H467" s="6" t="s">
        <v>90</v>
      </c>
      <c r="I467" s="46"/>
      <c r="J467" s="46"/>
      <c r="L467" s="6" t="s">
        <v>90</v>
      </c>
      <c r="M467" s="6" t="s">
        <v>90</v>
      </c>
      <c r="N467" s="6" t="s">
        <v>5807</v>
      </c>
      <c r="O467" s="6" t="s">
        <v>4586</v>
      </c>
    </row>
    <row r="468" spans="1:15" x14ac:dyDescent="0.25">
      <c r="A468" s="6" t="s">
        <v>3502</v>
      </c>
      <c r="B468" s="6" t="s">
        <v>4445</v>
      </c>
      <c r="C468" s="6" t="s">
        <v>4423</v>
      </c>
      <c r="D468" s="6" t="s">
        <v>9202</v>
      </c>
      <c r="E468" s="6" t="s">
        <v>8260</v>
      </c>
      <c r="F468" s="6" t="s">
        <v>7208</v>
      </c>
      <c r="G468" s="6" t="s">
        <v>9203</v>
      </c>
      <c r="H468" s="6" t="s">
        <v>90</v>
      </c>
      <c r="I468" s="46"/>
      <c r="J468" s="46"/>
      <c r="L468" s="6" t="s">
        <v>9204</v>
      </c>
      <c r="M468" s="6" t="s">
        <v>90</v>
      </c>
      <c r="N468" s="6" t="s">
        <v>5808</v>
      </c>
      <c r="O468" s="6" t="s">
        <v>4585</v>
      </c>
    </row>
    <row r="469" spans="1:15" x14ac:dyDescent="0.25">
      <c r="A469" s="6" t="s">
        <v>3503</v>
      </c>
      <c r="B469" s="6" t="s">
        <v>4490</v>
      </c>
      <c r="C469" s="6" t="s">
        <v>4425</v>
      </c>
      <c r="D469" s="6" t="s">
        <v>9205</v>
      </c>
      <c r="E469" s="6" t="s">
        <v>9206</v>
      </c>
      <c r="F469" s="6" t="s">
        <v>8011</v>
      </c>
      <c r="G469" s="6" t="s">
        <v>9207</v>
      </c>
      <c r="H469" s="6" t="s">
        <v>90</v>
      </c>
      <c r="I469" s="46"/>
      <c r="J469" s="46"/>
      <c r="L469" s="6" t="s">
        <v>90</v>
      </c>
      <c r="M469" s="6" t="s">
        <v>90</v>
      </c>
      <c r="N469" s="6" t="s">
        <v>5809</v>
      </c>
      <c r="O469" s="6" t="s">
        <v>4585</v>
      </c>
    </row>
    <row r="470" spans="1:15" x14ac:dyDescent="0.25">
      <c r="A470" s="6" t="s">
        <v>729</v>
      </c>
      <c r="B470" s="6" t="s">
        <v>4420</v>
      </c>
      <c r="C470" s="6" t="s">
        <v>4421</v>
      </c>
      <c r="D470" s="6" t="s">
        <v>9208</v>
      </c>
      <c r="E470" s="6" t="s">
        <v>90</v>
      </c>
      <c r="F470" s="6" t="s">
        <v>9209</v>
      </c>
      <c r="G470" s="6" t="s">
        <v>9210</v>
      </c>
      <c r="H470" s="6" t="s">
        <v>7321</v>
      </c>
      <c r="I470" s="46">
        <v>45168</v>
      </c>
      <c r="J470" s="46">
        <v>45174</v>
      </c>
      <c r="K470">
        <v>936395</v>
      </c>
      <c r="L470" s="6" t="s">
        <v>9211</v>
      </c>
      <c r="M470" s="6" t="s">
        <v>9212</v>
      </c>
      <c r="N470" s="6" t="s">
        <v>4883</v>
      </c>
      <c r="O470" s="6" t="s">
        <v>4587</v>
      </c>
    </row>
    <row r="471" spans="1:15" x14ac:dyDescent="0.25">
      <c r="A471" s="6" t="s">
        <v>732</v>
      </c>
      <c r="B471" s="6" t="s">
        <v>4466</v>
      </c>
      <c r="C471" s="6" t="s">
        <v>118</v>
      </c>
      <c r="D471" s="6" t="s">
        <v>9213</v>
      </c>
      <c r="E471" s="6" t="s">
        <v>90</v>
      </c>
      <c r="F471" s="6" t="s">
        <v>9214</v>
      </c>
      <c r="G471" s="6" t="s">
        <v>9215</v>
      </c>
      <c r="H471" s="6" t="s">
        <v>9216</v>
      </c>
      <c r="I471" s="46"/>
      <c r="J471" s="46"/>
      <c r="K471">
        <v>1157557</v>
      </c>
      <c r="L471" s="6" t="s">
        <v>9217</v>
      </c>
      <c r="M471" s="6" t="s">
        <v>9218</v>
      </c>
      <c r="N471" s="6" t="s">
        <v>5810</v>
      </c>
      <c r="O471" s="6" t="s">
        <v>4586</v>
      </c>
    </row>
    <row r="472" spans="1:15" x14ac:dyDescent="0.25">
      <c r="A472" s="6" t="s">
        <v>734</v>
      </c>
      <c r="B472" s="6" t="s">
        <v>4514</v>
      </c>
      <c r="C472" s="6" t="s">
        <v>4442</v>
      </c>
      <c r="D472" s="6" t="s">
        <v>9219</v>
      </c>
      <c r="E472" s="6" t="s">
        <v>9220</v>
      </c>
      <c r="F472" s="6" t="s">
        <v>7354</v>
      </c>
      <c r="G472" s="6" t="s">
        <v>9221</v>
      </c>
      <c r="H472" s="6" t="s">
        <v>2232</v>
      </c>
      <c r="I472" s="46">
        <v>45139</v>
      </c>
      <c r="J472" s="46">
        <v>45145</v>
      </c>
      <c r="K472">
        <v>913353</v>
      </c>
      <c r="L472" s="6" t="s">
        <v>9222</v>
      </c>
      <c r="M472" s="6" t="s">
        <v>9223</v>
      </c>
      <c r="N472" s="6" t="s">
        <v>5811</v>
      </c>
      <c r="O472" s="6" t="s">
        <v>4585</v>
      </c>
    </row>
    <row r="473" spans="1:15" x14ac:dyDescent="0.25">
      <c r="A473" s="6" t="s">
        <v>3504</v>
      </c>
      <c r="B473" s="6" t="s">
        <v>4434</v>
      </c>
      <c r="C473" s="6" t="s">
        <v>4423</v>
      </c>
      <c r="D473" s="6" t="s">
        <v>9224</v>
      </c>
      <c r="E473" s="6" t="s">
        <v>9225</v>
      </c>
      <c r="F473" s="6" t="s">
        <v>7081</v>
      </c>
      <c r="G473" s="6" t="s">
        <v>9226</v>
      </c>
      <c r="H473" s="6" t="s">
        <v>90</v>
      </c>
      <c r="I473" s="46"/>
      <c r="J473" s="46"/>
      <c r="L473" s="6" t="s">
        <v>9227</v>
      </c>
      <c r="M473" s="6" t="s">
        <v>9228</v>
      </c>
      <c r="N473" s="6" t="s">
        <v>5812</v>
      </c>
      <c r="O473" s="6" t="s">
        <v>4585</v>
      </c>
    </row>
    <row r="474" spans="1:15" x14ac:dyDescent="0.25">
      <c r="A474" s="6" t="s">
        <v>736</v>
      </c>
      <c r="B474" s="6" t="s">
        <v>4469</v>
      </c>
      <c r="C474" s="6" t="s">
        <v>4423</v>
      </c>
      <c r="D474" s="6" t="s">
        <v>9229</v>
      </c>
      <c r="E474" s="6" t="s">
        <v>90</v>
      </c>
      <c r="F474" s="6" t="s">
        <v>9230</v>
      </c>
      <c r="G474" s="6" t="s">
        <v>9231</v>
      </c>
      <c r="H474" s="6" t="s">
        <v>7365</v>
      </c>
      <c r="I474" s="46">
        <v>45132</v>
      </c>
      <c r="J474" s="46">
        <v>45138</v>
      </c>
      <c r="K474">
        <v>20286</v>
      </c>
      <c r="L474" s="6" t="s">
        <v>9232</v>
      </c>
      <c r="M474" s="6" t="s">
        <v>9233</v>
      </c>
      <c r="N474" s="6" t="s">
        <v>5813</v>
      </c>
      <c r="O474" s="6" t="s">
        <v>4585</v>
      </c>
    </row>
    <row r="475" spans="1:15" x14ac:dyDescent="0.25">
      <c r="A475" s="6" t="s">
        <v>3505</v>
      </c>
      <c r="B475" s="6" t="s">
        <v>4449</v>
      </c>
      <c r="C475" s="6" t="s">
        <v>4421</v>
      </c>
      <c r="D475" s="6" t="s">
        <v>9234</v>
      </c>
      <c r="E475" s="6" t="s">
        <v>9235</v>
      </c>
      <c r="F475" s="6" t="s">
        <v>8237</v>
      </c>
      <c r="G475" s="6" t="s">
        <v>9236</v>
      </c>
      <c r="H475" s="6" t="s">
        <v>7155</v>
      </c>
      <c r="I475" s="46"/>
      <c r="J475" s="46"/>
      <c r="L475" s="6" t="s">
        <v>90</v>
      </c>
      <c r="M475" s="6" t="s">
        <v>90</v>
      </c>
      <c r="N475" s="6" t="s">
        <v>5814</v>
      </c>
      <c r="O475" s="6" t="s">
        <v>4585</v>
      </c>
    </row>
    <row r="476" spans="1:15" x14ac:dyDescent="0.25">
      <c r="A476" s="6" t="s">
        <v>738</v>
      </c>
      <c r="B476" s="6" t="s">
        <v>4467</v>
      </c>
      <c r="C476" s="6" t="s">
        <v>4468</v>
      </c>
      <c r="D476" s="6" t="s">
        <v>9237</v>
      </c>
      <c r="E476" s="6" t="s">
        <v>9238</v>
      </c>
      <c r="F476" s="6" t="s">
        <v>7342</v>
      </c>
      <c r="G476" s="6" t="s">
        <v>7343</v>
      </c>
      <c r="H476" s="6" t="s">
        <v>7344</v>
      </c>
      <c r="I476" s="46">
        <v>45139</v>
      </c>
      <c r="J476" s="46">
        <v>45145</v>
      </c>
      <c r="K476">
        <v>1509589</v>
      </c>
      <c r="L476" s="6" t="s">
        <v>9239</v>
      </c>
      <c r="M476" s="6" t="s">
        <v>9240</v>
      </c>
      <c r="N476" s="6" t="s">
        <v>5815</v>
      </c>
      <c r="O476" s="6" t="s">
        <v>4585</v>
      </c>
    </row>
    <row r="477" spans="1:15" x14ac:dyDescent="0.25">
      <c r="A477" s="6" t="s">
        <v>3506</v>
      </c>
      <c r="B477" s="6" t="s">
        <v>4527</v>
      </c>
      <c r="C477" s="6" t="s">
        <v>4428</v>
      </c>
      <c r="D477" s="6" t="s">
        <v>9241</v>
      </c>
      <c r="E477" s="6" t="s">
        <v>9242</v>
      </c>
      <c r="F477" s="6" t="s">
        <v>7086</v>
      </c>
      <c r="G477" s="6" t="s">
        <v>90</v>
      </c>
      <c r="H477" s="6" t="s">
        <v>90</v>
      </c>
      <c r="I477" s="46"/>
      <c r="J477" s="46"/>
      <c r="L477" s="6" t="s">
        <v>90</v>
      </c>
      <c r="M477" s="6" t="s">
        <v>90</v>
      </c>
      <c r="N477" s="6" t="s">
        <v>5816</v>
      </c>
      <c r="O477" s="6" t="s">
        <v>4585</v>
      </c>
    </row>
    <row r="478" spans="1:15" x14ac:dyDescent="0.25">
      <c r="A478" s="6" t="s">
        <v>3507</v>
      </c>
      <c r="B478" s="6" t="s">
        <v>865</v>
      </c>
      <c r="C478" s="6" t="s">
        <v>4425</v>
      </c>
      <c r="D478" s="6" t="s">
        <v>9243</v>
      </c>
      <c r="E478" s="6" t="s">
        <v>9244</v>
      </c>
      <c r="F478" s="6" t="s">
        <v>7086</v>
      </c>
      <c r="G478" s="6" t="s">
        <v>90</v>
      </c>
      <c r="H478" s="6" t="s">
        <v>90</v>
      </c>
      <c r="I478" s="46"/>
      <c r="J478" s="46"/>
      <c r="K478">
        <v>1637120</v>
      </c>
      <c r="L478" s="6" t="s">
        <v>9245</v>
      </c>
      <c r="M478" s="6" t="s">
        <v>9246</v>
      </c>
      <c r="N478" s="6" t="s">
        <v>5817</v>
      </c>
      <c r="O478" s="6" t="s">
        <v>4587</v>
      </c>
    </row>
    <row r="479" spans="1:15" x14ac:dyDescent="0.25">
      <c r="A479" s="6" t="s">
        <v>740</v>
      </c>
      <c r="B479" s="6" t="s">
        <v>4533</v>
      </c>
      <c r="C479" s="6" t="s">
        <v>4437</v>
      </c>
      <c r="D479" s="6" t="s">
        <v>9247</v>
      </c>
      <c r="E479" s="6" t="s">
        <v>90</v>
      </c>
      <c r="F479" s="6" t="s">
        <v>7166</v>
      </c>
      <c r="G479" s="6" t="s">
        <v>9248</v>
      </c>
      <c r="H479" s="6" t="s">
        <v>7168</v>
      </c>
      <c r="I479" s="46">
        <v>45134</v>
      </c>
      <c r="J479" s="46">
        <v>45138</v>
      </c>
      <c r="K479">
        <v>21665</v>
      </c>
      <c r="L479" s="6" t="s">
        <v>9249</v>
      </c>
      <c r="M479" s="6" t="s">
        <v>9250</v>
      </c>
      <c r="N479" s="6" t="s">
        <v>5158</v>
      </c>
      <c r="O479" s="6" t="s">
        <v>4585</v>
      </c>
    </row>
    <row r="480" spans="1:15" x14ac:dyDescent="0.25">
      <c r="A480" s="6" t="s">
        <v>742</v>
      </c>
      <c r="B480" s="6" t="s">
        <v>4496</v>
      </c>
      <c r="C480" s="6" t="s">
        <v>130</v>
      </c>
      <c r="D480" s="6" t="s">
        <v>9251</v>
      </c>
      <c r="E480" s="6" t="s">
        <v>9252</v>
      </c>
      <c r="F480" s="6" t="s">
        <v>7482</v>
      </c>
      <c r="G480" s="6" t="s">
        <v>9253</v>
      </c>
      <c r="H480" s="6" t="s">
        <v>7365</v>
      </c>
      <c r="I480" s="46">
        <v>45127</v>
      </c>
      <c r="J480" s="46">
        <v>45131</v>
      </c>
      <c r="K480">
        <v>764065</v>
      </c>
      <c r="L480" s="6" t="s">
        <v>9254</v>
      </c>
      <c r="M480" s="6" t="s">
        <v>9255</v>
      </c>
      <c r="N480" s="6" t="s">
        <v>4644</v>
      </c>
      <c r="O480" s="6" t="s">
        <v>4585</v>
      </c>
    </row>
    <row r="481" spans="1:15" x14ac:dyDescent="0.25">
      <c r="A481" s="6" t="s">
        <v>744</v>
      </c>
      <c r="B481" s="6" t="s">
        <v>3149</v>
      </c>
      <c r="C481" s="6" t="s">
        <v>4425</v>
      </c>
      <c r="D481" s="6" t="s">
        <v>9256</v>
      </c>
      <c r="E481" s="6" t="s">
        <v>90</v>
      </c>
      <c r="F481" s="6" t="s">
        <v>9257</v>
      </c>
      <c r="G481" s="6" t="s">
        <v>9258</v>
      </c>
      <c r="H481" s="6" t="s">
        <v>1891</v>
      </c>
      <c r="I481" s="46">
        <v>45139</v>
      </c>
      <c r="J481" s="46">
        <v>45145</v>
      </c>
      <c r="K481">
        <v>822818</v>
      </c>
      <c r="L481" s="6" t="s">
        <v>9259</v>
      </c>
      <c r="M481" s="6" t="s">
        <v>9260</v>
      </c>
      <c r="N481" s="6" t="s">
        <v>4810</v>
      </c>
      <c r="O481" s="6" t="s">
        <v>4585</v>
      </c>
    </row>
    <row r="482" spans="1:15" x14ac:dyDescent="0.25">
      <c r="A482" s="6" t="s">
        <v>747</v>
      </c>
      <c r="B482" s="6" t="s">
        <v>4451</v>
      </c>
      <c r="C482" s="6" t="s">
        <v>4421</v>
      </c>
      <c r="D482" s="6" t="s">
        <v>9261</v>
      </c>
      <c r="E482" s="6" t="s">
        <v>90</v>
      </c>
      <c r="F482" s="6" t="s">
        <v>7947</v>
      </c>
      <c r="G482" s="6" t="s">
        <v>9262</v>
      </c>
      <c r="H482" s="6" t="s">
        <v>90</v>
      </c>
      <c r="I482" s="46">
        <v>45145</v>
      </c>
      <c r="J482" s="46">
        <v>45149</v>
      </c>
      <c r="K482">
        <v>1764046</v>
      </c>
      <c r="L482" s="6" t="s">
        <v>9263</v>
      </c>
      <c r="M482" s="6" t="s">
        <v>9264</v>
      </c>
      <c r="N482" s="6" t="s">
        <v>4976</v>
      </c>
      <c r="O482" s="6" t="s">
        <v>4585</v>
      </c>
    </row>
    <row r="483" spans="1:15" x14ac:dyDescent="0.25">
      <c r="A483" s="6" t="s">
        <v>749</v>
      </c>
      <c r="B483" s="6" t="s">
        <v>4533</v>
      </c>
      <c r="C483" s="6" t="s">
        <v>4437</v>
      </c>
      <c r="D483" s="6" t="s">
        <v>9265</v>
      </c>
      <c r="E483" s="6" t="s">
        <v>90</v>
      </c>
      <c r="F483" s="6" t="s">
        <v>9266</v>
      </c>
      <c r="G483" s="6" t="s">
        <v>9267</v>
      </c>
      <c r="H483" s="6" t="s">
        <v>7069</v>
      </c>
      <c r="I483" s="46">
        <v>45139</v>
      </c>
      <c r="J483" s="46">
        <v>45145</v>
      </c>
      <c r="K483">
        <v>21076</v>
      </c>
      <c r="L483" s="6" t="s">
        <v>9268</v>
      </c>
      <c r="M483" s="6" t="s">
        <v>9269</v>
      </c>
      <c r="N483" s="6" t="s">
        <v>4709</v>
      </c>
      <c r="O483" s="6" t="s">
        <v>4585</v>
      </c>
    </row>
    <row r="484" spans="1:15" x14ac:dyDescent="0.25">
      <c r="A484" s="6" t="s">
        <v>751</v>
      </c>
      <c r="B484" s="6" t="s">
        <v>4445</v>
      </c>
      <c r="C484" s="6" t="s">
        <v>4423</v>
      </c>
      <c r="D484" s="6" t="s">
        <v>9270</v>
      </c>
      <c r="E484" s="6" t="s">
        <v>9271</v>
      </c>
      <c r="F484" s="6" t="s">
        <v>7354</v>
      </c>
      <c r="G484" s="6" t="s">
        <v>9272</v>
      </c>
      <c r="H484" s="6" t="s">
        <v>2232</v>
      </c>
      <c r="I484" s="46">
        <v>45161</v>
      </c>
      <c r="J484" s="46">
        <v>45166</v>
      </c>
      <c r="K484">
        <v>1045520</v>
      </c>
      <c r="L484" s="6" t="s">
        <v>9273</v>
      </c>
      <c r="M484" s="6" t="s">
        <v>9274</v>
      </c>
      <c r="N484" s="6" t="s">
        <v>5027</v>
      </c>
      <c r="O484" s="6" t="s">
        <v>4585</v>
      </c>
    </row>
    <row r="485" spans="1:15" x14ac:dyDescent="0.25">
      <c r="A485" s="6" t="s">
        <v>753</v>
      </c>
      <c r="B485" s="6" t="s">
        <v>4434</v>
      </c>
      <c r="C485" s="6" t="s">
        <v>4423</v>
      </c>
      <c r="D485" s="6" t="s">
        <v>9275</v>
      </c>
      <c r="E485" s="6" t="s">
        <v>9276</v>
      </c>
      <c r="F485" s="6" t="s">
        <v>7188</v>
      </c>
      <c r="G485" s="6" t="s">
        <v>9277</v>
      </c>
      <c r="H485" s="6" t="s">
        <v>7092</v>
      </c>
      <c r="I485" s="46">
        <v>45128</v>
      </c>
      <c r="J485" s="46"/>
      <c r="K485">
        <v>28412</v>
      </c>
      <c r="L485" s="6" t="s">
        <v>9278</v>
      </c>
      <c r="M485" s="6" t="s">
        <v>9279</v>
      </c>
      <c r="N485" s="6" t="s">
        <v>5818</v>
      </c>
      <c r="O485" s="6" t="s">
        <v>4585</v>
      </c>
    </row>
    <row r="486" spans="1:15" x14ac:dyDescent="0.25">
      <c r="A486" s="6" t="s">
        <v>3508</v>
      </c>
      <c r="B486" s="6" t="s">
        <v>4434</v>
      </c>
      <c r="C486" s="6" t="s">
        <v>4423</v>
      </c>
      <c r="D486" s="6" t="s">
        <v>9280</v>
      </c>
      <c r="E486" s="6" t="s">
        <v>8260</v>
      </c>
      <c r="F486" s="6" t="s">
        <v>7208</v>
      </c>
      <c r="G486" s="6" t="s">
        <v>9281</v>
      </c>
      <c r="H486" s="6" t="s">
        <v>90</v>
      </c>
      <c r="I486" s="46"/>
      <c r="J486" s="46"/>
      <c r="L486" s="6" t="s">
        <v>90</v>
      </c>
      <c r="M486" s="6" t="s">
        <v>90</v>
      </c>
      <c r="N486" s="6" t="s">
        <v>5819</v>
      </c>
      <c r="O486" s="6" t="s">
        <v>4585</v>
      </c>
    </row>
    <row r="487" spans="1:15" x14ac:dyDescent="0.25">
      <c r="A487" s="6" t="s">
        <v>755</v>
      </c>
      <c r="B487" s="6" t="s">
        <v>4496</v>
      </c>
      <c r="C487" s="6" t="s">
        <v>130</v>
      </c>
      <c r="D487" s="6" t="s">
        <v>9282</v>
      </c>
      <c r="E487" s="6" t="s">
        <v>7341</v>
      </c>
      <c r="F487" s="6" t="s">
        <v>9037</v>
      </c>
      <c r="G487" s="6" t="s">
        <v>9283</v>
      </c>
      <c r="H487" s="6" t="s">
        <v>7092</v>
      </c>
      <c r="I487" s="46">
        <v>45099</v>
      </c>
      <c r="J487" s="46"/>
      <c r="K487">
        <v>22444</v>
      </c>
      <c r="L487" s="6" t="s">
        <v>9284</v>
      </c>
      <c r="M487" s="6" t="s">
        <v>9285</v>
      </c>
      <c r="N487" s="6" t="s">
        <v>4912</v>
      </c>
      <c r="O487" s="6" t="s">
        <v>4585</v>
      </c>
    </row>
    <row r="488" spans="1:15" x14ac:dyDescent="0.25">
      <c r="A488" s="6" t="s">
        <v>758</v>
      </c>
      <c r="B488" s="6" t="s">
        <v>4493</v>
      </c>
      <c r="C488" s="6" t="s">
        <v>4489</v>
      </c>
      <c r="D488" s="6" t="s">
        <v>9286</v>
      </c>
      <c r="E488" s="6" t="s">
        <v>90</v>
      </c>
      <c r="F488" s="6" t="s">
        <v>7904</v>
      </c>
      <c r="G488" s="6" t="s">
        <v>9287</v>
      </c>
      <c r="H488" s="6" t="s">
        <v>7076</v>
      </c>
      <c r="I488" s="46">
        <v>45134</v>
      </c>
      <c r="J488" s="46"/>
      <c r="K488">
        <v>1166691</v>
      </c>
      <c r="L488" s="6" t="s">
        <v>9288</v>
      </c>
      <c r="M488" s="6" t="s">
        <v>9289</v>
      </c>
      <c r="N488" s="6" t="s">
        <v>5820</v>
      </c>
      <c r="O488" s="6" t="s">
        <v>4585</v>
      </c>
    </row>
    <row r="489" spans="1:15" x14ac:dyDescent="0.25">
      <c r="A489" s="6" t="s">
        <v>760</v>
      </c>
      <c r="B489" s="6" t="s">
        <v>4530</v>
      </c>
      <c r="C489" s="6" t="s">
        <v>4423</v>
      </c>
      <c r="D489" s="6" t="s">
        <v>9290</v>
      </c>
      <c r="E489" s="6" t="s">
        <v>90</v>
      </c>
      <c r="F489" s="6" t="s">
        <v>7284</v>
      </c>
      <c r="G489" s="6" t="s">
        <v>9291</v>
      </c>
      <c r="H489" s="6" t="s">
        <v>7124</v>
      </c>
      <c r="I489" s="46">
        <v>45133</v>
      </c>
      <c r="J489" s="46"/>
      <c r="K489">
        <v>1156375</v>
      </c>
      <c r="L489" s="6" t="s">
        <v>9292</v>
      </c>
      <c r="M489" s="6" t="s">
        <v>9293</v>
      </c>
      <c r="N489" s="6" t="s">
        <v>5353</v>
      </c>
      <c r="O489" s="6" t="s">
        <v>4585</v>
      </c>
    </row>
    <row r="490" spans="1:15" x14ac:dyDescent="0.25">
      <c r="A490" s="6" t="s">
        <v>762</v>
      </c>
      <c r="B490" s="6" t="s">
        <v>4517</v>
      </c>
      <c r="C490" s="6" t="s">
        <v>4428</v>
      </c>
      <c r="D490" s="6" t="s">
        <v>9294</v>
      </c>
      <c r="E490" s="6" t="s">
        <v>9295</v>
      </c>
      <c r="F490" s="6" t="s">
        <v>9296</v>
      </c>
      <c r="G490" s="6" t="s">
        <v>9297</v>
      </c>
      <c r="H490" s="6" t="s">
        <v>7069</v>
      </c>
      <c r="I490" s="46">
        <v>45133</v>
      </c>
      <c r="J490" s="46"/>
      <c r="K490">
        <v>1058090</v>
      </c>
      <c r="L490" s="6" t="s">
        <v>9298</v>
      </c>
      <c r="M490" s="6" t="s">
        <v>9299</v>
      </c>
      <c r="N490" s="6" t="s">
        <v>5262</v>
      </c>
      <c r="O490" s="6" t="s">
        <v>4585</v>
      </c>
    </row>
    <row r="491" spans="1:15" x14ac:dyDescent="0.25">
      <c r="A491" s="6" t="s">
        <v>3509</v>
      </c>
      <c r="B491" s="6" t="s">
        <v>4490</v>
      </c>
      <c r="C491" s="6" t="s">
        <v>4425</v>
      </c>
      <c r="D491" s="6" t="s">
        <v>9300</v>
      </c>
      <c r="E491" s="6" t="s">
        <v>9301</v>
      </c>
      <c r="F491" s="6" t="s">
        <v>7086</v>
      </c>
      <c r="G491" s="6" t="s">
        <v>90</v>
      </c>
      <c r="H491" s="6" t="s">
        <v>90</v>
      </c>
      <c r="I491" s="46"/>
      <c r="J491" s="46"/>
      <c r="L491" s="6" t="s">
        <v>90</v>
      </c>
      <c r="M491" s="6" t="s">
        <v>90</v>
      </c>
      <c r="N491" s="6" t="s">
        <v>5821</v>
      </c>
      <c r="O491" s="6" t="s">
        <v>4585</v>
      </c>
    </row>
    <row r="492" spans="1:15" x14ac:dyDescent="0.25">
      <c r="A492" s="6" t="s">
        <v>765</v>
      </c>
      <c r="B492" s="6" t="s">
        <v>4482</v>
      </c>
      <c r="C492" s="6" t="s">
        <v>4425</v>
      </c>
      <c r="D492" s="6" t="s">
        <v>9302</v>
      </c>
      <c r="E492" s="6" t="s">
        <v>9303</v>
      </c>
      <c r="F492" s="6" t="s">
        <v>7363</v>
      </c>
      <c r="G492" s="6" t="s">
        <v>9304</v>
      </c>
      <c r="H492" s="6" t="s">
        <v>7630</v>
      </c>
      <c r="I492" s="46">
        <v>45138</v>
      </c>
      <c r="J492" s="46">
        <v>45142</v>
      </c>
      <c r="K492">
        <v>26172</v>
      </c>
      <c r="L492" s="6" t="s">
        <v>9305</v>
      </c>
      <c r="M492" s="6" t="s">
        <v>9306</v>
      </c>
      <c r="N492" s="6" t="s">
        <v>4597</v>
      </c>
      <c r="O492" s="6" t="s">
        <v>4585</v>
      </c>
    </row>
    <row r="493" spans="1:15" x14ac:dyDescent="0.25">
      <c r="A493" s="6" t="s">
        <v>3510</v>
      </c>
      <c r="B493" s="6" t="s">
        <v>4517</v>
      </c>
      <c r="C493" s="6" t="s">
        <v>4428</v>
      </c>
      <c r="D493" s="6" t="s">
        <v>9307</v>
      </c>
      <c r="E493" s="6" t="s">
        <v>9308</v>
      </c>
      <c r="F493" s="6" t="s">
        <v>9309</v>
      </c>
      <c r="G493" s="6" t="s">
        <v>9310</v>
      </c>
      <c r="H493" s="6" t="s">
        <v>90</v>
      </c>
      <c r="I493" s="46"/>
      <c r="J493" s="46"/>
      <c r="L493" s="6" t="s">
        <v>9311</v>
      </c>
      <c r="M493" s="6" t="s">
        <v>9312</v>
      </c>
      <c r="N493" s="6" t="s">
        <v>5822</v>
      </c>
      <c r="O493" s="6" t="s">
        <v>4585</v>
      </c>
    </row>
    <row r="494" spans="1:15" x14ac:dyDescent="0.25">
      <c r="A494" s="6" t="s">
        <v>768</v>
      </c>
      <c r="B494" s="6" t="s">
        <v>4462</v>
      </c>
      <c r="C494" s="6" t="s">
        <v>118</v>
      </c>
      <c r="D494" s="6" t="s">
        <v>9313</v>
      </c>
      <c r="E494" s="6" t="s">
        <v>90</v>
      </c>
      <c r="F494" s="6" t="s">
        <v>9314</v>
      </c>
      <c r="G494" s="6" t="s">
        <v>9315</v>
      </c>
      <c r="H494" s="6" t="s">
        <v>7269</v>
      </c>
      <c r="I494" s="46">
        <v>45133</v>
      </c>
      <c r="J494" s="46">
        <v>45138</v>
      </c>
      <c r="K494">
        <v>811156</v>
      </c>
      <c r="L494" s="6" t="s">
        <v>9316</v>
      </c>
      <c r="M494" s="6" t="s">
        <v>9317</v>
      </c>
      <c r="N494" s="6" t="s">
        <v>5823</v>
      </c>
      <c r="O494" s="6" t="s">
        <v>4586</v>
      </c>
    </row>
    <row r="495" spans="1:15" x14ac:dyDescent="0.25">
      <c r="A495" s="6" t="s">
        <v>3511</v>
      </c>
      <c r="B495" s="6" t="s">
        <v>4445</v>
      </c>
      <c r="C495" s="6" t="s">
        <v>4423</v>
      </c>
      <c r="D495" s="6" t="s">
        <v>9318</v>
      </c>
      <c r="E495" s="6" t="s">
        <v>9319</v>
      </c>
      <c r="F495" s="6" t="s">
        <v>8807</v>
      </c>
      <c r="G495" s="6" t="s">
        <v>8808</v>
      </c>
      <c r="H495" s="6" t="s">
        <v>8809</v>
      </c>
      <c r="I495" s="46"/>
      <c r="J495" s="46"/>
      <c r="L495" s="6" t="s">
        <v>9320</v>
      </c>
      <c r="M495" s="6" t="s">
        <v>90</v>
      </c>
      <c r="N495" s="6" t="s">
        <v>5824</v>
      </c>
      <c r="O495" s="6" t="s">
        <v>4585</v>
      </c>
    </row>
    <row r="496" spans="1:15" x14ac:dyDescent="0.25">
      <c r="A496" s="6" t="s">
        <v>770</v>
      </c>
      <c r="B496" s="6" t="s">
        <v>4469</v>
      </c>
      <c r="C496" s="6" t="s">
        <v>4423</v>
      </c>
      <c r="D496" s="6" t="s">
        <v>9321</v>
      </c>
      <c r="E496" s="6" t="s">
        <v>9322</v>
      </c>
      <c r="F496" s="6" t="s">
        <v>7284</v>
      </c>
      <c r="G496" s="6" t="s">
        <v>9291</v>
      </c>
      <c r="H496" s="6" t="s">
        <v>7124</v>
      </c>
      <c r="I496" s="46">
        <v>45138</v>
      </c>
      <c r="J496" s="46">
        <v>45142</v>
      </c>
      <c r="K496">
        <v>21175</v>
      </c>
      <c r="L496" s="6" t="s">
        <v>9323</v>
      </c>
      <c r="M496" s="6" t="s">
        <v>9324</v>
      </c>
      <c r="N496" s="6" t="s">
        <v>5298</v>
      </c>
      <c r="O496" s="6" t="s">
        <v>4585</v>
      </c>
    </row>
    <row r="497" spans="1:15" x14ac:dyDescent="0.25">
      <c r="A497" s="6" t="s">
        <v>772</v>
      </c>
      <c r="B497" s="6" t="s">
        <v>4536</v>
      </c>
      <c r="C497" s="6" t="s">
        <v>4418</v>
      </c>
      <c r="D497" s="6" t="s">
        <v>9325</v>
      </c>
      <c r="E497" s="6" t="s">
        <v>9326</v>
      </c>
      <c r="F497" s="6" t="s">
        <v>7331</v>
      </c>
      <c r="G497" s="6" t="s">
        <v>8384</v>
      </c>
      <c r="H497" s="6" t="s">
        <v>1988</v>
      </c>
      <c r="I497" s="46">
        <v>45135</v>
      </c>
      <c r="J497" s="46"/>
      <c r="K497">
        <v>1071739</v>
      </c>
      <c r="L497" s="6" t="s">
        <v>9327</v>
      </c>
      <c r="M497" s="6" t="s">
        <v>9328</v>
      </c>
      <c r="N497" s="6" t="s">
        <v>5526</v>
      </c>
      <c r="O497" s="6" t="s">
        <v>4586</v>
      </c>
    </row>
    <row r="498" spans="1:15" x14ac:dyDescent="0.25">
      <c r="A498" s="6" t="s">
        <v>775</v>
      </c>
      <c r="B498" s="6" t="s">
        <v>4470</v>
      </c>
      <c r="C498" s="6" t="s">
        <v>4425</v>
      </c>
      <c r="D498" s="6" t="s">
        <v>9329</v>
      </c>
      <c r="E498" s="6" t="s">
        <v>90</v>
      </c>
      <c r="F498" s="6" t="s">
        <v>7947</v>
      </c>
      <c r="G498" s="6" t="s">
        <v>9330</v>
      </c>
      <c r="H498" s="6" t="s">
        <v>90</v>
      </c>
      <c r="I498" s="46"/>
      <c r="J498" s="46"/>
      <c r="K498">
        <v>1567094</v>
      </c>
      <c r="L498" s="6" t="s">
        <v>9331</v>
      </c>
      <c r="M498" s="6" t="s">
        <v>9332</v>
      </c>
      <c r="N498" s="6" t="s">
        <v>5540</v>
      </c>
      <c r="O498" s="6" t="s">
        <v>4585</v>
      </c>
    </row>
    <row r="499" spans="1:15" x14ac:dyDescent="0.25">
      <c r="A499" s="6" t="s">
        <v>778</v>
      </c>
      <c r="B499" s="6" t="s">
        <v>4485</v>
      </c>
      <c r="C499" s="6" t="s">
        <v>4425</v>
      </c>
      <c r="D499" s="6" t="s">
        <v>9333</v>
      </c>
      <c r="E499" s="6" t="s">
        <v>90</v>
      </c>
      <c r="F499" s="6" t="s">
        <v>8593</v>
      </c>
      <c r="G499" s="6" t="s">
        <v>9334</v>
      </c>
      <c r="H499" s="6" t="s">
        <v>7205</v>
      </c>
      <c r="I499" s="46">
        <v>45131</v>
      </c>
      <c r="J499" s="46">
        <v>45135</v>
      </c>
      <c r="K499">
        <v>16868</v>
      </c>
      <c r="L499" s="6" t="s">
        <v>9335</v>
      </c>
      <c r="M499" s="6" t="s">
        <v>9336</v>
      </c>
      <c r="N499" s="6" t="s">
        <v>5404</v>
      </c>
      <c r="O499" s="6" t="s">
        <v>4587</v>
      </c>
    </row>
    <row r="500" spans="1:15" x14ac:dyDescent="0.25">
      <c r="A500" s="6" t="s">
        <v>781</v>
      </c>
      <c r="B500" s="6" t="s">
        <v>4459</v>
      </c>
      <c r="C500" s="6" t="s">
        <v>4425</v>
      </c>
      <c r="D500" s="6" t="s">
        <v>9337</v>
      </c>
      <c r="E500" s="6" t="s">
        <v>90</v>
      </c>
      <c r="F500" s="6" t="s">
        <v>7331</v>
      </c>
      <c r="G500" s="6" t="s">
        <v>9338</v>
      </c>
      <c r="H500" s="6" t="s">
        <v>1988</v>
      </c>
      <c r="I500" s="46">
        <v>45170</v>
      </c>
      <c r="J500" s="46">
        <v>45174</v>
      </c>
      <c r="K500">
        <v>1856525</v>
      </c>
      <c r="L500" s="6" t="s">
        <v>9339</v>
      </c>
      <c r="M500" s="6" t="s">
        <v>9340</v>
      </c>
      <c r="N500" s="6" t="s">
        <v>4676</v>
      </c>
      <c r="O500" s="6" t="s">
        <v>4585</v>
      </c>
    </row>
    <row r="501" spans="1:15" x14ac:dyDescent="0.25">
      <c r="A501" s="6" t="s">
        <v>783</v>
      </c>
      <c r="B501" s="6" t="s">
        <v>4443</v>
      </c>
      <c r="C501" s="6" t="s">
        <v>4418</v>
      </c>
      <c r="D501" s="6" t="s">
        <v>9341</v>
      </c>
      <c r="E501" s="6" t="s">
        <v>90</v>
      </c>
      <c r="F501" s="6" t="s">
        <v>9342</v>
      </c>
      <c r="G501" s="6" t="s">
        <v>9343</v>
      </c>
      <c r="H501" s="6" t="s">
        <v>3671</v>
      </c>
      <c r="I501" s="46">
        <v>45132</v>
      </c>
      <c r="J501" s="46">
        <v>45138</v>
      </c>
      <c r="K501">
        <v>816956</v>
      </c>
      <c r="L501" s="6" t="s">
        <v>9344</v>
      </c>
      <c r="M501" s="6" t="s">
        <v>9345</v>
      </c>
      <c r="N501" s="6" t="s">
        <v>5146</v>
      </c>
      <c r="O501" s="6" t="s">
        <v>4586</v>
      </c>
    </row>
    <row r="502" spans="1:15" x14ac:dyDescent="0.25">
      <c r="A502" s="6" t="s">
        <v>3513</v>
      </c>
      <c r="B502" s="6" t="s">
        <v>4422</v>
      </c>
      <c r="C502" s="6" t="s">
        <v>4423</v>
      </c>
      <c r="D502" s="6" t="s">
        <v>9346</v>
      </c>
      <c r="E502" s="6" t="s">
        <v>90</v>
      </c>
      <c r="F502" s="6" t="s">
        <v>9347</v>
      </c>
      <c r="G502" s="6" t="s">
        <v>9348</v>
      </c>
      <c r="H502" s="6" t="s">
        <v>7630</v>
      </c>
      <c r="I502" s="46">
        <v>45138</v>
      </c>
      <c r="J502" s="46">
        <v>45142</v>
      </c>
      <c r="K502">
        <v>1224608</v>
      </c>
      <c r="L502" s="6" t="s">
        <v>9349</v>
      </c>
      <c r="M502" s="6" t="s">
        <v>9350</v>
      </c>
      <c r="N502" s="6" t="s">
        <v>5825</v>
      </c>
      <c r="O502" s="6" t="s">
        <v>4587</v>
      </c>
    </row>
    <row r="503" spans="1:15" x14ac:dyDescent="0.25">
      <c r="A503" s="6" t="s">
        <v>785</v>
      </c>
      <c r="B503" s="6" t="s">
        <v>4462</v>
      </c>
      <c r="C503" s="6" t="s">
        <v>118</v>
      </c>
      <c r="D503" s="6" t="s">
        <v>9351</v>
      </c>
      <c r="E503" s="6" t="s">
        <v>90</v>
      </c>
      <c r="F503" s="6" t="s">
        <v>7797</v>
      </c>
      <c r="G503" s="6" t="s">
        <v>8726</v>
      </c>
      <c r="H503" s="6" t="s">
        <v>7092</v>
      </c>
      <c r="I503" s="46">
        <v>45134</v>
      </c>
      <c r="J503" s="46"/>
      <c r="K503">
        <v>1130310</v>
      </c>
      <c r="L503" s="6" t="s">
        <v>9352</v>
      </c>
      <c r="M503" s="6" t="s">
        <v>9353</v>
      </c>
      <c r="N503" s="6" t="s">
        <v>4830</v>
      </c>
      <c r="O503" s="6" t="s">
        <v>4586</v>
      </c>
    </row>
    <row r="504" spans="1:15" x14ac:dyDescent="0.25">
      <c r="A504" s="6" t="s">
        <v>787</v>
      </c>
      <c r="B504" s="6" t="s">
        <v>4467</v>
      </c>
      <c r="C504" s="6" t="s">
        <v>4468</v>
      </c>
      <c r="D504" s="6" t="s">
        <v>9354</v>
      </c>
      <c r="E504" s="6" t="s">
        <v>90</v>
      </c>
      <c r="F504" s="6" t="s">
        <v>7382</v>
      </c>
      <c r="G504" s="6" t="s">
        <v>9355</v>
      </c>
      <c r="H504" s="6" t="s">
        <v>36</v>
      </c>
      <c r="I504" s="46">
        <v>45140</v>
      </c>
      <c r="J504" s="46">
        <v>45145</v>
      </c>
      <c r="K504">
        <v>1017413</v>
      </c>
      <c r="L504" s="6" t="s">
        <v>9356</v>
      </c>
      <c r="M504" s="6" t="s">
        <v>9357</v>
      </c>
      <c r="N504" s="6" t="s">
        <v>5826</v>
      </c>
      <c r="O504" s="6" t="s">
        <v>4585</v>
      </c>
    </row>
    <row r="505" spans="1:15" x14ac:dyDescent="0.25">
      <c r="A505" s="6" t="s">
        <v>3515</v>
      </c>
      <c r="B505" s="6" t="s">
        <v>4430</v>
      </c>
      <c r="C505" s="6" t="s">
        <v>4423</v>
      </c>
      <c r="D505" s="6" t="s">
        <v>9358</v>
      </c>
      <c r="E505" s="6" t="s">
        <v>7704</v>
      </c>
      <c r="F505" s="6" t="s">
        <v>7166</v>
      </c>
      <c r="G505" s="6" t="s">
        <v>9359</v>
      </c>
      <c r="H505" s="6" t="s">
        <v>7168</v>
      </c>
      <c r="I505" s="46">
        <v>45125</v>
      </c>
      <c r="J505" s="46">
        <v>45131</v>
      </c>
      <c r="K505">
        <v>1284812</v>
      </c>
      <c r="L505" s="6" t="s">
        <v>9360</v>
      </c>
      <c r="M505" s="6" t="s">
        <v>9361</v>
      </c>
      <c r="N505" s="6" t="s">
        <v>5827</v>
      </c>
      <c r="O505" s="6" t="s">
        <v>4585</v>
      </c>
    </row>
    <row r="506" spans="1:15" x14ac:dyDescent="0.25">
      <c r="A506" s="6" t="s">
        <v>3517</v>
      </c>
      <c r="B506" s="6" t="s">
        <v>4467</v>
      </c>
      <c r="C506" s="6" t="s">
        <v>4468</v>
      </c>
      <c r="D506" s="6" t="s">
        <v>9362</v>
      </c>
      <c r="E506" s="6" t="s">
        <v>9363</v>
      </c>
      <c r="F506" s="6" t="s">
        <v>7779</v>
      </c>
      <c r="G506" s="6" t="s">
        <v>9364</v>
      </c>
      <c r="H506" s="6" t="s">
        <v>7076</v>
      </c>
      <c r="I506" s="46">
        <v>45133</v>
      </c>
      <c r="J506" s="46">
        <v>45138</v>
      </c>
      <c r="K506">
        <v>1070412</v>
      </c>
      <c r="L506" s="6" t="s">
        <v>9365</v>
      </c>
      <c r="M506" s="6" t="s">
        <v>9366</v>
      </c>
      <c r="N506" s="6" t="s">
        <v>5828</v>
      </c>
      <c r="O506" s="6" t="s">
        <v>4585</v>
      </c>
    </row>
    <row r="507" spans="1:15" x14ac:dyDescent="0.25">
      <c r="A507" s="6" t="s">
        <v>790</v>
      </c>
      <c r="B507" s="6" t="s">
        <v>4451</v>
      </c>
      <c r="C507" s="6" t="s">
        <v>4421</v>
      </c>
      <c r="D507" s="6" t="s">
        <v>9367</v>
      </c>
      <c r="E507" s="6" t="s">
        <v>90</v>
      </c>
      <c r="F507" s="6" t="s">
        <v>9368</v>
      </c>
      <c r="G507" s="6" t="s">
        <v>9369</v>
      </c>
      <c r="H507" s="6" t="s">
        <v>7069</v>
      </c>
      <c r="I507" s="46">
        <v>45195</v>
      </c>
      <c r="J507" s="46">
        <v>45201</v>
      </c>
      <c r="K507">
        <v>1803599</v>
      </c>
      <c r="L507" s="6" t="s">
        <v>9370</v>
      </c>
      <c r="M507" s="6" t="s">
        <v>9371</v>
      </c>
      <c r="N507" s="6" t="s">
        <v>5003</v>
      </c>
      <c r="O507" s="6" t="s">
        <v>4585</v>
      </c>
    </row>
    <row r="508" spans="1:15" x14ac:dyDescent="0.25">
      <c r="A508" s="6" t="s">
        <v>792</v>
      </c>
      <c r="B508" s="6" t="s">
        <v>4484</v>
      </c>
      <c r="C508" s="6" t="s">
        <v>4423</v>
      </c>
      <c r="D508" s="6" t="s">
        <v>9372</v>
      </c>
      <c r="E508" s="6" t="s">
        <v>90</v>
      </c>
      <c r="F508" s="6" t="s">
        <v>7854</v>
      </c>
      <c r="G508" s="6" t="s">
        <v>7619</v>
      </c>
      <c r="H508" s="6" t="s">
        <v>7377</v>
      </c>
      <c r="I508" s="46">
        <v>45127</v>
      </c>
      <c r="J508" s="46"/>
      <c r="K508">
        <v>927628</v>
      </c>
      <c r="L508" s="6" t="s">
        <v>9373</v>
      </c>
      <c r="M508" s="6" t="s">
        <v>9374</v>
      </c>
      <c r="N508" s="6" t="s">
        <v>5239</v>
      </c>
      <c r="O508" s="6" t="s">
        <v>4585</v>
      </c>
    </row>
    <row r="509" spans="1:15" x14ac:dyDescent="0.25">
      <c r="A509" s="6" t="s">
        <v>794</v>
      </c>
      <c r="B509" s="6" t="s">
        <v>4522</v>
      </c>
      <c r="C509" s="6" t="s">
        <v>4421</v>
      </c>
      <c r="D509" s="6" t="s">
        <v>9375</v>
      </c>
      <c r="E509" s="6" t="s">
        <v>90</v>
      </c>
      <c r="F509" s="6" t="s">
        <v>9376</v>
      </c>
      <c r="G509" s="6" t="s">
        <v>9377</v>
      </c>
      <c r="H509" s="6" t="s">
        <v>7076</v>
      </c>
      <c r="I509" s="46">
        <v>45160</v>
      </c>
      <c r="J509" s="46">
        <v>45166</v>
      </c>
      <c r="K509">
        <v>820318</v>
      </c>
      <c r="L509" s="6" t="s">
        <v>90</v>
      </c>
      <c r="M509" s="6" t="s">
        <v>90</v>
      </c>
      <c r="N509" s="6" t="s">
        <v>4905</v>
      </c>
      <c r="O509" s="6" t="s">
        <v>4585</v>
      </c>
    </row>
    <row r="510" spans="1:15" x14ac:dyDescent="0.25">
      <c r="A510" s="6" t="s">
        <v>3518</v>
      </c>
      <c r="B510" s="6" t="s">
        <v>4475</v>
      </c>
      <c r="C510" s="6" t="s">
        <v>130</v>
      </c>
      <c r="D510" s="6" t="s">
        <v>9378</v>
      </c>
      <c r="E510" s="6" t="s">
        <v>9379</v>
      </c>
      <c r="F510" s="6" t="s">
        <v>9380</v>
      </c>
      <c r="G510" s="6" t="s">
        <v>9381</v>
      </c>
      <c r="H510" s="6" t="s">
        <v>90</v>
      </c>
      <c r="I510" s="46"/>
      <c r="J510" s="46"/>
      <c r="L510" s="6" t="s">
        <v>9382</v>
      </c>
      <c r="M510" s="6" t="s">
        <v>9383</v>
      </c>
      <c r="N510" s="6" t="s">
        <v>5829</v>
      </c>
      <c r="O510" s="6" t="s">
        <v>4585</v>
      </c>
    </row>
    <row r="511" spans="1:15" x14ac:dyDescent="0.25">
      <c r="A511" s="6" t="s">
        <v>796</v>
      </c>
      <c r="B511" s="6" t="s">
        <v>4530</v>
      </c>
      <c r="C511" s="6" t="s">
        <v>4423</v>
      </c>
      <c r="D511" s="6" t="s">
        <v>9384</v>
      </c>
      <c r="E511" s="6" t="s">
        <v>90</v>
      </c>
      <c r="F511" s="6" t="s">
        <v>7278</v>
      </c>
      <c r="G511" s="6" t="s">
        <v>8962</v>
      </c>
      <c r="H511" s="6" t="s">
        <v>941</v>
      </c>
      <c r="I511" s="46">
        <v>45145</v>
      </c>
      <c r="J511" s="46">
        <v>45149</v>
      </c>
      <c r="K511">
        <v>1679788</v>
      </c>
      <c r="L511" s="6" t="s">
        <v>9385</v>
      </c>
      <c r="M511" s="6" t="s">
        <v>9386</v>
      </c>
      <c r="N511" s="6" t="s">
        <v>5407</v>
      </c>
      <c r="O511" s="6" t="s">
        <v>4585</v>
      </c>
    </row>
    <row r="512" spans="1:15" x14ac:dyDescent="0.25">
      <c r="A512" s="6" t="s">
        <v>798</v>
      </c>
      <c r="B512" s="6" t="s">
        <v>4480</v>
      </c>
      <c r="C512" s="6" t="s">
        <v>4437</v>
      </c>
      <c r="D512" s="6" t="s">
        <v>9387</v>
      </c>
      <c r="E512" s="6" t="s">
        <v>90</v>
      </c>
      <c r="F512" s="6" t="s">
        <v>7529</v>
      </c>
      <c r="G512" s="6" t="s">
        <v>9388</v>
      </c>
      <c r="H512" s="6" t="s">
        <v>7104</v>
      </c>
      <c r="I512" s="46">
        <v>45138</v>
      </c>
      <c r="J512" s="46">
        <v>45142</v>
      </c>
      <c r="K512">
        <v>317540</v>
      </c>
      <c r="L512" s="6" t="s">
        <v>9389</v>
      </c>
      <c r="M512" s="6" t="s">
        <v>9390</v>
      </c>
      <c r="N512" s="6" t="s">
        <v>5406</v>
      </c>
      <c r="O512" s="6" t="s">
        <v>4586</v>
      </c>
    </row>
    <row r="513" spans="1:15" x14ac:dyDescent="0.25">
      <c r="A513" s="6" t="s">
        <v>800</v>
      </c>
      <c r="B513" s="6" t="s">
        <v>4434</v>
      </c>
      <c r="C513" s="6" t="s">
        <v>4423</v>
      </c>
      <c r="D513" s="6" t="s">
        <v>9391</v>
      </c>
      <c r="E513" s="6" t="s">
        <v>9392</v>
      </c>
      <c r="F513" s="6" t="s">
        <v>9393</v>
      </c>
      <c r="G513" s="6" t="s">
        <v>9394</v>
      </c>
      <c r="H513" s="6" t="s">
        <v>7584</v>
      </c>
      <c r="I513" s="46">
        <v>45126</v>
      </c>
      <c r="J513" s="46">
        <v>45131</v>
      </c>
      <c r="K513">
        <v>887343</v>
      </c>
      <c r="L513" s="6" t="s">
        <v>9395</v>
      </c>
      <c r="M513" s="6" t="s">
        <v>9396</v>
      </c>
      <c r="N513" s="6" t="s">
        <v>5830</v>
      </c>
      <c r="O513" s="6" t="s">
        <v>4585</v>
      </c>
    </row>
    <row r="514" spans="1:15" x14ac:dyDescent="0.25">
      <c r="A514" s="6" t="s">
        <v>803</v>
      </c>
      <c r="B514" s="6" t="s">
        <v>4537</v>
      </c>
      <c r="C514" s="6" t="s">
        <v>4442</v>
      </c>
      <c r="D514" s="6" t="s">
        <v>9397</v>
      </c>
      <c r="E514" s="6" t="s">
        <v>9055</v>
      </c>
      <c r="F514" s="6" t="s">
        <v>7134</v>
      </c>
      <c r="G514" s="6" t="s">
        <v>9398</v>
      </c>
      <c r="H514" s="6" t="s">
        <v>7136</v>
      </c>
      <c r="I514" s="46">
        <v>45049</v>
      </c>
      <c r="J514" s="46">
        <v>45054</v>
      </c>
      <c r="K514">
        <v>1455863</v>
      </c>
      <c r="L514" s="6" t="s">
        <v>9399</v>
      </c>
      <c r="M514" s="6" t="s">
        <v>9400</v>
      </c>
      <c r="N514" s="6" t="s">
        <v>4770</v>
      </c>
      <c r="O514" s="6" t="s">
        <v>4585</v>
      </c>
    </row>
    <row r="515" spans="1:15" x14ac:dyDescent="0.25">
      <c r="A515" s="6" t="s">
        <v>805</v>
      </c>
      <c r="B515" s="6" t="s">
        <v>4524</v>
      </c>
      <c r="C515" s="6" t="s">
        <v>4428</v>
      </c>
      <c r="D515" s="6" t="s">
        <v>9401</v>
      </c>
      <c r="E515" s="6" t="s">
        <v>90</v>
      </c>
      <c r="F515" s="6" t="s">
        <v>9402</v>
      </c>
      <c r="G515" s="6" t="s">
        <v>9403</v>
      </c>
      <c r="H515" s="6" t="s">
        <v>4065</v>
      </c>
      <c r="I515" s="46">
        <v>45132</v>
      </c>
      <c r="J515" s="46">
        <v>45138</v>
      </c>
      <c r="K515">
        <v>1050797</v>
      </c>
      <c r="L515" s="6" t="s">
        <v>9404</v>
      </c>
      <c r="M515" s="6" t="s">
        <v>9405</v>
      </c>
      <c r="N515" s="6" t="s">
        <v>5253</v>
      </c>
      <c r="O515" s="6" t="s">
        <v>4585</v>
      </c>
    </row>
    <row r="516" spans="1:15" x14ac:dyDescent="0.25">
      <c r="A516" s="6" t="s">
        <v>808</v>
      </c>
      <c r="B516" s="6" t="s">
        <v>4481</v>
      </c>
      <c r="C516" s="6" t="s">
        <v>4418</v>
      </c>
      <c r="D516" s="6" t="s">
        <v>9406</v>
      </c>
      <c r="E516" s="6" t="s">
        <v>7073</v>
      </c>
      <c r="F516" s="6" t="s">
        <v>9407</v>
      </c>
      <c r="G516" s="6" t="s">
        <v>9408</v>
      </c>
      <c r="H516" s="6" t="s">
        <v>7069</v>
      </c>
      <c r="I516" s="46">
        <v>45168</v>
      </c>
      <c r="J516" s="46"/>
      <c r="K516">
        <v>711404</v>
      </c>
      <c r="L516" s="6" t="s">
        <v>9409</v>
      </c>
      <c r="M516" s="6" t="s">
        <v>9410</v>
      </c>
      <c r="N516" s="6" t="s">
        <v>5260</v>
      </c>
      <c r="O516" s="6" t="s">
        <v>4586</v>
      </c>
    </row>
    <row r="517" spans="1:15" x14ac:dyDescent="0.25">
      <c r="A517" s="6" t="s">
        <v>810</v>
      </c>
      <c r="B517" s="6" t="s">
        <v>4538</v>
      </c>
      <c r="C517" s="6" t="s">
        <v>4423</v>
      </c>
      <c r="D517" s="6" t="s">
        <v>9411</v>
      </c>
      <c r="E517" s="6" t="s">
        <v>90</v>
      </c>
      <c r="F517" s="6" t="s">
        <v>9412</v>
      </c>
      <c r="G517" s="6" t="s">
        <v>7720</v>
      </c>
      <c r="H517" s="6" t="s">
        <v>7092</v>
      </c>
      <c r="I517" s="46">
        <v>45132</v>
      </c>
      <c r="J517" s="46">
        <v>45138</v>
      </c>
      <c r="K517">
        <v>933136</v>
      </c>
      <c r="L517" s="6" t="s">
        <v>9413</v>
      </c>
      <c r="M517" s="6" t="s">
        <v>9414</v>
      </c>
      <c r="N517" s="6" t="s">
        <v>5462</v>
      </c>
      <c r="O517" s="6" t="s">
        <v>4585</v>
      </c>
    </row>
    <row r="518" spans="1:15" x14ac:dyDescent="0.25">
      <c r="A518" s="6" t="s">
        <v>812</v>
      </c>
      <c r="B518" s="6" t="s">
        <v>4467</v>
      </c>
      <c r="C518" s="6" t="s">
        <v>4468</v>
      </c>
      <c r="D518" s="6" t="s">
        <v>9415</v>
      </c>
      <c r="E518" s="6" t="s">
        <v>90</v>
      </c>
      <c r="F518" s="6" t="s">
        <v>7797</v>
      </c>
      <c r="G518" s="6" t="s">
        <v>9416</v>
      </c>
      <c r="H518" s="6" t="s">
        <v>7092</v>
      </c>
      <c r="I518" s="46">
        <v>45141</v>
      </c>
      <c r="J518" s="46"/>
      <c r="K518">
        <v>1163165</v>
      </c>
      <c r="L518" s="6" t="s">
        <v>9417</v>
      </c>
      <c r="M518" s="6" t="s">
        <v>9418</v>
      </c>
      <c r="N518" s="6" t="s">
        <v>5345</v>
      </c>
      <c r="O518" s="6" t="s">
        <v>4585</v>
      </c>
    </row>
    <row r="519" spans="1:15" x14ac:dyDescent="0.25">
      <c r="A519" s="6" t="s">
        <v>3520</v>
      </c>
      <c r="B519" s="6" t="s">
        <v>4435</v>
      </c>
      <c r="C519" s="6" t="s">
        <v>4418</v>
      </c>
      <c r="D519" s="6" t="s">
        <v>9419</v>
      </c>
      <c r="E519" s="6" t="s">
        <v>90</v>
      </c>
      <c r="F519" s="6" t="s">
        <v>9420</v>
      </c>
      <c r="G519" s="6" t="s">
        <v>9421</v>
      </c>
      <c r="H519" s="6" t="s">
        <v>7069</v>
      </c>
      <c r="I519" s="46">
        <v>45139</v>
      </c>
      <c r="J519" s="46">
        <v>45145</v>
      </c>
      <c r="K519">
        <v>1088856</v>
      </c>
      <c r="L519" s="6" t="s">
        <v>9422</v>
      </c>
      <c r="M519" s="6" t="s">
        <v>9423</v>
      </c>
      <c r="N519" s="6" t="s">
        <v>5831</v>
      </c>
      <c r="O519" s="6" t="s">
        <v>4586</v>
      </c>
    </row>
    <row r="520" spans="1:15" x14ac:dyDescent="0.25">
      <c r="A520" s="6" t="s">
        <v>814</v>
      </c>
      <c r="B520" s="6" t="s">
        <v>4519</v>
      </c>
      <c r="C520" s="6" t="s">
        <v>4437</v>
      </c>
      <c r="D520" s="6" t="s">
        <v>9424</v>
      </c>
      <c r="E520" s="6" t="s">
        <v>90</v>
      </c>
      <c r="F520" s="6" t="s">
        <v>9425</v>
      </c>
      <c r="G520" s="6" t="s">
        <v>9426</v>
      </c>
      <c r="H520" s="6" t="s">
        <v>7584</v>
      </c>
      <c r="I520" s="46">
        <v>45195</v>
      </c>
      <c r="J520" s="46"/>
      <c r="K520">
        <v>909832</v>
      </c>
      <c r="L520" s="6" t="s">
        <v>9427</v>
      </c>
      <c r="M520" s="6" t="s">
        <v>9428</v>
      </c>
      <c r="N520" s="6" t="s">
        <v>5409</v>
      </c>
      <c r="O520" s="6" t="s">
        <v>4586</v>
      </c>
    </row>
    <row r="521" spans="1:15" x14ac:dyDescent="0.25">
      <c r="A521" s="6" t="s">
        <v>816</v>
      </c>
      <c r="B521" s="6" t="s">
        <v>4533</v>
      </c>
      <c r="C521" s="6" t="s">
        <v>4437</v>
      </c>
      <c r="D521" s="6" t="s">
        <v>9429</v>
      </c>
      <c r="E521" s="6" t="s">
        <v>90</v>
      </c>
      <c r="F521" s="6" t="s">
        <v>7166</v>
      </c>
      <c r="G521" s="6" t="s">
        <v>9430</v>
      </c>
      <c r="H521" s="6" t="s">
        <v>7168</v>
      </c>
      <c r="I521" s="46">
        <v>45161</v>
      </c>
      <c r="J521" s="46">
        <v>45166</v>
      </c>
      <c r="K521">
        <v>1024305</v>
      </c>
      <c r="L521" s="6" t="s">
        <v>9431</v>
      </c>
      <c r="M521" s="6" t="s">
        <v>9432</v>
      </c>
      <c r="N521" s="6" t="s">
        <v>4944</v>
      </c>
      <c r="O521" s="6" t="s">
        <v>4585</v>
      </c>
    </row>
    <row r="522" spans="1:15" x14ac:dyDescent="0.25">
      <c r="A522" s="6" t="s">
        <v>819</v>
      </c>
      <c r="B522" s="6" t="s">
        <v>4485</v>
      </c>
      <c r="C522" s="6" t="s">
        <v>4425</v>
      </c>
      <c r="D522" s="6" t="s">
        <v>9433</v>
      </c>
      <c r="E522" s="6" t="s">
        <v>90</v>
      </c>
      <c r="F522" s="6" t="s">
        <v>7382</v>
      </c>
      <c r="G522" s="6" t="s">
        <v>9434</v>
      </c>
      <c r="H522" s="6" t="s">
        <v>36</v>
      </c>
      <c r="I522" s="46">
        <v>45133</v>
      </c>
      <c r="J522" s="46">
        <v>45138</v>
      </c>
      <c r="K522">
        <v>16875</v>
      </c>
      <c r="L522" s="6" t="s">
        <v>9435</v>
      </c>
      <c r="M522" s="6" t="s">
        <v>9436</v>
      </c>
      <c r="N522" s="6" t="s">
        <v>5832</v>
      </c>
      <c r="O522" s="6" t="s">
        <v>4587</v>
      </c>
    </row>
    <row r="523" spans="1:15" x14ac:dyDescent="0.25">
      <c r="A523" s="6" t="s">
        <v>821</v>
      </c>
      <c r="B523" s="6" t="s">
        <v>4424</v>
      </c>
      <c r="C523" s="6" t="s">
        <v>4425</v>
      </c>
      <c r="D523" s="6" t="s">
        <v>9437</v>
      </c>
      <c r="E523" s="6" t="s">
        <v>9438</v>
      </c>
      <c r="F523" s="6" t="s">
        <v>9439</v>
      </c>
      <c r="G523" s="6" t="s">
        <v>9440</v>
      </c>
      <c r="H523" s="6" t="s">
        <v>90</v>
      </c>
      <c r="I523" s="46">
        <v>45139</v>
      </c>
      <c r="J523" s="46">
        <v>45145</v>
      </c>
      <c r="K523">
        <v>1345105</v>
      </c>
      <c r="L523" s="6" t="s">
        <v>9441</v>
      </c>
      <c r="M523" s="6" t="s">
        <v>9442</v>
      </c>
      <c r="N523" s="6" t="s">
        <v>5833</v>
      </c>
      <c r="O523" s="6" t="s">
        <v>4585</v>
      </c>
    </row>
    <row r="524" spans="1:15" x14ac:dyDescent="0.25">
      <c r="A524" s="6" t="s">
        <v>823</v>
      </c>
      <c r="B524" s="6" t="s">
        <v>4478</v>
      </c>
      <c r="C524" s="6" t="s">
        <v>4437</v>
      </c>
      <c r="D524" s="6" t="s">
        <v>9443</v>
      </c>
      <c r="E524" s="6" t="s">
        <v>90</v>
      </c>
      <c r="F524" s="6" t="s">
        <v>8154</v>
      </c>
      <c r="G524" s="6" t="s">
        <v>9444</v>
      </c>
      <c r="H524" s="6" t="s">
        <v>7296</v>
      </c>
      <c r="I524" s="46">
        <v>45168</v>
      </c>
      <c r="J524" s="46">
        <v>45173</v>
      </c>
      <c r="K524">
        <v>16732</v>
      </c>
      <c r="L524" s="6" t="s">
        <v>9445</v>
      </c>
      <c r="M524" s="6" t="s">
        <v>9446</v>
      </c>
      <c r="N524" s="6" t="s">
        <v>5120</v>
      </c>
      <c r="O524" s="6" t="s">
        <v>4586</v>
      </c>
    </row>
    <row r="525" spans="1:15" x14ac:dyDescent="0.25">
      <c r="A525" s="6" t="s">
        <v>3521</v>
      </c>
      <c r="B525" s="6" t="s">
        <v>4424</v>
      </c>
      <c r="C525" s="6" t="s">
        <v>4425</v>
      </c>
      <c r="D525" s="6" t="s">
        <v>9447</v>
      </c>
      <c r="E525" s="6" t="s">
        <v>9448</v>
      </c>
      <c r="F525" s="6" t="s">
        <v>9449</v>
      </c>
      <c r="G525" s="6" t="s">
        <v>90</v>
      </c>
      <c r="H525" s="6" t="s">
        <v>90</v>
      </c>
      <c r="I525" s="46"/>
      <c r="J525" s="46"/>
      <c r="L525" s="6" t="s">
        <v>9450</v>
      </c>
      <c r="M525" s="6" t="s">
        <v>9451</v>
      </c>
      <c r="N525" s="6" t="s">
        <v>5834</v>
      </c>
      <c r="O525" s="6" t="s">
        <v>4585</v>
      </c>
    </row>
    <row r="526" spans="1:15" x14ac:dyDescent="0.25">
      <c r="A526" s="6" t="s">
        <v>6869</v>
      </c>
      <c r="B526" s="6" t="s">
        <v>4467</v>
      </c>
      <c r="C526" s="6" t="s">
        <v>4468</v>
      </c>
      <c r="D526" s="6" t="s">
        <v>9452</v>
      </c>
      <c r="E526" s="6" t="s">
        <v>9453</v>
      </c>
      <c r="F526" s="6" t="s">
        <v>7797</v>
      </c>
      <c r="G526" s="6" t="s">
        <v>9454</v>
      </c>
      <c r="H526" s="6" t="s">
        <v>7092</v>
      </c>
      <c r="I526" s="46">
        <v>45139</v>
      </c>
      <c r="J526" s="46">
        <v>45145</v>
      </c>
      <c r="K526">
        <v>928022</v>
      </c>
      <c r="L526" s="6" t="s">
        <v>9455</v>
      </c>
      <c r="M526" s="6" t="s">
        <v>9456</v>
      </c>
      <c r="N526" s="6" t="s">
        <v>9457</v>
      </c>
      <c r="O526" s="6" t="s">
        <v>4585</v>
      </c>
    </row>
    <row r="527" spans="1:15" x14ac:dyDescent="0.25">
      <c r="A527" s="6" t="s">
        <v>825</v>
      </c>
      <c r="B527" s="6" t="s">
        <v>4467</v>
      </c>
      <c r="C527" s="6" t="s">
        <v>4468</v>
      </c>
      <c r="D527" s="6" t="s">
        <v>9458</v>
      </c>
      <c r="E527" s="6" t="s">
        <v>9459</v>
      </c>
      <c r="F527" s="6" t="s">
        <v>7382</v>
      </c>
      <c r="G527" s="6" t="s">
        <v>9460</v>
      </c>
      <c r="H527" s="6" t="s">
        <v>36</v>
      </c>
      <c r="I527" s="46">
        <v>45133</v>
      </c>
      <c r="J527" s="46"/>
      <c r="K527">
        <v>1545851</v>
      </c>
      <c r="L527" s="6" t="s">
        <v>9461</v>
      </c>
      <c r="M527" s="6" t="s">
        <v>9462</v>
      </c>
      <c r="N527" s="6" t="s">
        <v>5835</v>
      </c>
      <c r="O527" s="6" t="s">
        <v>4585</v>
      </c>
    </row>
    <row r="528" spans="1:15" x14ac:dyDescent="0.25">
      <c r="A528" s="6" t="s">
        <v>3523</v>
      </c>
      <c r="B528" s="6" t="s">
        <v>4509</v>
      </c>
      <c r="C528" s="6" t="s">
        <v>118</v>
      </c>
      <c r="D528" s="6" t="s">
        <v>9463</v>
      </c>
      <c r="E528" s="6" t="s">
        <v>90</v>
      </c>
      <c r="F528" s="6" t="s">
        <v>1003</v>
      </c>
      <c r="G528" s="6" t="s">
        <v>9464</v>
      </c>
      <c r="H528" s="6" t="s">
        <v>941</v>
      </c>
      <c r="I528" s="46">
        <v>45141</v>
      </c>
      <c r="J528" s="46"/>
      <c r="K528">
        <v>19745</v>
      </c>
      <c r="L528" s="6" t="s">
        <v>9465</v>
      </c>
      <c r="M528" s="6" t="s">
        <v>9466</v>
      </c>
      <c r="N528" s="6" t="s">
        <v>5836</v>
      </c>
      <c r="O528" s="6" t="s">
        <v>4586</v>
      </c>
    </row>
    <row r="529" spans="1:15" x14ac:dyDescent="0.25">
      <c r="A529" s="6" t="s">
        <v>827</v>
      </c>
      <c r="B529" s="6" t="s">
        <v>4494</v>
      </c>
      <c r="C529" s="6" t="s">
        <v>4428</v>
      </c>
      <c r="D529" s="6" t="s">
        <v>9467</v>
      </c>
      <c r="E529" s="6" t="s">
        <v>9055</v>
      </c>
      <c r="F529" s="6" t="s">
        <v>7582</v>
      </c>
      <c r="G529" s="6" t="s">
        <v>9468</v>
      </c>
      <c r="H529" s="6" t="s">
        <v>7584</v>
      </c>
      <c r="I529" s="46">
        <v>45146</v>
      </c>
      <c r="J529" s="46">
        <v>45152</v>
      </c>
      <c r="K529">
        <v>1834584</v>
      </c>
      <c r="L529" s="6" t="s">
        <v>9469</v>
      </c>
      <c r="M529" s="6" t="s">
        <v>9470</v>
      </c>
      <c r="N529" s="6" t="s">
        <v>5837</v>
      </c>
      <c r="O529" s="6" t="s">
        <v>4585</v>
      </c>
    </row>
    <row r="530" spans="1:15" x14ac:dyDescent="0.25">
      <c r="A530" s="6" t="s">
        <v>829</v>
      </c>
      <c r="B530" s="6" t="s">
        <v>4527</v>
      </c>
      <c r="C530" s="6" t="s">
        <v>4428</v>
      </c>
      <c r="D530" s="6" t="s">
        <v>9471</v>
      </c>
      <c r="E530" s="6" t="s">
        <v>9472</v>
      </c>
      <c r="F530" s="6" t="s">
        <v>7947</v>
      </c>
      <c r="G530" s="6" t="s">
        <v>9473</v>
      </c>
      <c r="H530" s="6" t="s">
        <v>90</v>
      </c>
      <c r="I530" s="46">
        <v>45145</v>
      </c>
      <c r="J530" s="46">
        <v>45149</v>
      </c>
      <c r="K530">
        <v>1530721</v>
      </c>
      <c r="L530" s="6" t="s">
        <v>9474</v>
      </c>
      <c r="M530" s="6" t="s">
        <v>9475</v>
      </c>
      <c r="N530" s="6" t="s">
        <v>5838</v>
      </c>
      <c r="O530" s="6" t="s">
        <v>4585</v>
      </c>
    </row>
    <row r="531" spans="1:15" x14ac:dyDescent="0.25">
      <c r="A531" s="6" t="s">
        <v>832</v>
      </c>
      <c r="B531" s="6" t="s">
        <v>4439</v>
      </c>
      <c r="C531" s="6" t="s">
        <v>4425</v>
      </c>
      <c r="D531" s="6" t="s">
        <v>9476</v>
      </c>
      <c r="E531" s="6" t="s">
        <v>7159</v>
      </c>
      <c r="F531" s="6" t="s">
        <v>7188</v>
      </c>
      <c r="G531" s="6" t="s">
        <v>9477</v>
      </c>
      <c r="H531" s="6" t="s">
        <v>7092</v>
      </c>
      <c r="I531" s="46">
        <v>45174</v>
      </c>
      <c r="J531" s="46">
        <v>45180</v>
      </c>
      <c r="K531">
        <v>900075</v>
      </c>
      <c r="L531" s="6" t="s">
        <v>9478</v>
      </c>
      <c r="M531" s="6" t="s">
        <v>9479</v>
      </c>
      <c r="N531" s="6" t="s">
        <v>5130</v>
      </c>
      <c r="O531" s="6" t="s">
        <v>4585</v>
      </c>
    </row>
    <row r="532" spans="1:15" x14ac:dyDescent="0.25">
      <c r="A532" s="6" t="s">
        <v>835</v>
      </c>
      <c r="B532" s="6" t="s">
        <v>4476</v>
      </c>
      <c r="C532" s="6" t="s">
        <v>4442</v>
      </c>
      <c r="D532" s="6" t="s">
        <v>9480</v>
      </c>
      <c r="E532" s="6" t="s">
        <v>9481</v>
      </c>
      <c r="F532" s="6" t="s">
        <v>7797</v>
      </c>
      <c r="G532" s="6" t="s">
        <v>9482</v>
      </c>
      <c r="H532" s="6" t="s">
        <v>7092</v>
      </c>
      <c r="I532" s="46">
        <v>45133</v>
      </c>
      <c r="J532" s="46">
        <v>45138</v>
      </c>
      <c r="K532">
        <v>906345</v>
      </c>
      <c r="L532" s="6" t="s">
        <v>9483</v>
      </c>
      <c r="M532" s="6" t="s">
        <v>9484</v>
      </c>
      <c r="N532" s="6" t="s">
        <v>5839</v>
      </c>
      <c r="O532" s="6" t="s">
        <v>4585</v>
      </c>
    </row>
    <row r="533" spans="1:15" x14ac:dyDescent="0.25">
      <c r="A533" s="6" t="s">
        <v>3524</v>
      </c>
      <c r="B533" s="6" t="s">
        <v>4540</v>
      </c>
      <c r="C533" s="6" t="s">
        <v>118</v>
      </c>
      <c r="D533" s="6" t="s">
        <v>9485</v>
      </c>
      <c r="E533" s="6" t="s">
        <v>9486</v>
      </c>
      <c r="F533" s="6" t="s">
        <v>9487</v>
      </c>
      <c r="G533" s="6" t="s">
        <v>9488</v>
      </c>
      <c r="H533" s="6" t="s">
        <v>90</v>
      </c>
      <c r="I533" s="46"/>
      <c r="J533" s="46"/>
      <c r="L533" s="6" t="s">
        <v>90</v>
      </c>
      <c r="M533" s="6" t="s">
        <v>90</v>
      </c>
      <c r="N533" s="6" t="s">
        <v>5840</v>
      </c>
      <c r="O533" s="6" t="s">
        <v>4586</v>
      </c>
    </row>
    <row r="534" spans="1:15" x14ac:dyDescent="0.25">
      <c r="A534" s="6" t="s">
        <v>837</v>
      </c>
      <c r="B534" s="6" t="s">
        <v>4486</v>
      </c>
      <c r="C534" s="6" t="s">
        <v>4468</v>
      </c>
      <c r="D534" s="6" t="s">
        <v>9489</v>
      </c>
      <c r="E534" s="6" t="s">
        <v>8816</v>
      </c>
      <c r="F534" s="6" t="s">
        <v>7797</v>
      </c>
      <c r="G534" s="6" t="s">
        <v>8726</v>
      </c>
      <c r="H534" s="6" t="s">
        <v>7092</v>
      </c>
      <c r="I534" s="46">
        <v>45140</v>
      </c>
      <c r="J534" s="46">
        <v>45145</v>
      </c>
      <c r="K534">
        <v>1383650</v>
      </c>
      <c r="L534" s="6" t="s">
        <v>9490</v>
      </c>
      <c r="M534" s="6" t="s">
        <v>9491</v>
      </c>
      <c r="N534" s="6" t="s">
        <v>5841</v>
      </c>
      <c r="O534" s="6" t="s">
        <v>4585</v>
      </c>
    </row>
    <row r="535" spans="1:15" x14ac:dyDescent="0.25">
      <c r="A535" s="6" t="s">
        <v>840</v>
      </c>
      <c r="B535" s="6" t="s">
        <v>4482</v>
      </c>
      <c r="C535" s="6" t="s">
        <v>4425</v>
      </c>
      <c r="D535" s="6" t="s">
        <v>9492</v>
      </c>
      <c r="E535" s="6" t="s">
        <v>90</v>
      </c>
      <c r="F535" s="6" t="s">
        <v>9179</v>
      </c>
      <c r="G535" s="6" t="s">
        <v>9180</v>
      </c>
      <c r="H535" s="6" t="s">
        <v>7431</v>
      </c>
      <c r="I535" s="46">
        <v>45162</v>
      </c>
      <c r="J535" s="46">
        <v>45166</v>
      </c>
      <c r="K535">
        <v>25445</v>
      </c>
      <c r="L535" s="6" t="s">
        <v>9493</v>
      </c>
      <c r="M535" s="6" t="s">
        <v>9494</v>
      </c>
      <c r="N535" s="6" t="s">
        <v>5042</v>
      </c>
      <c r="O535" s="6" t="s">
        <v>4585</v>
      </c>
    </row>
    <row r="536" spans="1:15" x14ac:dyDescent="0.25">
      <c r="A536" s="6" t="s">
        <v>3525</v>
      </c>
      <c r="B536" s="6" t="s">
        <v>4434</v>
      </c>
      <c r="C536" s="6" t="s">
        <v>4423</v>
      </c>
      <c r="D536" s="6" t="s">
        <v>9495</v>
      </c>
      <c r="E536" s="6" t="s">
        <v>7894</v>
      </c>
      <c r="F536" s="6" t="s">
        <v>9496</v>
      </c>
      <c r="G536" s="6" t="s">
        <v>9497</v>
      </c>
      <c r="H536" s="6" t="s">
        <v>90</v>
      </c>
      <c r="I536" s="46"/>
      <c r="J536" s="46"/>
      <c r="L536" s="6" t="s">
        <v>9498</v>
      </c>
      <c r="M536" s="6" t="s">
        <v>9499</v>
      </c>
      <c r="N536" s="6" t="s">
        <v>5842</v>
      </c>
      <c r="O536" s="6" t="s">
        <v>4585</v>
      </c>
    </row>
    <row r="537" spans="1:15" x14ac:dyDescent="0.25">
      <c r="A537" s="6" t="s">
        <v>842</v>
      </c>
      <c r="B537" s="6" t="s">
        <v>4430</v>
      </c>
      <c r="C537" s="6" t="s">
        <v>4423</v>
      </c>
      <c r="D537" s="6" t="s">
        <v>9500</v>
      </c>
      <c r="E537" s="6" t="s">
        <v>9501</v>
      </c>
      <c r="F537" s="6" t="s">
        <v>7797</v>
      </c>
      <c r="G537" s="6" t="s">
        <v>9502</v>
      </c>
      <c r="H537" s="6" t="s">
        <v>7092</v>
      </c>
      <c r="I537" s="46">
        <v>45055</v>
      </c>
      <c r="J537" s="46"/>
      <c r="K537">
        <v>1889539</v>
      </c>
      <c r="L537" s="6" t="s">
        <v>9503</v>
      </c>
      <c r="M537" s="6" t="s">
        <v>9504</v>
      </c>
      <c r="N537" s="6" t="s">
        <v>5843</v>
      </c>
      <c r="O537" s="6" t="s">
        <v>4585</v>
      </c>
    </row>
    <row r="538" spans="1:15" x14ac:dyDescent="0.25">
      <c r="A538" s="6" t="s">
        <v>3527</v>
      </c>
      <c r="B538" s="6" t="s">
        <v>4467</v>
      </c>
      <c r="C538" s="6" t="s">
        <v>4468</v>
      </c>
      <c r="D538" s="6" t="s">
        <v>9505</v>
      </c>
      <c r="E538" s="6" t="s">
        <v>9160</v>
      </c>
      <c r="F538" s="6" t="s">
        <v>9506</v>
      </c>
      <c r="G538" s="6" t="s">
        <v>9507</v>
      </c>
      <c r="H538" s="6" t="s">
        <v>7069</v>
      </c>
      <c r="I538" s="46">
        <v>45140</v>
      </c>
      <c r="J538" s="46">
        <v>45145</v>
      </c>
      <c r="K538">
        <v>1609253</v>
      </c>
      <c r="L538" s="6" t="s">
        <v>9508</v>
      </c>
      <c r="M538" s="6" t="s">
        <v>9509</v>
      </c>
      <c r="N538" s="6" t="s">
        <v>5844</v>
      </c>
      <c r="O538" s="6" t="s">
        <v>4585</v>
      </c>
    </row>
    <row r="539" spans="1:15" x14ac:dyDescent="0.25">
      <c r="A539" s="6" t="s">
        <v>3529</v>
      </c>
      <c r="B539" s="6" t="s">
        <v>4495</v>
      </c>
      <c r="C539" s="6" t="s">
        <v>4421</v>
      </c>
      <c r="D539" s="6" t="s">
        <v>9510</v>
      </c>
      <c r="E539" s="6" t="s">
        <v>90</v>
      </c>
      <c r="F539" s="6" t="s">
        <v>9511</v>
      </c>
      <c r="G539" s="6" t="s">
        <v>9512</v>
      </c>
      <c r="H539" s="6" t="s">
        <v>9513</v>
      </c>
      <c r="I539" s="46">
        <v>45145</v>
      </c>
      <c r="J539" s="46">
        <v>45149</v>
      </c>
      <c r="K539">
        <v>1828962</v>
      </c>
      <c r="L539" s="6" t="s">
        <v>9514</v>
      </c>
      <c r="M539" s="6" t="s">
        <v>9515</v>
      </c>
      <c r="N539" s="6" t="s">
        <v>4788</v>
      </c>
      <c r="O539" s="6" t="s">
        <v>4585</v>
      </c>
    </row>
    <row r="540" spans="1:15" x14ac:dyDescent="0.25">
      <c r="A540" s="6" t="s">
        <v>3531</v>
      </c>
      <c r="B540" s="6" t="s">
        <v>4420</v>
      </c>
      <c r="C540" s="6" t="s">
        <v>4421</v>
      </c>
      <c r="D540" s="6" t="s">
        <v>9516</v>
      </c>
      <c r="E540" s="6" t="s">
        <v>90</v>
      </c>
      <c r="F540" s="6" t="s">
        <v>7262</v>
      </c>
      <c r="G540" s="6" t="s">
        <v>8397</v>
      </c>
      <c r="H540" s="6" t="s">
        <v>7069</v>
      </c>
      <c r="I540" s="46">
        <v>45167</v>
      </c>
      <c r="J540" s="46">
        <v>45173</v>
      </c>
      <c r="K540">
        <v>1807794</v>
      </c>
      <c r="L540" s="6" t="s">
        <v>9517</v>
      </c>
      <c r="M540" s="6" t="s">
        <v>9518</v>
      </c>
      <c r="N540" s="6" t="s">
        <v>5845</v>
      </c>
      <c r="O540" s="6" t="s">
        <v>4587</v>
      </c>
    </row>
    <row r="541" spans="1:15" x14ac:dyDescent="0.25">
      <c r="A541" s="6" t="s">
        <v>843</v>
      </c>
      <c r="B541" s="6" t="s">
        <v>4472</v>
      </c>
      <c r="C541" s="6" t="s">
        <v>130</v>
      </c>
      <c r="D541" s="6" t="s">
        <v>9519</v>
      </c>
      <c r="E541" s="6" t="s">
        <v>9520</v>
      </c>
      <c r="F541" s="6" t="s">
        <v>7245</v>
      </c>
      <c r="G541" s="6" t="s">
        <v>9521</v>
      </c>
      <c r="H541" s="6" t="s">
        <v>90</v>
      </c>
      <c r="I541" s="46"/>
      <c r="J541" s="46"/>
      <c r="K541">
        <v>849395</v>
      </c>
      <c r="L541" s="6" t="s">
        <v>9522</v>
      </c>
      <c r="M541" s="6" t="s">
        <v>9523</v>
      </c>
      <c r="N541" s="6" t="s">
        <v>5846</v>
      </c>
      <c r="O541" s="6" t="s">
        <v>4585</v>
      </c>
    </row>
    <row r="542" spans="1:15" x14ac:dyDescent="0.25">
      <c r="A542" s="6" t="s">
        <v>3532</v>
      </c>
      <c r="B542" s="6" t="s">
        <v>4436</v>
      </c>
      <c r="C542" s="6" t="s">
        <v>4437</v>
      </c>
      <c r="D542" s="6" t="s">
        <v>8902</v>
      </c>
      <c r="E542" s="6" t="s">
        <v>9524</v>
      </c>
      <c r="F542" s="6" t="s">
        <v>8904</v>
      </c>
      <c r="G542" s="6" t="s">
        <v>90</v>
      </c>
      <c r="H542" s="6" t="s">
        <v>90</v>
      </c>
      <c r="I542" s="46"/>
      <c r="J542" s="46"/>
      <c r="L542" s="6" t="s">
        <v>9525</v>
      </c>
      <c r="M542" s="6" t="s">
        <v>9526</v>
      </c>
      <c r="N542" s="6" t="s">
        <v>5847</v>
      </c>
      <c r="O542" s="6" t="s">
        <v>4587</v>
      </c>
    </row>
    <row r="543" spans="1:15" x14ac:dyDescent="0.25">
      <c r="A543" s="6" t="s">
        <v>3534</v>
      </c>
      <c r="B543" s="6" t="s">
        <v>4464</v>
      </c>
      <c r="C543" s="6" t="s">
        <v>4428</v>
      </c>
      <c r="D543" s="6" t="s">
        <v>9527</v>
      </c>
      <c r="E543" s="6" t="s">
        <v>9528</v>
      </c>
      <c r="F543" s="6" t="s">
        <v>7134</v>
      </c>
      <c r="G543" s="6" t="s">
        <v>9529</v>
      </c>
      <c r="H543" s="6" t="s">
        <v>7136</v>
      </c>
      <c r="I543" s="46">
        <v>45134</v>
      </c>
      <c r="J543" s="46">
        <v>45138</v>
      </c>
      <c r="K543">
        <v>1060822</v>
      </c>
      <c r="L543" s="6" t="s">
        <v>9530</v>
      </c>
      <c r="M543" s="6" t="s">
        <v>9531</v>
      </c>
      <c r="N543" s="6" t="s">
        <v>4816</v>
      </c>
      <c r="O543" s="6" t="s">
        <v>4585</v>
      </c>
    </row>
    <row r="544" spans="1:15" x14ac:dyDescent="0.25">
      <c r="A544" s="6" t="s">
        <v>3536</v>
      </c>
      <c r="B544" s="6" t="s">
        <v>4467</v>
      </c>
      <c r="C544" s="6" t="s">
        <v>4468</v>
      </c>
      <c r="D544" s="6" t="s">
        <v>9532</v>
      </c>
      <c r="E544" s="6" t="s">
        <v>9533</v>
      </c>
      <c r="F544" s="6" t="s">
        <v>9534</v>
      </c>
      <c r="G544" s="6" t="s">
        <v>9535</v>
      </c>
      <c r="H544" s="6" t="s">
        <v>7092</v>
      </c>
      <c r="I544" s="46">
        <v>45138</v>
      </c>
      <c r="J544" s="46">
        <v>45142</v>
      </c>
      <c r="K544">
        <v>23194</v>
      </c>
      <c r="L544" s="6" t="s">
        <v>9536</v>
      </c>
      <c r="M544" s="6" t="s">
        <v>9537</v>
      </c>
      <c r="N544" s="6" t="s">
        <v>5848</v>
      </c>
      <c r="O544" s="6" t="s">
        <v>4585</v>
      </c>
    </row>
    <row r="545" spans="1:15" x14ac:dyDescent="0.25">
      <c r="A545" s="6" t="s">
        <v>845</v>
      </c>
      <c r="B545" s="6" t="s">
        <v>4417</v>
      </c>
      <c r="C545" s="6" t="s">
        <v>4418</v>
      </c>
      <c r="D545" s="6" t="s">
        <v>9538</v>
      </c>
      <c r="E545" s="6" t="s">
        <v>90</v>
      </c>
      <c r="F545" s="6" t="s">
        <v>7278</v>
      </c>
      <c r="G545" s="6" t="s">
        <v>7279</v>
      </c>
      <c r="H545" s="6" t="s">
        <v>1891</v>
      </c>
      <c r="I545" s="46">
        <v>45139</v>
      </c>
      <c r="J545" s="46">
        <v>45145</v>
      </c>
      <c r="K545">
        <v>1100682</v>
      </c>
      <c r="L545" s="6" t="s">
        <v>9539</v>
      </c>
      <c r="M545" s="6" t="s">
        <v>9540</v>
      </c>
      <c r="N545" s="6" t="s">
        <v>4871</v>
      </c>
      <c r="O545" s="6" t="s">
        <v>4586</v>
      </c>
    </row>
    <row r="546" spans="1:15" x14ac:dyDescent="0.25">
      <c r="A546" s="6" t="s">
        <v>847</v>
      </c>
      <c r="B546" s="6" t="s">
        <v>4460</v>
      </c>
      <c r="C546" s="6" t="s">
        <v>4421</v>
      </c>
      <c r="D546" s="6" t="s">
        <v>9541</v>
      </c>
      <c r="E546" s="6" t="s">
        <v>9542</v>
      </c>
      <c r="F546" s="6" t="s">
        <v>7172</v>
      </c>
      <c r="G546" s="6" t="s">
        <v>7309</v>
      </c>
      <c r="H546" s="6" t="s">
        <v>7069</v>
      </c>
      <c r="I546" s="46">
        <v>45160</v>
      </c>
      <c r="J546" s="46">
        <v>45166</v>
      </c>
      <c r="K546">
        <v>1108524</v>
      </c>
      <c r="L546" s="6" t="s">
        <v>9543</v>
      </c>
      <c r="M546" s="6" t="s">
        <v>9544</v>
      </c>
      <c r="N546" s="6" t="s">
        <v>4636</v>
      </c>
      <c r="O546" s="6" t="s">
        <v>4585</v>
      </c>
    </row>
    <row r="547" spans="1:15" x14ac:dyDescent="0.25">
      <c r="A547" s="6" t="s">
        <v>849</v>
      </c>
      <c r="B547" s="6" t="s">
        <v>4454</v>
      </c>
      <c r="C547" s="6" t="s">
        <v>4428</v>
      </c>
      <c r="D547" s="6" t="s">
        <v>9545</v>
      </c>
      <c r="E547" s="6" t="s">
        <v>90</v>
      </c>
      <c r="F547" s="6" t="s">
        <v>9546</v>
      </c>
      <c r="G547" s="6" t="s">
        <v>9547</v>
      </c>
      <c r="H547" s="6" t="s">
        <v>7344</v>
      </c>
      <c r="I547" s="46">
        <v>45140</v>
      </c>
      <c r="J547" s="46">
        <v>45145</v>
      </c>
      <c r="K547">
        <v>1334036</v>
      </c>
      <c r="L547" s="6" t="s">
        <v>9548</v>
      </c>
      <c r="M547" s="6" t="s">
        <v>9549</v>
      </c>
      <c r="N547" s="6" t="s">
        <v>5849</v>
      </c>
      <c r="O547" s="6" t="s">
        <v>4585</v>
      </c>
    </row>
    <row r="548" spans="1:15" x14ac:dyDescent="0.25">
      <c r="A548" s="6" t="s">
        <v>3537</v>
      </c>
      <c r="B548" s="6" t="s">
        <v>4540</v>
      </c>
      <c r="C548" s="6" t="s">
        <v>118</v>
      </c>
      <c r="D548" s="6" t="s">
        <v>8902</v>
      </c>
      <c r="E548" s="6" t="s">
        <v>9550</v>
      </c>
      <c r="F548" s="6" t="s">
        <v>8904</v>
      </c>
      <c r="G548" s="6" t="s">
        <v>90</v>
      </c>
      <c r="H548" s="6" t="s">
        <v>90</v>
      </c>
      <c r="I548" s="46"/>
      <c r="J548" s="46"/>
      <c r="L548" s="6" t="s">
        <v>90</v>
      </c>
      <c r="M548" s="6" t="s">
        <v>90</v>
      </c>
      <c r="N548" s="6" t="s">
        <v>5850</v>
      </c>
      <c r="O548" s="6" t="s">
        <v>4586</v>
      </c>
    </row>
    <row r="549" spans="1:15" x14ac:dyDescent="0.25">
      <c r="A549" s="6" t="s">
        <v>3538</v>
      </c>
      <c r="B549" s="6" t="s">
        <v>4448</v>
      </c>
      <c r="C549" s="6" t="s">
        <v>4437</v>
      </c>
      <c r="D549" s="6" t="s">
        <v>9551</v>
      </c>
      <c r="E549" s="6" t="s">
        <v>90</v>
      </c>
      <c r="F549" s="6" t="s">
        <v>9552</v>
      </c>
      <c r="G549" s="6" t="s">
        <v>9553</v>
      </c>
      <c r="H549" s="6" t="s">
        <v>90</v>
      </c>
      <c r="I549" s="46"/>
      <c r="J549" s="46"/>
      <c r="L549" s="6" t="s">
        <v>9554</v>
      </c>
      <c r="M549" s="6" t="s">
        <v>9555</v>
      </c>
      <c r="N549" s="6" t="s">
        <v>5851</v>
      </c>
      <c r="O549" s="6" t="s">
        <v>4586</v>
      </c>
    </row>
    <row r="550" spans="1:15" x14ac:dyDescent="0.25">
      <c r="A550" s="6" t="s">
        <v>3540</v>
      </c>
      <c r="B550" s="6" t="s">
        <v>4504</v>
      </c>
      <c r="C550" s="6" t="s">
        <v>4425</v>
      </c>
      <c r="D550" s="6" t="s">
        <v>9556</v>
      </c>
      <c r="E550" s="6" t="s">
        <v>8383</v>
      </c>
      <c r="F550" s="6" t="s">
        <v>7904</v>
      </c>
      <c r="G550" s="6" t="s">
        <v>7905</v>
      </c>
      <c r="H550" s="6" t="s">
        <v>7076</v>
      </c>
      <c r="I550" s="46">
        <v>45133</v>
      </c>
      <c r="J550" s="46">
        <v>45138</v>
      </c>
      <c r="K550">
        <v>17843</v>
      </c>
      <c r="L550" s="6" t="s">
        <v>9557</v>
      </c>
      <c r="M550" s="6" t="s">
        <v>9558</v>
      </c>
      <c r="N550" s="6" t="s">
        <v>5852</v>
      </c>
      <c r="O550" s="6" t="s">
        <v>4585</v>
      </c>
    </row>
    <row r="551" spans="1:15" x14ac:dyDescent="0.25">
      <c r="A551" s="6" t="s">
        <v>851</v>
      </c>
      <c r="B551" s="6" t="s">
        <v>4435</v>
      </c>
      <c r="C551" s="6" t="s">
        <v>4418</v>
      </c>
      <c r="D551" s="6" t="s">
        <v>9559</v>
      </c>
      <c r="E551" s="6" t="s">
        <v>90</v>
      </c>
      <c r="F551" s="6" t="s">
        <v>9560</v>
      </c>
      <c r="G551" s="6" t="s">
        <v>9561</v>
      </c>
      <c r="H551" s="6" t="s">
        <v>90</v>
      </c>
      <c r="I551" s="46">
        <v>45054</v>
      </c>
      <c r="J551" s="46"/>
      <c r="K551">
        <v>1674416</v>
      </c>
      <c r="L551" s="6" t="s">
        <v>9562</v>
      </c>
      <c r="M551" s="6" t="s">
        <v>9563</v>
      </c>
      <c r="N551" s="6" t="s">
        <v>5853</v>
      </c>
      <c r="O551" s="6" t="s">
        <v>4586</v>
      </c>
    </row>
    <row r="552" spans="1:15" x14ac:dyDescent="0.25">
      <c r="A552" s="6" t="s">
        <v>3542</v>
      </c>
      <c r="B552" s="6" t="s">
        <v>4415</v>
      </c>
      <c r="C552" s="6" t="s">
        <v>4489</v>
      </c>
      <c r="D552" s="6" t="s">
        <v>9564</v>
      </c>
      <c r="E552" s="6" t="s">
        <v>90</v>
      </c>
      <c r="F552" s="6" t="s">
        <v>7470</v>
      </c>
      <c r="G552" s="6" t="s">
        <v>8620</v>
      </c>
      <c r="H552" s="6" t="s">
        <v>90</v>
      </c>
      <c r="I552" s="46">
        <v>45139</v>
      </c>
      <c r="J552" s="46">
        <v>45145</v>
      </c>
      <c r="K552">
        <v>1576427</v>
      </c>
      <c r="L552" s="6" t="s">
        <v>9565</v>
      </c>
      <c r="M552" s="6" t="s">
        <v>9566</v>
      </c>
      <c r="N552" s="6" t="s">
        <v>5854</v>
      </c>
      <c r="O552" s="6" t="s">
        <v>4585</v>
      </c>
    </row>
    <row r="553" spans="1:15" x14ac:dyDescent="0.25">
      <c r="A553" s="6" t="s">
        <v>853</v>
      </c>
      <c r="B553" s="6" t="s">
        <v>4455</v>
      </c>
      <c r="C553" s="6" t="s">
        <v>4421</v>
      </c>
      <c r="D553" s="6" t="s">
        <v>9567</v>
      </c>
      <c r="E553" s="6" t="s">
        <v>90</v>
      </c>
      <c r="F553" s="6" t="s">
        <v>7415</v>
      </c>
      <c r="G553" s="6" t="s">
        <v>9568</v>
      </c>
      <c r="H553" s="6" t="s">
        <v>7092</v>
      </c>
      <c r="I553" s="46">
        <v>45138</v>
      </c>
      <c r="J553" s="46">
        <v>45142</v>
      </c>
      <c r="K553">
        <v>772406</v>
      </c>
      <c r="L553" s="6" t="s">
        <v>9569</v>
      </c>
      <c r="M553" s="6" t="s">
        <v>9570</v>
      </c>
      <c r="N553" s="6" t="s">
        <v>5855</v>
      </c>
      <c r="O553" s="6" t="s">
        <v>4585</v>
      </c>
    </row>
    <row r="554" spans="1:15" x14ac:dyDescent="0.25">
      <c r="A554" s="6" t="s">
        <v>855</v>
      </c>
      <c r="B554" s="6" t="s">
        <v>4477</v>
      </c>
      <c r="C554" s="6" t="s">
        <v>4423</v>
      </c>
      <c r="D554" s="6" t="s">
        <v>9571</v>
      </c>
      <c r="E554" s="6" t="s">
        <v>7187</v>
      </c>
      <c r="F554" s="6" t="s">
        <v>7090</v>
      </c>
      <c r="G554" s="6" t="s">
        <v>9572</v>
      </c>
      <c r="H554" s="6" t="s">
        <v>7092</v>
      </c>
      <c r="I554" s="46">
        <v>45138</v>
      </c>
      <c r="J554" s="46">
        <v>45142</v>
      </c>
      <c r="K554">
        <v>874866</v>
      </c>
      <c r="L554" s="6" t="s">
        <v>9573</v>
      </c>
      <c r="M554" s="6" t="s">
        <v>9574</v>
      </c>
      <c r="N554" s="6" t="s">
        <v>5856</v>
      </c>
      <c r="O554" s="6" t="s">
        <v>4585</v>
      </c>
    </row>
    <row r="555" spans="1:15" x14ac:dyDescent="0.25">
      <c r="A555" s="6" t="s">
        <v>857</v>
      </c>
      <c r="B555" s="6" t="s">
        <v>4449</v>
      </c>
      <c r="C555" s="6" t="s">
        <v>4421</v>
      </c>
      <c r="D555" s="6" t="s">
        <v>9575</v>
      </c>
      <c r="E555" s="6" t="s">
        <v>8947</v>
      </c>
      <c r="F555" s="6" t="s">
        <v>7415</v>
      </c>
      <c r="G555" s="6" t="s">
        <v>9568</v>
      </c>
      <c r="H555" s="6" t="s">
        <v>7092</v>
      </c>
      <c r="I555" s="46">
        <v>45166</v>
      </c>
      <c r="J555" s="46">
        <v>45170</v>
      </c>
      <c r="K555">
        <v>1535527</v>
      </c>
      <c r="L555" s="6" t="s">
        <v>9576</v>
      </c>
      <c r="M555" s="6" t="s">
        <v>9577</v>
      </c>
      <c r="N555" s="6" t="s">
        <v>5857</v>
      </c>
      <c r="O555" s="6" t="s">
        <v>4585</v>
      </c>
    </row>
    <row r="556" spans="1:15" x14ac:dyDescent="0.25">
      <c r="A556" s="6" t="s">
        <v>859</v>
      </c>
      <c r="B556" s="6" t="s">
        <v>4420</v>
      </c>
      <c r="C556" s="6" t="s">
        <v>4421</v>
      </c>
      <c r="D556" s="6" t="s">
        <v>9578</v>
      </c>
      <c r="E556" s="6" t="s">
        <v>90</v>
      </c>
      <c r="F556" s="6" t="s">
        <v>7262</v>
      </c>
      <c r="G556" s="6" t="s">
        <v>9579</v>
      </c>
      <c r="H556" s="6" t="s">
        <v>7069</v>
      </c>
      <c r="I556" s="46">
        <v>45153</v>
      </c>
      <c r="J556" s="46">
        <v>45159</v>
      </c>
      <c r="K556">
        <v>858877</v>
      </c>
      <c r="L556" s="6" t="s">
        <v>9580</v>
      </c>
      <c r="M556" s="6" t="s">
        <v>9581</v>
      </c>
      <c r="N556" s="6" t="s">
        <v>5025</v>
      </c>
      <c r="O556" s="6" t="s">
        <v>4587</v>
      </c>
    </row>
    <row r="557" spans="1:15" x14ac:dyDescent="0.25">
      <c r="A557" s="6" t="s">
        <v>862</v>
      </c>
      <c r="B557" s="6" t="s">
        <v>4514</v>
      </c>
      <c r="C557" s="6" t="s">
        <v>4442</v>
      </c>
      <c r="D557" s="6" t="s">
        <v>9582</v>
      </c>
      <c r="E557" s="6" t="s">
        <v>90</v>
      </c>
      <c r="F557" s="6" t="s">
        <v>9000</v>
      </c>
      <c r="G557" s="6" t="s">
        <v>9583</v>
      </c>
      <c r="H557" s="6" t="s">
        <v>9002</v>
      </c>
      <c r="I557" s="46">
        <v>45132</v>
      </c>
      <c r="J557" s="46"/>
      <c r="K557">
        <v>1057352</v>
      </c>
      <c r="L557" s="6" t="s">
        <v>9584</v>
      </c>
      <c r="M557" s="6" t="s">
        <v>9585</v>
      </c>
      <c r="N557" s="6" t="s">
        <v>5858</v>
      </c>
      <c r="O557" s="6" t="s">
        <v>4585</v>
      </c>
    </row>
    <row r="558" spans="1:15" x14ac:dyDescent="0.25">
      <c r="A558" s="6" t="s">
        <v>3543</v>
      </c>
      <c r="B558" s="6" t="s">
        <v>4429</v>
      </c>
      <c r="C558" s="6" t="s">
        <v>4421</v>
      </c>
      <c r="D558" s="6" t="s">
        <v>9586</v>
      </c>
      <c r="E558" s="6" t="s">
        <v>9587</v>
      </c>
      <c r="F558" s="6" t="s">
        <v>7450</v>
      </c>
      <c r="G558" s="6" t="s">
        <v>9588</v>
      </c>
      <c r="H558" s="6" t="s">
        <v>90</v>
      </c>
      <c r="I558" s="46"/>
      <c r="J558" s="46"/>
      <c r="L558" s="6" t="s">
        <v>9589</v>
      </c>
      <c r="M558" s="6" t="s">
        <v>90</v>
      </c>
      <c r="N558" s="6" t="s">
        <v>5859</v>
      </c>
      <c r="O558" s="6" t="s">
        <v>4585</v>
      </c>
    </row>
    <row r="559" spans="1:15" x14ac:dyDescent="0.25">
      <c r="A559" s="6" t="s">
        <v>3545</v>
      </c>
      <c r="B559" s="6" t="s">
        <v>311</v>
      </c>
      <c r="C559" s="6" t="s">
        <v>4421</v>
      </c>
      <c r="D559" s="6" t="s">
        <v>9590</v>
      </c>
      <c r="E559" s="6" t="s">
        <v>90</v>
      </c>
      <c r="F559" s="6" t="s">
        <v>9591</v>
      </c>
      <c r="G559" s="6" t="s">
        <v>9592</v>
      </c>
      <c r="H559" s="6" t="s">
        <v>2232</v>
      </c>
      <c r="I559" s="46">
        <v>45068</v>
      </c>
      <c r="J559" s="46">
        <v>45072</v>
      </c>
      <c r="K559">
        <v>1375877</v>
      </c>
      <c r="L559" s="6" t="s">
        <v>9593</v>
      </c>
      <c r="M559" s="6" t="s">
        <v>9594</v>
      </c>
      <c r="N559" s="6" t="s">
        <v>5860</v>
      </c>
      <c r="O559" s="6" t="s">
        <v>4585</v>
      </c>
    </row>
    <row r="560" spans="1:15" x14ac:dyDescent="0.25">
      <c r="A560" s="6" t="s">
        <v>864</v>
      </c>
      <c r="B560" s="6" t="s">
        <v>4426</v>
      </c>
      <c r="C560" s="6" t="s">
        <v>4425</v>
      </c>
      <c r="D560" s="6" t="s">
        <v>9595</v>
      </c>
      <c r="E560" s="6" t="s">
        <v>7187</v>
      </c>
      <c r="F560" s="6" t="s">
        <v>8177</v>
      </c>
      <c r="G560" s="6" t="s">
        <v>9596</v>
      </c>
      <c r="H560" s="6" t="s">
        <v>7561</v>
      </c>
      <c r="I560" s="46">
        <v>45132</v>
      </c>
      <c r="J560" s="46">
        <v>45138</v>
      </c>
      <c r="K560">
        <v>790051</v>
      </c>
      <c r="L560" s="6" t="s">
        <v>9597</v>
      </c>
      <c r="M560" s="6" t="s">
        <v>9598</v>
      </c>
      <c r="N560" s="6" t="s">
        <v>4612</v>
      </c>
      <c r="O560" s="6" t="s">
        <v>4585</v>
      </c>
    </row>
    <row r="561" spans="1:15" x14ac:dyDescent="0.25">
      <c r="A561" s="6" t="s">
        <v>3546</v>
      </c>
      <c r="B561" s="6" t="s">
        <v>4435</v>
      </c>
      <c r="C561" s="6" t="s">
        <v>4418</v>
      </c>
      <c r="D561" s="6" t="s">
        <v>9599</v>
      </c>
      <c r="E561" s="6" t="s">
        <v>90</v>
      </c>
      <c r="F561" s="6" t="s">
        <v>9600</v>
      </c>
      <c r="G561" s="6" t="s">
        <v>9601</v>
      </c>
      <c r="H561" s="6" t="s">
        <v>8145</v>
      </c>
      <c r="I561" s="46"/>
      <c r="J561" s="46"/>
      <c r="K561">
        <v>1274152</v>
      </c>
      <c r="L561" s="6" t="s">
        <v>9602</v>
      </c>
      <c r="M561" s="6" t="s">
        <v>9603</v>
      </c>
      <c r="N561" s="6" t="s">
        <v>5861</v>
      </c>
      <c r="O561" s="6" t="s">
        <v>4586</v>
      </c>
    </row>
    <row r="562" spans="1:15" x14ac:dyDescent="0.25">
      <c r="A562" s="6" t="s">
        <v>3548</v>
      </c>
      <c r="B562" s="6" t="s">
        <v>4419</v>
      </c>
      <c r="C562" s="6" t="s">
        <v>130</v>
      </c>
      <c r="D562" s="6" t="s">
        <v>9604</v>
      </c>
      <c r="E562" s="6" t="s">
        <v>9605</v>
      </c>
      <c r="F562" s="6" t="s">
        <v>7470</v>
      </c>
      <c r="G562" s="6" t="s">
        <v>8168</v>
      </c>
      <c r="H562" s="6" t="s">
        <v>90</v>
      </c>
      <c r="I562" s="46">
        <v>45131</v>
      </c>
      <c r="J562" s="46">
        <v>45135</v>
      </c>
      <c r="K562">
        <v>1563411</v>
      </c>
      <c r="L562" s="6" t="s">
        <v>9606</v>
      </c>
      <c r="M562" s="6" t="s">
        <v>9607</v>
      </c>
      <c r="N562" s="6" t="s">
        <v>5541</v>
      </c>
      <c r="O562" s="6" t="s">
        <v>4585</v>
      </c>
    </row>
    <row r="563" spans="1:15" x14ac:dyDescent="0.25">
      <c r="A563" s="6" t="s">
        <v>3550</v>
      </c>
      <c r="B563" s="6" t="s">
        <v>4482</v>
      </c>
      <c r="C563" s="6" t="s">
        <v>4425</v>
      </c>
      <c r="D563" s="6" t="s">
        <v>9608</v>
      </c>
      <c r="E563" s="6" t="s">
        <v>7073</v>
      </c>
      <c r="F563" s="6" t="s">
        <v>7188</v>
      </c>
      <c r="G563" s="6" t="s">
        <v>7240</v>
      </c>
      <c r="H563" s="6" t="s">
        <v>7092</v>
      </c>
      <c r="I563" s="46">
        <v>45141</v>
      </c>
      <c r="J563" s="46">
        <v>45145</v>
      </c>
      <c r="K563">
        <v>1624794</v>
      </c>
      <c r="L563" s="6" t="s">
        <v>9609</v>
      </c>
      <c r="M563" s="6" t="s">
        <v>9610</v>
      </c>
      <c r="N563" s="6" t="s">
        <v>4873</v>
      </c>
      <c r="O563" s="6" t="s">
        <v>4585</v>
      </c>
    </row>
    <row r="564" spans="1:15" x14ac:dyDescent="0.25">
      <c r="A564" s="6" t="s">
        <v>867</v>
      </c>
      <c r="B564" s="6" t="s">
        <v>4485</v>
      </c>
      <c r="C564" s="6" t="s">
        <v>4425</v>
      </c>
      <c r="D564" s="6" t="s">
        <v>9611</v>
      </c>
      <c r="E564" s="6" t="s">
        <v>8383</v>
      </c>
      <c r="F564" s="6" t="s">
        <v>8533</v>
      </c>
      <c r="G564" s="6" t="s">
        <v>9612</v>
      </c>
      <c r="H564" s="6" t="s">
        <v>3671</v>
      </c>
      <c r="I564" s="46">
        <v>45127</v>
      </c>
      <c r="J564" s="46"/>
      <c r="K564">
        <v>277948</v>
      </c>
      <c r="L564" s="6" t="s">
        <v>9613</v>
      </c>
      <c r="M564" s="6" t="s">
        <v>9614</v>
      </c>
      <c r="N564" s="6" t="s">
        <v>5198</v>
      </c>
      <c r="O564" s="6" t="s">
        <v>4587</v>
      </c>
    </row>
    <row r="565" spans="1:15" x14ac:dyDescent="0.25">
      <c r="A565" s="6" t="s">
        <v>869</v>
      </c>
      <c r="B565" s="6" t="s">
        <v>4439</v>
      </c>
      <c r="C565" s="6" t="s">
        <v>4425</v>
      </c>
      <c r="D565" s="6" t="s">
        <v>9615</v>
      </c>
      <c r="E565" s="6" t="s">
        <v>9616</v>
      </c>
      <c r="F565" s="6" t="s">
        <v>7385</v>
      </c>
      <c r="G565" s="6" t="s">
        <v>9617</v>
      </c>
      <c r="H565" s="6" t="s">
        <v>7365</v>
      </c>
      <c r="I565" s="46">
        <v>45119</v>
      </c>
      <c r="J565" s="46">
        <v>45124</v>
      </c>
      <c r="K565">
        <v>723254</v>
      </c>
      <c r="L565" s="6" t="s">
        <v>9618</v>
      </c>
      <c r="M565" s="6" t="s">
        <v>9619</v>
      </c>
      <c r="N565" s="6" t="s">
        <v>4699</v>
      </c>
      <c r="O565" s="6" t="s">
        <v>4585</v>
      </c>
    </row>
    <row r="566" spans="1:15" x14ac:dyDescent="0.25">
      <c r="A566" s="6" t="s">
        <v>872</v>
      </c>
      <c r="B566" s="6" t="s">
        <v>4483</v>
      </c>
      <c r="C566" s="6" t="s">
        <v>4418</v>
      </c>
      <c r="D566" s="6" t="s">
        <v>9620</v>
      </c>
      <c r="E566" s="6" t="s">
        <v>90</v>
      </c>
      <c r="F566" s="6" t="s">
        <v>9621</v>
      </c>
      <c r="G566" s="6" t="s">
        <v>9622</v>
      </c>
      <c r="H566" s="6" t="s">
        <v>7296</v>
      </c>
      <c r="I566" s="46">
        <v>45166</v>
      </c>
      <c r="J566" s="46">
        <v>45170</v>
      </c>
      <c r="K566">
        <v>1596783</v>
      </c>
      <c r="L566" s="6" t="s">
        <v>9623</v>
      </c>
      <c r="M566" s="6" t="s">
        <v>9624</v>
      </c>
      <c r="N566" s="6" t="s">
        <v>5862</v>
      </c>
      <c r="O566" s="6" t="s">
        <v>4586</v>
      </c>
    </row>
    <row r="567" spans="1:15" x14ac:dyDescent="0.25">
      <c r="A567" s="6" t="s">
        <v>874</v>
      </c>
      <c r="B567" s="6" t="s">
        <v>4467</v>
      </c>
      <c r="C567" s="6" t="s">
        <v>4468</v>
      </c>
      <c r="D567" s="6" t="s">
        <v>9625</v>
      </c>
      <c r="E567" s="6" t="s">
        <v>9626</v>
      </c>
      <c r="F567" s="6" t="s">
        <v>7797</v>
      </c>
      <c r="G567" s="6" t="s">
        <v>9627</v>
      </c>
      <c r="H567" s="6" t="s">
        <v>7092</v>
      </c>
      <c r="I567" s="46">
        <v>45138</v>
      </c>
      <c r="J567" s="46">
        <v>45142</v>
      </c>
      <c r="K567">
        <v>858470</v>
      </c>
      <c r="L567" s="6" t="s">
        <v>9628</v>
      </c>
      <c r="M567" s="6" t="s">
        <v>9629</v>
      </c>
      <c r="N567" s="6" t="s">
        <v>5863</v>
      </c>
      <c r="O567" s="6" t="s">
        <v>4585</v>
      </c>
    </row>
    <row r="568" spans="1:15" x14ac:dyDescent="0.25">
      <c r="A568" s="6" t="s">
        <v>3551</v>
      </c>
      <c r="B568" s="6" t="s">
        <v>4541</v>
      </c>
      <c r="C568" s="6" t="s">
        <v>4442</v>
      </c>
      <c r="D568" s="6" t="s">
        <v>9630</v>
      </c>
      <c r="E568" s="6" t="s">
        <v>9631</v>
      </c>
      <c r="F568" s="6" t="s">
        <v>9632</v>
      </c>
      <c r="G568" s="6" t="s">
        <v>9633</v>
      </c>
      <c r="H568" s="6" t="s">
        <v>90</v>
      </c>
      <c r="I568" s="46"/>
      <c r="J568" s="46"/>
      <c r="L568" s="6" t="s">
        <v>90</v>
      </c>
      <c r="M568" s="6" t="s">
        <v>90</v>
      </c>
      <c r="N568" s="6" t="s">
        <v>5864</v>
      </c>
      <c r="O568" s="6" t="s">
        <v>4585</v>
      </c>
    </row>
    <row r="569" spans="1:15" x14ac:dyDescent="0.25">
      <c r="A569" s="6" t="s">
        <v>876</v>
      </c>
      <c r="B569" s="6" t="s">
        <v>4451</v>
      </c>
      <c r="C569" s="6" t="s">
        <v>4421</v>
      </c>
      <c r="D569" s="6" t="s">
        <v>9634</v>
      </c>
      <c r="E569" s="6" t="s">
        <v>90</v>
      </c>
      <c r="F569" s="6" t="s">
        <v>9635</v>
      </c>
      <c r="G569" s="6" t="s">
        <v>9636</v>
      </c>
      <c r="H569" s="6" t="s">
        <v>7296</v>
      </c>
      <c r="I569" s="46">
        <v>45132</v>
      </c>
      <c r="J569" s="46">
        <v>45138</v>
      </c>
      <c r="K569">
        <v>1058290</v>
      </c>
      <c r="L569" s="6" t="s">
        <v>9637</v>
      </c>
      <c r="M569" s="6" t="s">
        <v>9638</v>
      </c>
      <c r="N569" s="6" t="s">
        <v>4806</v>
      </c>
      <c r="O569" s="6" t="s">
        <v>4585</v>
      </c>
    </row>
    <row r="570" spans="1:15" x14ac:dyDescent="0.25">
      <c r="A570" s="6" t="s">
        <v>879</v>
      </c>
      <c r="B570" s="6" t="s">
        <v>4532</v>
      </c>
      <c r="C570" s="6" t="s">
        <v>130</v>
      </c>
      <c r="D570" s="6" t="s">
        <v>9639</v>
      </c>
      <c r="E570" s="6" t="s">
        <v>90</v>
      </c>
      <c r="F570" s="6" t="s">
        <v>7628</v>
      </c>
      <c r="G570" s="6" t="s">
        <v>9640</v>
      </c>
      <c r="H570" s="6" t="s">
        <v>7630</v>
      </c>
      <c r="I570" s="46">
        <v>45140</v>
      </c>
      <c r="J570" s="46">
        <v>45145</v>
      </c>
      <c r="K570">
        <v>1755672</v>
      </c>
      <c r="L570" s="6" t="s">
        <v>9641</v>
      </c>
      <c r="M570" s="6" t="s">
        <v>9642</v>
      </c>
      <c r="N570" s="6" t="s">
        <v>5342</v>
      </c>
      <c r="O570" s="6" t="s">
        <v>4585</v>
      </c>
    </row>
    <row r="571" spans="1:15" x14ac:dyDescent="0.25">
      <c r="A571" s="6" t="s">
        <v>881</v>
      </c>
      <c r="B571" s="6" t="s">
        <v>4537</v>
      </c>
      <c r="C571" s="6" t="s">
        <v>4442</v>
      </c>
      <c r="D571" s="6" t="s">
        <v>9643</v>
      </c>
      <c r="E571" s="6" t="s">
        <v>90</v>
      </c>
      <c r="F571" s="6" t="s">
        <v>9644</v>
      </c>
      <c r="G571" s="6" t="s">
        <v>9645</v>
      </c>
      <c r="H571" s="6" t="s">
        <v>7076</v>
      </c>
      <c r="I571" s="46">
        <v>45140</v>
      </c>
      <c r="J571" s="46">
        <v>45145</v>
      </c>
      <c r="K571">
        <v>1298675</v>
      </c>
      <c r="L571" s="6" t="s">
        <v>9646</v>
      </c>
      <c r="M571" s="6" t="s">
        <v>9647</v>
      </c>
      <c r="N571" s="6" t="s">
        <v>5363</v>
      </c>
      <c r="O571" s="6" t="s">
        <v>4585</v>
      </c>
    </row>
    <row r="572" spans="1:15" x14ac:dyDescent="0.25">
      <c r="A572" s="6" t="s">
        <v>3552</v>
      </c>
      <c r="B572" s="6" t="s">
        <v>4497</v>
      </c>
      <c r="C572" s="6" t="s">
        <v>4428</v>
      </c>
      <c r="D572" s="6" t="s">
        <v>8993</v>
      </c>
      <c r="E572" s="6" t="s">
        <v>8994</v>
      </c>
      <c r="F572" s="6" t="s">
        <v>8995</v>
      </c>
      <c r="G572" s="6" t="s">
        <v>8996</v>
      </c>
      <c r="H572" s="6" t="s">
        <v>3671</v>
      </c>
      <c r="I572" s="46">
        <v>44183</v>
      </c>
      <c r="J572" s="46">
        <v>44187</v>
      </c>
      <c r="K572">
        <v>1125259</v>
      </c>
      <c r="L572" s="6" t="s">
        <v>9648</v>
      </c>
      <c r="M572" s="6" t="s">
        <v>9649</v>
      </c>
      <c r="N572" s="6" t="s">
        <v>5398</v>
      </c>
      <c r="O572" s="6" t="s">
        <v>4585</v>
      </c>
    </row>
    <row r="573" spans="1:15" x14ac:dyDescent="0.25">
      <c r="A573" s="6" t="s">
        <v>3553</v>
      </c>
      <c r="B573" s="6" t="s">
        <v>4448</v>
      </c>
      <c r="C573" s="6" t="s">
        <v>4437</v>
      </c>
      <c r="D573" s="6" t="s">
        <v>9650</v>
      </c>
      <c r="E573" s="6" t="s">
        <v>9651</v>
      </c>
      <c r="F573" s="6" t="s">
        <v>9652</v>
      </c>
      <c r="G573" s="6" t="s">
        <v>9653</v>
      </c>
      <c r="H573" s="6" t="s">
        <v>90</v>
      </c>
      <c r="I573" s="46"/>
      <c r="J573" s="46"/>
      <c r="L573" s="6" t="s">
        <v>9654</v>
      </c>
      <c r="M573" s="6" t="s">
        <v>9655</v>
      </c>
      <c r="N573" s="6" t="s">
        <v>5865</v>
      </c>
      <c r="O573" s="6" t="s">
        <v>4586</v>
      </c>
    </row>
    <row r="574" spans="1:15" x14ac:dyDescent="0.25">
      <c r="A574" s="6" t="s">
        <v>883</v>
      </c>
      <c r="B574" s="6" t="s">
        <v>4502</v>
      </c>
      <c r="C574" s="6" t="s">
        <v>4442</v>
      </c>
      <c r="D574" s="6" t="s">
        <v>9656</v>
      </c>
      <c r="E574" s="6" t="s">
        <v>9657</v>
      </c>
      <c r="F574" s="6" t="s">
        <v>7134</v>
      </c>
      <c r="G574" s="6" t="s">
        <v>9658</v>
      </c>
      <c r="H574" s="6" t="s">
        <v>7136</v>
      </c>
      <c r="I574" s="46">
        <v>45134</v>
      </c>
      <c r="J574" s="46"/>
      <c r="K574">
        <v>25232</v>
      </c>
      <c r="L574" s="6" t="s">
        <v>9659</v>
      </c>
      <c r="M574" s="6" t="s">
        <v>9660</v>
      </c>
      <c r="N574" s="6" t="s">
        <v>5866</v>
      </c>
      <c r="O574" s="6" t="s">
        <v>4585</v>
      </c>
    </row>
    <row r="575" spans="1:15" x14ac:dyDescent="0.25">
      <c r="A575" s="6" t="s">
        <v>3555</v>
      </c>
      <c r="B575" s="6" t="s">
        <v>4435</v>
      </c>
      <c r="C575" s="6" t="s">
        <v>4418</v>
      </c>
      <c r="D575" s="6" t="s">
        <v>9661</v>
      </c>
      <c r="E575" s="6" t="s">
        <v>90</v>
      </c>
      <c r="F575" s="6" t="s">
        <v>9662</v>
      </c>
      <c r="G575" s="6" t="s">
        <v>9663</v>
      </c>
      <c r="H575" s="6" t="s">
        <v>90</v>
      </c>
      <c r="I575" s="46">
        <v>45154</v>
      </c>
      <c r="J575" s="46">
        <v>45159</v>
      </c>
      <c r="K575">
        <v>1809122</v>
      </c>
      <c r="L575" s="6" t="s">
        <v>9664</v>
      </c>
      <c r="M575" s="6" t="s">
        <v>9665</v>
      </c>
      <c r="N575" s="6" t="s">
        <v>5867</v>
      </c>
      <c r="O575" s="6" t="s">
        <v>4586</v>
      </c>
    </row>
    <row r="576" spans="1:15" x14ac:dyDescent="0.25">
      <c r="A576" s="6" t="s">
        <v>3557</v>
      </c>
      <c r="B576" s="6" t="s">
        <v>4520</v>
      </c>
      <c r="C576" s="6" t="s">
        <v>4428</v>
      </c>
      <c r="D576" s="6" t="s">
        <v>9666</v>
      </c>
      <c r="E576" s="6" t="s">
        <v>7381</v>
      </c>
      <c r="F576" s="6" t="s">
        <v>8123</v>
      </c>
      <c r="G576" s="6" t="s">
        <v>8850</v>
      </c>
      <c r="H576" s="6" t="s">
        <v>7561</v>
      </c>
      <c r="I576" s="46">
        <v>45140</v>
      </c>
      <c r="J576" s="46">
        <v>45145</v>
      </c>
      <c r="K576">
        <v>278166</v>
      </c>
      <c r="L576" s="6" t="s">
        <v>9667</v>
      </c>
      <c r="M576" s="6" t="s">
        <v>9668</v>
      </c>
      <c r="N576" s="6" t="s">
        <v>4892</v>
      </c>
      <c r="O576" s="6" t="s">
        <v>4585</v>
      </c>
    </row>
    <row r="577" spans="1:15" x14ac:dyDescent="0.25">
      <c r="A577" s="6" t="s">
        <v>885</v>
      </c>
      <c r="B577" s="6" t="s">
        <v>4525</v>
      </c>
      <c r="C577" s="6" t="s">
        <v>4468</v>
      </c>
      <c r="D577" s="6" t="s">
        <v>9669</v>
      </c>
      <c r="E577" s="6" t="s">
        <v>9670</v>
      </c>
      <c r="F577" s="6" t="s">
        <v>7382</v>
      </c>
      <c r="G577" s="6" t="s">
        <v>9671</v>
      </c>
      <c r="H577" s="6" t="s">
        <v>36</v>
      </c>
      <c r="I577" s="46">
        <v>44599</v>
      </c>
      <c r="J577" s="46">
        <v>44603</v>
      </c>
      <c r="K577">
        <v>1475260</v>
      </c>
      <c r="L577" s="6" t="s">
        <v>9672</v>
      </c>
      <c r="M577" s="6" t="s">
        <v>9673</v>
      </c>
      <c r="N577" s="6" t="s">
        <v>5868</v>
      </c>
      <c r="O577" s="6" t="s">
        <v>4585</v>
      </c>
    </row>
    <row r="578" spans="1:15" x14ac:dyDescent="0.25">
      <c r="A578" s="6" t="s">
        <v>3559</v>
      </c>
      <c r="B578" s="6" t="s">
        <v>4542</v>
      </c>
      <c r="C578" s="6" t="s">
        <v>4468</v>
      </c>
      <c r="D578" s="6" t="s">
        <v>9674</v>
      </c>
      <c r="E578" s="6" t="s">
        <v>7073</v>
      </c>
      <c r="F578" s="6" t="s">
        <v>9675</v>
      </c>
      <c r="G578" s="6" t="s">
        <v>9676</v>
      </c>
      <c r="H578" s="6" t="s">
        <v>7092</v>
      </c>
      <c r="I578" s="46">
        <v>45138</v>
      </c>
      <c r="J578" s="46">
        <v>45142</v>
      </c>
      <c r="K578">
        <v>1376139</v>
      </c>
      <c r="L578" s="6" t="s">
        <v>9677</v>
      </c>
      <c r="M578" s="6" t="s">
        <v>9678</v>
      </c>
      <c r="N578" s="6" t="s">
        <v>5098</v>
      </c>
      <c r="O578" s="6" t="s">
        <v>4585</v>
      </c>
    </row>
    <row r="579" spans="1:15" x14ac:dyDescent="0.25">
      <c r="A579" s="6" t="s">
        <v>888</v>
      </c>
      <c r="B579" s="6" t="s">
        <v>4460</v>
      </c>
      <c r="C579" s="6" t="s">
        <v>4421</v>
      </c>
      <c r="D579" s="6" t="s">
        <v>9679</v>
      </c>
      <c r="E579" s="6" t="s">
        <v>90</v>
      </c>
      <c r="F579" s="6" t="s">
        <v>9680</v>
      </c>
      <c r="G579" s="6" t="s">
        <v>9681</v>
      </c>
      <c r="H579" s="6" t="s">
        <v>7296</v>
      </c>
      <c r="I579" s="46">
        <v>45131</v>
      </c>
      <c r="J579" s="46">
        <v>45135</v>
      </c>
      <c r="K579">
        <v>1169561</v>
      </c>
      <c r="L579" s="6" t="s">
        <v>9682</v>
      </c>
      <c r="M579" s="6" t="s">
        <v>9683</v>
      </c>
      <c r="N579" s="6" t="s">
        <v>5869</v>
      </c>
      <c r="O579" s="6" t="s">
        <v>4585</v>
      </c>
    </row>
    <row r="580" spans="1:15" x14ac:dyDescent="0.25">
      <c r="A580" s="6" t="s">
        <v>3561</v>
      </c>
      <c r="B580" s="6" t="s">
        <v>4438</v>
      </c>
      <c r="C580" s="6" t="s">
        <v>4428</v>
      </c>
      <c r="D580" s="6" t="s">
        <v>9684</v>
      </c>
      <c r="E580" s="6" t="s">
        <v>90</v>
      </c>
      <c r="F580" s="6" t="s">
        <v>7559</v>
      </c>
      <c r="G580" s="6" t="s">
        <v>9685</v>
      </c>
      <c r="H580" s="6" t="s">
        <v>7561</v>
      </c>
      <c r="I580" s="46">
        <v>45140</v>
      </c>
      <c r="J580" s="46">
        <v>45145</v>
      </c>
      <c r="K580">
        <v>1690820</v>
      </c>
      <c r="L580" s="6" t="s">
        <v>9686</v>
      </c>
      <c r="M580" s="6" t="s">
        <v>9687</v>
      </c>
      <c r="N580" s="6" t="s">
        <v>5870</v>
      </c>
      <c r="O580" s="6" t="s">
        <v>4585</v>
      </c>
    </row>
    <row r="581" spans="1:15" x14ac:dyDescent="0.25">
      <c r="A581" s="6" t="s">
        <v>890</v>
      </c>
      <c r="B581" s="6" t="s">
        <v>4536</v>
      </c>
      <c r="C581" s="6" t="s">
        <v>4418</v>
      </c>
      <c r="D581" s="6" t="s">
        <v>9688</v>
      </c>
      <c r="E581" s="6" t="s">
        <v>90</v>
      </c>
      <c r="F581" s="6" t="s">
        <v>9689</v>
      </c>
      <c r="G581" s="6" t="s">
        <v>9690</v>
      </c>
      <c r="H581" s="6" t="s">
        <v>9078</v>
      </c>
      <c r="I581" s="46">
        <v>45139</v>
      </c>
      <c r="J581" s="46">
        <v>45145</v>
      </c>
      <c r="K581">
        <v>64803</v>
      </c>
      <c r="L581" s="6" t="s">
        <v>9691</v>
      </c>
      <c r="M581" s="6" t="s">
        <v>9692</v>
      </c>
      <c r="N581" s="6" t="s">
        <v>5410</v>
      </c>
      <c r="O581" s="6" t="s">
        <v>4586</v>
      </c>
    </row>
    <row r="582" spans="1:15" x14ac:dyDescent="0.25">
      <c r="A582" s="6" t="s">
        <v>893</v>
      </c>
      <c r="B582" s="6" t="s">
        <v>4525</v>
      </c>
      <c r="C582" s="6" t="s">
        <v>4468</v>
      </c>
      <c r="D582" s="6" t="s">
        <v>9693</v>
      </c>
      <c r="E582" s="6" t="s">
        <v>90</v>
      </c>
      <c r="F582" s="6" t="s">
        <v>9407</v>
      </c>
      <c r="G582" s="6" t="s">
        <v>9694</v>
      </c>
      <c r="H582" s="6" t="s">
        <v>7069</v>
      </c>
      <c r="I582" s="46">
        <v>45135</v>
      </c>
      <c r="J582" s="46"/>
      <c r="K582">
        <v>93410</v>
      </c>
      <c r="L582" s="6" t="s">
        <v>9695</v>
      </c>
      <c r="M582" s="6" t="s">
        <v>9696</v>
      </c>
      <c r="N582" s="6" t="s">
        <v>4970</v>
      </c>
      <c r="O582" s="6" t="s">
        <v>4585</v>
      </c>
    </row>
    <row r="583" spans="1:15" x14ac:dyDescent="0.25">
      <c r="A583" s="6" t="s">
        <v>895</v>
      </c>
      <c r="B583" s="6" t="s">
        <v>4479</v>
      </c>
      <c r="C583" s="6" t="s">
        <v>4425</v>
      </c>
      <c r="D583" s="6" t="s">
        <v>9697</v>
      </c>
      <c r="E583" s="6" t="s">
        <v>7159</v>
      </c>
      <c r="F583" s="6" t="s">
        <v>9698</v>
      </c>
      <c r="G583" s="6" t="s">
        <v>9699</v>
      </c>
      <c r="H583" s="6" t="s">
        <v>7104</v>
      </c>
      <c r="I583" s="46">
        <v>45139</v>
      </c>
      <c r="J583" s="46">
        <v>45145</v>
      </c>
      <c r="K583">
        <v>26324</v>
      </c>
      <c r="L583" s="6" t="s">
        <v>9700</v>
      </c>
      <c r="M583" s="6" t="s">
        <v>9701</v>
      </c>
      <c r="N583" s="6" t="s">
        <v>4795</v>
      </c>
      <c r="O583" s="6" t="s">
        <v>4586</v>
      </c>
    </row>
    <row r="584" spans="1:15" x14ac:dyDescent="0.25">
      <c r="A584" s="6" t="s">
        <v>897</v>
      </c>
      <c r="B584" s="6" t="s">
        <v>4460</v>
      </c>
      <c r="C584" s="6" t="s">
        <v>4421</v>
      </c>
      <c r="D584" s="6" t="s">
        <v>9702</v>
      </c>
      <c r="E584" s="6" t="s">
        <v>7177</v>
      </c>
      <c r="F584" s="6" t="s">
        <v>7223</v>
      </c>
      <c r="G584" s="6" t="s">
        <v>9703</v>
      </c>
      <c r="H584" s="6" t="s">
        <v>7225</v>
      </c>
      <c r="I584" s="46">
        <v>45162</v>
      </c>
      <c r="J584" s="46">
        <v>45163</v>
      </c>
      <c r="K584">
        <v>1866368</v>
      </c>
      <c r="L584" s="6" t="s">
        <v>9704</v>
      </c>
      <c r="M584" s="6" t="s">
        <v>9705</v>
      </c>
      <c r="N584" s="6" t="s">
        <v>5871</v>
      </c>
      <c r="O584" s="6" t="s">
        <v>4585</v>
      </c>
    </row>
    <row r="585" spans="1:15" x14ac:dyDescent="0.25">
      <c r="A585" s="6" t="s">
        <v>899</v>
      </c>
      <c r="B585" s="6" t="s">
        <v>4500</v>
      </c>
      <c r="C585" s="6" t="s">
        <v>118</v>
      </c>
      <c r="D585" s="6" t="s">
        <v>9706</v>
      </c>
      <c r="E585" s="6" t="s">
        <v>7159</v>
      </c>
      <c r="F585" s="6" t="s">
        <v>9068</v>
      </c>
      <c r="G585" s="6" t="s">
        <v>9069</v>
      </c>
      <c r="H585" s="6" t="s">
        <v>7296</v>
      </c>
      <c r="I585" s="46">
        <v>43887</v>
      </c>
      <c r="J585" s="46">
        <v>43892</v>
      </c>
      <c r="K585">
        <v>1567683</v>
      </c>
      <c r="L585" s="6" t="s">
        <v>9707</v>
      </c>
      <c r="M585" s="6" t="s">
        <v>9708</v>
      </c>
      <c r="N585" s="6" t="s">
        <v>5872</v>
      </c>
      <c r="O585" s="6" t="s">
        <v>4586</v>
      </c>
    </row>
    <row r="586" spans="1:15" x14ac:dyDescent="0.25">
      <c r="A586" s="6" t="s">
        <v>900</v>
      </c>
      <c r="B586" s="6" t="s">
        <v>4500</v>
      </c>
      <c r="C586" s="6" t="s">
        <v>118</v>
      </c>
      <c r="D586" s="6" t="s">
        <v>9706</v>
      </c>
      <c r="E586" s="6" t="s">
        <v>7159</v>
      </c>
      <c r="F586" s="6" t="s">
        <v>9068</v>
      </c>
      <c r="G586" s="6" t="s">
        <v>9069</v>
      </c>
      <c r="H586" s="6" t="s">
        <v>7296</v>
      </c>
      <c r="I586" s="46">
        <v>43887</v>
      </c>
      <c r="J586" s="46">
        <v>43892</v>
      </c>
      <c r="L586" s="6" t="s">
        <v>90</v>
      </c>
      <c r="M586" s="6" t="s">
        <v>90</v>
      </c>
      <c r="N586" s="6" t="s">
        <v>5872</v>
      </c>
      <c r="O586" s="6" t="s">
        <v>4586</v>
      </c>
    </row>
    <row r="587" spans="1:15" x14ac:dyDescent="0.25">
      <c r="A587" s="6" t="s">
        <v>3563</v>
      </c>
      <c r="B587" s="6" t="s">
        <v>4438</v>
      </c>
      <c r="C587" s="6" t="s">
        <v>4428</v>
      </c>
      <c r="D587" s="6" t="s">
        <v>9709</v>
      </c>
      <c r="E587" s="6" t="s">
        <v>9710</v>
      </c>
      <c r="F587" s="6" t="s">
        <v>7572</v>
      </c>
      <c r="G587" s="6" t="s">
        <v>7573</v>
      </c>
      <c r="H587" s="6" t="s">
        <v>7124</v>
      </c>
      <c r="I587" s="46">
        <v>45138</v>
      </c>
      <c r="J587" s="46">
        <v>45142</v>
      </c>
      <c r="K587">
        <v>1669779</v>
      </c>
      <c r="L587" s="6" t="s">
        <v>9711</v>
      </c>
      <c r="M587" s="6" t="s">
        <v>9712</v>
      </c>
      <c r="N587" s="6" t="s">
        <v>5258</v>
      </c>
      <c r="O587" s="6" t="s">
        <v>4585</v>
      </c>
    </row>
    <row r="588" spans="1:15" x14ac:dyDescent="0.25">
      <c r="A588" s="6" t="s">
        <v>902</v>
      </c>
      <c r="B588" s="6" t="s">
        <v>3149</v>
      </c>
      <c r="C588" s="6" t="s">
        <v>4425</v>
      </c>
      <c r="D588" s="6" t="s">
        <v>9713</v>
      </c>
      <c r="E588" s="6" t="s">
        <v>90</v>
      </c>
      <c r="F588" s="6" t="s">
        <v>9714</v>
      </c>
      <c r="G588" s="6" t="s">
        <v>9715</v>
      </c>
      <c r="H588" s="6" t="s">
        <v>9716</v>
      </c>
      <c r="I588" s="46">
        <v>45133</v>
      </c>
      <c r="J588" s="46">
        <v>45138</v>
      </c>
      <c r="K588">
        <v>911177</v>
      </c>
      <c r="L588" s="6" t="s">
        <v>9717</v>
      </c>
      <c r="M588" s="6" t="s">
        <v>9718</v>
      </c>
      <c r="N588" s="6" t="s">
        <v>5269</v>
      </c>
      <c r="O588" s="6" t="s">
        <v>4585</v>
      </c>
    </row>
    <row r="589" spans="1:15" x14ac:dyDescent="0.25">
      <c r="A589" s="6" t="s">
        <v>905</v>
      </c>
      <c r="B589" s="6" t="s">
        <v>4511</v>
      </c>
      <c r="C589" s="6" t="s">
        <v>118</v>
      </c>
      <c r="D589" s="6" t="s">
        <v>9719</v>
      </c>
      <c r="E589" s="6" t="s">
        <v>90</v>
      </c>
      <c r="F589" s="6" t="s">
        <v>7262</v>
      </c>
      <c r="G589" s="6" t="s">
        <v>9720</v>
      </c>
      <c r="H589" s="6" t="s">
        <v>7069</v>
      </c>
      <c r="I589" s="46">
        <v>45133</v>
      </c>
      <c r="J589" s="46">
        <v>45138</v>
      </c>
      <c r="K589">
        <v>1035201</v>
      </c>
      <c r="L589" s="6" t="s">
        <v>9721</v>
      </c>
      <c r="M589" s="6" t="s">
        <v>9722</v>
      </c>
      <c r="N589" s="6" t="s">
        <v>5538</v>
      </c>
      <c r="O589" s="6" t="s">
        <v>4586</v>
      </c>
    </row>
    <row r="590" spans="1:15" x14ac:dyDescent="0.25">
      <c r="A590" s="6" t="s">
        <v>3564</v>
      </c>
      <c r="B590" s="6" t="s">
        <v>4453</v>
      </c>
      <c r="C590" s="6" t="s">
        <v>4442</v>
      </c>
      <c r="D590" s="6" t="s">
        <v>9723</v>
      </c>
      <c r="E590" s="6" t="s">
        <v>90</v>
      </c>
      <c r="F590" s="6" t="s">
        <v>8552</v>
      </c>
      <c r="G590" s="6" t="s">
        <v>9724</v>
      </c>
      <c r="H590" s="6" t="s">
        <v>2232</v>
      </c>
      <c r="I590" s="46">
        <v>45147</v>
      </c>
      <c r="J590" s="46"/>
      <c r="L590" s="6" t="s">
        <v>90</v>
      </c>
      <c r="M590" s="6" t="s">
        <v>90</v>
      </c>
      <c r="N590" s="6" t="s">
        <v>5873</v>
      </c>
      <c r="O590" s="6" t="s">
        <v>4585</v>
      </c>
    </row>
    <row r="591" spans="1:15" x14ac:dyDescent="0.25">
      <c r="A591" s="6" t="s">
        <v>907</v>
      </c>
      <c r="B591" s="6" t="s">
        <v>4472</v>
      </c>
      <c r="C591" s="6" t="s">
        <v>130</v>
      </c>
      <c r="D591" s="6" t="s">
        <v>9725</v>
      </c>
      <c r="E591" s="6" t="s">
        <v>9726</v>
      </c>
      <c r="F591" s="6" t="s">
        <v>9727</v>
      </c>
      <c r="G591" s="6" t="s">
        <v>9728</v>
      </c>
      <c r="H591" s="6" t="s">
        <v>9729</v>
      </c>
      <c r="I591" s="46"/>
      <c r="J591" s="46"/>
      <c r="K591">
        <v>1076378</v>
      </c>
      <c r="L591" s="6" t="s">
        <v>9730</v>
      </c>
      <c r="M591" s="6" t="s">
        <v>9731</v>
      </c>
      <c r="N591" s="6" t="s">
        <v>4593</v>
      </c>
      <c r="O591" s="6" t="s">
        <v>4585</v>
      </c>
    </row>
    <row r="592" spans="1:15" x14ac:dyDescent="0.25">
      <c r="A592" s="6" t="s">
        <v>910</v>
      </c>
      <c r="B592" s="6" t="s">
        <v>4460</v>
      </c>
      <c r="C592" s="6" t="s">
        <v>4421</v>
      </c>
      <c r="D592" s="6" t="s">
        <v>9732</v>
      </c>
      <c r="E592" s="6" t="s">
        <v>7165</v>
      </c>
      <c r="F592" s="6" t="s">
        <v>7166</v>
      </c>
      <c r="G592" s="6" t="s">
        <v>8565</v>
      </c>
      <c r="H592" s="6" t="s">
        <v>7168</v>
      </c>
      <c r="I592" s="46">
        <v>45082</v>
      </c>
      <c r="J592" s="46"/>
      <c r="K592">
        <v>1569345</v>
      </c>
      <c r="L592" s="6" t="s">
        <v>9733</v>
      </c>
      <c r="M592" s="6" t="s">
        <v>9734</v>
      </c>
      <c r="N592" s="6" t="s">
        <v>5370</v>
      </c>
      <c r="O592" s="6" t="s">
        <v>4585</v>
      </c>
    </row>
    <row r="593" spans="1:15" x14ac:dyDescent="0.25">
      <c r="A593" s="6" t="s">
        <v>912</v>
      </c>
      <c r="B593" s="6" t="s">
        <v>4482</v>
      </c>
      <c r="C593" s="6" t="s">
        <v>4425</v>
      </c>
      <c r="D593" s="6" t="s">
        <v>90</v>
      </c>
      <c r="E593" s="6" t="s">
        <v>90</v>
      </c>
      <c r="F593" s="6" t="s">
        <v>9179</v>
      </c>
      <c r="G593" s="6" t="s">
        <v>90</v>
      </c>
      <c r="H593" s="6" t="s">
        <v>7431</v>
      </c>
      <c r="I593" s="46">
        <v>45162</v>
      </c>
      <c r="J593" s="46">
        <v>45166</v>
      </c>
      <c r="K593">
        <v>25445</v>
      </c>
      <c r="L593" s="6" t="s">
        <v>90</v>
      </c>
      <c r="M593" s="6" t="s">
        <v>90</v>
      </c>
      <c r="N593" s="6" t="s">
        <v>5874</v>
      </c>
      <c r="O593" s="6" t="s">
        <v>4585</v>
      </c>
    </row>
    <row r="594" spans="1:15" x14ac:dyDescent="0.25">
      <c r="A594" s="6" t="s">
        <v>914</v>
      </c>
      <c r="B594" s="6" t="s">
        <v>4449</v>
      </c>
      <c r="C594" s="6" t="s">
        <v>4421</v>
      </c>
      <c r="D594" s="6" t="s">
        <v>9735</v>
      </c>
      <c r="E594" s="6" t="s">
        <v>9736</v>
      </c>
      <c r="F594" s="6" t="s">
        <v>9737</v>
      </c>
      <c r="G594" s="6" t="s">
        <v>9738</v>
      </c>
      <c r="H594" s="6" t="s">
        <v>90</v>
      </c>
      <c r="I594" s="46">
        <v>45146</v>
      </c>
      <c r="J594" s="46">
        <v>45152</v>
      </c>
      <c r="K594">
        <v>1598110</v>
      </c>
      <c r="L594" s="6" t="s">
        <v>9739</v>
      </c>
      <c r="M594" s="6" t="s">
        <v>9740</v>
      </c>
      <c r="N594" s="6" t="s">
        <v>5875</v>
      </c>
      <c r="O594" s="6" t="s">
        <v>4585</v>
      </c>
    </row>
    <row r="595" spans="1:15" x14ac:dyDescent="0.25">
      <c r="A595" s="6" t="s">
        <v>3565</v>
      </c>
      <c r="B595" s="6" t="s">
        <v>4415</v>
      </c>
      <c r="C595" s="6" t="s">
        <v>4489</v>
      </c>
      <c r="D595" s="6" t="s">
        <v>9741</v>
      </c>
      <c r="E595" s="6" t="s">
        <v>9742</v>
      </c>
      <c r="F595" s="6" t="s">
        <v>7450</v>
      </c>
      <c r="G595" s="6" t="s">
        <v>9743</v>
      </c>
      <c r="H595" s="6" t="s">
        <v>90</v>
      </c>
      <c r="I595" s="46"/>
      <c r="J595" s="46"/>
      <c r="L595" s="6" t="s">
        <v>9744</v>
      </c>
      <c r="M595" s="6" t="s">
        <v>90</v>
      </c>
      <c r="N595" s="6" t="s">
        <v>5876</v>
      </c>
      <c r="O595" s="6" t="s">
        <v>4585</v>
      </c>
    </row>
    <row r="596" spans="1:15" x14ac:dyDescent="0.25">
      <c r="A596" s="6" t="s">
        <v>916</v>
      </c>
      <c r="B596" s="6" t="s">
        <v>4435</v>
      </c>
      <c r="C596" s="6" t="s">
        <v>4418</v>
      </c>
      <c r="D596" s="6" t="s">
        <v>9745</v>
      </c>
      <c r="E596" s="6" t="s">
        <v>90</v>
      </c>
      <c r="F596" s="6" t="s">
        <v>7514</v>
      </c>
      <c r="G596" s="6" t="s">
        <v>7515</v>
      </c>
      <c r="H596" s="6" t="s">
        <v>7069</v>
      </c>
      <c r="I596" s="46">
        <v>45140</v>
      </c>
      <c r="J596" s="46">
        <v>45145</v>
      </c>
      <c r="K596">
        <v>1061983</v>
      </c>
      <c r="L596" s="6" t="s">
        <v>9746</v>
      </c>
      <c r="M596" s="6" t="s">
        <v>9747</v>
      </c>
      <c r="N596" s="6" t="s">
        <v>5877</v>
      </c>
      <c r="O596" s="6" t="s">
        <v>4586</v>
      </c>
    </row>
    <row r="597" spans="1:15" x14ac:dyDescent="0.25">
      <c r="A597" s="6" t="s">
        <v>918</v>
      </c>
      <c r="B597" s="6" t="s">
        <v>4528</v>
      </c>
      <c r="C597" s="6" t="s">
        <v>4428</v>
      </c>
      <c r="D597" s="6" t="s">
        <v>9748</v>
      </c>
      <c r="E597" s="6" t="s">
        <v>7420</v>
      </c>
      <c r="F597" s="6" t="s">
        <v>9749</v>
      </c>
      <c r="G597" s="6" t="s">
        <v>9750</v>
      </c>
      <c r="H597" s="6" t="s">
        <v>7567</v>
      </c>
      <c r="I597" s="46">
        <v>45138</v>
      </c>
      <c r="J597" s="46">
        <v>45142</v>
      </c>
      <c r="K597">
        <v>1590895</v>
      </c>
      <c r="L597" s="6" t="s">
        <v>9751</v>
      </c>
      <c r="M597" s="6" t="s">
        <v>9752</v>
      </c>
      <c r="N597" s="6" t="s">
        <v>5073</v>
      </c>
      <c r="O597" s="6" t="s">
        <v>4585</v>
      </c>
    </row>
    <row r="598" spans="1:15" x14ac:dyDescent="0.25">
      <c r="A598" s="6" t="s">
        <v>920</v>
      </c>
      <c r="B598" s="6" t="s">
        <v>4462</v>
      </c>
      <c r="C598" s="6" t="s">
        <v>118</v>
      </c>
      <c r="D598" s="6" t="s">
        <v>9753</v>
      </c>
      <c r="E598" s="6" t="s">
        <v>90</v>
      </c>
      <c r="F598" s="6" t="s">
        <v>7824</v>
      </c>
      <c r="G598" s="6" t="s">
        <v>8070</v>
      </c>
      <c r="H598" s="6" t="s">
        <v>7377</v>
      </c>
      <c r="I598" s="46">
        <v>45145</v>
      </c>
      <c r="J598" s="46">
        <v>45149</v>
      </c>
      <c r="K598">
        <v>715957</v>
      </c>
      <c r="L598" s="6" t="s">
        <v>9754</v>
      </c>
      <c r="M598" s="6" t="s">
        <v>9755</v>
      </c>
      <c r="N598" s="6" t="s">
        <v>4992</v>
      </c>
      <c r="O598" s="6" t="s">
        <v>4586</v>
      </c>
    </row>
    <row r="599" spans="1:15" x14ac:dyDescent="0.25">
      <c r="A599" s="6" t="s">
        <v>922</v>
      </c>
      <c r="B599" s="6" t="s">
        <v>4424</v>
      </c>
      <c r="C599" s="6" t="s">
        <v>4425</v>
      </c>
      <c r="D599" s="6" t="s">
        <v>9756</v>
      </c>
      <c r="E599" s="6" t="s">
        <v>90</v>
      </c>
      <c r="F599" s="6" t="s">
        <v>7134</v>
      </c>
      <c r="G599" s="6" t="s">
        <v>9757</v>
      </c>
      <c r="H599" s="6" t="s">
        <v>7136</v>
      </c>
      <c r="I599" s="46">
        <v>45120</v>
      </c>
      <c r="J599" s="46"/>
      <c r="K599">
        <v>27904</v>
      </c>
      <c r="L599" s="6" t="s">
        <v>9758</v>
      </c>
      <c r="M599" s="6" t="s">
        <v>9759</v>
      </c>
      <c r="N599" s="6" t="s">
        <v>5412</v>
      </c>
      <c r="O599" s="6" t="s">
        <v>4585</v>
      </c>
    </row>
    <row r="600" spans="1:15" x14ac:dyDescent="0.25">
      <c r="A600" s="6" t="s">
        <v>6871</v>
      </c>
      <c r="B600" s="6" t="s">
        <v>4457</v>
      </c>
      <c r="C600" s="6" t="s">
        <v>4428</v>
      </c>
      <c r="D600" s="6" t="s">
        <v>9760</v>
      </c>
      <c r="E600" s="6" t="s">
        <v>90</v>
      </c>
      <c r="F600" s="6" t="s">
        <v>9761</v>
      </c>
      <c r="G600" s="6" t="s">
        <v>9762</v>
      </c>
      <c r="H600" s="6" t="s">
        <v>7365</v>
      </c>
      <c r="I600" s="46">
        <v>45139</v>
      </c>
      <c r="J600" s="46">
        <v>45145</v>
      </c>
      <c r="K600">
        <v>26780</v>
      </c>
      <c r="L600" s="6" t="s">
        <v>9763</v>
      </c>
      <c r="M600" s="6" t="s">
        <v>9764</v>
      </c>
      <c r="N600" s="6" t="s">
        <v>9765</v>
      </c>
      <c r="O600" s="6" t="s">
        <v>4585</v>
      </c>
    </row>
    <row r="601" spans="1:15" x14ac:dyDescent="0.25">
      <c r="A601" s="6" t="s">
        <v>3566</v>
      </c>
      <c r="B601" s="6" t="s">
        <v>4478</v>
      </c>
      <c r="C601" s="6" t="s">
        <v>4437</v>
      </c>
      <c r="D601" s="6" t="s">
        <v>9766</v>
      </c>
      <c r="E601" s="6" t="s">
        <v>90</v>
      </c>
      <c r="F601" s="6" t="s">
        <v>7470</v>
      </c>
      <c r="G601" s="6" t="s">
        <v>8620</v>
      </c>
      <c r="H601" s="6" t="s">
        <v>90</v>
      </c>
      <c r="I601" s="46"/>
      <c r="J601" s="46"/>
      <c r="K601">
        <v>1048515</v>
      </c>
      <c r="L601" s="6" t="s">
        <v>9767</v>
      </c>
      <c r="M601" s="6" t="s">
        <v>9768</v>
      </c>
      <c r="N601" s="6" t="s">
        <v>5878</v>
      </c>
      <c r="O601" s="6" t="s">
        <v>4586</v>
      </c>
    </row>
    <row r="602" spans="1:15" x14ac:dyDescent="0.25">
      <c r="A602" s="6" t="s">
        <v>924</v>
      </c>
      <c r="B602" s="6" t="s">
        <v>4478</v>
      </c>
      <c r="C602" s="6" t="s">
        <v>4437</v>
      </c>
      <c r="D602" s="6" t="s">
        <v>9769</v>
      </c>
      <c r="E602" s="6" t="s">
        <v>90</v>
      </c>
      <c r="F602" s="6" t="s">
        <v>9037</v>
      </c>
      <c r="G602" s="6" t="s">
        <v>9770</v>
      </c>
      <c r="H602" s="6" t="s">
        <v>7092</v>
      </c>
      <c r="I602" s="46">
        <v>45145</v>
      </c>
      <c r="J602" s="46">
        <v>45149</v>
      </c>
      <c r="K602">
        <v>916540</v>
      </c>
      <c r="L602" s="6" t="s">
        <v>9771</v>
      </c>
      <c r="M602" s="6" t="s">
        <v>9772</v>
      </c>
      <c r="N602" s="6" t="s">
        <v>5058</v>
      </c>
      <c r="O602" s="6" t="s">
        <v>4586</v>
      </c>
    </row>
    <row r="603" spans="1:15" x14ac:dyDescent="0.25">
      <c r="A603" s="6" t="s">
        <v>926</v>
      </c>
      <c r="B603" s="6" t="s">
        <v>4508</v>
      </c>
      <c r="C603" s="6" t="s">
        <v>4489</v>
      </c>
      <c r="D603" s="6" t="s">
        <v>9773</v>
      </c>
      <c r="E603" s="6" t="s">
        <v>9774</v>
      </c>
      <c r="F603" s="6" t="s">
        <v>7172</v>
      </c>
      <c r="G603" s="6" t="s">
        <v>7935</v>
      </c>
      <c r="H603" s="6" t="s">
        <v>7069</v>
      </c>
      <c r="I603" s="46">
        <v>45140</v>
      </c>
      <c r="J603" s="46">
        <v>45145</v>
      </c>
      <c r="K603">
        <v>1792789</v>
      </c>
      <c r="L603" s="6" t="s">
        <v>9775</v>
      </c>
      <c r="M603" s="6" t="s">
        <v>9776</v>
      </c>
      <c r="N603" s="6" t="s">
        <v>5879</v>
      </c>
      <c r="O603" s="6" t="s">
        <v>4585</v>
      </c>
    </row>
    <row r="604" spans="1:15" x14ac:dyDescent="0.25">
      <c r="A604" s="6" t="s">
        <v>3567</v>
      </c>
      <c r="B604" s="6" t="s">
        <v>4460</v>
      </c>
      <c r="C604" s="6" t="s">
        <v>4421</v>
      </c>
      <c r="D604" s="6" t="s">
        <v>9777</v>
      </c>
      <c r="E604" s="6" t="s">
        <v>9778</v>
      </c>
      <c r="F604" s="6" t="s">
        <v>9779</v>
      </c>
      <c r="G604" s="6" t="s">
        <v>9780</v>
      </c>
      <c r="H604" s="6" t="s">
        <v>90</v>
      </c>
      <c r="I604" s="46"/>
      <c r="J604" s="46"/>
      <c r="L604" s="6" t="s">
        <v>9781</v>
      </c>
      <c r="M604" s="6" t="s">
        <v>90</v>
      </c>
      <c r="N604" s="6" t="s">
        <v>5880</v>
      </c>
      <c r="O604" s="6" t="s">
        <v>4585</v>
      </c>
    </row>
    <row r="605" spans="1:15" x14ac:dyDescent="0.25">
      <c r="A605" s="6" t="s">
        <v>3569</v>
      </c>
      <c r="B605" s="6" t="s">
        <v>4449</v>
      </c>
      <c r="C605" s="6" t="s">
        <v>4421</v>
      </c>
      <c r="D605" s="6" t="s">
        <v>9782</v>
      </c>
      <c r="E605" s="6" t="s">
        <v>90</v>
      </c>
      <c r="F605" s="6" t="s">
        <v>7947</v>
      </c>
      <c r="G605" s="6" t="s">
        <v>9783</v>
      </c>
      <c r="H605" s="6" t="s">
        <v>90</v>
      </c>
      <c r="I605" s="46">
        <v>45189</v>
      </c>
      <c r="J605" s="46">
        <v>45193</v>
      </c>
      <c r="K605">
        <v>1656081</v>
      </c>
      <c r="L605" s="6" t="s">
        <v>9784</v>
      </c>
      <c r="M605" s="6" t="s">
        <v>9785</v>
      </c>
      <c r="N605" s="6" t="s">
        <v>5881</v>
      </c>
      <c r="O605" s="6" t="s">
        <v>4585</v>
      </c>
    </row>
    <row r="606" spans="1:15" x14ac:dyDescent="0.25">
      <c r="A606" s="6" t="s">
        <v>928</v>
      </c>
      <c r="B606" s="6" t="s">
        <v>4434</v>
      </c>
      <c r="C606" s="6" t="s">
        <v>4423</v>
      </c>
      <c r="D606" s="6" t="s">
        <v>9786</v>
      </c>
      <c r="E606" s="6" t="s">
        <v>90</v>
      </c>
      <c r="F606" s="6" t="s">
        <v>9787</v>
      </c>
      <c r="G606" s="6" t="s">
        <v>9788</v>
      </c>
      <c r="H606" s="6" t="s">
        <v>90</v>
      </c>
      <c r="I606" s="46"/>
      <c r="J606" s="46"/>
      <c r="K606">
        <v>1159508</v>
      </c>
      <c r="L606" s="6" t="s">
        <v>9789</v>
      </c>
      <c r="M606" s="6" t="s">
        <v>9790</v>
      </c>
      <c r="N606" s="6" t="s">
        <v>4896</v>
      </c>
      <c r="O606" s="6" t="s">
        <v>4585</v>
      </c>
    </row>
    <row r="607" spans="1:15" x14ac:dyDescent="0.25">
      <c r="A607" s="6" t="s">
        <v>6872</v>
      </c>
      <c r="B607" s="6" t="s">
        <v>90</v>
      </c>
      <c r="C607" s="6" t="s">
        <v>90</v>
      </c>
      <c r="D607" s="6" t="s">
        <v>90</v>
      </c>
      <c r="E607" s="6" t="s">
        <v>90</v>
      </c>
      <c r="F607" s="6" t="s">
        <v>90</v>
      </c>
      <c r="G607" s="6" t="s">
        <v>90</v>
      </c>
      <c r="H607" s="6" t="s">
        <v>90</v>
      </c>
      <c r="I607" s="46"/>
      <c r="J607" s="46"/>
      <c r="K607">
        <v>1328237</v>
      </c>
      <c r="L607" s="6" t="s">
        <v>90</v>
      </c>
      <c r="M607" s="6" t="s">
        <v>9791</v>
      </c>
      <c r="N607" s="6" t="s">
        <v>90</v>
      </c>
      <c r="O607" s="6" t="s">
        <v>90</v>
      </c>
    </row>
    <row r="608" spans="1:15" x14ac:dyDescent="0.25">
      <c r="A608" s="6" t="s">
        <v>3571</v>
      </c>
      <c r="B608" s="6" t="s">
        <v>4514</v>
      </c>
      <c r="C608" s="6" t="s">
        <v>4442</v>
      </c>
      <c r="D608" s="6" t="s">
        <v>9792</v>
      </c>
      <c r="E608" s="6" t="s">
        <v>9793</v>
      </c>
      <c r="F608" s="6" t="s">
        <v>7313</v>
      </c>
      <c r="G608" s="6" t="s">
        <v>9794</v>
      </c>
      <c r="H608" s="6" t="s">
        <v>3671</v>
      </c>
      <c r="I608" s="46">
        <v>45142</v>
      </c>
      <c r="J608" s="46"/>
      <c r="K608">
        <v>1679688</v>
      </c>
      <c r="L608" s="6" t="s">
        <v>9795</v>
      </c>
      <c r="M608" s="6" t="s">
        <v>9796</v>
      </c>
      <c r="N608" s="6" t="s">
        <v>5882</v>
      </c>
      <c r="O608" s="6" t="s">
        <v>4585</v>
      </c>
    </row>
    <row r="609" spans="1:15" x14ac:dyDescent="0.25">
      <c r="A609" s="6" t="s">
        <v>3572</v>
      </c>
      <c r="B609" s="6" t="s">
        <v>4434</v>
      </c>
      <c r="C609" s="6" t="s">
        <v>4423</v>
      </c>
      <c r="D609" s="6" t="s">
        <v>9797</v>
      </c>
      <c r="E609" s="6" t="s">
        <v>9798</v>
      </c>
      <c r="F609" s="6" t="s">
        <v>9799</v>
      </c>
      <c r="G609" s="6" t="s">
        <v>9800</v>
      </c>
      <c r="H609" s="6" t="s">
        <v>90</v>
      </c>
      <c r="I609" s="46"/>
      <c r="J609" s="46"/>
      <c r="L609" s="6" t="s">
        <v>9801</v>
      </c>
      <c r="M609" s="6" t="s">
        <v>9802</v>
      </c>
      <c r="N609" s="6" t="s">
        <v>5883</v>
      </c>
      <c r="O609" s="6" t="s">
        <v>4585</v>
      </c>
    </row>
    <row r="610" spans="1:15" x14ac:dyDescent="0.25">
      <c r="A610" s="6" t="s">
        <v>930</v>
      </c>
      <c r="B610" s="6" t="s">
        <v>4449</v>
      </c>
      <c r="C610" s="6" t="s">
        <v>4421</v>
      </c>
      <c r="D610" s="6" t="s">
        <v>9803</v>
      </c>
      <c r="E610" s="6" t="s">
        <v>90</v>
      </c>
      <c r="F610" s="6" t="s">
        <v>7172</v>
      </c>
      <c r="G610" s="6" t="s">
        <v>9804</v>
      </c>
      <c r="H610" s="6" t="s">
        <v>7069</v>
      </c>
      <c r="I610" s="46">
        <v>45140</v>
      </c>
      <c r="J610" s="46">
        <v>45145</v>
      </c>
      <c r="K610">
        <v>1467623</v>
      </c>
      <c r="L610" s="6" t="s">
        <v>9805</v>
      </c>
      <c r="M610" s="6" t="s">
        <v>9806</v>
      </c>
      <c r="N610" s="6" t="s">
        <v>5884</v>
      </c>
      <c r="O610" s="6" t="s">
        <v>4585</v>
      </c>
    </row>
    <row r="611" spans="1:15" x14ac:dyDescent="0.25">
      <c r="A611" s="6" t="s">
        <v>3573</v>
      </c>
      <c r="B611" s="6" t="s">
        <v>4542</v>
      </c>
      <c r="C611" s="6" t="s">
        <v>4468</v>
      </c>
      <c r="D611" s="6" t="s">
        <v>9807</v>
      </c>
      <c r="E611" s="6" t="s">
        <v>9808</v>
      </c>
      <c r="F611" s="6" t="s">
        <v>7245</v>
      </c>
      <c r="G611" s="6" t="s">
        <v>9809</v>
      </c>
      <c r="H611" s="6" t="s">
        <v>90</v>
      </c>
      <c r="I611" s="46"/>
      <c r="J611" s="46"/>
      <c r="L611" s="6" t="s">
        <v>90</v>
      </c>
      <c r="M611" s="6" t="s">
        <v>90</v>
      </c>
      <c r="N611" s="6" t="s">
        <v>5885</v>
      </c>
      <c r="O611" s="6" t="s">
        <v>4585</v>
      </c>
    </row>
    <row r="612" spans="1:15" x14ac:dyDescent="0.25">
      <c r="A612" s="6" t="s">
        <v>932</v>
      </c>
      <c r="B612" s="6" t="s">
        <v>4482</v>
      </c>
      <c r="C612" s="6" t="s">
        <v>4425</v>
      </c>
      <c r="D612" s="6" t="s">
        <v>9810</v>
      </c>
      <c r="E612" s="6" t="s">
        <v>90</v>
      </c>
      <c r="F612" s="6" t="s">
        <v>9811</v>
      </c>
      <c r="G612" s="6" t="s">
        <v>9812</v>
      </c>
      <c r="H612" s="6" t="s">
        <v>7437</v>
      </c>
      <c r="I612" s="46">
        <v>45167</v>
      </c>
      <c r="J612" s="46">
        <v>45173</v>
      </c>
      <c r="K612">
        <v>29644</v>
      </c>
      <c r="L612" s="6" t="s">
        <v>9813</v>
      </c>
      <c r="M612" s="6" t="s">
        <v>9814</v>
      </c>
      <c r="N612" s="6" t="s">
        <v>5886</v>
      </c>
      <c r="O612" s="6" t="s">
        <v>4585</v>
      </c>
    </row>
    <row r="613" spans="1:15" x14ac:dyDescent="0.25">
      <c r="A613" s="6" t="s">
        <v>934</v>
      </c>
      <c r="B613" s="6" t="s">
        <v>4475</v>
      </c>
      <c r="C613" s="6" t="s">
        <v>130</v>
      </c>
      <c r="D613" s="6" t="s">
        <v>9815</v>
      </c>
      <c r="E613" s="6" t="s">
        <v>9816</v>
      </c>
      <c r="F613" s="6" t="s">
        <v>7278</v>
      </c>
      <c r="G613" s="6" t="s">
        <v>9817</v>
      </c>
      <c r="H613" s="6" t="s">
        <v>941</v>
      </c>
      <c r="I613" s="46">
        <v>45138</v>
      </c>
      <c r="J613" s="46">
        <v>45142</v>
      </c>
      <c r="K613">
        <v>1666700</v>
      </c>
      <c r="L613" s="6" t="s">
        <v>9818</v>
      </c>
      <c r="M613" s="6" t="s">
        <v>9819</v>
      </c>
      <c r="N613" s="6" t="s">
        <v>5029</v>
      </c>
      <c r="O613" s="6" t="s">
        <v>4585</v>
      </c>
    </row>
    <row r="614" spans="1:15" x14ac:dyDescent="0.25">
      <c r="A614" s="6" t="s">
        <v>936</v>
      </c>
      <c r="B614" s="6" t="s">
        <v>4460</v>
      </c>
      <c r="C614" s="6" t="s">
        <v>4421</v>
      </c>
      <c r="D614" s="6" t="s">
        <v>9820</v>
      </c>
      <c r="E614" s="6" t="s">
        <v>9821</v>
      </c>
      <c r="F614" s="6" t="s">
        <v>7166</v>
      </c>
      <c r="G614" s="6" t="s">
        <v>9822</v>
      </c>
      <c r="H614" s="6" t="s">
        <v>7168</v>
      </c>
      <c r="I614" s="46">
        <v>45140</v>
      </c>
      <c r="J614" s="46">
        <v>45145</v>
      </c>
      <c r="K614">
        <v>1561550</v>
      </c>
      <c r="L614" s="6" t="s">
        <v>9823</v>
      </c>
      <c r="M614" s="6" t="s">
        <v>9824</v>
      </c>
      <c r="N614" s="6" t="s">
        <v>5887</v>
      </c>
      <c r="O614" s="6" t="s">
        <v>4585</v>
      </c>
    </row>
    <row r="615" spans="1:15" x14ac:dyDescent="0.25">
      <c r="A615" s="6" t="s">
        <v>938</v>
      </c>
      <c r="B615" s="6" t="s">
        <v>4543</v>
      </c>
      <c r="C615" s="6" t="s">
        <v>4428</v>
      </c>
      <c r="D615" s="6" t="s">
        <v>9825</v>
      </c>
      <c r="E615" s="6" t="s">
        <v>90</v>
      </c>
      <c r="F615" s="6" t="s">
        <v>9826</v>
      </c>
      <c r="G615" s="6" t="s">
        <v>9827</v>
      </c>
      <c r="H615" s="6" t="s">
        <v>296</v>
      </c>
      <c r="I615" s="46">
        <v>45147</v>
      </c>
      <c r="J615" s="46">
        <v>45152</v>
      </c>
      <c r="K615">
        <v>28917</v>
      </c>
      <c r="L615" s="6" t="s">
        <v>9828</v>
      </c>
      <c r="M615" s="6" t="s">
        <v>9829</v>
      </c>
      <c r="N615" s="6" t="s">
        <v>4916</v>
      </c>
      <c r="O615" s="6" t="s">
        <v>4585</v>
      </c>
    </row>
    <row r="616" spans="1:15" x14ac:dyDescent="0.25">
      <c r="A616" s="6" t="s">
        <v>941</v>
      </c>
      <c r="B616" s="6" t="s">
        <v>4470</v>
      </c>
      <c r="C616" s="6" t="s">
        <v>4425</v>
      </c>
      <c r="D616" s="6" t="s">
        <v>9830</v>
      </c>
      <c r="E616" s="6" t="s">
        <v>90</v>
      </c>
      <c r="F616" s="6" t="s">
        <v>9831</v>
      </c>
      <c r="G616" s="6" t="s">
        <v>9832</v>
      </c>
      <c r="H616" s="6" t="s">
        <v>7124</v>
      </c>
      <c r="I616" s="46">
        <v>45156</v>
      </c>
      <c r="J616" s="46"/>
      <c r="K616">
        <v>315189</v>
      </c>
      <c r="L616" s="6" t="s">
        <v>9833</v>
      </c>
      <c r="M616" s="6" t="s">
        <v>9834</v>
      </c>
      <c r="N616" s="6" t="s">
        <v>5175</v>
      </c>
      <c r="O616" s="6" t="s">
        <v>4585</v>
      </c>
    </row>
    <row r="617" spans="1:15" x14ac:dyDescent="0.25">
      <c r="A617" s="6" t="s">
        <v>943</v>
      </c>
      <c r="B617" s="6" t="s">
        <v>4454</v>
      </c>
      <c r="C617" s="6" t="s">
        <v>4428</v>
      </c>
      <c r="D617" s="6" t="s">
        <v>9835</v>
      </c>
      <c r="E617" s="6" t="s">
        <v>90</v>
      </c>
      <c r="F617" s="6" t="s">
        <v>9836</v>
      </c>
      <c r="G617" s="6" t="s">
        <v>7850</v>
      </c>
      <c r="H617" s="6" t="s">
        <v>7069</v>
      </c>
      <c r="I617" s="46">
        <v>45133</v>
      </c>
      <c r="J617" s="46">
        <v>45138</v>
      </c>
      <c r="K617">
        <v>910521</v>
      </c>
      <c r="L617" s="6" t="s">
        <v>9837</v>
      </c>
      <c r="M617" s="6" t="s">
        <v>9838</v>
      </c>
      <c r="N617" s="6" t="s">
        <v>5057</v>
      </c>
      <c r="O617" s="6" t="s">
        <v>4585</v>
      </c>
    </row>
    <row r="618" spans="1:15" x14ac:dyDescent="0.25">
      <c r="A618" s="6" t="s">
        <v>6874</v>
      </c>
      <c r="B618" s="6" t="s">
        <v>4502</v>
      </c>
      <c r="C618" s="6" t="s">
        <v>4442</v>
      </c>
      <c r="D618" s="6" t="s">
        <v>9839</v>
      </c>
      <c r="E618" s="6" t="s">
        <v>7217</v>
      </c>
      <c r="F618" s="6" t="s">
        <v>8059</v>
      </c>
      <c r="G618" s="6" t="s">
        <v>9840</v>
      </c>
      <c r="H618" s="6" t="s">
        <v>7069</v>
      </c>
      <c r="I618" s="46">
        <v>45138</v>
      </c>
      <c r="J618" s="46">
        <v>45142</v>
      </c>
      <c r="K618">
        <v>1364250</v>
      </c>
      <c r="L618" s="6" t="s">
        <v>9841</v>
      </c>
      <c r="M618" s="6" t="s">
        <v>9842</v>
      </c>
      <c r="N618" s="6" t="s">
        <v>9843</v>
      </c>
      <c r="O618" s="6" t="s">
        <v>4585</v>
      </c>
    </row>
    <row r="619" spans="1:15" x14ac:dyDescent="0.25">
      <c r="A619" s="6" t="s">
        <v>946</v>
      </c>
      <c r="B619" s="6" t="s">
        <v>4495</v>
      </c>
      <c r="C619" s="6" t="s">
        <v>4421</v>
      </c>
      <c r="D619" s="6" t="s">
        <v>9844</v>
      </c>
      <c r="E619" s="6" t="s">
        <v>90</v>
      </c>
      <c r="F619" s="6" t="s">
        <v>9845</v>
      </c>
      <c r="G619" s="6" t="s">
        <v>9846</v>
      </c>
      <c r="H619" s="6" t="s">
        <v>7092</v>
      </c>
      <c r="I619" s="46">
        <v>45169</v>
      </c>
      <c r="J619" s="46"/>
      <c r="K619">
        <v>1571996</v>
      </c>
      <c r="L619" s="6" t="s">
        <v>9847</v>
      </c>
      <c r="M619" s="6" t="s">
        <v>9848</v>
      </c>
      <c r="N619" s="6" t="s">
        <v>5411</v>
      </c>
      <c r="O619" s="6" t="s">
        <v>4585</v>
      </c>
    </row>
    <row r="620" spans="1:15" x14ac:dyDescent="0.25">
      <c r="A620" s="6" t="s">
        <v>3574</v>
      </c>
      <c r="B620" s="6" t="s">
        <v>90</v>
      </c>
      <c r="C620" s="6" t="s">
        <v>90</v>
      </c>
      <c r="D620" s="6" t="s">
        <v>90</v>
      </c>
      <c r="E620" s="6" t="s">
        <v>90</v>
      </c>
      <c r="F620" s="6" t="s">
        <v>90</v>
      </c>
      <c r="G620" s="6" t="s">
        <v>90</v>
      </c>
      <c r="H620" s="6" t="s">
        <v>90</v>
      </c>
      <c r="I620" s="46"/>
      <c r="J620" s="46"/>
      <c r="K620">
        <v>1350487</v>
      </c>
      <c r="L620" s="6" t="s">
        <v>9849</v>
      </c>
      <c r="M620" s="6" t="s">
        <v>9850</v>
      </c>
      <c r="N620" s="6" t="s">
        <v>90</v>
      </c>
      <c r="O620" s="6" t="s">
        <v>90</v>
      </c>
    </row>
    <row r="621" spans="1:15" x14ac:dyDescent="0.25">
      <c r="A621" s="6" t="s">
        <v>948</v>
      </c>
      <c r="B621" s="6" t="s">
        <v>4467</v>
      </c>
      <c r="C621" s="6" t="s">
        <v>4468</v>
      </c>
      <c r="D621" s="6" t="s">
        <v>9851</v>
      </c>
      <c r="E621" s="6" t="s">
        <v>7381</v>
      </c>
      <c r="F621" s="6" t="s">
        <v>9852</v>
      </c>
      <c r="G621" s="6" t="s">
        <v>9853</v>
      </c>
      <c r="H621" s="6" t="s">
        <v>7092</v>
      </c>
      <c r="I621" s="46">
        <v>44515</v>
      </c>
      <c r="J621" s="46">
        <v>44519</v>
      </c>
      <c r="K621">
        <v>945764</v>
      </c>
      <c r="L621" s="6" t="s">
        <v>9854</v>
      </c>
      <c r="M621" s="6" t="s">
        <v>9855</v>
      </c>
      <c r="N621" s="6" t="s">
        <v>5888</v>
      </c>
      <c r="O621" s="6" t="s">
        <v>4585</v>
      </c>
    </row>
    <row r="622" spans="1:15" x14ac:dyDescent="0.25">
      <c r="A622" s="6" t="s">
        <v>950</v>
      </c>
      <c r="B622" s="6" t="s">
        <v>4515</v>
      </c>
      <c r="C622" s="6" t="s">
        <v>4437</v>
      </c>
      <c r="D622" s="6" t="s">
        <v>9856</v>
      </c>
      <c r="E622" s="6" t="s">
        <v>9857</v>
      </c>
      <c r="F622" s="6" t="s">
        <v>7947</v>
      </c>
      <c r="G622" s="6" t="s">
        <v>9858</v>
      </c>
      <c r="H622" s="6" t="s">
        <v>90</v>
      </c>
      <c r="I622" s="46"/>
      <c r="J622" s="46"/>
      <c r="K622">
        <v>835403</v>
      </c>
      <c r="L622" s="6" t="s">
        <v>9859</v>
      </c>
      <c r="M622" s="6" t="s">
        <v>9860</v>
      </c>
      <c r="N622" s="6" t="s">
        <v>5011</v>
      </c>
      <c r="O622" s="6" t="s">
        <v>4586</v>
      </c>
    </row>
    <row r="623" spans="1:15" x14ac:dyDescent="0.25">
      <c r="A623" s="6" t="s">
        <v>6876</v>
      </c>
      <c r="B623" s="6" t="s">
        <v>4520</v>
      </c>
      <c r="C623" s="6" t="s">
        <v>4428</v>
      </c>
      <c r="D623" s="6" t="s">
        <v>9861</v>
      </c>
      <c r="E623" s="6" t="s">
        <v>7159</v>
      </c>
      <c r="F623" s="6" t="s">
        <v>8533</v>
      </c>
      <c r="G623" s="6" t="s">
        <v>9862</v>
      </c>
      <c r="H623" s="6" t="s">
        <v>3671</v>
      </c>
      <c r="I623" s="46">
        <v>45140</v>
      </c>
      <c r="J623" s="46">
        <v>45145</v>
      </c>
      <c r="K623">
        <v>1825088</v>
      </c>
      <c r="L623" s="6" t="s">
        <v>9863</v>
      </c>
      <c r="M623" s="6" t="s">
        <v>9864</v>
      </c>
      <c r="N623" s="6" t="s">
        <v>9865</v>
      </c>
      <c r="O623" s="6" t="s">
        <v>4585</v>
      </c>
    </row>
    <row r="624" spans="1:15" x14ac:dyDescent="0.25">
      <c r="A624" s="6" t="s">
        <v>3575</v>
      </c>
      <c r="B624" s="6" t="s">
        <v>4448</v>
      </c>
      <c r="C624" s="6" t="s">
        <v>4437</v>
      </c>
      <c r="D624" s="6" t="s">
        <v>9866</v>
      </c>
      <c r="E624" s="6" t="s">
        <v>9867</v>
      </c>
      <c r="F624" s="6" t="s">
        <v>9868</v>
      </c>
      <c r="G624" s="6" t="s">
        <v>90</v>
      </c>
      <c r="H624" s="6" t="s">
        <v>90</v>
      </c>
      <c r="I624" s="46"/>
      <c r="J624" s="46"/>
      <c r="K624">
        <v>871459</v>
      </c>
      <c r="L624" s="6" t="s">
        <v>90</v>
      </c>
      <c r="M624" s="6" t="s">
        <v>9869</v>
      </c>
      <c r="N624" s="6" t="s">
        <v>5889</v>
      </c>
      <c r="O624" s="6" t="s">
        <v>4586</v>
      </c>
    </row>
    <row r="625" spans="1:15" x14ac:dyDescent="0.25">
      <c r="A625" s="6" t="s">
        <v>952</v>
      </c>
      <c r="B625" s="6" t="s">
        <v>4484</v>
      </c>
      <c r="C625" s="6" t="s">
        <v>4423</v>
      </c>
      <c r="D625" s="6" t="s">
        <v>9870</v>
      </c>
      <c r="E625" s="6" t="s">
        <v>90</v>
      </c>
      <c r="F625" s="6" t="s">
        <v>9871</v>
      </c>
      <c r="G625" s="6" t="s">
        <v>8312</v>
      </c>
      <c r="H625" s="6" t="s">
        <v>7124</v>
      </c>
      <c r="I625" s="46">
        <v>45125</v>
      </c>
      <c r="J625" s="46">
        <v>45131</v>
      </c>
      <c r="K625">
        <v>1393612</v>
      </c>
      <c r="L625" s="6" t="s">
        <v>9872</v>
      </c>
      <c r="M625" s="6" t="s">
        <v>9873</v>
      </c>
      <c r="N625" s="6" t="s">
        <v>5303</v>
      </c>
      <c r="O625" s="6" t="s">
        <v>4585</v>
      </c>
    </row>
    <row r="626" spans="1:15" x14ac:dyDescent="0.25">
      <c r="A626" s="6" t="s">
        <v>954</v>
      </c>
      <c r="B626" s="6" t="s">
        <v>4519</v>
      </c>
      <c r="C626" s="6" t="s">
        <v>4437</v>
      </c>
      <c r="D626" s="6" t="s">
        <v>9874</v>
      </c>
      <c r="E626" s="6" t="s">
        <v>90</v>
      </c>
      <c r="F626" s="6" t="s">
        <v>9875</v>
      </c>
      <c r="G626" s="6" t="s">
        <v>9876</v>
      </c>
      <c r="H626" s="6" t="s">
        <v>7115</v>
      </c>
      <c r="I626" s="46">
        <v>45161</v>
      </c>
      <c r="J626" s="46">
        <v>45166</v>
      </c>
      <c r="K626">
        <v>29534</v>
      </c>
      <c r="L626" s="6" t="s">
        <v>9877</v>
      </c>
      <c r="M626" s="6" t="s">
        <v>9878</v>
      </c>
      <c r="N626" s="6" t="s">
        <v>4703</v>
      </c>
      <c r="O626" s="6" t="s">
        <v>4586</v>
      </c>
    </row>
    <row r="627" spans="1:15" x14ac:dyDescent="0.25">
      <c r="A627" s="6" t="s">
        <v>956</v>
      </c>
      <c r="B627" s="6" t="s">
        <v>4417</v>
      </c>
      <c r="C627" s="6" t="s">
        <v>4418</v>
      </c>
      <c r="D627" s="6" t="s">
        <v>9879</v>
      </c>
      <c r="E627" s="6" t="s">
        <v>90</v>
      </c>
      <c r="F627" s="6" t="s">
        <v>9880</v>
      </c>
      <c r="G627" s="6" t="s">
        <v>9881</v>
      </c>
      <c r="H627" s="6" t="s">
        <v>7296</v>
      </c>
      <c r="I627" s="46">
        <v>45133</v>
      </c>
      <c r="J627" s="46"/>
      <c r="K627">
        <v>1022079</v>
      </c>
      <c r="L627" s="6" t="s">
        <v>9882</v>
      </c>
      <c r="M627" s="6" t="s">
        <v>9883</v>
      </c>
      <c r="N627" s="6" t="s">
        <v>4834</v>
      </c>
      <c r="O627" s="6" t="s">
        <v>4586</v>
      </c>
    </row>
    <row r="628" spans="1:15" x14ac:dyDescent="0.25">
      <c r="A628" s="6" t="s">
        <v>958</v>
      </c>
      <c r="B628" s="6" t="s">
        <v>4520</v>
      </c>
      <c r="C628" s="6" t="s">
        <v>4428</v>
      </c>
      <c r="D628" s="6" t="s">
        <v>9884</v>
      </c>
      <c r="E628" s="6" t="s">
        <v>90</v>
      </c>
      <c r="F628" s="6" t="s">
        <v>7375</v>
      </c>
      <c r="G628" s="6" t="s">
        <v>9885</v>
      </c>
      <c r="H628" s="6" t="s">
        <v>7092</v>
      </c>
      <c r="I628" s="46">
        <v>45127</v>
      </c>
      <c r="J628" s="46"/>
      <c r="K628">
        <v>882184</v>
      </c>
      <c r="L628" s="6" t="s">
        <v>9886</v>
      </c>
      <c r="M628" s="6" t="s">
        <v>9887</v>
      </c>
      <c r="N628" s="6" t="s">
        <v>5267</v>
      </c>
      <c r="O628" s="6" t="s">
        <v>4585</v>
      </c>
    </row>
    <row r="629" spans="1:15" x14ac:dyDescent="0.25">
      <c r="A629" s="6" t="s">
        <v>961</v>
      </c>
      <c r="B629" s="6" t="s">
        <v>4417</v>
      </c>
      <c r="C629" s="6" t="s">
        <v>4418</v>
      </c>
      <c r="D629" s="6" t="s">
        <v>9888</v>
      </c>
      <c r="E629" s="6" t="s">
        <v>9889</v>
      </c>
      <c r="F629" s="6" t="s">
        <v>9000</v>
      </c>
      <c r="G629" s="6" t="s">
        <v>9890</v>
      </c>
      <c r="H629" s="6" t="s">
        <v>9002</v>
      </c>
      <c r="I629" s="46">
        <v>45132</v>
      </c>
      <c r="J629" s="46"/>
      <c r="K629">
        <v>313616</v>
      </c>
      <c r="L629" s="6" t="s">
        <v>9891</v>
      </c>
      <c r="M629" s="6" t="s">
        <v>9892</v>
      </c>
      <c r="N629" s="6" t="s">
        <v>4648</v>
      </c>
      <c r="O629" s="6" t="s">
        <v>4586</v>
      </c>
    </row>
    <row r="630" spans="1:15" x14ac:dyDescent="0.25">
      <c r="A630" s="6" t="s">
        <v>962</v>
      </c>
      <c r="B630" s="6" t="s">
        <v>90</v>
      </c>
      <c r="C630" s="6" t="s">
        <v>90</v>
      </c>
      <c r="D630" s="6" t="s">
        <v>90</v>
      </c>
      <c r="E630" s="6" t="s">
        <v>90</v>
      </c>
      <c r="F630" s="6" t="s">
        <v>90</v>
      </c>
      <c r="G630" s="6" t="s">
        <v>90</v>
      </c>
      <c r="H630" s="6" t="s">
        <v>90</v>
      </c>
      <c r="I630" s="46"/>
      <c r="J630" s="46"/>
      <c r="K630">
        <v>1041130</v>
      </c>
      <c r="L630" s="6" t="s">
        <v>9893</v>
      </c>
      <c r="M630" s="6" t="s">
        <v>9894</v>
      </c>
      <c r="N630" s="6" t="s">
        <v>90</v>
      </c>
      <c r="O630" s="6" t="s">
        <v>90</v>
      </c>
    </row>
    <row r="631" spans="1:15" x14ac:dyDescent="0.25">
      <c r="A631" s="6" t="s">
        <v>6878</v>
      </c>
      <c r="B631" s="6" t="s">
        <v>4435</v>
      </c>
      <c r="C631" s="6" t="s">
        <v>4418</v>
      </c>
      <c r="D631" s="6" t="s">
        <v>9895</v>
      </c>
      <c r="E631" s="6" t="s">
        <v>7159</v>
      </c>
      <c r="F631" s="6" t="s">
        <v>7514</v>
      </c>
      <c r="G631" s="6" t="s">
        <v>7515</v>
      </c>
      <c r="H631" s="6" t="s">
        <v>7069</v>
      </c>
      <c r="I631" s="46">
        <v>45057</v>
      </c>
      <c r="J631" s="46"/>
      <c r="K631">
        <v>1645569</v>
      </c>
      <c r="L631" s="6" t="s">
        <v>9896</v>
      </c>
      <c r="M631" s="6" t="s">
        <v>9897</v>
      </c>
      <c r="N631" s="6" t="s">
        <v>9898</v>
      </c>
      <c r="O631" s="6" t="s">
        <v>4586</v>
      </c>
    </row>
    <row r="632" spans="1:15" x14ac:dyDescent="0.25">
      <c r="A632" s="6" t="s">
        <v>3576</v>
      </c>
      <c r="B632" s="6" t="s">
        <v>4460</v>
      </c>
      <c r="C632" s="6" t="s">
        <v>4421</v>
      </c>
      <c r="D632" s="6" t="s">
        <v>7478</v>
      </c>
      <c r="E632" s="6" t="s">
        <v>9899</v>
      </c>
      <c r="F632" s="6" t="s">
        <v>7208</v>
      </c>
      <c r="G632" s="6" t="s">
        <v>90</v>
      </c>
      <c r="H632" s="6" t="s">
        <v>90</v>
      </c>
      <c r="I632" s="46"/>
      <c r="J632" s="46"/>
      <c r="K632">
        <v>1764757</v>
      </c>
      <c r="L632" s="6" t="s">
        <v>90</v>
      </c>
      <c r="M632" s="6" t="s">
        <v>9900</v>
      </c>
      <c r="N632" s="6" t="s">
        <v>5890</v>
      </c>
      <c r="O632" s="6" t="s">
        <v>4585</v>
      </c>
    </row>
    <row r="633" spans="1:15" x14ac:dyDescent="0.25">
      <c r="A633" s="6" t="s">
        <v>3577</v>
      </c>
      <c r="B633" s="6" t="s">
        <v>4544</v>
      </c>
      <c r="C633" s="6" t="s">
        <v>4442</v>
      </c>
      <c r="D633" s="6" t="s">
        <v>9901</v>
      </c>
      <c r="E633" s="6" t="s">
        <v>9902</v>
      </c>
      <c r="F633" s="6" t="s">
        <v>7450</v>
      </c>
      <c r="G633" s="6" t="s">
        <v>9903</v>
      </c>
      <c r="H633" s="6" t="s">
        <v>90</v>
      </c>
      <c r="I633" s="46"/>
      <c r="J633" s="46"/>
      <c r="L633" s="6" t="s">
        <v>9904</v>
      </c>
      <c r="M633" s="6" t="s">
        <v>90</v>
      </c>
      <c r="N633" s="6" t="s">
        <v>5891</v>
      </c>
      <c r="O633" s="6" t="s">
        <v>4585</v>
      </c>
    </row>
    <row r="634" spans="1:15" x14ac:dyDescent="0.25">
      <c r="A634" s="6" t="s">
        <v>964</v>
      </c>
      <c r="B634" s="6" t="s">
        <v>4542</v>
      </c>
      <c r="C634" s="6" t="s">
        <v>4468</v>
      </c>
      <c r="D634" s="6" t="s">
        <v>9905</v>
      </c>
      <c r="E634" s="6" t="s">
        <v>7318</v>
      </c>
      <c r="F634" s="6" t="s">
        <v>7188</v>
      </c>
      <c r="G634" s="6" t="s">
        <v>7189</v>
      </c>
      <c r="H634" s="6" t="s">
        <v>7092</v>
      </c>
      <c r="I634" s="46">
        <v>44978</v>
      </c>
      <c r="J634" s="46">
        <v>44984</v>
      </c>
      <c r="K634">
        <v>1915657</v>
      </c>
      <c r="L634" s="6" t="s">
        <v>90</v>
      </c>
      <c r="M634" s="6" t="s">
        <v>9906</v>
      </c>
      <c r="N634" s="6" t="s">
        <v>5546</v>
      </c>
      <c r="O634" s="6" t="s">
        <v>4585</v>
      </c>
    </row>
    <row r="635" spans="1:15" x14ac:dyDescent="0.25">
      <c r="A635" s="6" t="s">
        <v>3578</v>
      </c>
      <c r="B635" s="6" t="s">
        <v>4450</v>
      </c>
      <c r="C635" s="6" t="s">
        <v>4421</v>
      </c>
      <c r="D635" s="6" t="s">
        <v>9907</v>
      </c>
      <c r="E635" s="6" t="s">
        <v>9908</v>
      </c>
      <c r="F635" s="6" t="s">
        <v>9909</v>
      </c>
      <c r="G635" s="6" t="s">
        <v>9910</v>
      </c>
      <c r="H635" s="6" t="s">
        <v>90</v>
      </c>
      <c r="I635" s="46"/>
      <c r="J635" s="46"/>
      <c r="L635" s="6" t="s">
        <v>90</v>
      </c>
      <c r="M635" s="6" t="s">
        <v>90</v>
      </c>
      <c r="N635" s="6" t="s">
        <v>5892</v>
      </c>
      <c r="O635" s="6" t="s">
        <v>4585</v>
      </c>
    </row>
    <row r="636" spans="1:15" x14ac:dyDescent="0.25">
      <c r="A636" s="6" t="s">
        <v>966</v>
      </c>
      <c r="B636" s="6" t="s">
        <v>4455</v>
      </c>
      <c r="C636" s="6" t="s">
        <v>4421</v>
      </c>
      <c r="D636" s="6" t="s">
        <v>9911</v>
      </c>
      <c r="E636" s="6" t="s">
        <v>8889</v>
      </c>
      <c r="F636" s="6" t="s">
        <v>9852</v>
      </c>
      <c r="G636" s="6" t="s">
        <v>9853</v>
      </c>
      <c r="H636" s="6" t="s">
        <v>7092</v>
      </c>
      <c r="I636" s="46">
        <v>45140</v>
      </c>
      <c r="J636" s="46">
        <v>45145</v>
      </c>
      <c r="K636">
        <v>29002</v>
      </c>
      <c r="L636" s="6" t="s">
        <v>9912</v>
      </c>
      <c r="M636" s="6" t="s">
        <v>9913</v>
      </c>
      <c r="N636" s="6" t="s">
        <v>5893</v>
      </c>
      <c r="O636" s="6" t="s">
        <v>4585</v>
      </c>
    </row>
    <row r="637" spans="1:15" x14ac:dyDescent="0.25">
      <c r="A637" s="6" t="s">
        <v>968</v>
      </c>
      <c r="B637" s="6" t="s">
        <v>4488</v>
      </c>
      <c r="C637" s="6" t="s">
        <v>4489</v>
      </c>
      <c r="D637" s="6" t="s">
        <v>9914</v>
      </c>
      <c r="E637" s="6" t="s">
        <v>90</v>
      </c>
      <c r="F637" s="6" t="s">
        <v>9915</v>
      </c>
      <c r="G637" s="6" t="s">
        <v>9916</v>
      </c>
      <c r="H637" s="6" t="s">
        <v>7069</v>
      </c>
      <c r="I637" s="46">
        <v>45146</v>
      </c>
      <c r="J637" s="46">
        <v>45152</v>
      </c>
      <c r="K637">
        <v>1744489</v>
      </c>
      <c r="L637" s="6" t="s">
        <v>9917</v>
      </c>
      <c r="M637" s="6" t="s">
        <v>9918</v>
      </c>
      <c r="N637" s="6" t="s">
        <v>5102</v>
      </c>
      <c r="O637" s="6" t="s">
        <v>4585</v>
      </c>
    </row>
    <row r="638" spans="1:15" x14ac:dyDescent="0.25">
      <c r="A638" s="6" t="s">
        <v>971</v>
      </c>
      <c r="B638" s="6" t="s">
        <v>4493</v>
      </c>
      <c r="C638" s="6" t="s">
        <v>4489</v>
      </c>
      <c r="D638" s="6" t="s">
        <v>9919</v>
      </c>
      <c r="E638" s="6" t="s">
        <v>90</v>
      </c>
      <c r="F638" s="6" t="s">
        <v>8307</v>
      </c>
      <c r="G638" s="6" t="s">
        <v>7919</v>
      </c>
      <c r="H638" s="6" t="s">
        <v>7344</v>
      </c>
      <c r="I638" s="46">
        <v>45139</v>
      </c>
      <c r="J638" s="46">
        <v>45145</v>
      </c>
      <c r="K638">
        <v>1001082</v>
      </c>
      <c r="L638" s="6" t="s">
        <v>9920</v>
      </c>
      <c r="M638" s="6" t="s">
        <v>9921</v>
      </c>
      <c r="N638" s="6" t="s">
        <v>5116</v>
      </c>
      <c r="O638" s="6" t="s">
        <v>4585</v>
      </c>
    </row>
    <row r="639" spans="1:15" x14ac:dyDescent="0.25">
      <c r="A639" s="6" t="s">
        <v>3579</v>
      </c>
      <c r="B639" s="6" t="s">
        <v>4487</v>
      </c>
      <c r="C639" s="6" t="s">
        <v>4428</v>
      </c>
      <c r="D639" s="6" t="s">
        <v>9922</v>
      </c>
      <c r="E639" s="6" t="s">
        <v>9923</v>
      </c>
      <c r="F639" s="6" t="s">
        <v>7947</v>
      </c>
      <c r="G639" s="6" t="s">
        <v>9924</v>
      </c>
      <c r="H639" s="6" t="s">
        <v>90</v>
      </c>
      <c r="I639" s="46"/>
      <c r="J639" s="46"/>
      <c r="L639" s="6" t="s">
        <v>90</v>
      </c>
      <c r="M639" s="6" t="s">
        <v>90</v>
      </c>
      <c r="N639" s="6" t="s">
        <v>5143</v>
      </c>
      <c r="O639" s="6" t="s">
        <v>4586</v>
      </c>
    </row>
    <row r="640" spans="1:15" x14ac:dyDescent="0.25">
      <c r="A640" s="6" t="s">
        <v>3580</v>
      </c>
      <c r="B640" s="6" t="s">
        <v>4426</v>
      </c>
      <c r="C640" s="6" t="s">
        <v>4425</v>
      </c>
      <c r="D640" s="6" t="s">
        <v>9925</v>
      </c>
      <c r="E640" s="6" t="s">
        <v>9926</v>
      </c>
      <c r="F640" s="6" t="s">
        <v>9927</v>
      </c>
      <c r="G640" s="6" t="s">
        <v>9928</v>
      </c>
      <c r="H640" s="6" t="s">
        <v>90</v>
      </c>
      <c r="I640" s="46"/>
      <c r="J640" s="46"/>
      <c r="L640" s="6" t="s">
        <v>9929</v>
      </c>
      <c r="M640" s="6" t="s">
        <v>90</v>
      </c>
      <c r="N640" s="6" t="s">
        <v>5894</v>
      </c>
      <c r="O640" s="6" t="s">
        <v>4585</v>
      </c>
    </row>
    <row r="641" spans="1:15" x14ac:dyDescent="0.25">
      <c r="A641" s="6" t="s">
        <v>3582</v>
      </c>
      <c r="B641" s="6" t="s">
        <v>4542</v>
      </c>
      <c r="C641" s="6" t="s">
        <v>4468</v>
      </c>
      <c r="D641" s="6" t="s">
        <v>9930</v>
      </c>
      <c r="E641" s="6" t="s">
        <v>9931</v>
      </c>
      <c r="F641" s="6" t="s">
        <v>9932</v>
      </c>
      <c r="G641" s="6" t="s">
        <v>9933</v>
      </c>
      <c r="H641" s="6" t="s">
        <v>7115</v>
      </c>
      <c r="I641" s="46">
        <v>45140</v>
      </c>
      <c r="J641" s="46">
        <v>45145</v>
      </c>
      <c r="K641">
        <v>1552797</v>
      </c>
      <c r="L641" s="6" t="s">
        <v>9934</v>
      </c>
      <c r="M641" s="6" t="s">
        <v>9935</v>
      </c>
      <c r="N641" s="6" t="s">
        <v>5895</v>
      </c>
      <c r="O641" s="6" t="s">
        <v>4585</v>
      </c>
    </row>
    <row r="642" spans="1:15" x14ac:dyDescent="0.25">
      <c r="A642" s="6" t="s">
        <v>973</v>
      </c>
      <c r="B642" s="6" t="s">
        <v>4534</v>
      </c>
      <c r="C642" s="6" t="s">
        <v>4428</v>
      </c>
      <c r="D642" s="6" t="s">
        <v>9936</v>
      </c>
      <c r="E642" s="6" t="s">
        <v>8500</v>
      </c>
      <c r="F642" s="6" t="s">
        <v>7745</v>
      </c>
      <c r="G642" s="6" t="s">
        <v>9937</v>
      </c>
      <c r="H642" s="6" t="s">
        <v>1891</v>
      </c>
      <c r="I642" s="46">
        <v>44973</v>
      </c>
      <c r="J642" s="46">
        <v>44977</v>
      </c>
      <c r="K642">
        <v>1883685</v>
      </c>
      <c r="L642" s="6" t="s">
        <v>9938</v>
      </c>
      <c r="M642" s="6" t="s">
        <v>9939</v>
      </c>
      <c r="N642" s="6" t="s">
        <v>5896</v>
      </c>
      <c r="O642" s="6" t="s">
        <v>4585</v>
      </c>
    </row>
    <row r="643" spans="1:15" x14ac:dyDescent="0.25">
      <c r="A643" s="6" t="s">
        <v>975</v>
      </c>
      <c r="B643" s="6" t="s">
        <v>4427</v>
      </c>
      <c r="C643" s="6" t="s">
        <v>4428</v>
      </c>
      <c r="D643" s="6" t="s">
        <v>9940</v>
      </c>
      <c r="E643" s="6" t="s">
        <v>90</v>
      </c>
      <c r="F643" s="6" t="s">
        <v>9941</v>
      </c>
      <c r="G643" s="6" t="s">
        <v>9942</v>
      </c>
      <c r="H643" s="6" t="s">
        <v>7076</v>
      </c>
      <c r="I643" s="46">
        <v>45159</v>
      </c>
      <c r="J643" s="46">
        <v>45163</v>
      </c>
      <c r="K643">
        <v>1089063</v>
      </c>
      <c r="L643" s="6" t="s">
        <v>9943</v>
      </c>
      <c r="M643" s="6" t="s">
        <v>9944</v>
      </c>
      <c r="N643" s="6" t="s">
        <v>5414</v>
      </c>
      <c r="O643" s="6" t="s">
        <v>4585</v>
      </c>
    </row>
    <row r="644" spans="1:15" x14ac:dyDescent="0.25">
      <c r="A644" s="6" t="s">
        <v>977</v>
      </c>
      <c r="B644" s="6" t="s">
        <v>4439</v>
      </c>
      <c r="C644" s="6" t="s">
        <v>4425</v>
      </c>
      <c r="D644" s="6" t="s">
        <v>9945</v>
      </c>
      <c r="E644" s="6" t="s">
        <v>90</v>
      </c>
      <c r="F644" s="6" t="s">
        <v>7172</v>
      </c>
      <c r="G644" s="6" t="s">
        <v>9946</v>
      </c>
      <c r="H644" s="6" t="s">
        <v>7069</v>
      </c>
      <c r="I644" s="46">
        <v>45145</v>
      </c>
      <c r="J644" s="46">
        <v>45149</v>
      </c>
      <c r="K644">
        <v>1308547</v>
      </c>
      <c r="L644" s="6" t="s">
        <v>9947</v>
      </c>
      <c r="M644" s="6" t="s">
        <v>9948</v>
      </c>
      <c r="N644" s="6" t="s">
        <v>4790</v>
      </c>
      <c r="O644" s="6" t="s">
        <v>4585</v>
      </c>
    </row>
    <row r="645" spans="1:15" x14ac:dyDescent="0.25">
      <c r="A645" s="6" t="s">
        <v>980</v>
      </c>
      <c r="B645" s="6" t="s">
        <v>4449</v>
      </c>
      <c r="C645" s="6" t="s">
        <v>4421</v>
      </c>
      <c r="D645" s="6" t="s">
        <v>9949</v>
      </c>
      <c r="E645" s="6" t="s">
        <v>90</v>
      </c>
      <c r="F645" s="6" t="s">
        <v>9950</v>
      </c>
      <c r="G645" s="6" t="s">
        <v>9951</v>
      </c>
      <c r="H645" s="6" t="s">
        <v>90</v>
      </c>
      <c r="I645" s="46">
        <v>45064</v>
      </c>
      <c r="J645" s="46"/>
      <c r="K645">
        <v>1846832</v>
      </c>
      <c r="L645" s="6" t="s">
        <v>9952</v>
      </c>
      <c r="M645" s="6" t="s">
        <v>9953</v>
      </c>
      <c r="N645" s="6" t="s">
        <v>5897</v>
      </c>
      <c r="O645" s="6" t="s">
        <v>4585</v>
      </c>
    </row>
    <row r="646" spans="1:15" x14ac:dyDescent="0.25">
      <c r="A646" s="6" t="s">
        <v>983</v>
      </c>
      <c r="B646" s="6" t="s">
        <v>4492</v>
      </c>
      <c r="C646" s="6" t="s">
        <v>4442</v>
      </c>
      <c r="D646" s="6" t="s">
        <v>9954</v>
      </c>
      <c r="E646" s="6" t="s">
        <v>9955</v>
      </c>
      <c r="F646" s="6" t="s">
        <v>7415</v>
      </c>
      <c r="G646" s="6" t="s">
        <v>9956</v>
      </c>
      <c r="H646" s="6" t="s">
        <v>7092</v>
      </c>
      <c r="I646" s="46">
        <v>45133</v>
      </c>
      <c r="J646" s="46">
        <v>45138</v>
      </c>
      <c r="K646">
        <v>1297996</v>
      </c>
      <c r="L646" s="6" t="s">
        <v>9957</v>
      </c>
      <c r="M646" s="6" t="s">
        <v>9958</v>
      </c>
      <c r="N646" s="6" t="s">
        <v>5212</v>
      </c>
      <c r="O646" s="6" t="s">
        <v>4585</v>
      </c>
    </row>
    <row r="647" spans="1:15" x14ac:dyDescent="0.25">
      <c r="A647" s="6" t="s">
        <v>985</v>
      </c>
      <c r="B647" s="6" t="s">
        <v>4519</v>
      </c>
      <c r="C647" s="6" t="s">
        <v>4437</v>
      </c>
      <c r="D647" s="6" t="s">
        <v>9959</v>
      </c>
      <c r="E647" s="6" t="s">
        <v>90</v>
      </c>
      <c r="F647" s="6" t="s">
        <v>9960</v>
      </c>
      <c r="G647" s="6" t="s">
        <v>9961</v>
      </c>
      <c r="H647" s="6" t="s">
        <v>7377</v>
      </c>
      <c r="I647" s="46">
        <v>45161</v>
      </c>
      <c r="J647" s="46">
        <v>45166</v>
      </c>
      <c r="K647">
        <v>935703</v>
      </c>
      <c r="L647" s="6" t="s">
        <v>9962</v>
      </c>
      <c r="M647" s="6" t="s">
        <v>9963</v>
      </c>
      <c r="N647" s="6" t="s">
        <v>5415</v>
      </c>
      <c r="O647" s="6" t="s">
        <v>4586</v>
      </c>
    </row>
    <row r="648" spans="1:15" x14ac:dyDescent="0.25">
      <c r="A648" s="6" t="s">
        <v>987</v>
      </c>
      <c r="B648" s="6" t="s">
        <v>4435</v>
      </c>
      <c r="C648" s="6" t="s">
        <v>4418</v>
      </c>
      <c r="D648" s="6" t="s">
        <v>9964</v>
      </c>
      <c r="E648" s="6" t="s">
        <v>9206</v>
      </c>
      <c r="F648" s="6" t="s">
        <v>7745</v>
      </c>
      <c r="G648" s="6" t="s">
        <v>9965</v>
      </c>
      <c r="H648" s="6" t="s">
        <v>1891</v>
      </c>
      <c r="I648" s="46">
        <v>45152</v>
      </c>
      <c r="J648" s="46">
        <v>45156</v>
      </c>
      <c r="K648">
        <v>1830214</v>
      </c>
      <c r="L648" s="6" t="s">
        <v>9966</v>
      </c>
      <c r="M648" s="6" t="s">
        <v>9967</v>
      </c>
      <c r="N648" s="6" t="s">
        <v>5898</v>
      </c>
      <c r="O648" s="6" t="s">
        <v>4586</v>
      </c>
    </row>
    <row r="649" spans="1:15" x14ac:dyDescent="0.25">
      <c r="A649" s="6" t="s">
        <v>989</v>
      </c>
      <c r="B649" s="6" t="s">
        <v>4530</v>
      </c>
      <c r="C649" s="6" t="s">
        <v>4423</v>
      </c>
      <c r="D649" s="6" t="s">
        <v>9968</v>
      </c>
      <c r="E649" s="6" t="s">
        <v>90</v>
      </c>
      <c r="F649" s="6" t="s">
        <v>8533</v>
      </c>
      <c r="G649" s="6" t="s">
        <v>9862</v>
      </c>
      <c r="H649" s="6" t="s">
        <v>3671</v>
      </c>
      <c r="I649" s="46">
        <v>45140</v>
      </c>
      <c r="J649" s="46">
        <v>45145</v>
      </c>
      <c r="K649">
        <v>1799208</v>
      </c>
      <c r="L649" s="6" t="s">
        <v>9969</v>
      </c>
      <c r="M649" s="6" t="s">
        <v>9970</v>
      </c>
      <c r="N649" s="6" t="s">
        <v>4913</v>
      </c>
      <c r="O649" s="6" t="s">
        <v>4585</v>
      </c>
    </row>
    <row r="650" spans="1:15" x14ac:dyDescent="0.25">
      <c r="A650" s="6" t="s">
        <v>3583</v>
      </c>
      <c r="B650" s="6" t="s">
        <v>4434</v>
      </c>
      <c r="C650" s="6" t="s">
        <v>4423</v>
      </c>
      <c r="D650" s="6" t="s">
        <v>9971</v>
      </c>
      <c r="E650" s="6" t="s">
        <v>9972</v>
      </c>
      <c r="F650" s="6" t="s">
        <v>9973</v>
      </c>
      <c r="G650" s="6" t="s">
        <v>9974</v>
      </c>
      <c r="H650" s="6" t="s">
        <v>90</v>
      </c>
      <c r="I650" s="46"/>
      <c r="J650" s="46"/>
      <c r="K650">
        <v>1498632</v>
      </c>
      <c r="L650" s="6" t="s">
        <v>9975</v>
      </c>
      <c r="M650" s="6" t="s">
        <v>9976</v>
      </c>
      <c r="N650" s="6" t="s">
        <v>5899</v>
      </c>
      <c r="O650" s="6" t="s">
        <v>4585</v>
      </c>
    </row>
    <row r="651" spans="1:15" x14ac:dyDescent="0.25">
      <c r="A651" s="6" t="s">
        <v>3584</v>
      </c>
      <c r="B651" s="6" t="s">
        <v>4512</v>
      </c>
      <c r="C651" s="6" t="s">
        <v>4428</v>
      </c>
      <c r="D651" s="6" t="s">
        <v>9977</v>
      </c>
      <c r="E651" s="6" t="s">
        <v>9978</v>
      </c>
      <c r="F651" s="6" t="s">
        <v>9979</v>
      </c>
      <c r="G651" s="6" t="s">
        <v>90</v>
      </c>
      <c r="H651" s="6" t="s">
        <v>90</v>
      </c>
      <c r="I651" s="46"/>
      <c r="J651" s="46"/>
      <c r="L651" s="6" t="s">
        <v>90</v>
      </c>
      <c r="M651" s="6" t="s">
        <v>90</v>
      </c>
      <c r="N651" s="6" t="s">
        <v>5900</v>
      </c>
      <c r="O651" s="6" t="s">
        <v>4585</v>
      </c>
    </row>
    <row r="652" spans="1:15" x14ac:dyDescent="0.25">
      <c r="A652" s="6" t="s">
        <v>991</v>
      </c>
      <c r="B652" s="6" t="s">
        <v>4435</v>
      </c>
      <c r="C652" s="6" t="s">
        <v>4418</v>
      </c>
      <c r="D652" s="6" t="s">
        <v>9980</v>
      </c>
      <c r="E652" s="6" t="s">
        <v>90</v>
      </c>
      <c r="F652" s="6" t="s">
        <v>7514</v>
      </c>
      <c r="G652" s="6" t="s">
        <v>7515</v>
      </c>
      <c r="H652" s="6" t="s">
        <v>7069</v>
      </c>
      <c r="I652" s="46">
        <v>45145</v>
      </c>
      <c r="J652" s="46">
        <v>45149</v>
      </c>
      <c r="K652">
        <v>1714899</v>
      </c>
      <c r="L652" s="6" t="s">
        <v>9981</v>
      </c>
      <c r="M652" s="6" t="s">
        <v>9982</v>
      </c>
      <c r="N652" s="6" t="s">
        <v>5901</v>
      </c>
      <c r="O652" s="6" t="s">
        <v>4586</v>
      </c>
    </row>
    <row r="653" spans="1:15" x14ac:dyDescent="0.25">
      <c r="A653" s="6" t="s">
        <v>3585</v>
      </c>
      <c r="B653" s="6" t="s">
        <v>4427</v>
      </c>
      <c r="C653" s="6" t="s">
        <v>4428</v>
      </c>
      <c r="D653" s="6" t="s">
        <v>9983</v>
      </c>
      <c r="E653" s="6" t="s">
        <v>90</v>
      </c>
      <c r="F653" s="6" t="s">
        <v>9984</v>
      </c>
      <c r="G653" s="6" t="s">
        <v>9985</v>
      </c>
      <c r="H653" s="6" t="s">
        <v>90</v>
      </c>
      <c r="I653" s="46"/>
      <c r="J653" s="46"/>
      <c r="L653" s="6" t="s">
        <v>90</v>
      </c>
      <c r="M653" s="6" t="s">
        <v>90</v>
      </c>
      <c r="N653" s="6" t="s">
        <v>5902</v>
      </c>
      <c r="O653" s="6" t="s">
        <v>4585</v>
      </c>
    </row>
    <row r="654" spans="1:15" x14ac:dyDescent="0.25">
      <c r="A654" s="6" t="s">
        <v>992</v>
      </c>
      <c r="B654" s="6" t="s">
        <v>4430</v>
      </c>
      <c r="C654" s="6" t="s">
        <v>4423</v>
      </c>
      <c r="D654" s="6" t="s">
        <v>9986</v>
      </c>
      <c r="E654" s="6" t="s">
        <v>7073</v>
      </c>
      <c r="F654" s="6" t="s">
        <v>7284</v>
      </c>
      <c r="G654" s="6" t="s">
        <v>9291</v>
      </c>
      <c r="H654" s="6" t="s">
        <v>7124</v>
      </c>
      <c r="I654" s="46">
        <v>44932</v>
      </c>
      <c r="J654" s="46"/>
      <c r="K654">
        <v>806628</v>
      </c>
      <c r="L654" s="6" t="s">
        <v>90</v>
      </c>
      <c r="M654" s="6" t="s">
        <v>9987</v>
      </c>
      <c r="N654" s="6" t="s">
        <v>5903</v>
      </c>
      <c r="O654" s="6" t="s">
        <v>4585</v>
      </c>
    </row>
    <row r="655" spans="1:15" x14ac:dyDescent="0.25">
      <c r="A655" s="6" t="s">
        <v>3586</v>
      </c>
      <c r="B655" s="6" t="s">
        <v>4439</v>
      </c>
      <c r="C655" s="6" t="s">
        <v>4425</v>
      </c>
      <c r="D655" s="6" t="s">
        <v>9988</v>
      </c>
      <c r="E655" s="6" t="s">
        <v>9989</v>
      </c>
      <c r="F655" s="6" t="s">
        <v>7450</v>
      </c>
      <c r="G655" s="6" t="s">
        <v>9990</v>
      </c>
      <c r="H655" s="6" t="s">
        <v>90</v>
      </c>
      <c r="I655" s="46"/>
      <c r="J655" s="46"/>
      <c r="L655" s="6" t="s">
        <v>9991</v>
      </c>
      <c r="M655" s="6" t="s">
        <v>9992</v>
      </c>
      <c r="N655" s="6" t="s">
        <v>5904</v>
      </c>
      <c r="O655" s="6" t="s">
        <v>4585</v>
      </c>
    </row>
    <row r="656" spans="1:15" x14ac:dyDescent="0.25">
      <c r="A656" s="6" t="s">
        <v>3588</v>
      </c>
      <c r="B656" s="6" t="s">
        <v>4448</v>
      </c>
      <c r="C656" s="6" t="s">
        <v>4437</v>
      </c>
      <c r="D656" s="6" t="s">
        <v>9993</v>
      </c>
      <c r="E656" s="6" t="s">
        <v>90</v>
      </c>
      <c r="F656" s="6" t="s">
        <v>7529</v>
      </c>
      <c r="G656" s="6" t="s">
        <v>9994</v>
      </c>
      <c r="H656" s="6" t="s">
        <v>7104</v>
      </c>
      <c r="I656" s="46">
        <v>45057</v>
      </c>
      <c r="J656" s="46"/>
      <c r="K656">
        <v>1857154</v>
      </c>
      <c r="L656" s="6" t="s">
        <v>9995</v>
      </c>
      <c r="M656" s="6" t="s">
        <v>9996</v>
      </c>
      <c r="N656" s="6" t="s">
        <v>4614</v>
      </c>
      <c r="O656" s="6" t="s">
        <v>4586</v>
      </c>
    </row>
    <row r="657" spans="1:15" x14ac:dyDescent="0.25">
      <c r="A657" s="6" t="s">
        <v>994</v>
      </c>
      <c r="B657" s="6" t="s">
        <v>4545</v>
      </c>
      <c r="C657" s="6" t="s">
        <v>4442</v>
      </c>
      <c r="D657" s="6" t="s">
        <v>9997</v>
      </c>
      <c r="E657" s="6" t="s">
        <v>7073</v>
      </c>
      <c r="F657" s="6" t="s">
        <v>7790</v>
      </c>
      <c r="G657" s="6" t="s">
        <v>9998</v>
      </c>
      <c r="H657" s="6" t="s">
        <v>7792</v>
      </c>
      <c r="I657" s="46">
        <v>45141</v>
      </c>
      <c r="J657" s="46"/>
      <c r="K657">
        <v>1574540</v>
      </c>
      <c r="L657" s="6" t="s">
        <v>9999</v>
      </c>
      <c r="M657" s="6" t="s">
        <v>10000</v>
      </c>
      <c r="N657" s="6" t="s">
        <v>5905</v>
      </c>
      <c r="O657" s="6" t="s">
        <v>4585</v>
      </c>
    </row>
    <row r="658" spans="1:15" x14ac:dyDescent="0.25">
      <c r="A658" s="6" t="s">
        <v>996</v>
      </c>
      <c r="B658" s="6" t="s">
        <v>4449</v>
      </c>
      <c r="C658" s="6" t="s">
        <v>4421</v>
      </c>
      <c r="D658" s="6" t="s">
        <v>10001</v>
      </c>
      <c r="E658" s="6" t="s">
        <v>90</v>
      </c>
      <c r="F658" s="6" t="s">
        <v>7166</v>
      </c>
      <c r="G658" s="6" t="s">
        <v>8842</v>
      </c>
      <c r="H658" s="6" t="s">
        <v>7168</v>
      </c>
      <c r="I658" s="46">
        <v>45145</v>
      </c>
      <c r="J658" s="46">
        <v>45149</v>
      </c>
      <c r="K658">
        <v>1582961</v>
      </c>
      <c r="L658" s="6" t="s">
        <v>10002</v>
      </c>
      <c r="M658" s="6" t="s">
        <v>10003</v>
      </c>
      <c r="N658" s="6" t="s">
        <v>5906</v>
      </c>
      <c r="O658" s="6" t="s">
        <v>4585</v>
      </c>
    </row>
    <row r="659" spans="1:15" x14ac:dyDescent="0.25">
      <c r="A659" s="6" t="s">
        <v>998</v>
      </c>
      <c r="B659" s="6" t="s">
        <v>4471</v>
      </c>
      <c r="C659" s="6" t="s">
        <v>4418</v>
      </c>
      <c r="D659" s="6" t="s">
        <v>10004</v>
      </c>
      <c r="E659" s="6" t="s">
        <v>10005</v>
      </c>
      <c r="F659" s="6" t="s">
        <v>7172</v>
      </c>
      <c r="G659" s="6" t="s">
        <v>7935</v>
      </c>
      <c r="H659" s="6" t="s">
        <v>7069</v>
      </c>
      <c r="I659" s="46">
        <v>45153</v>
      </c>
      <c r="J659" s="46">
        <v>45158</v>
      </c>
      <c r="K659">
        <v>1516513</v>
      </c>
      <c r="L659" s="6" t="s">
        <v>10006</v>
      </c>
      <c r="M659" s="6" t="s">
        <v>10007</v>
      </c>
      <c r="N659" s="6" t="s">
        <v>5907</v>
      </c>
      <c r="O659" s="6" t="s">
        <v>4586</v>
      </c>
    </row>
    <row r="660" spans="1:15" x14ac:dyDescent="0.25">
      <c r="A660" s="6" t="s">
        <v>1000</v>
      </c>
      <c r="B660" s="6" t="s">
        <v>4460</v>
      </c>
      <c r="C660" s="6" t="s">
        <v>4421</v>
      </c>
      <c r="D660" s="6" t="s">
        <v>10008</v>
      </c>
      <c r="E660" s="6" t="s">
        <v>7133</v>
      </c>
      <c r="F660" s="6" t="s">
        <v>7172</v>
      </c>
      <c r="G660" s="6" t="s">
        <v>7309</v>
      </c>
      <c r="H660" s="6" t="s">
        <v>7069</v>
      </c>
      <c r="I660" s="46">
        <v>45175</v>
      </c>
      <c r="J660" s="46">
        <v>45180</v>
      </c>
      <c r="K660">
        <v>1261333</v>
      </c>
      <c r="L660" s="6" t="s">
        <v>10009</v>
      </c>
      <c r="M660" s="6" t="s">
        <v>10010</v>
      </c>
      <c r="N660" s="6" t="s">
        <v>5908</v>
      </c>
      <c r="O660" s="6" t="s">
        <v>4585</v>
      </c>
    </row>
    <row r="661" spans="1:15" x14ac:dyDescent="0.25">
      <c r="A661" s="6" t="s">
        <v>1002</v>
      </c>
      <c r="B661" s="6" t="s">
        <v>4513</v>
      </c>
      <c r="C661" s="6" t="s">
        <v>4428</v>
      </c>
      <c r="D661" s="6" t="s">
        <v>10011</v>
      </c>
      <c r="E661" s="6" t="s">
        <v>90</v>
      </c>
      <c r="F661" s="6" t="s">
        <v>10012</v>
      </c>
      <c r="G661" s="6" t="s">
        <v>10013</v>
      </c>
      <c r="H661" s="6" t="s">
        <v>7205</v>
      </c>
      <c r="I661" s="46">
        <v>45181</v>
      </c>
      <c r="J661" s="46">
        <v>45187</v>
      </c>
      <c r="K661">
        <v>1748797</v>
      </c>
      <c r="L661" s="6" t="s">
        <v>10014</v>
      </c>
      <c r="M661" s="6" t="s">
        <v>10015</v>
      </c>
      <c r="N661" s="6" t="s">
        <v>5536</v>
      </c>
      <c r="O661" s="6" t="s">
        <v>4585</v>
      </c>
    </row>
    <row r="662" spans="1:15" x14ac:dyDescent="0.25">
      <c r="A662" s="6" t="s">
        <v>3590</v>
      </c>
      <c r="B662" s="6" t="s">
        <v>4426</v>
      </c>
      <c r="C662" s="6" t="s">
        <v>4425</v>
      </c>
      <c r="D662" s="6" t="s">
        <v>10016</v>
      </c>
      <c r="E662" s="6" t="s">
        <v>90</v>
      </c>
      <c r="F662" s="6" t="s">
        <v>8575</v>
      </c>
      <c r="G662" s="6" t="s">
        <v>10017</v>
      </c>
      <c r="H662" s="6" t="s">
        <v>3671</v>
      </c>
      <c r="I662" s="46">
        <v>45145</v>
      </c>
      <c r="J662" s="46">
        <v>45149</v>
      </c>
      <c r="K662">
        <v>893691</v>
      </c>
      <c r="L662" s="6" t="s">
        <v>10018</v>
      </c>
      <c r="M662" s="6" t="s">
        <v>10019</v>
      </c>
      <c r="N662" s="6" t="s">
        <v>4747</v>
      </c>
      <c r="O662" s="6" t="s">
        <v>4585</v>
      </c>
    </row>
    <row r="663" spans="1:15" x14ac:dyDescent="0.25">
      <c r="A663" s="6" t="s">
        <v>3592</v>
      </c>
      <c r="B663" s="6" t="s">
        <v>4457</v>
      </c>
      <c r="C663" s="6" t="s">
        <v>4428</v>
      </c>
      <c r="D663" s="6" t="s">
        <v>10020</v>
      </c>
      <c r="E663" s="6" t="s">
        <v>90</v>
      </c>
      <c r="F663" s="6" t="s">
        <v>10021</v>
      </c>
      <c r="G663" s="6" t="s">
        <v>10022</v>
      </c>
      <c r="H663" s="6" t="s">
        <v>7076</v>
      </c>
      <c r="I663" s="46">
        <v>45131</v>
      </c>
      <c r="J663" s="46">
        <v>45135</v>
      </c>
      <c r="K663">
        <v>868780</v>
      </c>
      <c r="L663" s="6" t="s">
        <v>10023</v>
      </c>
      <c r="M663" s="6" t="s">
        <v>10024</v>
      </c>
      <c r="N663" s="6" t="s">
        <v>5909</v>
      </c>
      <c r="O663" s="6" t="s">
        <v>4585</v>
      </c>
    </row>
    <row r="664" spans="1:15" x14ac:dyDescent="0.25">
      <c r="A664" s="6" t="s">
        <v>1004</v>
      </c>
      <c r="B664" s="6" t="s">
        <v>4482</v>
      </c>
      <c r="C664" s="6" t="s">
        <v>4425</v>
      </c>
      <c r="D664" s="6" t="s">
        <v>10025</v>
      </c>
      <c r="E664" s="6" t="s">
        <v>90</v>
      </c>
      <c r="F664" s="6" t="s">
        <v>10026</v>
      </c>
      <c r="G664" s="6" t="s">
        <v>10027</v>
      </c>
      <c r="H664" s="6" t="s">
        <v>7124</v>
      </c>
      <c r="I664" s="46">
        <v>45126</v>
      </c>
      <c r="J664" s="46">
        <v>45131</v>
      </c>
      <c r="K664">
        <v>29905</v>
      </c>
      <c r="L664" s="6" t="s">
        <v>10028</v>
      </c>
      <c r="M664" s="6" t="s">
        <v>10029</v>
      </c>
      <c r="N664" s="6" t="s">
        <v>4845</v>
      </c>
      <c r="O664" s="6" t="s">
        <v>4585</v>
      </c>
    </row>
    <row r="665" spans="1:15" x14ac:dyDescent="0.25">
      <c r="A665" s="6" t="s">
        <v>1006</v>
      </c>
      <c r="B665" s="6" t="s">
        <v>4473</v>
      </c>
      <c r="C665" s="6" t="s">
        <v>130</v>
      </c>
      <c r="D665" s="6" t="s">
        <v>10030</v>
      </c>
      <c r="E665" s="6" t="s">
        <v>90</v>
      </c>
      <c r="F665" s="6" t="s">
        <v>10031</v>
      </c>
      <c r="G665" s="6" t="s">
        <v>10032</v>
      </c>
      <c r="H665" s="6" t="s">
        <v>7269</v>
      </c>
      <c r="I665" s="46">
        <v>45126</v>
      </c>
      <c r="J665" s="46">
        <v>45131</v>
      </c>
      <c r="K665">
        <v>1751788</v>
      </c>
      <c r="L665" s="6" t="s">
        <v>10033</v>
      </c>
      <c r="M665" s="6" t="s">
        <v>10034</v>
      </c>
      <c r="N665" s="6" t="s">
        <v>4936</v>
      </c>
      <c r="O665" s="6" t="s">
        <v>4585</v>
      </c>
    </row>
    <row r="666" spans="1:15" x14ac:dyDescent="0.25">
      <c r="A666" s="6" t="s">
        <v>1008</v>
      </c>
      <c r="B666" s="6" t="s">
        <v>4449</v>
      </c>
      <c r="C666" s="6" t="s">
        <v>4421</v>
      </c>
      <c r="D666" s="6" t="s">
        <v>10035</v>
      </c>
      <c r="E666" s="6" t="s">
        <v>8889</v>
      </c>
      <c r="F666" s="6" t="s">
        <v>7331</v>
      </c>
      <c r="G666" s="6" t="s">
        <v>7879</v>
      </c>
      <c r="H666" s="6" t="s">
        <v>1988</v>
      </c>
      <c r="I666" s="46">
        <v>45140</v>
      </c>
      <c r="J666" s="46"/>
      <c r="K666">
        <v>1062579</v>
      </c>
      <c r="L666" s="6" t="s">
        <v>10036</v>
      </c>
      <c r="M666" s="6" t="s">
        <v>10037</v>
      </c>
      <c r="N666" s="6" t="s">
        <v>5910</v>
      </c>
      <c r="O666" s="6" t="s">
        <v>4585</v>
      </c>
    </row>
    <row r="667" spans="1:15" x14ac:dyDescent="0.25">
      <c r="A667" s="6" t="s">
        <v>1010</v>
      </c>
      <c r="B667" s="6" t="s">
        <v>4517</v>
      </c>
      <c r="C667" s="6" t="s">
        <v>4428</v>
      </c>
      <c r="D667" s="6" t="s">
        <v>10038</v>
      </c>
      <c r="E667" s="6" t="s">
        <v>90</v>
      </c>
      <c r="F667" s="6" t="s">
        <v>10039</v>
      </c>
      <c r="G667" s="6" t="s">
        <v>10040</v>
      </c>
      <c r="H667" s="6" t="s">
        <v>7269</v>
      </c>
      <c r="I667" s="46">
        <v>45131</v>
      </c>
      <c r="J667" s="46"/>
      <c r="K667">
        <v>1286681</v>
      </c>
      <c r="L667" s="6" t="s">
        <v>10041</v>
      </c>
      <c r="M667" s="6" t="s">
        <v>10042</v>
      </c>
      <c r="N667" s="6" t="s">
        <v>5911</v>
      </c>
      <c r="O667" s="6" t="s">
        <v>4585</v>
      </c>
    </row>
    <row r="668" spans="1:15" x14ac:dyDescent="0.25">
      <c r="A668" s="6" t="s">
        <v>3594</v>
      </c>
      <c r="B668" s="6" t="s">
        <v>4450</v>
      </c>
      <c r="C668" s="6" t="s">
        <v>4421</v>
      </c>
      <c r="D668" s="6" t="s">
        <v>10043</v>
      </c>
      <c r="E668" s="6" t="s">
        <v>10044</v>
      </c>
      <c r="F668" s="6" t="s">
        <v>8011</v>
      </c>
      <c r="G668" s="6" t="s">
        <v>10045</v>
      </c>
      <c r="H668" s="6" t="s">
        <v>90</v>
      </c>
      <c r="I668" s="46">
        <v>45139</v>
      </c>
      <c r="J668" s="46">
        <v>45145</v>
      </c>
      <c r="K668">
        <v>1477641</v>
      </c>
      <c r="L668" s="6" t="s">
        <v>10046</v>
      </c>
      <c r="M668" s="6" t="s">
        <v>10047</v>
      </c>
      <c r="N668" s="6" t="s">
        <v>5912</v>
      </c>
      <c r="O668" s="6" t="s">
        <v>4585</v>
      </c>
    </row>
    <row r="669" spans="1:15" x14ac:dyDescent="0.25">
      <c r="A669" s="6" t="s">
        <v>1012</v>
      </c>
      <c r="B669" s="6" t="s">
        <v>4517</v>
      </c>
      <c r="C669" s="6" t="s">
        <v>4428</v>
      </c>
      <c r="D669" s="6" t="s">
        <v>10048</v>
      </c>
      <c r="E669" s="6" t="s">
        <v>90</v>
      </c>
      <c r="F669" s="6" t="s">
        <v>10049</v>
      </c>
      <c r="G669" s="6" t="s">
        <v>10050</v>
      </c>
      <c r="H669" s="6" t="s">
        <v>3671</v>
      </c>
      <c r="I669" s="46">
        <v>45189</v>
      </c>
      <c r="J669" s="46">
        <v>45194</v>
      </c>
      <c r="K669">
        <v>940944</v>
      </c>
      <c r="L669" s="6" t="s">
        <v>10051</v>
      </c>
      <c r="M669" s="6" t="s">
        <v>10052</v>
      </c>
      <c r="N669" s="6" t="s">
        <v>5157</v>
      </c>
      <c r="O669" s="6" t="s">
        <v>4585</v>
      </c>
    </row>
    <row r="670" spans="1:15" x14ac:dyDescent="0.25">
      <c r="A670" s="6" t="s">
        <v>1014</v>
      </c>
      <c r="B670" s="6" t="s">
        <v>4479</v>
      </c>
      <c r="C670" s="6" t="s">
        <v>4425</v>
      </c>
      <c r="D670" s="6" t="s">
        <v>10053</v>
      </c>
      <c r="E670" s="6" t="s">
        <v>7217</v>
      </c>
      <c r="F670" s="6" t="s">
        <v>7375</v>
      </c>
      <c r="G670" s="6" t="s">
        <v>8096</v>
      </c>
      <c r="H670" s="6" t="s">
        <v>7377</v>
      </c>
      <c r="I670" s="46">
        <v>45049</v>
      </c>
      <c r="J670" s="46"/>
      <c r="K670">
        <v>1833756</v>
      </c>
      <c r="L670" s="6" t="s">
        <v>90</v>
      </c>
      <c r="M670" s="6" t="s">
        <v>90</v>
      </c>
      <c r="N670" s="6" t="s">
        <v>4955</v>
      </c>
      <c r="O670" s="6" t="s">
        <v>4586</v>
      </c>
    </row>
    <row r="671" spans="1:15" x14ac:dyDescent="0.25">
      <c r="A671" s="6" t="s">
        <v>1016</v>
      </c>
      <c r="B671" s="6" t="s">
        <v>4438</v>
      </c>
      <c r="C671" s="6" t="s">
        <v>4428</v>
      </c>
      <c r="D671" s="6" t="s">
        <v>10054</v>
      </c>
      <c r="E671" s="6" t="s">
        <v>7923</v>
      </c>
      <c r="F671" s="6" t="s">
        <v>7529</v>
      </c>
      <c r="G671" s="6" t="s">
        <v>10055</v>
      </c>
      <c r="H671" s="6" t="s">
        <v>7104</v>
      </c>
      <c r="I671" s="46">
        <v>45140</v>
      </c>
      <c r="J671" s="46"/>
      <c r="K671">
        <v>1804745</v>
      </c>
      <c r="L671" s="6" t="s">
        <v>10056</v>
      </c>
      <c r="M671" s="6" t="s">
        <v>10057</v>
      </c>
      <c r="N671" s="6" t="s">
        <v>5543</v>
      </c>
      <c r="O671" s="6" t="s">
        <v>4585</v>
      </c>
    </row>
    <row r="672" spans="1:15" x14ac:dyDescent="0.25">
      <c r="A672" s="6" t="s">
        <v>3595</v>
      </c>
      <c r="B672" s="6" t="s">
        <v>4450</v>
      </c>
      <c r="C672" s="6" t="s">
        <v>4421</v>
      </c>
      <c r="D672" s="6" t="s">
        <v>10058</v>
      </c>
      <c r="E672" s="6" t="s">
        <v>10059</v>
      </c>
      <c r="F672" s="6" t="s">
        <v>7450</v>
      </c>
      <c r="G672" s="6" t="s">
        <v>10060</v>
      </c>
      <c r="H672" s="6" t="s">
        <v>90</v>
      </c>
      <c r="I672" s="46"/>
      <c r="J672" s="46"/>
      <c r="K672">
        <v>1671750</v>
      </c>
      <c r="L672" s="6" t="s">
        <v>90</v>
      </c>
      <c r="M672" s="6" t="s">
        <v>10061</v>
      </c>
      <c r="N672" s="6" t="s">
        <v>5913</v>
      </c>
      <c r="O672" s="6" t="s">
        <v>4585</v>
      </c>
    </row>
    <row r="673" spans="1:15" x14ac:dyDescent="0.25">
      <c r="A673" s="6" t="s">
        <v>3596</v>
      </c>
      <c r="B673" s="6" t="s">
        <v>4535</v>
      </c>
      <c r="C673" s="6" t="s">
        <v>4425</v>
      </c>
      <c r="D673" s="6" t="s">
        <v>10062</v>
      </c>
      <c r="E673" s="6" t="s">
        <v>90</v>
      </c>
      <c r="F673" s="6" t="s">
        <v>10063</v>
      </c>
      <c r="G673" s="6" t="s">
        <v>10064</v>
      </c>
      <c r="H673" s="6" t="s">
        <v>90</v>
      </c>
      <c r="I673" s="46"/>
      <c r="J673" s="46"/>
      <c r="L673" s="6" t="s">
        <v>10065</v>
      </c>
      <c r="M673" s="6" t="s">
        <v>10066</v>
      </c>
      <c r="N673" s="6" t="s">
        <v>5914</v>
      </c>
      <c r="O673" s="6" t="s">
        <v>4585</v>
      </c>
    </row>
    <row r="674" spans="1:15" x14ac:dyDescent="0.25">
      <c r="A674" s="6" t="s">
        <v>3597</v>
      </c>
      <c r="B674" s="6" t="s">
        <v>4546</v>
      </c>
      <c r="C674" s="6" t="s">
        <v>4423</v>
      </c>
      <c r="D674" s="6" t="s">
        <v>10067</v>
      </c>
      <c r="E674" s="6" t="s">
        <v>10068</v>
      </c>
      <c r="F674" s="6" t="s">
        <v>7450</v>
      </c>
      <c r="G674" s="6" t="s">
        <v>10069</v>
      </c>
      <c r="H674" s="6" t="s">
        <v>90</v>
      </c>
      <c r="I674" s="46"/>
      <c r="J674" s="46"/>
      <c r="K674">
        <v>1481045</v>
      </c>
      <c r="L674" s="6" t="s">
        <v>90</v>
      </c>
      <c r="M674" s="6" t="s">
        <v>10070</v>
      </c>
      <c r="N674" s="6" t="s">
        <v>5915</v>
      </c>
      <c r="O674" s="6" t="s">
        <v>4585</v>
      </c>
    </row>
    <row r="675" spans="1:15" x14ac:dyDescent="0.25">
      <c r="A675" s="6" t="s">
        <v>3599</v>
      </c>
      <c r="B675" s="6" t="s">
        <v>4516</v>
      </c>
      <c r="C675" s="6" t="s">
        <v>4428</v>
      </c>
      <c r="D675" s="6" t="s">
        <v>10071</v>
      </c>
      <c r="E675" s="6" t="s">
        <v>10072</v>
      </c>
      <c r="F675" s="6" t="s">
        <v>10073</v>
      </c>
      <c r="G675" s="6" t="s">
        <v>10074</v>
      </c>
      <c r="H675" s="6" t="s">
        <v>8571</v>
      </c>
      <c r="I675" s="46">
        <v>45140</v>
      </c>
      <c r="J675" s="46">
        <v>45145</v>
      </c>
      <c r="K675">
        <v>1831617</v>
      </c>
      <c r="L675" s="6" t="s">
        <v>10075</v>
      </c>
      <c r="M675" s="6" t="s">
        <v>10076</v>
      </c>
      <c r="N675" s="6" t="s">
        <v>5542</v>
      </c>
      <c r="O675" s="6" t="s">
        <v>4585</v>
      </c>
    </row>
    <row r="676" spans="1:15" x14ac:dyDescent="0.25">
      <c r="A676" s="6" t="s">
        <v>1018</v>
      </c>
      <c r="B676" s="6" t="s">
        <v>4460</v>
      </c>
      <c r="C676" s="6" t="s">
        <v>4421</v>
      </c>
      <c r="D676" s="6" t="s">
        <v>10077</v>
      </c>
      <c r="E676" s="6" t="s">
        <v>90</v>
      </c>
      <c r="F676" s="6" t="s">
        <v>10078</v>
      </c>
      <c r="G676" s="6" t="s">
        <v>10079</v>
      </c>
      <c r="H676" s="6" t="s">
        <v>2232</v>
      </c>
      <c r="I676" s="46">
        <v>44985</v>
      </c>
      <c r="J676" s="46">
        <v>44991</v>
      </c>
      <c r="K676">
        <v>1050140</v>
      </c>
      <c r="L676" s="6" t="s">
        <v>10080</v>
      </c>
      <c r="M676" s="6" t="s">
        <v>10081</v>
      </c>
      <c r="N676" s="6" t="s">
        <v>5916</v>
      </c>
      <c r="O676" s="6" t="s">
        <v>4585</v>
      </c>
    </row>
    <row r="677" spans="1:15" x14ac:dyDescent="0.25">
      <c r="A677" s="6" t="s">
        <v>1020</v>
      </c>
      <c r="B677" s="6" t="s">
        <v>4460</v>
      </c>
      <c r="C677" s="6" t="s">
        <v>4421</v>
      </c>
      <c r="D677" s="6" t="s">
        <v>10082</v>
      </c>
      <c r="E677" s="6" t="s">
        <v>10083</v>
      </c>
      <c r="F677" s="6" t="s">
        <v>7829</v>
      </c>
      <c r="G677" s="6" t="s">
        <v>7830</v>
      </c>
      <c r="H677" s="6" t="s">
        <v>1891</v>
      </c>
      <c r="I677" s="46">
        <v>45139</v>
      </c>
      <c r="J677" s="46">
        <v>45145</v>
      </c>
      <c r="K677">
        <v>1773383</v>
      </c>
      <c r="L677" s="6" t="s">
        <v>10084</v>
      </c>
      <c r="M677" s="6" t="s">
        <v>10085</v>
      </c>
      <c r="N677" s="6" t="s">
        <v>5917</v>
      </c>
      <c r="O677" s="6" t="s">
        <v>4585</v>
      </c>
    </row>
    <row r="678" spans="1:15" x14ac:dyDescent="0.25">
      <c r="A678" s="6" t="s">
        <v>1022</v>
      </c>
      <c r="B678" s="6" t="s">
        <v>4462</v>
      </c>
      <c r="C678" s="6" t="s">
        <v>118</v>
      </c>
      <c r="D678" s="6" t="s">
        <v>9313</v>
      </c>
      <c r="E678" s="6" t="s">
        <v>90</v>
      </c>
      <c r="F678" s="6" t="s">
        <v>7604</v>
      </c>
      <c r="G678" s="6" t="s">
        <v>10086</v>
      </c>
      <c r="H678" s="6" t="s">
        <v>7269</v>
      </c>
      <c r="I678" s="46">
        <v>45133</v>
      </c>
      <c r="J678" s="46">
        <v>45138</v>
      </c>
      <c r="K678">
        <v>936340</v>
      </c>
      <c r="L678" s="6" t="s">
        <v>10087</v>
      </c>
      <c r="M678" s="6" t="s">
        <v>10088</v>
      </c>
      <c r="N678" s="6" t="s">
        <v>5918</v>
      </c>
      <c r="O678" s="6" t="s">
        <v>4586</v>
      </c>
    </row>
    <row r="679" spans="1:15" x14ac:dyDescent="0.25">
      <c r="A679" s="6" t="s">
        <v>3600</v>
      </c>
      <c r="B679" s="6" t="s">
        <v>4493</v>
      </c>
      <c r="C679" s="6" t="s">
        <v>4489</v>
      </c>
      <c r="D679" s="6" t="s">
        <v>10089</v>
      </c>
      <c r="E679" s="6" t="s">
        <v>90</v>
      </c>
      <c r="F679" s="6" t="s">
        <v>10090</v>
      </c>
      <c r="G679" s="6" t="s">
        <v>10091</v>
      </c>
      <c r="H679" s="6" t="s">
        <v>90</v>
      </c>
      <c r="I679" s="46"/>
      <c r="J679" s="46"/>
      <c r="L679" s="6" t="s">
        <v>10092</v>
      </c>
      <c r="M679" s="6" t="s">
        <v>90</v>
      </c>
      <c r="N679" s="6" t="s">
        <v>5919</v>
      </c>
      <c r="O679" s="6" t="s">
        <v>4585</v>
      </c>
    </row>
    <row r="680" spans="1:15" x14ac:dyDescent="0.25">
      <c r="A680" s="6" t="s">
        <v>1024</v>
      </c>
      <c r="B680" s="6" t="s">
        <v>4486</v>
      </c>
      <c r="C680" s="6" t="s">
        <v>4468</v>
      </c>
      <c r="D680" s="6" t="s">
        <v>10093</v>
      </c>
      <c r="E680" s="6" t="s">
        <v>10094</v>
      </c>
      <c r="F680" s="6" t="s">
        <v>7604</v>
      </c>
      <c r="G680" s="6" t="s">
        <v>10086</v>
      </c>
      <c r="H680" s="6" t="s">
        <v>7269</v>
      </c>
      <c r="I680" s="46">
        <v>45160</v>
      </c>
      <c r="J680" s="46">
        <v>45165</v>
      </c>
      <c r="K680">
        <v>1842022</v>
      </c>
      <c r="L680" s="6" t="s">
        <v>10095</v>
      </c>
      <c r="M680" s="6" t="s">
        <v>10096</v>
      </c>
      <c r="N680" s="6" t="s">
        <v>5920</v>
      </c>
      <c r="O680" s="6" t="s">
        <v>4585</v>
      </c>
    </row>
    <row r="681" spans="1:15" x14ac:dyDescent="0.25">
      <c r="A681" s="6" t="s">
        <v>3601</v>
      </c>
      <c r="B681" s="6" t="s">
        <v>4427</v>
      </c>
      <c r="C681" s="6" t="s">
        <v>4428</v>
      </c>
      <c r="D681" s="6" t="s">
        <v>10097</v>
      </c>
      <c r="E681" s="6" t="s">
        <v>90</v>
      </c>
      <c r="F681" s="6" t="s">
        <v>10098</v>
      </c>
      <c r="G681" s="6" t="s">
        <v>10099</v>
      </c>
      <c r="H681" s="6" t="s">
        <v>90</v>
      </c>
      <c r="I681" s="46"/>
      <c r="J681" s="46"/>
      <c r="K681">
        <v>1546354</v>
      </c>
      <c r="L681" s="6" t="s">
        <v>10100</v>
      </c>
      <c r="M681" s="6" t="s">
        <v>10101</v>
      </c>
      <c r="N681" s="6" t="s">
        <v>5921</v>
      </c>
      <c r="O681" s="6" t="s">
        <v>4585</v>
      </c>
    </row>
    <row r="682" spans="1:15" x14ac:dyDescent="0.25">
      <c r="A682" s="6" t="s">
        <v>1026</v>
      </c>
      <c r="B682" s="6" t="s">
        <v>4462</v>
      </c>
      <c r="C682" s="6" t="s">
        <v>118</v>
      </c>
      <c r="D682" s="6" t="s">
        <v>10102</v>
      </c>
      <c r="E682" s="6" t="s">
        <v>90</v>
      </c>
      <c r="F682" s="6" t="s">
        <v>7529</v>
      </c>
      <c r="G682" s="6" t="s">
        <v>10103</v>
      </c>
      <c r="H682" s="6" t="s">
        <v>7104</v>
      </c>
      <c r="I682" s="46">
        <v>45140</v>
      </c>
      <c r="J682" s="46">
        <v>45145</v>
      </c>
      <c r="K682">
        <v>1326160</v>
      </c>
      <c r="L682" s="6" t="s">
        <v>10104</v>
      </c>
      <c r="M682" s="6" t="s">
        <v>10105</v>
      </c>
      <c r="N682" s="6" t="s">
        <v>4827</v>
      </c>
      <c r="O682" s="6" t="s">
        <v>4586</v>
      </c>
    </row>
    <row r="683" spans="1:15" x14ac:dyDescent="0.25">
      <c r="A683" s="6" t="s">
        <v>1028</v>
      </c>
      <c r="B683" s="6" t="s">
        <v>4460</v>
      </c>
      <c r="C683" s="6" t="s">
        <v>4421</v>
      </c>
      <c r="D683" s="6" t="s">
        <v>10106</v>
      </c>
      <c r="E683" s="6" t="s">
        <v>90</v>
      </c>
      <c r="F683" s="6" t="s">
        <v>7074</v>
      </c>
      <c r="G683" s="6" t="s">
        <v>10107</v>
      </c>
      <c r="H683" s="6" t="s">
        <v>7076</v>
      </c>
      <c r="I683" s="46">
        <v>45055</v>
      </c>
      <c r="J683" s="46"/>
      <c r="K683">
        <v>1562088</v>
      </c>
      <c r="L683" s="6" t="s">
        <v>10108</v>
      </c>
      <c r="M683" s="6" t="s">
        <v>10109</v>
      </c>
      <c r="N683" s="6" t="s">
        <v>5922</v>
      </c>
      <c r="O683" s="6" t="s">
        <v>4585</v>
      </c>
    </row>
    <row r="684" spans="1:15" x14ac:dyDescent="0.25">
      <c r="A684" s="6" t="s">
        <v>1030</v>
      </c>
      <c r="B684" s="6" t="s">
        <v>4460</v>
      </c>
      <c r="C684" s="6" t="s">
        <v>4421</v>
      </c>
      <c r="D684" s="6" t="s">
        <v>10110</v>
      </c>
      <c r="E684" s="6" t="s">
        <v>90</v>
      </c>
      <c r="F684" s="6" t="s">
        <v>7166</v>
      </c>
      <c r="G684" s="6" t="s">
        <v>8842</v>
      </c>
      <c r="H684" s="6" t="s">
        <v>7168</v>
      </c>
      <c r="I684" s="46">
        <v>45139</v>
      </c>
      <c r="J684" s="46">
        <v>45145</v>
      </c>
      <c r="K684">
        <v>1819928</v>
      </c>
      <c r="L684" s="6" t="s">
        <v>10111</v>
      </c>
      <c r="M684" s="6" t="s">
        <v>10112</v>
      </c>
      <c r="N684" s="6" t="s">
        <v>5923</v>
      </c>
      <c r="O684" s="6" t="s">
        <v>4585</v>
      </c>
    </row>
    <row r="685" spans="1:15" x14ac:dyDescent="0.25">
      <c r="A685" s="6" t="s">
        <v>1032</v>
      </c>
      <c r="B685" s="6" t="s">
        <v>4447</v>
      </c>
      <c r="C685" s="6" t="s">
        <v>4418</v>
      </c>
      <c r="D685" s="6" t="s">
        <v>10113</v>
      </c>
      <c r="E685" s="6" t="s">
        <v>90</v>
      </c>
      <c r="F685" s="6" t="s">
        <v>7342</v>
      </c>
      <c r="G685" s="6" t="s">
        <v>7343</v>
      </c>
      <c r="H685" s="6" t="s">
        <v>7344</v>
      </c>
      <c r="I685" s="46">
        <v>45138</v>
      </c>
      <c r="J685" s="46">
        <v>45142</v>
      </c>
      <c r="K685">
        <v>927066</v>
      </c>
      <c r="L685" s="6" t="s">
        <v>10114</v>
      </c>
      <c r="M685" s="6" t="s">
        <v>10115</v>
      </c>
      <c r="N685" s="6" t="s">
        <v>5268</v>
      </c>
      <c r="O685" s="6" t="s">
        <v>4586</v>
      </c>
    </row>
    <row r="686" spans="1:15" x14ac:dyDescent="0.25">
      <c r="A686" s="6" t="s">
        <v>3602</v>
      </c>
      <c r="B686" s="6" t="s">
        <v>4515</v>
      </c>
      <c r="C686" s="6" t="s">
        <v>4437</v>
      </c>
      <c r="D686" s="6" t="s">
        <v>10116</v>
      </c>
      <c r="E686" s="6" t="s">
        <v>90</v>
      </c>
      <c r="F686" s="6" t="s">
        <v>10117</v>
      </c>
      <c r="G686" s="6" t="s">
        <v>10118</v>
      </c>
      <c r="H686" s="6" t="s">
        <v>7269</v>
      </c>
      <c r="I686" s="46"/>
      <c r="J686" s="46"/>
      <c r="L686" s="6" t="s">
        <v>90</v>
      </c>
      <c r="M686" s="6" t="s">
        <v>90</v>
      </c>
      <c r="N686" s="6" t="s">
        <v>5924</v>
      </c>
      <c r="O686" s="6" t="s">
        <v>4586</v>
      </c>
    </row>
    <row r="687" spans="1:15" x14ac:dyDescent="0.25">
      <c r="A687" s="6" t="s">
        <v>1034</v>
      </c>
      <c r="B687" s="6" t="s">
        <v>4467</v>
      </c>
      <c r="C687" s="6" t="s">
        <v>4468</v>
      </c>
      <c r="D687" s="6" t="s">
        <v>10119</v>
      </c>
      <c r="E687" s="6" t="s">
        <v>90</v>
      </c>
      <c r="F687" s="6" t="s">
        <v>8291</v>
      </c>
      <c r="G687" s="6" t="s">
        <v>10120</v>
      </c>
      <c r="H687" s="6" t="s">
        <v>7098</v>
      </c>
      <c r="I687" s="46">
        <v>45139</v>
      </c>
      <c r="J687" s="46"/>
      <c r="K687">
        <v>1090012</v>
      </c>
      <c r="L687" s="6" t="s">
        <v>10121</v>
      </c>
      <c r="M687" s="6" t="s">
        <v>10122</v>
      </c>
      <c r="N687" s="6" t="s">
        <v>5333</v>
      </c>
      <c r="O687" s="6" t="s">
        <v>4585</v>
      </c>
    </row>
    <row r="688" spans="1:15" x14ac:dyDescent="0.25">
      <c r="A688" s="6" t="s">
        <v>1035</v>
      </c>
      <c r="B688" s="6" t="s">
        <v>90</v>
      </c>
      <c r="C688" s="6" t="s">
        <v>90</v>
      </c>
      <c r="D688" s="6" t="s">
        <v>90</v>
      </c>
      <c r="E688" s="6" t="s">
        <v>90</v>
      </c>
      <c r="F688" s="6" t="s">
        <v>90</v>
      </c>
      <c r="G688" s="6" t="s">
        <v>90</v>
      </c>
      <c r="H688" s="6" t="s">
        <v>90</v>
      </c>
      <c r="I688" s="46"/>
      <c r="J688" s="46"/>
      <c r="K688">
        <v>1100663</v>
      </c>
      <c r="L688" s="6" t="s">
        <v>10123</v>
      </c>
      <c r="M688" s="6" t="s">
        <v>10124</v>
      </c>
      <c r="N688" s="6" t="s">
        <v>90</v>
      </c>
      <c r="O688" s="6" t="s">
        <v>90</v>
      </c>
    </row>
    <row r="689" spans="1:15" x14ac:dyDescent="0.25">
      <c r="A689" s="6" t="s">
        <v>3603</v>
      </c>
      <c r="B689" s="6" t="s">
        <v>4541</v>
      </c>
      <c r="C689" s="6" t="s">
        <v>4442</v>
      </c>
      <c r="D689" s="6" t="s">
        <v>10125</v>
      </c>
      <c r="E689" s="6" t="s">
        <v>10126</v>
      </c>
      <c r="F689" s="6" t="s">
        <v>9927</v>
      </c>
      <c r="G689" s="6" t="s">
        <v>10127</v>
      </c>
      <c r="H689" s="6" t="s">
        <v>90</v>
      </c>
      <c r="I689" s="46"/>
      <c r="J689" s="46"/>
      <c r="L689" s="6" t="s">
        <v>10128</v>
      </c>
      <c r="M689" s="6" t="s">
        <v>90</v>
      </c>
      <c r="N689" s="6" t="s">
        <v>5925</v>
      </c>
      <c r="O689" s="6" t="s">
        <v>4585</v>
      </c>
    </row>
    <row r="690" spans="1:15" x14ac:dyDescent="0.25">
      <c r="A690" s="6" t="s">
        <v>3604</v>
      </c>
      <c r="B690" s="6" t="s">
        <v>4541</v>
      </c>
      <c r="C690" s="6" t="s">
        <v>4442</v>
      </c>
      <c r="D690" s="6" t="s">
        <v>10129</v>
      </c>
      <c r="E690" s="6" t="s">
        <v>90</v>
      </c>
      <c r="F690" s="6" t="s">
        <v>10130</v>
      </c>
      <c r="G690" s="6" t="s">
        <v>10131</v>
      </c>
      <c r="H690" s="6" t="s">
        <v>90</v>
      </c>
      <c r="I690" s="46"/>
      <c r="J690" s="46"/>
      <c r="L690" s="6" t="s">
        <v>90</v>
      </c>
      <c r="M690" s="6" t="s">
        <v>90</v>
      </c>
      <c r="N690" s="6" t="s">
        <v>5926</v>
      </c>
      <c r="O690" s="6" t="s">
        <v>4585</v>
      </c>
    </row>
    <row r="691" spans="1:15" x14ac:dyDescent="0.25">
      <c r="A691" s="6" t="s">
        <v>3605</v>
      </c>
      <c r="B691" s="6" t="s">
        <v>4502</v>
      </c>
      <c r="C691" s="6" t="s">
        <v>4442</v>
      </c>
      <c r="D691" s="6" t="s">
        <v>10132</v>
      </c>
      <c r="E691" s="6" t="s">
        <v>90</v>
      </c>
      <c r="F691" s="6" t="s">
        <v>7947</v>
      </c>
      <c r="G691" s="6" t="s">
        <v>10133</v>
      </c>
      <c r="H691" s="6" t="s">
        <v>90</v>
      </c>
      <c r="I691" s="46"/>
      <c r="J691" s="46"/>
      <c r="L691" s="6" t="s">
        <v>90</v>
      </c>
      <c r="M691" s="6" t="s">
        <v>90</v>
      </c>
      <c r="N691" s="6" t="s">
        <v>5927</v>
      </c>
      <c r="O691" s="6" t="s">
        <v>4585</v>
      </c>
    </row>
    <row r="692" spans="1:15" x14ac:dyDescent="0.25">
      <c r="A692" s="6" t="s">
        <v>1037</v>
      </c>
      <c r="B692" s="6" t="s">
        <v>4451</v>
      </c>
      <c r="C692" s="6" t="s">
        <v>4421</v>
      </c>
      <c r="D692" s="6" t="s">
        <v>10134</v>
      </c>
      <c r="E692" s="6" t="s">
        <v>10135</v>
      </c>
      <c r="F692" s="6" t="s">
        <v>10136</v>
      </c>
      <c r="G692" s="6" t="s">
        <v>10137</v>
      </c>
      <c r="H692" s="6" t="s">
        <v>7377</v>
      </c>
      <c r="I692" s="46">
        <v>45139</v>
      </c>
      <c r="J692" s="46">
        <v>45145</v>
      </c>
      <c r="K692">
        <v>1688568</v>
      </c>
      <c r="L692" s="6" t="s">
        <v>10138</v>
      </c>
      <c r="M692" s="6" t="s">
        <v>10139</v>
      </c>
      <c r="N692" s="6" t="s">
        <v>5928</v>
      </c>
      <c r="O692" s="6" t="s">
        <v>4585</v>
      </c>
    </row>
    <row r="693" spans="1:15" x14ac:dyDescent="0.25">
      <c r="A693" s="6" t="s">
        <v>1039</v>
      </c>
      <c r="B693" s="6" t="s">
        <v>4443</v>
      </c>
      <c r="C693" s="6" t="s">
        <v>4418</v>
      </c>
      <c r="D693" s="6" t="s">
        <v>10140</v>
      </c>
      <c r="E693" s="6" t="s">
        <v>90</v>
      </c>
      <c r="F693" s="6" t="s">
        <v>7193</v>
      </c>
      <c r="G693" s="6" t="s">
        <v>10141</v>
      </c>
      <c r="H693" s="6" t="s">
        <v>7069</v>
      </c>
      <c r="I693" s="46">
        <v>45133</v>
      </c>
      <c r="J693" s="46">
        <v>45138</v>
      </c>
      <c r="K693">
        <v>1093557</v>
      </c>
      <c r="L693" s="6" t="s">
        <v>10142</v>
      </c>
      <c r="M693" s="6" t="s">
        <v>10143</v>
      </c>
      <c r="N693" s="6" t="s">
        <v>5929</v>
      </c>
      <c r="O693" s="6" t="s">
        <v>4586</v>
      </c>
    </row>
    <row r="694" spans="1:15" x14ac:dyDescent="0.25">
      <c r="A694" s="6" t="s">
        <v>1041</v>
      </c>
      <c r="B694" s="6" t="s">
        <v>4444</v>
      </c>
      <c r="C694" s="6" t="s">
        <v>4425</v>
      </c>
      <c r="D694" s="6" t="s">
        <v>10144</v>
      </c>
      <c r="E694" s="6" t="s">
        <v>9055</v>
      </c>
      <c r="F694" s="6" t="s">
        <v>8910</v>
      </c>
      <c r="G694" s="6" t="s">
        <v>10145</v>
      </c>
      <c r="H694" s="6" t="s">
        <v>3671</v>
      </c>
      <c r="I694" s="46">
        <v>45161</v>
      </c>
      <c r="J694" s="46">
        <v>45167</v>
      </c>
      <c r="K694">
        <v>67215</v>
      </c>
      <c r="L694" s="6" t="s">
        <v>10146</v>
      </c>
      <c r="M694" s="6" t="s">
        <v>10147</v>
      </c>
      <c r="N694" s="6" t="s">
        <v>4980</v>
      </c>
      <c r="O694" s="6" t="s">
        <v>4587</v>
      </c>
    </row>
    <row r="695" spans="1:15" x14ac:dyDescent="0.25">
      <c r="A695" s="6" t="s">
        <v>1044</v>
      </c>
      <c r="B695" s="6" t="s">
        <v>4525</v>
      </c>
      <c r="C695" s="6" t="s">
        <v>4468</v>
      </c>
      <c r="D695" s="6" t="s">
        <v>10148</v>
      </c>
      <c r="E695" s="6" t="s">
        <v>90</v>
      </c>
      <c r="F695" s="6" t="s">
        <v>10149</v>
      </c>
      <c r="G695" s="6" t="s">
        <v>10150</v>
      </c>
      <c r="H695" s="6" t="s">
        <v>10151</v>
      </c>
      <c r="I695" s="46"/>
      <c r="J695" s="46"/>
      <c r="K695">
        <v>1002242</v>
      </c>
      <c r="L695" s="6" t="s">
        <v>10152</v>
      </c>
      <c r="M695" s="6" t="s">
        <v>10153</v>
      </c>
      <c r="N695" s="6" t="s">
        <v>5930</v>
      </c>
      <c r="O695" s="6" t="s">
        <v>4585</v>
      </c>
    </row>
    <row r="696" spans="1:15" x14ac:dyDescent="0.25">
      <c r="A696" s="6" t="s">
        <v>1046</v>
      </c>
      <c r="B696" s="6" t="s">
        <v>4510</v>
      </c>
      <c r="C696" s="6" t="s">
        <v>4489</v>
      </c>
      <c r="D696" s="6" t="s">
        <v>10154</v>
      </c>
      <c r="E696" s="6" t="s">
        <v>90</v>
      </c>
      <c r="F696" s="6" t="s">
        <v>7454</v>
      </c>
      <c r="G696" s="6" t="s">
        <v>10155</v>
      </c>
      <c r="H696" s="6" t="s">
        <v>7069</v>
      </c>
      <c r="I696" s="46">
        <v>45139</v>
      </c>
      <c r="J696" s="46"/>
      <c r="K696">
        <v>712515</v>
      </c>
      <c r="L696" s="6" t="s">
        <v>10156</v>
      </c>
      <c r="M696" s="6" t="s">
        <v>10157</v>
      </c>
      <c r="N696" s="6" t="s">
        <v>5075</v>
      </c>
      <c r="O696" s="6" t="s">
        <v>4585</v>
      </c>
    </row>
    <row r="697" spans="1:15" x14ac:dyDescent="0.25">
      <c r="A697" s="6" t="s">
        <v>3606</v>
      </c>
      <c r="B697" s="6" t="s">
        <v>4479</v>
      </c>
      <c r="C697" s="6" t="s">
        <v>4425</v>
      </c>
      <c r="D697" s="6" t="s">
        <v>10158</v>
      </c>
      <c r="E697" s="6" t="s">
        <v>90</v>
      </c>
      <c r="F697" s="6" t="s">
        <v>10159</v>
      </c>
      <c r="G697" s="6" t="s">
        <v>10160</v>
      </c>
      <c r="H697" s="6" t="s">
        <v>90</v>
      </c>
      <c r="I697" s="46"/>
      <c r="J697" s="46"/>
      <c r="K697">
        <v>1378580</v>
      </c>
      <c r="L697" s="6" t="s">
        <v>10161</v>
      </c>
      <c r="M697" s="6" t="s">
        <v>10162</v>
      </c>
      <c r="N697" s="6" t="s">
        <v>5931</v>
      </c>
      <c r="O697" s="6" t="s">
        <v>4586</v>
      </c>
    </row>
    <row r="698" spans="1:15" x14ac:dyDescent="0.25">
      <c r="A698" s="6" t="s">
        <v>1048</v>
      </c>
      <c r="B698" s="6" t="s">
        <v>4494</v>
      </c>
      <c r="C698" s="6" t="s">
        <v>4428</v>
      </c>
      <c r="D698" s="6" t="s">
        <v>10163</v>
      </c>
      <c r="E698" s="6" t="s">
        <v>90</v>
      </c>
      <c r="F698" s="6" t="s">
        <v>7262</v>
      </c>
      <c r="G698" s="6" t="s">
        <v>10164</v>
      </c>
      <c r="H698" s="6" t="s">
        <v>7069</v>
      </c>
      <c r="I698" s="46">
        <v>45139</v>
      </c>
      <c r="J698" s="46">
        <v>45145</v>
      </c>
      <c r="K698">
        <v>1065088</v>
      </c>
      <c r="L698" s="6" t="s">
        <v>10165</v>
      </c>
      <c r="M698" s="6" t="s">
        <v>10166</v>
      </c>
      <c r="N698" s="6" t="s">
        <v>5066</v>
      </c>
      <c r="O698" s="6" t="s">
        <v>4585</v>
      </c>
    </row>
    <row r="699" spans="1:15" x14ac:dyDescent="0.25">
      <c r="A699" s="6" t="s">
        <v>3608</v>
      </c>
      <c r="B699" s="6" t="s">
        <v>4434</v>
      </c>
      <c r="C699" s="6" t="s">
        <v>4423</v>
      </c>
      <c r="D699" s="6" t="s">
        <v>10167</v>
      </c>
      <c r="E699" s="6" t="s">
        <v>90</v>
      </c>
      <c r="F699" s="6" t="s">
        <v>7745</v>
      </c>
      <c r="G699" s="6" t="s">
        <v>10168</v>
      </c>
      <c r="H699" s="6" t="s">
        <v>1891</v>
      </c>
      <c r="I699" s="46">
        <v>45133</v>
      </c>
      <c r="J699" s="46">
        <v>45138</v>
      </c>
      <c r="K699">
        <v>1810546</v>
      </c>
      <c r="L699" s="6" t="s">
        <v>10169</v>
      </c>
      <c r="M699" s="6" t="s">
        <v>10170</v>
      </c>
      <c r="N699" s="6" t="s">
        <v>5932</v>
      </c>
      <c r="O699" s="6" t="s">
        <v>4585</v>
      </c>
    </row>
    <row r="700" spans="1:15" x14ac:dyDescent="0.25">
      <c r="A700" s="6" t="s">
        <v>6880</v>
      </c>
      <c r="B700" s="6" t="s">
        <v>4462</v>
      </c>
      <c r="C700" s="6" t="s">
        <v>118</v>
      </c>
      <c r="D700" s="6" t="s">
        <v>10171</v>
      </c>
      <c r="E700" s="6" t="s">
        <v>10172</v>
      </c>
      <c r="F700" s="6" t="s">
        <v>7929</v>
      </c>
      <c r="G700" s="6" t="s">
        <v>10173</v>
      </c>
      <c r="H700" s="6" t="s">
        <v>7931</v>
      </c>
      <c r="I700" s="46"/>
      <c r="J700" s="46"/>
      <c r="K700">
        <v>1439124</v>
      </c>
      <c r="L700" s="6" t="s">
        <v>10174</v>
      </c>
      <c r="M700" s="6" t="s">
        <v>10175</v>
      </c>
      <c r="N700" s="6" t="s">
        <v>10176</v>
      </c>
      <c r="O700" s="6" t="s">
        <v>4586</v>
      </c>
    </row>
    <row r="701" spans="1:15" x14ac:dyDescent="0.25">
      <c r="A701" s="6" t="s">
        <v>1050</v>
      </c>
      <c r="B701" s="6" t="s">
        <v>4525</v>
      </c>
      <c r="C701" s="6" t="s">
        <v>4468</v>
      </c>
      <c r="D701" s="6" t="s">
        <v>10177</v>
      </c>
      <c r="E701" s="6" t="s">
        <v>90</v>
      </c>
      <c r="F701" s="6" t="s">
        <v>8091</v>
      </c>
      <c r="G701" s="6" t="s">
        <v>90</v>
      </c>
      <c r="H701" s="6" t="s">
        <v>90</v>
      </c>
      <c r="I701" s="46"/>
      <c r="J701" s="46"/>
      <c r="K701">
        <v>1444406</v>
      </c>
      <c r="L701" s="6" t="s">
        <v>10178</v>
      </c>
      <c r="M701" s="6" t="s">
        <v>10179</v>
      </c>
      <c r="N701" s="6" t="s">
        <v>5933</v>
      </c>
      <c r="O701" s="6" t="s">
        <v>4585</v>
      </c>
    </row>
    <row r="702" spans="1:15" x14ac:dyDescent="0.25">
      <c r="A702" s="6" t="s">
        <v>3609</v>
      </c>
      <c r="B702" s="6" t="s">
        <v>4466</v>
      </c>
      <c r="C702" s="6" t="s">
        <v>118</v>
      </c>
      <c r="D702" s="6" t="s">
        <v>10180</v>
      </c>
      <c r="E702" s="6" t="s">
        <v>10181</v>
      </c>
      <c r="F702" s="6" t="s">
        <v>7470</v>
      </c>
      <c r="G702" s="6" t="s">
        <v>8168</v>
      </c>
      <c r="H702" s="6" t="s">
        <v>90</v>
      </c>
      <c r="I702" s="46"/>
      <c r="J702" s="46"/>
      <c r="L702" s="6" t="s">
        <v>10182</v>
      </c>
      <c r="M702" s="6" t="s">
        <v>10183</v>
      </c>
      <c r="N702" s="6" t="s">
        <v>5934</v>
      </c>
      <c r="O702" s="6" t="s">
        <v>4586</v>
      </c>
    </row>
    <row r="703" spans="1:15" x14ac:dyDescent="0.25">
      <c r="A703" s="6" t="s">
        <v>1053</v>
      </c>
      <c r="B703" s="6" t="s">
        <v>4475</v>
      </c>
      <c r="C703" s="6" t="s">
        <v>130</v>
      </c>
      <c r="D703" s="6" t="s">
        <v>10184</v>
      </c>
      <c r="E703" s="6" t="s">
        <v>90</v>
      </c>
      <c r="F703" s="6" t="s">
        <v>10185</v>
      </c>
      <c r="G703" s="6" t="s">
        <v>10186</v>
      </c>
      <c r="H703" s="6" t="s">
        <v>7437</v>
      </c>
      <c r="I703" s="46">
        <v>45139</v>
      </c>
      <c r="J703" s="46"/>
      <c r="K703">
        <v>31462</v>
      </c>
      <c r="L703" s="6" t="s">
        <v>10187</v>
      </c>
      <c r="M703" s="6" t="s">
        <v>10188</v>
      </c>
      <c r="N703" s="6" t="s">
        <v>4741</v>
      </c>
      <c r="O703" s="6" t="s">
        <v>4585</v>
      </c>
    </row>
    <row r="704" spans="1:15" x14ac:dyDescent="0.25">
      <c r="A704" s="6" t="s">
        <v>1055</v>
      </c>
      <c r="B704" s="6" t="s">
        <v>4462</v>
      </c>
      <c r="C704" s="6" t="s">
        <v>118</v>
      </c>
      <c r="D704" s="6" t="s">
        <v>10189</v>
      </c>
      <c r="E704" s="6" t="s">
        <v>90</v>
      </c>
      <c r="F704" s="6" t="s">
        <v>7166</v>
      </c>
      <c r="G704" s="6" t="s">
        <v>10190</v>
      </c>
      <c r="H704" s="6" t="s">
        <v>7168</v>
      </c>
      <c r="I704" s="46">
        <v>45140</v>
      </c>
      <c r="J704" s="46">
        <v>45145</v>
      </c>
      <c r="K704">
        <v>1047862</v>
      </c>
      <c r="L704" s="6" t="s">
        <v>10191</v>
      </c>
      <c r="M704" s="6" t="s">
        <v>10192</v>
      </c>
      <c r="N704" s="6" t="s">
        <v>5935</v>
      </c>
      <c r="O704" s="6" t="s">
        <v>4586</v>
      </c>
    </row>
    <row r="705" spans="1:15" x14ac:dyDescent="0.25">
      <c r="A705" s="6" t="s">
        <v>3610</v>
      </c>
      <c r="B705" s="6" t="s">
        <v>4484</v>
      </c>
      <c r="C705" s="6" t="s">
        <v>4423</v>
      </c>
      <c r="D705" s="6" t="s">
        <v>10193</v>
      </c>
      <c r="E705" s="6" t="s">
        <v>90</v>
      </c>
      <c r="F705" s="6" t="s">
        <v>10194</v>
      </c>
      <c r="G705" s="6" t="s">
        <v>7194</v>
      </c>
      <c r="H705" s="6" t="s">
        <v>90</v>
      </c>
      <c r="I705" s="46"/>
      <c r="J705" s="46"/>
      <c r="L705" s="6" t="s">
        <v>10195</v>
      </c>
      <c r="M705" s="6" t="s">
        <v>10196</v>
      </c>
      <c r="N705" s="6" t="s">
        <v>5936</v>
      </c>
      <c r="O705" s="6" t="s">
        <v>4585</v>
      </c>
    </row>
    <row r="706" spans="1:15" x14ac:dyDescent="0.25">
      <c r="A706" s="6" t="s">
        <v>1057</v>
      </c>
      <c r="B706" s="6" t="s">
        <v>4488</v>
      </c>
      <c r="C706" s="6" t="s">
        <v>4489</v>
      </c>
      <c r="D706" s="6" t="s">
        <v>10197</v>
      </c>
      <c r="E706" s="6" t="s">
        <v>7152</v>
      </c>
      <c r="F706" s="6" t="s">
        <v>10198</v>
      </c>
      <c r="G706" s="6" t="s">
        <v>10199</v>
      </c>
      <c r="H706" s="6" t="s">
        <v>7069</v>
      </c>
      <c r="I706" s="46">
        <v>45147</v>
      </c>
      <c r="J706" s="46">
        <v>45152</v>
      </c>
      <c r="K706">
        <v>1766363</v>
      </c>
      <c r="L706" s="6" t="s">
        <v>10200</v>
      </c>
      <c r="M706" s="6" t="s">
        <v>10201</v>
      </c>
      <c r="N706" s="6" t="s">
        <v>5937</v>
      </c>
      <c r="O706" s="6" t="s">
        <v>4585</v>
      </c>
    </row>
    <row r="707" spans="1:15" x14ac:dyDescent="0.25">
      <c r="A707" s="6" t="s">
        <v>1059</v>
      </c>
      <c r="B707" s="6" t="s">
        <v>4539</v>
      </c>
      <c r="C707" s="6" t="s">
        <v>4437</v>
      </c>
      <c r="D707" s="6" t="s">
        <v>10202</v>
      </c>
      <c r="E707" s="6" t="s">
        <v>10203</v>
      </c>
      <c r="F707" s="6" t="s">
        <v>7208</v>
      </c>
      <c r="G707" s="6" t="s">
        <v>8024</v>
      </c>
      <c r="H707" s="6" t="s">
        <v>90</v>
      </c>
      <c r="I707" s="46">
        <v>45132</v>
      </c>
      <c r="J707" s="46">
        <v>45138</v>
      </c>
      <c r="K707">
        <v>1372920</v>
      </c>
      <c r="L707" s="6" t="s">
        <v>10204</v>
      </c>
      <c r="M707" s="6" t="s">
        <v>10205</v>
      </c>
      <c r="N707" s="6" t="s">
        <v>5938</v>
      </c>
      <c r="O707" s="6" t="s">
        <v>4586</v>
      </c>
    </row>
    <row r="708" spans="1:15" x14ac:dyDescent="0.25">
      <c r="A708" s="6" t="s">
        <v>3612</v>
      </c>
      <c r="B708" s="6" t="s">
        <v>4500</v>
      </c>
      <c r="C708" s="6" t="s">
        <v>118</v>
      </c>
      <c r="D708" s="6" t="s">
        <v>10206</v>
      </c>
      <c r="E708" s="6" t="s">
        <v>10207</v>
      </c>
      <c r="F708" s="6" t="s">
        <v>9190</v>
      </c>
      <c r="G708" s="6" t="s">
        <v>9191</v>
      </c>
      <c r="H708" s="6" t="s">
        <v>7092</v>
      </c>
      <c r="I708" s="46">
        <v>45148</v>
      </c>
      <c r="J708" s="46">
        <v>45152</v>
      </c>
      <c r="K708">
        <v>1888447</v>
      </c>
      <c r="L708" s="6" t="s">
        <v>10208</v>
      </c>
      <c r="M708" s="6" t="s">
        <v>10209</v>
      </c>
      <c r="N708" s="6" t="s">
        <v>5939</v>
      </c>
      <c r="O708" s="6" t="s">
        <v>4586</v>
      </c>
    </row>
    <row r="709" spans="1:15" x14ac:dyDescent="0.25">
      <c r="A709" s="6" t="s">
        <v>1061</v>
      </c>
      <c r="B709" s="6" t="s">
        <v>4449</v>
      </c>
      <c r="C709" s="6" t="s">
        <v>4421</v>
      </c>
      <c r="D709" s="6" t="s">
        <v>10210</v>
      </c>
      <c r="E709" s="6" t="s">
        <v>7159</v>
      </c>
      <c r="F709" s="6" t="s">
        <v>7663</v>
      </c>
      <c r="G709" s="6" t="s">
        <v>7664</v>
      </c>
      <c r="H709" s="6" t="s">
        <v>7665</v>
      </c>
      <c r="I709" s="46">
        <v>45132</v>
      </c>
      <c r="J709" s="46">
        <v>45138</v>
      </c>
      <c r="K709">
        <v>1029199</v>
      </c>
      <c r="L709" s="6" t="s">
        <v>10211</v>
      </c>
      <c r="M709" s="6" t="s">
        <v>10212</v>
      </c>
      <c r="N709" s="6" t="s">
        <v>5184</v>
      </c>
      <c r="O709" s="6" t="s">
        <v>4585</v>
      </c>
    </row>
    <row r="710" spans="1:15" x14ac:dyDescent="0.25">
      <c r="A710" s="6" t="s">
        <v>1062</v>
      </c>
      <c r="B710" s="6" t="s">
        <v>90</v>
      </c>
      <c r="C710" s="6" t="s">
        <v>90</v>
      </c>
      <c r="D710" s="6" t="s">
        <v>90</v>
      </c>
      <c r="E710" s="6" t="s">
        <v>90</v>
      </c>
      <c r="F710" s="6" t="s">
        <v>90</v>
      </c>
      <c r="G710" s="6" t="s">
        <v>90</v>
      </c>
      <c r="H710" s="6" t="s">
        <v>90</v>
      </c>
      <c r="I710" s="46"/>
      <c r="J710" s="46"/>
      <c r="K710">
        <v>930667</v>
      </c>
      <c r="L710" s="6" t="s">
        <v>10213</v>
      </c>
      <c r="M710" s="6" t="s">
        <v>10214</v>
      </c>
      <c r="N710" s="6" t="s">
        <v>90</v>
      </c>
      <c r="O710" s="6" t="s">
        <v>90</v>
      </c>
    </row>
    <row r="711" spans="1:15" x14ac:dyDescent="0.25">
      <c r="A711" s="6" t="s">
        <v>1063</v>
      </c>
      <c r="B711" s="6" t="s">
        <v>90</v>
      </c>
      <c r="C711" s="6" t="s">
        <v>90</v>
      </c>
      <c r="D711" s="6" t="s">
        <v>90</v>
      </c>
      <c r="E711" s="6" t="s">
        <v>90</v>
      </c>
      <c r="F711" s="6" t="s">
        <v>90</v>
      </c>
      <c r="G711" s="6" t="s">
        <v>90</v>
      </c>
      <c r="H711" s="6" t="s">
        <v>90</v>
      </c>
      <c r="I711" s="46"/>
      <c r="J711" s="46"/>
      <c r="K711">
        <v>1100663</v>
      </c>
      <c r="L711" s="6" t="s">
        <v>10215</v>
      </c>
      <c r="M711" s="6" t="s">
        <v>10216</v>
      </c>
      <c r="N711" s="6" t="s">
        <v>90</v>
      </c>
      <c r="O711" s="6" t="s">
        <v>90</v>
      </c>
    </row>
    <row r="712" spans="1:15" x14ac:dyDescent="0.25">
      <c r="A712" s="6" t="s">
        <v>1065</v>
      </c>
      <c r="B712" s="6" t="s">
        <v>86</v>
      </c>
      <c r="C712" s="6" t="s">
        <v>4425</v>
      </c>
      <c r="D712" s="6" t="s">
        <v>10217</v>
      </c>
      <c r="E712" s="6" t="s">
        <v>90</v>
      </c>
      <c r="F712" s="6" t="s">
        <v>7134</v>
      </c>
      <c r="G712" s="6" t="s">
        <v>10218</v>
      </c>
      <c r="H712" s="6" t="s">
        <v>7136</v>
      </c>
      <c r="I712" s="46">
        <v>45125</v>
      </c>
      <c r="J712" s="46">
        <v>45131</v>
      </c>
      <c r="K712">
        <v>33185</v>
      </c>
      <c r="L712" s="6" t="s">
        <v>10219</v>
      </c>
      <c r="M712" s="6" t="s">
        <v>10220</v>
      </c>
      <c r="N712" s="6" t="s">
        <v>4668</v>
      </c>
      <c r="O712" s="6" t="s">
        <v>4585</v>
      </c>
    </row>
    <row r="713" spans="1:15" x14ac:dyDescent="0.25">
      <c r="A713" s="6" t="s">
        <v>1067</v>
      </c>
      <c r="B713" s="6" t="s">
        <v>4537</v>
      </c>
      <c r="C713" s="6" t="s">
        <v>4442</v>
      </c>
      <c r="D713" s="6" t="s">
        <v>10221</v>
      </c>
      <c r="E713" s="6" t="s">
        <v>7617</v>
      </c>
      <c r="F713" s="6" t="s">
        <v>8890</v>
      </c>
      <c r="G713" s="6" t="s">
        <v>10222</v>
      </c>
      <c r="H713" s="6" t="s">
        <v>2021</v>
      </c>
      <c r="I713" s="46">
        <v>45131</v>
      </c>
      <c r="J713" s="46">
        <v>45135</v>
      </c>
      <c r="K713">
        <v>49600</v>
      </c>
      <c r="L713" s="6" t="s">
        <v>10223</v>
      </c>
      <c r="M713" s="6" t="s">
        <v>10224</v>
      </c>
      <c r="N713" s="6" t="s">
        <v>5940</v>
      </c>
      <c r="O713" s="6" t="s">
        <v>4585</v>
      </c>
    </row>
    <row r="714" spans="1:15" x14ac:dyDescent="0.25">
      <c r="A714" s="6" t="s">
        <v>1069</v>
      </c>
      <c r="B714" s="6" t="s">
        <v>4447</v>
      </c>
      <c r="C714" s="6" t="s">
        <v>4418</v>
      </c>
      <c r="D714" s="6" t="s">
        <v>10225</v>
      </c>
      <c r="E714" s="6" t="s">
        <v>90</v>
      </c>
      <c r="F714" s="6" t="s">
        <v>10226</v>
      </c>
      <c r="G714" s="6" t="s">
        <v>10227</v>
      </c>
      <c r="H714" s="6" t="s">
        <v>185</v>
      </c>
      <c r="I714" s="46">
        <v>45138</v>
      </c>
      <c r="J714" s="46">
        <v>45142</v>
      </c>
      <c r="K714">
        <v>785161</v>
      </c>
      <c r="L714" s="6" t="s">
        <v>10228</v>
      </c>
      <c r="M714" s="6" t="s">
        <v>10229</v>
      </c>
      <c r="N714" s="6" t="s">
        <v>4990</v>
      </c>
      <c r="O714" s="6" t="s">
        <v>4586</v>
      </c>
    </row>
    <row r="715" spans="1:15" x14ac:dyDescent="0.25">
      <c r="A715" s="6" t="s">
        <v>1071</v>
      </c>
      <c r="B715" s="6" t="s">
        <v>4462</v>
      </c>
      <c r="C715" s="6" t="s">
        <v>118</v>
      </c>
      <c r="D715" s="6" t="s">
        <v>10230</v>
      </c>
      <c r="E715" s="6" t="s">
        <v>10231</v>
      </c>
      <c r="F715" s="6" t="s">
        <v>10232</v>
      </c>
      <c r="G715" s="6" t="s">
        <v>10233</v>
      </c>
      <c r="H715" s="6" t="s">
        <v>7069</v>
      </c>
      <c r="I715" s="46">
        <v>45134</v>
      </c>
      <c r="J715" s="46"/>
      <c r="K715">
        <v>827052</v>
      </c>
      <c r="L715" s="6" t="s">
        <v>10234</v>
      </c>
      <c r="M715" s="6" t="s">
        <v>10235</v>
      </c>
      <c r="N715" s="6" t="s">
        <v>5125</v>
      </c>
      <c r="O715" s="6" t="s">
        <v>4586</v>
      </c>
    </row>
    <row r="716" spans="1:15" x14ac:dyDescent="0.25">
      <c r="A716" s="6" t="s">
        <v>3613</v>
      </c>
      <c r="B716" s="6" t="s">
        <v>4424</v>
      </c>
      <c r="C716" s="6" t="s">
        <v>4425</v>
      </c>
      <c r="D716" s="6" t="s">
        <v>10236</v>
      </c>
      <c r="E716" s="6" t="s">
        <v>10237</v>
      </c>
      <c r="F716" s="6" t="s">
        <v>10238</v>
      </c>
      <c r="G716" s="6" t="s">
        <v>10239</v>
      </c>
      <c r="H716" s="6" t="s">
        <v>90</v>
      </c>
      <c r="I716" s="46"/>
      <c r="J716" s="46"/>
      <c r="L716" s="6" t="s">
        <v>90</v>
      </c>
      <c r="M716" s="6" t="s">
        <v>90</v>
      </c>
      <c r="N716" s="6" t="s">
        <v>5941</v>
      </c>
      <c r="O716" s="6" t="s">
        <v>4585</v>
      </c>
    </row>
    <row r="717" spans="1:15" x14ac:dyDescent="0.25">
      <c r="A717" s="6" t="s">
        <v>3614</v>
      </c>
      <c r="B717" s="6" t="s">
        <v>4481</v>
      </c>
      <c r="C717" s="6" t="s">
        <v>4418</v>
      </c>
      <c r="D717" s="6" t="s">
        <v>10240</v>
      </c>
      <c r="E717" s="6" t="s">
        <v>10241</v>
      </c>
      <c r="F717" s="6" t="s">
        <v>7640</v>
      </c>
      <c r="G717" s="6" t="s">
        <v>10242</v>
      </c>
      <c r="H717" s="6" t="s">
        <v>90</v>
      </c>
      <c r="I717" s="46"/>
      <c r="J717" s="46"/>
      <c r="L717" s="6" t="s">
        <v>10243</v>
      </c>
      <c r="M717" s="6" t="s">
        <v>10244</v>
      </c>
      <c r="N717" s="6" t="s">
        <v>5016</v>
      </c>
      <c r="O717" s="6" t="s">
        <v>4586</v>
      </c>
    </row>
    <row r="718" spans="1:15" x14ac:dyDescent="0.25">
      <c r="A718" s="6" t="s">
        <v>1073</v>
      </c>
      <c r="B718" s="6" t="s">
        <v>4533</v>
      </c>
      <c r="C718" s="6" t="s">
        <v>4437</v>
      </c>
      <c r="D718" s="6" t="s">
        <v>10245</v>
      </c>
      <c r="E718" s="6" t="s">
        <v>90</v>
      </c>
      <c r="F718" s="6" t="s">
        <v>7166</v>
      </c>
      <c r="G718" s="6" t="s">
        <v>10246</v>
      </c>
      <c r="H718" s="6" t="s">
        <v>7168</v>
      </c>
      <c r="I718" s="46">
        <v>45156</v>
      </c>
      <c r="J718" s="46"/>
      <c r="K718">
        <v>1001250</v>
      </c>
      <c r="L718" s="6" t="s">
        <v>10247</v>
      </c>
      <c r="M718" s="6" t="s">
        <v>10248</v>
      </c>
      <c r="N718" s="6" t="s">
        <v>5117</v>
      </c>
      <c r="O718" s="6" t="s">
        <v>4585</v>
      </c>
    </row>
    <row r="719" spans="1:15" x14ac:dyDescent="0.25">
      <c r="A719" s="6" t="s">
        <v>1075</v>
      </c>
      <c r="B719" s="6" t="s">
        <v>4483</v>
      </c>
      <c r="C719" s="6" t="s">
        <v>4418</v>
      </c>
      <c r="D719" s="6" t="s">
        <v>10249</v>
      </c>
      <c r="E719" s="6" t="s">
        <v>90</v>
      </c>
      <c r="F719" s="6" t="s">
        <v>10250</v>
      </c>
      <c r="G719" s="6" t="s">
        <v>10251</v>
      </c>
      <c r="H719" s="6" t="s">
        <v>7630</v>
      </c>
      <c r="I719" s="46">
        <v>45145</v>
      </c>
      <c r="J719" s="46">
        <v>45149</v>
      </c>
      <c r="K719">
        <v>1739104</v>
      </c>
      <c r="L719" s="6" t="s">
        <v>10252</v>
      </c>
      <c r="M719" s="6" t="s">
        <v>10253</v>
      </c>
      <c r="N719" s="6" t="s">
        <v>5942</v>
      </c>
      <c r="O719" s="6" t="s">
        <v>4586</v>
      </c>
    </row>
    <row r="720" spans="1:15" x14ac:dyDescent="0.25">
      <c r="A720" s="6" t="s">
        <v>1077</v>
      </c>
      <c r="B720" s="6" t="s">
        <v>4533</v>
      </c>
      <c r="C720" s="6" t="s">
        <v>4437</v>
      </c>
      <c r="D720" s="6" t="s">
        <v>10254</v>
      </c>
      <c r="E720" s="6" t="s">
        <v>90</v>
      </c>
      <c r="F720" s="6" t="s">
        <v>9266</v>
      </c>
      <c r="G720" s="6" t="s">
        <v>10255</v>
      </c>
      <c r="H720" s="6" t="s">
        <v>7069</v>
      </c>
      <c r="I720" s="46">
        <v>45139</v>
      </c>
      <c r="J720" s="46"/>
      <c r="K720">
        <v>1600033</v>
      </c>
      <c r="L720" s="6" t="s">
        <v>10256</v>
      </c>
      <c r="M720" s="6" t="s">
        <v>10257</v>
      </c>
      <c r="N720" s="6" t="s">
        <v>5943</v>
      </c>
      <c r="O720" s="6" t="s">
        <v>4585</v>
      </c>
    </row>
    <row r="721" spans="1:15" x14ac:dyDescent="0.25">
      <c r="A721" s="6" t="s">
        <v>1079</v>
      </c>
      <c r="B721" s="6" t="s">
        <v>4466</v>
      </c>
      <c r="C721" s="6" t="s">
        <v>118</v>
      </c>
      <c r="D721" s="6" t="s">
        <v>10258</v>
      </c>
      <c r="E721" s="6" t="s">
        <v>10259</v>
      </c>
      <c r="F721" s="6" t="s">
        <v>10260</v>
      </c>
      <c r="G721" s="6" t="s">
        <v>10261</v>
      </c>
      <c r="H721" s="6" t="s">
        <v>2406</v>
      </c>
      <c r="I721" s="46"/>
      <c r="J721" s="46"/>
      <c r="K721">
        <v>1041792</v>
      </c>
      <c r="L721" s="6" t="s">
        <v>10262</v>
      </c>
      <c r="M721" s="6" t="s">
        <v>10263</v>
      </c>
      <c r="N721" s="6" t="s">
        <v>5944</v>
      </c>
      <c r="O721" s="6" t="s">
        <v>4586</v>
      </c>
    </row>
    <row r="722" spans="1:15" x14ac:dyDescent="0.25">
      <c r="A722" s="6" t="s">
        <v>1081</v>
      </c>
      <c r="B722" s="6" t="s">
        <v>4476</v>
      </c>
      <c r="C722" s="6" t="s">
        <v>4442</v>
      </c>
      <c r="D722" s="6" t="s">
        <v>10264</v>
      </c>
      <c r="E722" s="6" t="s">
        <v>7341</v>
      </c>
      <c r="F722" s="6" t="s">
        <v>7284</v>
      </c>
      <c r="G722" s="6" t="s">
        <v>10265</v>
      </c>
      <c r="H722" s="6" t="s">
        <v>7124</v>
      </c>
      <c r="I722" s="46">
        <v>45124</v>
      </c>
      <c r="J722" s="46">
        <v>45128</v>
      </c>
      <c r="K722">
        <v>895417</v>
      </c>
      <c r="L722" s="6" t="s">
        <v>10266</v>
      </c>
      <c r="M722" s="6" t="s">
        <v>10267</v>
      </c>
      <c r="N722" s="6" t="s">
        <v>5945</v>
      </c>
      <c r="O722" s="6" t="s">
        <v>4585</v>
      </c>
    </row>
    <row r="723" spans="1:15" x14ac:dyDescent="0.25">
      <c r="A723" s="6" t="s">
        <v>3615</v>
      </c>
      <c r="B723" s="6" t="s">
        <v>4547</v>
      </c>
      <c r="C723" s="6" t="s">
        <v>4428</v>
      </c>
      <c r="D723" s="6" t="s">
        <v>10268</v>
      </c>
      <c r="E723" s="6" t="s">
        <v>10269</v>
      </c>
      <c r="F723" s="6" t="s">
        <v>7640</v>
      </c>
      <c r="G723" s="6" t="s">
        <v>10270</v>
      </c>
      <c r="H723" s="6" t="s">
        <v>90</v>
      </c>
      <c r="I723" s="46"/>
      <c r="J723" s="46"/>
      <c r="L723" s="6" t="s">
        <v>10271</v>
      </c>
      <c r="M723" s="6" t="s">
        <v>10272</v>
      </c>
      <c r="N723" s="6" t="s">
        <v>5946</v>
      </c>
      <c r="O723" s="6" t="s">
        <v>4585</v>
      </c>
    </row>
    <row r="724" spans="1:15" x14ac:dyDescent="0.25">
      <c r="A724" s="6" t="s">
        <v>1083</v>
      </c>
      <c r="B724" s="6" t="s">
        <v>4536</v>
      </c>
      <c r="C724" s="6" t="s">
        <v>4418</v>
      </c>
      <c r="D724" s="6" t="s">
        <v>10273</v>
      </c>
      <c r="E724" s="6" t="s">
        <v>90</v>
      </c>
      <c r="F724" s="6" t="s">
        <v>7628</v>
      </c>
      <c r="G724" s="6" t="s">
        <v>10274</v>
      </c>
      <c r="H724" s="6" t="s">
        <v>7630</v>
      </c>
      <c r="I724" s="46">
        <v>45126</v>
      </c>
      <c r="J724" s="46"/>
      <c r="K724">
        <v>1156039</v>
      </c>
      <c r="L724" s="6" t="s">
        <v>10275</v>
      </c>
      <c r="M724" s="6" t="s">
        <v>10276</v>
      </c>
      <c r="N724" s="6" t="s">
        <v>5947</v>
      </c>
      <c r="O724" s="6" t="s">
        <v>4586</v>
      </c>
    </row>
    <row r="725" spans="1:15" x14ac:dyDescent="0.25">
      <c r="A725" s="6" t="s">
        <v>1084</v>
      </c>
      <c r="B725" s="6" t="s">
        <v>90</v>
      </c>
      <c r="C725" s="6" t="s">
        <v>90</v>
      </c>
      <c r="D725" s="6" t="s">
        <v>90</v>
      </c>
      <c r="E725" s="6" t="s">
        <v>90</v>
      </c>
      <c r="F725" s="6" t="s">
        <v>90</v>
      </c>
      <c r="G725" s="6" t="s">
        <v>90</v>
      </c>
      <c r="H725" s="6" t="s">
        <v>90</v>
      </c>
      <c r="I725" s="46"/>
      <c r="J725" s="46"/>
      <c r="K725">
        <v>1100663</v>
      </c>
      <c r="L725" s="6" t="s">
        <v>10277</v>
      </c>
      <c r="M725" s="6" t="s">
        <v>10278</v>
      </c>
      <c r="N725" s="6" t="s">
        <v>90</v>
      </c>
      <c r="O725" s="6" t="s">
        <v>90</v>
      </c>
    </row>
    <row r="726" spans="1:15" x14ac:dyDescent="0.25">
      <c r="A726" s="6" t="s">
        <v>1086</v>
      </c>
      <c r="B726" s="6" t="s">
        <v>4444</v>
      </c>
      <c r="C726" s="6" t="s">
        <v>4425</v>
      </c>
      <c r="D726" s="6" t="s">
        <v>10279</v>
      </c>
      <c r="E726" s="6" t="s">
        <v>90</v>
      </c>
      <c r="F726" s="6" t="s">
        <v>8538</v>
      </c>
      <c r="G726" s="6" t="s">
        <v>10280</v>
      </c>
      <c r="H726" s="6" t="s">
        <v>7431</v>
      </c>
      <c r="I726" s="46">
        <v>45133</v>
      </c>
      <c r="J726" s="46">
        <v>45138</v>
      </c>
      <c r="K726">
        <v>105634</v>
      </c>
      <c r="L726" s="6" t="s">
        <v>10281</v>
      </c>
      <c r="M726" s="6" t="s">
        <v>10282</v>
      </c>
      <c r="N726" s="6" t="s">
        <v>5417</v>
      </c>
      <c r="O726" s="6" t="s">
        <v>4587</v>
      </c>
    </row>
    <row r="727" spans="1:15" x14ac:dyDescent="0.25">
      <c r="A727" s="6" t="s">
        <v>1088</v>
      </c>
      <c r="B727" s="6" t="s">
        <v>4475</v>
      </c>
      <c r="C727" s="6" t="s">
        <v>130</v>
      </c>
      <c r="D727" s="6" t="s">
        <v>10283</v>
      </c>
      <c r="E727" s="6" t="s">
        <v>90</v>
      </c>
      <c r="F727" s="6" t="s">
        <v>10284</v>
      </c>
      <c r="G727" s="6" t="s">
        <v>10285</v>
      </c>
      <c r="H727" s="6" t="s">
        <v>7115</v>
      </c>
      <c r="I727" s="46">
        <v>45133</v>
      </c>
      <c r="J727" s="46">
        <v>45138</v>
      </c>
      <c r="K727">
        <v>915389</v>
      </c>
      <c r="L727" s="6" t="s">
        <v>10286</v>
      </c>
      <c r="M727" s="6" t="s">
        <v>10287</v>
      </c>
      <c r="N727" s="6" t="s">
        <v>4756</v>
      </c>
      <c r="O727" s="6" t="s">
        <v>4585</v>
      </c>
    </row>
    <row r="728" spans="1:15" x14ac:dyDescent="0.25">
      <c r="A728" s="6" t="s">
        <v>1090</v>
      </c>
      <c r="B728" s="6" t="s">
        <v>4482</v>
      </c>
      <c r="C728" s="6" t="s">
        <v>4425</v>
      </c>
      <c r="D728" s="6" t="s">
        <v>10288</v>
      </c>
      <c r="E728" s="6" t="s">
        <v>10289</v>
      </c>
      <c r="F728" s="6" t="s">
        <v>7331</v>
      </c>
      <c r="G728" s="6" t="s">
        <v>10290</v>
      </c>
      <c r="H728" s="6" t="s">
        <v>1988</v>
      </c>
      <c r="I728" s="46">
        <v>45145</v>
      </c>
      <c r="J728" s="46">
        <v>45149</v>
      </c>
      <c r="K728">
        <v>32604</v>
      </c>
      <c r="L728" s="6" t="s">
        <v>10291</v>
      </c>
      <c r="M728" s="6" t="s">
        <v>10292</v>
      </c>
      <c r="N728" s="6" t="s">
        <v>4729</v>
      </c>
      <c r="O728" s="6" t="s">
        <v>4585</v>
      </c>
    </row>
    <row r="729" spans="1:15" x14ac:dyDescent="0.25">
      <c r="A729" s="6" t="s">
        <v>1092</v>
      </c>
      <c r="B729" s="6" t="s">
        <v>4486</v>
      </c>
      <c r="C729" s="6" t="s">
        <v>4468</v>
      </c>
      <c r="D729" s="6" t="s">
        <v>10293</v>
      </c>
      <c r="E729" s="6" t="s">
        <v>10294</v>
      </c>
      <c r="F729" s="6" t="s">
        <v>7382</v>
      </c>
      <c r="G729" s="6" t="s">
        <v>10295</v>
      </c>
      <c r="H729" s="6" t="s">
        <v>36</v>
      </c>
      <c r="I729" s="46">
        <v>45134</v>
      </c>
      <c r="J729" s="46">
        <v>45138</v>
      </c>
      <c r="K729">
        <v>895728</v>
      </c>
      <c r="L729" s="6" t="s">
        <v>10296</v>
      </c>
      <c r="M729" s="6" t="s">
        <v>10297</v>
      </c>
      <c r="N729" s="6" t="s">
        <v>5311</v>
      </c>
      <c r="O729" s="6" t="s">
        <v>4585</v>
      </c>
    </row>
    <row r="730" spans="1:15" x14ac:dyDescent="0.25">
      <c r="A730" s="6" t="s">
        <v>1094</v>
      </c>
      <c r="B730" s="6" t="s">
        <v>4462</v>
      </c>
      <c r="C730" s="6" t="s">
        <v>118</v>
      </c>
      <c r="D730" s="6" t="s">
        <v>10298</v>
      </c>
      <c r="E730" s="6" t="s">
        <v>10299</v>
      </c>
      <c r="F730" s="6" t="s">
        <v>7511</v>
      </c>
      <c r="G730" s="6" t="s">
        <v>90</v>
      </c>
      <c r="H730" s="6" t="s">
        <v>90</v>
      </c>
      <c r="I730" s="46"/>
      <c r="J730" s="46"/>
      <c r="K730">
        <v>1659939</v>
      </c>
      <c r="L730" s="6" t="s">
        <v>10300</v>
      </c>
      <c r="M730" s="6" t="s">
        <v>10301</v>
      </c>
      <c r="N730" s="6" t="s">
        <v>5948</v>
      </c>
      <c r="O730" s="6" t="s">
        <v>4586</v>
      </c>
    </row>
    <row r="731" spans="1:15" x14ac:dyDescent="0.25">
      <c r="A731" s="6" t="s">
        <v>1096</v>
      </c>
      <c r="B731" s="6" t="s">
        <v>4486</v>
      </c>
      <c r="C731" s="6" t="s">
        <v>4468</v>
      </c>
      <c r="D731" s="6" t="s">
        <v>10302</v>
      </c>
      <c r="E731" s="6" t="s">
        <v>7318</v>
      </c>
      <c r="F731" s="6" t="s">
        <v>7188</v>
      </c>
      <c r="G731" s="6" t="s">
        <v>7189</v>
      </c>
      <c r="H731" s="6" t="s">
        <v>7092</v>
      </c>
      <c r="I731" s="46">
        <v>45139</v>
      </c>
      <c r="J731" s="46">
        <v>45145</v>
      </c>
      <c r="K731">
        <v>1592000</v>
      </c>
      <c r="L731" s="6" t="s">
        <v>10303</v>
      </c>
      <c r="M731" s="6" t="s">
        <v>10304</v>
      </c>
      <c r="N731" s="6" t="s">
        <v>4860</v>
      </c>
      <c r="O731" s="6" t="s">
        <v>4585</v>
      </c>
    </row>
    <row r="732" spans="1:15" x14ac:dyDescent="0.25">
      <c r="A732" s="6" t="s">
        <v>3617</v>
      </c>
      <c r="B732" s="6" t="s">
        <v>4500</v>
      </c>
      <c r="C732" s="6" t="s">
        <v>118</v>
      </c>
      <c r="D732" s="6" t="s">
        <v>10305</v>
      </c>
      <c r="E732" s="6" t="s">
        <v>10306</v>
      </c>
      <c r="F732" s="6" t="s">
        <v>10307</v>
      </c>
      <c r="G732" s="6" t="s">
        <v>10308</v>
      </c>
      <c r="H732" s="6" t="s">
        <v>90</v>
      </c>
      <c r="I732" s="46"/>
      <c r="J732" s="46"/>
      <c r="K732">
        <v>1922641</v>
      </c>
      <c r="L732" s="6" t="s">
        <v>90</v>
      </c>
      <c r="M732" s="6" t="s">
        <v>90</v>
      </c>
      <c r="N732" s="6" t="s">
        <v>5949</v>
      </c>
      <c r="O732" s="6" t="s">
        <v>4586</v>
      </c>
    </row>
    <row r="733" spans="1:15" x14ac:dyDescent="0.25">
      <c r="A733" s="6" t="s">
        <v>3619</v>
      </c>
      <c r="B733" s="6" t="s">
        <v>4482</v>
      </c>
      <c r="C733" s="6" t="s">
        <v>4425</v>
      </c>
      <c r="D733" s="6" t="s">
        <v>10309</v>
      </c>
      <c r="E733" s="6" t="s">
        <v>7187</v>
      </c>
      <c r="F733" s="6" t="s">
        <v>7278</v>
      </c>
      <c r="G733" s="6" t="s">
        <v>7973</v>
      </c>
      <c r="H733" s="6" t="s">
        <v>941</v>
      </c>
      <c r="I733" s="46">
        <v>45140</v>
      </c>
      <c r="J733" s="46">
        <v>45145</v>
      </c>
      <c r="K733">
        <v>1420800</v>
      </c>
      <c r="L733" s="6" t="s">
        <v>90</v>
      </c>
      <c r="M733" s="6" t="s">
        <v>10310</v>
      </c>
      <c r="N733" s="6" t="s">
        <v>4629</v>
      </c>
      <c r="O733" s="6" t="s">
        <v>4585</v>
      </c>
    </row>
    <row r="734" spans="1:15" x14ac:dyDescent="0.25">
      <c r="A734" s="6" t="s">
        <v>1099</v>
      </c>
      <c r="B734" s="6" t="s">
        <v>311</v>
      </c>
      <c r="C734" s="6" t="s">
        <v>4421</v>
      </c>
      <c r="D734" s="6" t="s">
        <v>10311</v>
      </c>
      <c r="E734" s="6" t="s">
        <v>90</v>
      </c>
      <c r="F734" s="6" t="s">
        <v>10312</v>
      </c>
      <c r="G734" s="6" t="s">
        <v>10313</v>
      </c>
      <c r="H734" s="6" t="s">
        <v>7069</v>
      </c>
      <c r="I734" s="46">
        <v>45131</v>
      </c>
      <c r="J734" s="46">
        <v>45135</v>
      </c>
      <c r="K734">
        <v>1463101</v>
      </c>
      <c r="L734" s="6" t="s">
        <v>10314</v>
      </c>
      <c r="M734" s="6" t="s">
        <v>10315</v>
      </c>
      <c r="N734" s="6" t="s">
        <v>5950</v>
      </c>
      <c r="O734" s="6" t="s">
        <v>4585</v>
      </c>
    </row>
    <row r="735" spans="1:15" x14ac:dyDescent="0.25">
      <c r="A735" s="6" t="s">
        <v>3621</v>
      </c>
      <c r="B735" s="6" t="s">
        <v>4431</v>
      </c>
      <c r="C735" s="6" t="s">
        <v>4425</v>
      </c>
      <c r="D735" s="6" t="s">
        <v>10316</v>
      </c>
      <c r="E735" s="6" t="s">
        <v>90</v>
      </c>
      <c r="F735" s="6" t="s">
        <v>7331</v>
      </c>
      <c r="G735" s="6" t="s">
        <v>7879</v>
      </c>
      <c r="H735" s="6" t="s">
        <v>1988</v>
      </c>
      <c r="I735" s="46">
        <v>45145</v>
      </c>
      <c r="J735" s="46">
        <v>45149</v>
      </c>
      <c r="K735">
        <v>1632790</v>
      </c>
      <c r="L735" s="6" t="s">
        <v>10317</v>
      </c>
      <c r="M735" s="6" t="s">
        <v>10318</v>
      </c>
      <c r="N735" s="6" t="s">
        <v>5232</v>
      </c>
      <c r="O735" s="6" t="s">
        <v>4587</v>
      </c>
    </row>
    <row r="736" spans="1:15" x14ac:dyDescent="0.25">
      <c r="A736" s="6" t="s">
        <v>1101</v>
      </c>
      <c r="B736" s="6" t="s">
        <v>4431</v>
      </c>
      <c r="C736" s="6" t="s">
        <v>4425</v>
      </c>
      <c r="D736" s="6" t="s">
        <v>10319</v>
      </c>
      <c r="E736" s="6" t="s">
        <v>90</v>
      </c>
      <c r="F736" s="6" t="s">
        <v>10320</v>
      </c>
      <c r="G736" s="6" t="s">
        <v>10321</v>
      </c>
      <c r="H736" s="6" t="s">
        <v>7076</v>
      </c>
      <c r="I736" s="46">
        <v>45146</v>
      </c>
      <c r="J736" s="46">
        <v>45152</v>
      </c>
      <c r="K736">
        <v>1289308</v>
      </c>
      <c r="L736" s="6" t="s">
        <v>10322</v>
      </c>
      <c r="M736" s="6" t="s">
        <v>10323</v>
      </c>
      <c r="N736" s="6" t="s">
        <v>4849</v>
      </c>
      <c r="O736" s="6" t="s">
        <v>4587</v>
      </c>
    </row>
    <row r="737" spans="1:15" x14ac:dyDescent="0.25">
      <c r="A737" s="6" t="s">
        <v>1103</v>
      </c>
      <c r="B737" s="6" t="s">
        <v>4447</v>
      </c>
      <c r="C737" s="6" t="s">
        <v>4418</v>
      </c>
      <c r="D737" s="6" t="s">
        <v>10324</v>
      </c>
      <c r="E737" s="6" t="s">
        <v>10325</v>
      </c>
      <c r="F737" s="6" t="s">
        <v>10326</v>
      </c>
      <c r="G737" s="6" t="s">
        <v>10327</v>
      </c>
      <c r="H737" s="6" t="s">
        <v>7069</v>
      </c>
      <c r="I737" s="46">
        <v>45138</v>
      </c>
      <c r="J737" s="46">
        <v>45142</v>
      </c>
      <c r="K737">
        <v>1125376</v>
      </c>
      <c r="L737" s="6" t="s">
        <v>10328</v>
      </c>
      <c r="M737" s="6" t="s">
        <v>10329</v>
      </c>
      <c r="N737" s="6" t="s">
        <v>4906</v>
      </c>
      <c r="O737" s="6" t="s">
        <v>4586</v>
      </c>
    </row>
    <row r="738" spans="1:15" x14ac:dyDescent="0.25">
      <c r="A738" s="6" t="s">
        <v>1106</v>
      </c>
      <c r="B738" s="6" t="s">
        <v>4450</v>
      </c>
      <c r="C738" s="6" t="s">
        <v>4421</v>
      </c>
      <c r="D738" s="6" t="s">
        <v>10330</v>
      </c>
      <c r="E738" s="6" t="s">
        <v>90</v>
      </c>
      <c r="F738" s="6" t="s">
        <v>8690</v>
      </c>
      <c r="G738" s="6" t="s">
        <v>8691</v>
      </c>
      <c r="H738" s="6" t="s">
        <v>1891</v>
      </c>
      <c r="I738" s="46">
        <v>45138</v>
      </c>
      <c r="J738" s="46">
        <v>45142</v>
      </c>
      <c r="K738">
        <v>1101302</v>
      </c>
      <c r="L738" s="6" t="s">
        <v>10331</v>
      </c>
      <c r="M738" s="6" t="s">
        <v>10332</v>
      </c>
      <c r="N738" s="6" t="s">
        <v>4966</v>
      </c>
      <c r="O738" s="6" t="s">
        <v>4585</v>
      </c>
    </row>
    <row r="739" spans="1:15" x14ac:dyDescent="0.25">
      <c r="A739" s="6" t="s">
        <v>3623</v>
      </c>
      <c r="B739" s="6" t="s">
        <v>4460</v>
      </c>
      <c r="C739" s="6" t="s">
        <v>4421</v>
      </c>
      <c r="D739" s="6" t="s">
        <v>10333</v>
      </c>
      <c r="E739" s="6" t="s">
        <v>8326</v>
      </c>
      <c r="F739" s="6" t="s">
        <v>7675</v>
      </c>
      <c r="G739" s="6" t="s">
        <v>7285</v>
      </c>
      <c r="H739" s="6" t="s">
        <v>7076</v>
      </c>
      <c r="I739" s="46">
        <v>45140</v>
      </c>
      <c r="J739" s="46">
        <v>45145</v>
      </c>
      <c r="K739">
        <v>1337619</v>
      </c>
      <c r="L739" s="6" t="s">
        <v>10334</v>
      </c>
      <c r="M739" s="6" t="s">
        <v>10335</v>
      </c>
      <c r="N739" s="6" t="s">
        <v>5951</v>
      </c>
      <c r="O739" s="6" t="s">
        <v>4585</v>
      </c>
    </row>
    <row r="740" spans="1:15" x14ac:dyDescent="0.25">
      <c r="A740" s="6" t="s">
        <v>3625</v>
      </c>
      <c r="B740" s="6" t="s">
        <v>4431</v>
      </c>
      <c r="C740" s="6" t="s">
        <v>4425</v>
      </c>
      <c r="D740" s="6" t="s">
        <v>10336</v>
      </c>
      <c r="E740" s="6" t="s">
        <v>90</v>
      </c>
      <c r="F740" s="6" t="s">
        <v>10312</v>
      </c>
      <c r="G740" s="6" t="s">
        <v>10313</v>
      </c>
      <c r="H740" s="6" t="s">
        <v>7069</v>
      </c>
      <c r="I740" s="46">
        <v>45146</v>
      </c>
      <c r="J740" s="46">
        <v>45152</v>
      </c>
      <c r="K740">
        <v>1828318</v>
      </c>
      <c r="L740" s="6" t="s">
        <v>10337</v>
      </c>
      <c r="M740" s="6" t="s">
        <v>10338</v>
      </c>
      <c r="N740" s="6" t="s">
        <v>5952</v>
      </c>
      <c r="O740" s="6" t="s">
        <v>4587</v>
      </c>
    </row>
    <row r="741" spans="1:15" x14ac:dyDescent="0.25">
      <c r="A741" s="6" t="s">
        <v>1108</v>
      </c>
      <c r="B741" s="6" t="s">
        <v>4467</v>
      </c>
      <c r="C741" s="6" t="s">
        <v>4468</v>
      </c>
      <c r="D741" s="6" t="s">
        <v>10339</v>
      </c>
      <c r="E741" s="6" t="s">
        <v>10340</v>
      </c>
      <c r="F741" s="6" t="s">
        <v>7797</v>
      </c>
      <c r="G741" s="6" t="s">
        <v>8726</v>
      </c>
      <c r="H741" s="6" t="s">
        <v>7092</v>
      </c>
      <c r="I741" s="46">
        <v>45141</v>
      </c>
      <c r="J741" s="46"/>
      <c r="K741">
        <v>821189</v>
      </c>
      <c r="L741" s="6" t="s">
        <v>10341</v>
      </c>
      <c r="M741" s="6" t="s">
        <v>10342</v>
      </c>
      <c r="N741" s="6" t="s">
        <v>5419</v>
      </c>
      <c r="O741" s="6" t="s">
        <v>4585</v>
      </c>
    </row>
    <row r="742" spans="1:15" x14ac:dyDescent="0.25">
      <c r="A742" s="6" t="s">
        <v>3626</v>
      </c>
      <c r="B742" s="6" t="s">
        <v>4466</v>
      </c>
      <c r="C742" s="6" t="s">
        <v>118</v>
      </c>
      <c r="D742" s="6" t="s">
        <v>10343</v>
      </c>
      <c r="E742" s="6" t="s">
        <v>90</v>
      </c>
      <c r="F742" s="6" t="s">
        <v>10344</v>
      </c>
      <c r="G742" s="6" t="s">
        <v>10345</v>
      </c>
      <c r="H742" s="6" t="s">
        <v>90</v>
      </c>
      <c r="I742" s="46"/>
      <c r="J742" s="46"/>
      <c r="L742" s="6" t="s">
        <v>10346</v>
      </c>
      <c r="M742" s="6" t="s">
        <v>90</v>
      </c>
      <c r="N742" s="6" t="s">
        <v>5953</v>
      </c>
      <c r="O742" s="6" t="s">
        <v>4586</v>
      </c>
    </row>
    <row r="743" spans="1:15" x14ac:dyDescent="0.25">
      <c r="A743" s="6" t="s">
        <v>1110</v>
      </c>
      <c r="B743" s="6" t="s">
        <v>4451</v>
      </c>
      <c r="C743" s="6" t="s">
        <v>4421</v>
      </c>
      <c r="D743" s="6" t="s">
        <v>10347</v>
      </c>
      <c r="E743" s="6" t="s">
        <v>10348</v>
      </c>
      <c r="F743" s="6" t="s">
        <v>10349</v>
      </c>
      <c r="G743" s="6" t="s">
        <v>10350</v>
      </c>
      <c r="H743" s="6" t="s">
        <v>7076</v>
      </c>
      <c r="I743" s="46">
        <v>45082</v>
      </c>
      <c r="J743" s="46"/>
      <c r="K743">
        <v>1352010</v>
      </c>
      <c r="L743" s="6" t="s">
        <v>10351</v>
      </c>
      <c r="M743" s="6" t="s">
        <v>10352</v>
      </c>
      <c r="N743" s="6" t="s">
        <v>5163</v>
      </c>
      <c r="O743" s="6" t="s">
        <v>4585</v>
      </c>
    </row>
    <row r="744" spans="1:15" x14ac:dyDescent="0.25">
      <c r="A744" s="6" t="s">
        <v>3628</v>
      </c>
      <c r="B744" s="6" t="s">
        <v>4533</v>
      </c>
      <c r="C744" s="6" t="s">
        <v>4437</v>
      </c>
      <c r="D744" s="6" t="s">
        <v>10353</v>
      </c>
      <c r="E744" s="6" t="s">
        <v>90</v>
      </c>
      <c r="F744" s="6" t="s">
        <v>10354</v>
      </c>
      <c r="G744" s="6" t="s">
        <v>10355</v>
      </c>
      <c r="H744" s="6" t="s">
        <v>7431</v>
      </c>
      <c r="I744" s="46">
        <v>45140</v>
      </c>
      <c r="J744" s="46">
        <v>45145</v>
      </c>
      <c r="K744">
        <v>1096752</v>
      </c>
      <c r="L744" s="6" t="s">
        <v>10356</v>
      </c>
      <c r="M744" s="6" t="s">
        <v>10357</v>
      </c>
      <c r="N744" s="6" t="s">
        <v>4863</v>
      </c>
      <c r="O744" s="6" t="s">
        <v>4585</v>
      </c>
    </row>
    <row r="745" spans="1:15" x14ac:dyDescent="0.25">
      <c r="A745" s="6" t="s">
        <v>1112</v>
      </c>
      <c r="B745" s="6" t="s">
        <v>4486</v>
      </c>
      <c r="C745" s="6" t="s">
        <v>4468</v>
      </c>
      <c r="D745" s="6" t="s">
        <v>10358</v>
      </c>
      <c r="E745" s="6" t="s">
        <v>7704</v>
      </c>
      <c r="F745" s="6" t="s">
        <v>7797</v>
      </c>
      <c r="G745" s="6" t="s">
        <v>10359</v>
      </c>
      <c r="H745" s="6" t="s">
        <v>7092</v>
      </c>
      <c r="I745" s="46">
        <v>45139</v>
      </c>
      <c r="J745" s="46">
        <v>45145</v>
      </c>
      <c r="K745">
        <v>1061219</v>
      </c>
      <c r="L745" s="6" t="s">
        <v>10360</v>
      </c>
      <c r="M745" s="6" t="s">
        <v>10361</v>
      </c>
      <c r="N745" s="6" t="s">
        <v>5111</v>
      </c>
      <c r="O745" s="6" t="s">
        <v>4585</v>
      </c>
    </row>
    <row r="746" spans="1:15" x14ac:dyDescent="0.25">
      <c r="A746" s="6" t="s">
        <v>3629</v>
      </c>
      <c r="B746" s="6" t="s">
        <v>4470</v>
      </c>
      <c r="C746" s="6" t="s">
        <v>4425</v>
      </c>
      <c r="D746" s="6" t="s">
        <v>8036</v>
      </c>
      <c r="E746" s="6" t="s">
        <v>90</v>
      </c>
      <c r="F746" s="6" t="s">
        <v>8037</v>
      </c>
      <c r="G746" s="6" t="s">
        <v>10362</v>
      </c>
      <c r="H746" s="6" t="s">
        <v>90</v>
      </c>
      <c r="I746" s="46"/>
      <c r="J746" s="46"/>
      <c r="L746" s="6" t="s">
        <v>10363</v>
      </c>
      <c r="M746" s="6" t="s">
        <v>90</v>
      </c>
      <c r="N746" s="6" t="s">
        <v>5231</v>
      </c>
      <c r="O746" s="6" t="s">
        <v>4585</v>
      </c>
    </row>
    <row r="747" spans="1:15" x14ac:dyDescent="0.25">
      <c r="A747" s="6" t="s">
        <v>3630</v>
      </c>
      <c r="B747" s="6" t="s">
        <v>90</v>
      </c>
      <c r="C747" s="6" t="s">
        <v>90</v>
      </c>
      <c r="D747" s="6" t="s">
        <v>90</v>
      </c>
      <c r="E747" s="6" t="s">
        <v>90</v>
      </c>
      <c r="F747" s="6" t="s">
        <v>90</v>
      </c>
      <c r="G747" s="6" t="s">
        <v>90</v>
      </c>
      <c r="H747" s="6" t="s">
        <v>90</v>
      </c>
      <c r="I747" s="46"/>
      <c r="J747" s="46"/>
      <c r="K747">
        <v>930667</v>
      </c>
      <c r="L747" s="6" t="s">
        <v>10364</v>
      </c>
      <c r="M747" s="6" t="s">
        <v>10365</v>
      </c>
      <c r="N747" s="6" t="s">
        <v>90</v>
      </c>
      <c r="O747" s="6" t="s">
        <v>90</v>
      </c>
    </row>
    <row r="748" spans="1:15" x14ac:dyDescent="0.25">
      <c r="A748" s="6" t="s">
        <v>1115</v>
      </c>
      <c r="B748" s="6" t="s">
        <v>4492</v>
      </c>
      <c r="C748" s="6" t="s">
        <v>4442</v>
      </c>
      <c r="D748" s="6" t="s">
        <v>10366</v>
      </c>
      <c r="E748" s="6" t="s">
        <v>8889</v>
      </c>
      <c r="F748" s="6" t="s">
        <v>8942</v>
      </c>
      <c r="G748" s="6" t="s">
        <v>10367</v>
      </c>
      <c r="H748" s="6" t="s">
        <v>1988</v>
      </c>
      <c r="I748" s="46">
        <v>45138</v>
      </c>
      <c r="J748" s="46">
        <v>45142</v>
      </c>
      <c r="K748">
        <v>1045450</v>
      </c>
      <c r="L748" s="6" t="s">
        <v>10368</v>
      </c>
      <c r="M748" s="6" t="s">
        <v>10369</v>
      </c>
      <c r="N748" s="6" t="s">
        <v>5954</v>
      </c>
      <c r="O748" s="6" t="s">
        <v>4585</v>
      </c>
    </row>
    <row r="749" spans="1:15" x14ac:dyDescent="0.25">
      <c r="A749" s="6" t="s">
        <v>1117</v>
      </c>
      <c r="B749" s="6" t="s">
        <v>4523</v>
      </c>
      <c r="C749" s="6" t="s">
        <v>4442</v>
      </c>
      <c r="D749" s="6" t="s">
        <v>10370</v>
      </c>
      <c r="E749" s="6" t="s">
        <v>10371</v>
      </c>
      <c r="F749" s="6" t="s">
        <v>9068</v>
      </c>
      <c r="G749" s="6" t="s">
        <v>9069</v>
      </c>
      <c r="H749" s="6" t="s">
        <v>7296</v>
      </c>
      <c r="I749" s="46">
        <v>45133</v>
      </c>
      <c r="J749" s="46">
        <v>45138</v>
      </c>
      <c r="K749">
        <v>1728951</v>
      </c>
      <c r="L749" s="6" t="s">
        <v>10372</v>
      </c>
      <c r="M749" s="6" t="s">
        <v>10373</v>
      </c>
      <c r="N749" s="6" t="s">
        <v>5955</v>
      </c>
      <c r="O749" s="6" t="s">
        <v>4585</v>
      </c>
    </row>
    <row r="750" spans="1:15" x14ac:dyDescent="0.25">
      <c r="A750" s="6" t="s">
        <v>3632</v>
      </c>
      <c r="B750" s="6" t="s">
        <v>4502</v>
      </c>
      <c r="C750" s="6" t="s">
        <v>4442</v>
      </c>
      <c r="D750" s="6" t="s">
        <v>10264</v>
      </c>
      <c r="E750" s="6" t="s">
        <v>10374</v>
      </c>
      <c r="F750" s="6" t="s">
        <v>7284</v>
      </c>
      <c r="G750" s="6" t="s">
        <v>10375</v>
      </c>
      <c r="H750" s="6" t="s">
        <v>7124</v>
      </c>
      <c r="I750" s="46">
        <v>45133</v>
      </c>
      <c r="J750" s="46"/>
      <c r="K750">
        <v>803649</v>
      </c>
      <c r="L750" s="6" t="s">
        <v>10376</v>
      </c>
      <c r="M750" s="6" t="s">
        <v>10377</v>
      </c>
      <c r="N750" s="6" t="s">
        <v>5956</v>
      </c>
      <c r="O750" s="6" t="s">
        <v>4585</v>
      </c>
    </row>
    <row r="751" spans="1:15" x14ac:dyDescent="0.25">
      <c r="A751" s="6" t="s">
        <v>1119</v>
      </c>
      <c r="B751" s="6" t="s">
        <v>4446</v>
      </c>
      <c r="C751" s="6" t="s">
        <v>4423</v>
      </c>
      <c r="D751" s="6" t="s">
        <v>10378</v>
      </c>
      <c r="E751" s="6" t="s">
        <v>90</v>
      </c>
      <c r="F751" s="6" t="s">
        <v>7166</v>
      </c>
      <c r="G751" s="6" t="s">
        <v>10379</v>
      </c>
      <c r="H751" s="6" t="s">
        <v>7168</v>
      </c>
      <c r="I751" s="46">
        <v>45139</v>
      </c>
      <c r="J751" s="46">
        <v>45145</v>
      </c>
      <c r="K751">
        <v>1333986</v>
      </c>
      <c r="L751" s="6" t="s">
        <v>10380</v>
      </c>
      <c r="M751" s="6" t="s">
        <v>10381</v>
      </c>
      <c r="N751" s="6" t="s">
        <v>5957</v>
      </c>
      <c r="O751" s="6" t="s">
        <v>4585</v>
      </c>
    </row>
    <row r="752" spans="1:15" x14ac:dyDescent="0.25">
      <c r="A752" s="6" t="s">
        <v>1121</v>
      </c>
      <c r="B752" s="6" t="s">
        <v>4492</v>
      </c>
      <c r="C752" s="6" t="s">
        <v>4442</v>
      </c>
      <c r="D752" s="6" t="s">
        <v>10382</v>
      </c>
      <c r="E752" s="6" t="s">
        <v>8014</v>
      </c>
      <c r="F752" s="6" t="s">
        <v>7454</v>
      </c>
      <c r="G752" s="6" t="s">
        <v>10383</v>
      </c>
      <c r="H752" s="6" t="s">
        <v>7069</v>
      </c>
      <c r="I752" s="46">
        <v>45132</v>
      </c>
      <c r="J752" s="46">
        <v>45138</v>
      </c>
      <c r="K752">
        <v>1101239</v>
      </c>
      <c r="L752" s="6" t="s">
        <v>10384</v>
      </c>
      <c r="M752" s="6" t="s">
        <v>10385</v>
      </c>
      <c r="N752" s="6" t="s">
        <v>4742</v>
      </c>
      <c r="O752" s="6" t="s">
        <v>4585</v>
      </c>
    </row>
    <row r="753" spans="1:15" x14ac:dyDescent="0.25">
      <c r="A753" s="6" t="s">
        <v>1123</v>
      </c>
      <c r="B753" s="6" t="s">
        <v>4476</v>
      </c>
      <c r="C753" s="6" t="s">
        <v>4442</v>
      </c>
      <c r="D753" s="6" t="s">
        <v>10264</v>
      </c>
      <c r="E753" s="6" t="s">
        <v>7187</v>
      </c>
      <c r="F753" s="6" t="s">
        <v>7284</v>
      </c>
      <c r="G753" s="6" t="s">
        <v>10386</v>
      </c>
      <c r="H753" s="6" t="s">
        <v>7124</v>
      </c>
      <c r="I753" s="46">
        <v>45131</v>
      </c>
      <c r="J753" s="46">
        <v>45135</v>
      </c>
      <c r="K753">
        <v>906107</v>
      </c>
      <c r="L753" s="6" t="s">
        <v>10387</v>
      </c>
      <c r="M753" s="6" t="s">
        <v>10388</v>
      </c>
      <c r="N753" s="6" t="s">
        <v>4665</v>
      </c>
      <c r="O753" s="6" t="s">
        <v>4585</v>
      </c>
    </row>
    <row r="754" spans="1:15" x14ac:dyDescent="0.25">
      <c r="A754" s="6" t="s">
        <v>1124</v>
      </c>
      <c r="B754" s="6" t="s">
        <v>4467</v>
      </c>
      <c r="C754" s="6" t="s">
        <v>4468</v>
      </c>
      <c r="D754" s="6" t="s">
        <v>10389</v>
      </c>
      <c r="E754" s="6" t="s">
        <v>7474</v>
      </c>
      <c r="F754" s="6" t="s">
        <v>7074</v>
      </c>
      <c r="G754" s="6" t="s">
        <v>10390</v>
      </c>
      <c r="H754" s="6" t="s">
        <v>7076</v>
      </c>
      <c r="I754" s="46">
        <v>45132</v>
      </c>
      <c r="J754" s="46">
        <v>45138</v>
      </c>
      <c r="K754">
        <v>33213</v>
      </c>
      <c r="L754" s="6" t="s">
        <v>10391</v>
      </c>
      <c r="M754" s="6" t="s">
        <v>10392</v>
      </c>
      <c r="N754" s="6" t="s">
        <v>5958</v>
      </c>
      <c r="O754" s="6" t="s">
        <v>4585</v>
      </c>
    </row>
    <row r="755" spans="1:15" x14ac:dyDescent="0.25">
      <c r="A755" s="6" t="s">
        <v>1126</v>
      </c>
      <c r="B755" s="6" t="s">
        <v>4467</v>
      </c>
      <c r="C755" s="6" t="s">
        <v>4468</v>
      </c>
      <c r="D755" s="6" t="s">
        <v>10393</v>
      </c>
      <c r="E755" s="6" t="s">
        <v>10394</v>
      </c>
      <c r="F755" s="6" t="s">
        <v>7382</v>
      </c>
      <c r="G755" s="6" t="s">
        <v>10395</v>
      </c>
      <c r="H755" s="6" t="s">
        <v>36</v>
      </c>
      <c r="I755" s="46">
        <v>45140</v>
      </c>
      <c r="J755" s="46">
        <v>45145</v>
      </c>
      <c r="K755">
        <v>1126874</v>
      </c>
      <c r="L755" s="6" t="s">
        <v>10396</v>
      </c>
      <c r="M755" s="6" t="s">
        <v>10397</v>
      </c>
      <c r="N755" s="6" t="s">
        <v>5959</v>
      </c>
      <c r="O755" s="6" t="s">
        <v>4585</v>
      </c>
    </row>
    <row r="756" spans="1:15" x14ac:dyDescent="0.25">
      <c r="A756" s="6" t="s">
        <v>3633</v>
      </c>
      <c r="B756" s="6" t="s">
        <v>4417</v>
      </c>
      <c r="C756" s="6" t="s">
        <v>4418</v>
      </c>
      <c r="D756" s="6" t="s">
        <v>10398</v>
      </c>
      <c r="E756" s="6" t="s">
        <v>90</v>
      </c>
      <c r="F756" s="6" t="s">
        <v>7657</v>
      </c>
      <c r="G756" s="6" t="s">
        <v>10399</v>
      </c>
      <c r="H756" s="6" t="s">
        <v>90</v>
      </c>
      <c r="I756" s="46"/>
      <c r="J756" s="46"/>
      <c r="L756" s="6" t="s">
        <v>90</v>
      </c>
      <c r="M756" s="6" t="s">
        <v>90</v>
      </c>
      <c r="N756" s="6" t="s">
        <v>5960</v>
      </c>
      <c r="O756" s="6" t="s">
        <v>4586</v>
      </c>
    </row>
    <row r="757" spans="1:15" x14ac:dyDescent="0.25">
      <c r="A757" s="6" t="s">
        <v>1128</v>
      </c>
      <c r="B757" s="6" t="s">
        <v>4420</v>
      </c>
      <c r="C757" s="6" t="s">
        <v>4421</v>
      </c>
      <c r="D757" s="6" t="s">
        <v>10400</v>
      </c>
      <c r="E757" s="6" t="s">
        <v>10401</v>
      </c>
      <c r="F757" s="6" t="s">
        <v>7640</v>
      </c>
      <c r="G757" s="6" t="s">
        <v>10402</v>
      </c>
      <c r="H757" s="6" t="s">
        <v>90</v>
      </c>
      <c r="I757" s="46"/>
      <c r="J757" s="46"/>
      <c r="K757">
        <v>717826</v>
      </c>
      <c r="L757" s="6" t="s">
        <v>10403</v>
      </c>
      <c r="M757" s="6" t="s">
        <v>10404</v>
      </c>
      <c r="N757" s="6" t="s">
        <v>4664</v>
      </c>
      <c r="O757" s="6" t="s">
        <v>4587</v>
      </c>
    </row>
    <row r="758" spans="1:15" x14ac:dyDescent="0.25">
      <c r="A758" s="6" t="s">
        <v>3635</v>
      </c>
      <c r="B758" s="6" t="s">
        <v>4479</v>
      </c>
      <c r="C758" s="6" t="s">
        <v>4425</v>
      </c>
      <c r="D758" s="6" t="s">
        <v>10405</v>
      </c>
      <c r="E758" s="6" t="s">
        <v>10406</v>
      </c>
      <c r="F758" s="6" t="s">
        <v>7153</v>
      </c>
      <c r="G758" s="6" t="s">
        <v>10407</v>
      </c>
      <c r="H758" s="6" t="s">
        <v>7155</v>
      </c>
      <c r="I758" s="46"/>
      <c r="J758" s="46"/>
      <c r="K758">
        <v>1355444</v>
      </c>
      <c r="L758" s="6" t="s">
        <v>10408</v>
      </c>
      <c r="M758" s="6" t="s">
        <v>10409</v>
      </c>
      <c r="N758" s="6" t="s">
        <v>4641</v>
      </c>
      <c r="O758" s="6" t="s">
        <v>4586</v>
      </c>
    </row>
    <row r="759" spans="1:15" x14ac:dyDescent="0.25">
      <c r="A759" s="6" t="s">
        <v>1131</v>
      </c>
      <c r="B759" s="6" t="s">
        <v>4462</v>
      </c>
      <c r="C759" s="6" t="s">
        <v>118</v>
      </c>
      <c r="D759" s="6" t="s">
        <v>10410</v>
      </c>
      <c r="E759" s="6" t="s">
        <v>90</v>
      </c>
      <c r="F759" s="6" t="s">
        <v>10411</v>
      </c>
      <c r="G759" s="6" t="s">
        <v>10412</v>
      </c>
      <c r="H759" s="6" t="s">
        <v>1891</v>
      </c>
      <c r="I759" s="46">
        <v>45133</v>
      </c>
      <c r="J759" s="46">
        <v>45138</v>
      </c>
      <c r="K759">
        <v>72741</v>
      </c>
      <c r="L759" s="6" t="s">
        <v>10413</v>
      </c>
      <c r="M759" s="6" t="s">
        <v>10414</v>
      </c>
      <c r="N759" s="6" t="s">
        <v>4800</v>
      </c>
      <c r="O759" s="6" t="s">
        <v>4586</v>
      </c>
    </row>
    <row r="760" spans="1:15" x14ac:dyDescent="0.25">
      <c r="A760" s="6" t="s">
        <v>1133</v>
      </c>
      <c r="B760" s="6" t="s">
        <v>4504</v>
      </c>
      <c r="C760" s="6" t="s">
        <v>4425</v>
      </c>
      <c r="D760" s="6" t="s">
        <v>10415</v>
      </c>
      <c r="E760" s="6" t="s">
        <v>9206</v>
      </c>
      <c r="F760" s="6" t="s">
        <v>10416</v>
      </c>
      <c r="G760" s="6" t="s">
        <v>10417</v>
      </c>
      <c r="H760" s="6" t="s">
        <v>7321</v>
      </c>
      <c r="I760" s="46">
        <v>45147</v>
      </c>
      <c r="J760" s="46">
        <v>45151</v>
      </c>
      <c r="K760">
        <v>1877322</v>
      </c>
      <c r="L760" s="6" t="s">
        <v>10418</v>
      </c>
      <c r="M760" s="6" t="s">
        <v>10419</v>
      </c>
      <c r="N760" s="6" t="s">
        <v>5961</v>
      </c>
      <c r="O760" s="6" t="s">
        <v>4585</v>
      </c>
    </row>
    <row r="761" spans="1:15" x14ac:dyDescent="0.25">
      <c r="A761" s="6" t="s">
        <v>3637</v>
      </c>
      <c r="B761" s="6" t="s">
        <v>4522</v>
      </c>
      <c r="C761" s="6" t="s">
        <v>4421</v>
      </c>
      <c r="D761" s="6" t="s">
        <v>10420</v>
      </c>
      <c r="E761" s="6" t="s">
        <v>90</v>
      </c>
      <c r="F761" s="6" t="s">
        <v>7331</v>
      </c>
      <c r="G761" s="6" t="s">
        <v>10421</v>
      </c>
      <c r="H761" s="6" t="s">
        <v>1988</v>
      </c>
      <c r="I761" s="46">
        <v>45145</v>
      </c>
      <c r="J761" s="46">
        <v>45149</v>
      </c>
      <c r="K761">
        <v>866706</v>
      </c>
      <c r="L761" s="6" t="s">
        <v>10422</v>
      </c>
      <c r="M761" s="6" t="s">
        <v>10423</v>
      </c>
      <c r="N761" s="6" t="s">
        <v>5126</v>
      </c>
      <c r="O761" s="6" t="s">
        <v>4585</v>
      </c>
    </row>
    <row r="762" spans="1:15" x14ac:dyDescent="0.25">
      <c r="A762" s="6" t="s">
        <v>1136</v>
      </c>
      <c r="B762" s="6" t="s">
        <v>4446</v>
      </c>
      <c r="C762" s="6" t="s">
        <v>4423</v>
      </c>
      <c r="D762" s="6" t="s">
        <v>10424</v>
      </c>
      <c r="E762" s="6" t="s">
        <v>10425</v>
      </c>
      <c r="F762" s="6" t="s">
        <v>7426</v>
      </c>
      <c r="G762" s="6" t="s">
        <v>10426</v>
      </c>
      <c r="H762" s="6" t="s">
        <v>90</v>
      </c>
      <c r="I762" s="46">
        <v>45145</v>
      </c>
      <c r="J762" s="46">
        <v>45149</v>
      </c>
      <c r="K762">
        <v>1363829</v>
      </c>
      <c r="L762" s="6" t="s">
        <v>10427</v>
      </c>
      <c r="M762" s="6" t="s">
        <v>10428</v>
      </c>
      <c r="N762" s="6" t="s">
        <v>5962</v>
      </c>
      <c r="O762" s="6" t="s">
        <v>4585</v>
      </c>
    </row>
    <row r="763" spans="1:15" x14ac:dyDescent="0.25">
      <c r="A763" s="6" t="s">
        <v>1138</v>
      </c>
      <c r="B763" s="6" t="s">
        <v>4475</v>
      </c>
      <c r="C763" s="6" t="s">
        <v>130</v>
      </c>
      <c r="D763" s="6" t="s">
        <v>10429</v>
      </c>
      <c r="E763" s="6" t="s">
        <v>10430</v>
      </c>
      <c r="F763" s="6" t="s">
        <v>7761</v>
      </c>
      <c r="G763" s="6" t="s">
        <v>10431</v>
      </c>
      <c r="H763" s="6" t="s">
        <v>3671</v>
      </c>
      <c r="I763" s="46">
        <v>45132</v>
      </c>
      <c r="J763" s="46">
        <v>45138</v>
      </c>
      <c r="K763">
        <v>1590714</v>
      </c>
      <c r="L763" s="6" t="s">
        <v>10432</v>
      </c>
      <c r="M763" s="6" t="s">
        <v>10433</v>
      </c>
      <c r="N763" s="6" t="s">
        <v>5145</v>
      </c>
      <c r="O763" s="6" t="s">
        <v>4585</v>
      </c>
    </row>
    <row r="764" spans="1:15" x14ac:dyDescent="0.25">
      <c r="A764" s="6" t="s">
        <v>3638</v>
      </c>
      <c r="B764" s="6" t="s">
        <v>4481</v>
      </c>
      <c r="C764" s="6" t="s">
        <v>4418</v>
      </c>
      <c r="D764" s="6" t="s">
        <v>10434</v>
      </c>
      <c r="E764" s="6" t="s">
        <v>90</v>
      </c>
      <c r="F764" s="6" t="s">
        <v>7470</v>
      </c>
      <c r="G764" s="6" t="s">
        <v>8168</v>
      </c>
      <c r="H764" s="6" t="s">
        <v>90</v>
      </c>
      <c r="I764" s="46"/>
      <c r="J764" s="46"/>
      <c r="K764">
        <v>1085922</v>
      </c>
      <c r="L764" s="6" t="s">
        <v>10435</v>
      </c>
      <c r="M764" s="6" t="s">
        <v>10436</v>
      </c>
      <c r="N764" s="6" t="s">
        <v>5963</v>
      </c>
      <c r="O764" s="6" t="s">
        <v>4586</v>
      </c>
    </row>
    <row r="765" spans="1:15" x14ac:dyDescent="0.25">
      <c r="A765" s="6" t="s">
        <v>1140</v>
      </c>
      <c r="B765" s="6" t="s">
        <v>4479</v>
      </c>
      <c r="C765" s="6" t="s">
        <v>4425</v>
      </c>
      <c r="D765" s="6" t="s">
        <v>10437</v>
      </c>
      <c r="E765" s="6" t="s">
        <v>90</v>
      </c>
      <c r="F765" s="6" t="s">
        <v>10438</v>
      </c>
      <c r="G765" s="6" t="s">
        <v>10439</v>
      </c>
      <c r="H765" s="6" t="s">
        <v>90</v>
      </c>
      <c r="I765" s="46"/>
      <c r="J765" s="46"/>
      <c r="K765">
        <v>1027664</v>
      </c>
      <c r="L765" s="6" t="s">
        <v>10440</v>
      </c>
      <c r="M765" s="6" t="s">
        <v>10441</v>
      </c>
      <c r="N765" s="6" t="s">
        <v>5964</v>
      </c>
      <c r="O765" s="6" t="s">
        <v>4586</v>
      </c>
    </row>
    <row r="766" spans="1:15" x14ac:dyDescent="0.25">
      <c r="A766" s="6" t="s">
        <v>1142</v>
      </c>
      <c r="B766" s="6" t="s">
        <v>4449</v>
      </c>
      <c r="C766" s="6" t="s">
        <v>4421</v>
      </c>
      <c r="D766" s="6" t="s">
        <v>10442</v>
      </c>
      <c r="E766" s="6" t="s">
        <v>9046</v>
      </c>
      <c r="F766" s="6" t="s">
        <v>10443</v>
      </c>
      <c r="G766" s="6" t="s">
        <v>10444</v>
      </c>
      <c r="H766" s="6" t="s">
        <v>1891</v>
      </c>
      <c r="I766" s="46">
        <v>45154</v>
      </c>
      <c r="J766" s="46">
        <v>45158</v>
      </c>
      <c r="K766">
        <v>1863105</v>
      </c>
      <c r="L766" s="6" t="s">
        <v>10445</v>
      </c>
      <c r="M766" s="6" t="s">
        <v>10446</v>
      </c>
      <c r="N766" s="6" t="s">
        <v>5965</v>
      </c>
      <c r="O766" s="6" t="s">
        <v>4585</v>
      </c>
    </row>
    <row r="767" spans="1:15" x14ac:dyDescent="0.25">
      <c r="A767" s="6" t="s">
        <v>1144</v>
      </c>
      <c r="B767" s="6" t="s">
        <v>4452</v>
      </c>
      <c r="C767" s="6" t="s">
        <v>4423</v>
      </c>
      <c r="D767" s="6" t="s">
        <v>10447</v>
      </c>
      <c r="E767" s="6" t="s">
        <v>10448</v>
      </c>
      <c r="F767" s="6" t="s">
        <v>7426</v>
      </c>
      <c r="G767" s="6" t="s">
        <v>90</v>
      </c>
      <c r="H767" s="6" t="s">
        <v>90</v>
      </c>
      <c r="I767" s="46">
        <v>45141</v>
      </c>
      <c r="J767" s="46">
        <v>45145</v>
      </c>
      <c r="K767">
        <v>1448893</v>
      </c>
      <c r="L767" s="6" t="s">
        <v>10449</v>
      </c>
      <c r="M767" s="6" t="s">
        <v>10450</v>
      </c>
      <c r="N767" s="6" t="s">
        <v>5966</v>
      </c>
      <c r="O767" s="6" t="s">
        <v>4585</v>
      </c>
    </row>
    <row r="768" spans="1:15" x14ac:dyDescent="0.25">
      <c r="A768" s="6" t="s">
        <v>1147</v>
      </c>
      <c r="B768" s="6" t="s">
        <v>4476</v>
      </c>
      <c r="C768" s="6" t="s">
        <v>4442</v>
      </c>
      <c r="D768" s="6" t="s">
        <v>10451</v>
      </c>
      <c r="E768" s="6" t="s">
        <v>8889</v>
      </c>
      <c r="F768" s="6" t="s">
        <v>8416</v>
      </c>
      <c r="G768" s="6" t="s">
        <v>10452</v>
      </c>
      <c r="H768" s="6" t="s">
        <v>7069</v>
      </c>
      <c r="I768" s="46">
        <v>45131</v>
      </c>
      <c r="J768" s="46">
        <v>45135</v>
      </c>
      <c r="K768">
        <v>920522</v>
      </c>
      <c r="L768" s="6" t="s">
        <v>10453</v>
      </c>
      <c r="M768" s="6" t="s">
        <v>10454</v>
      </c>
      <c r="N768" s="6" t="s">
        <v>5967</v>
      </c>
      <c r="O768" s="6" t="s">
        <v>4585</v>
      </c>
    </row>
    <row r="769" spans="1:15" x14ac:dyDescent="0.25">
      <c r="A769" s="6" t="s">
        <v>1149</v>
      </c>
      <c r="B769" s="6" t="s">
        <v>4460</v>
      </c>
      <c r="C769" s="6" t="s">
        <v>4421</v>
      </c>
      <c r="D769" s="6" t="s">
        <v>10455</v>
      </c>
      <c r="E769" s="6" t="s">
        <v>90</v>
      </c>
      <c r="F769" s="6" t="s">
        <v>7326</v>
      </c>
      <c r="G769" s="6" t="s">
        <v>10456</v>
      </c>
      <c r="H769" s="6" t="s">
        <v>90</v>
      </c>
      <c r="I769" s="46">
        <v>45161</v>
      </c>
      <c r="J769" s="46">
        <v>45166</v>
      </c>
      <c r="K769">
        <v>1707753</v>
      </c>
      <c r="L769" s="6" t="s">
        <v>10457</v>
      </c>
      <c r="M769" s="6" t="s">
        <v>10458</v>
      </c>
      <c r="N769" s="6" t="s">
        <v>5968</v>
      </c>
      <c r="O769" s="6" t="s">
        <v>4585</v>
      </c>
    </row>
    <row r="770" spans="1:15" x14ac:dyDescent="0.25">
      <c r="A770" s="6" t="s">
        <v>1151</v>
      </c>
      <c r="B770" s="6" t="s">
        <v>4486</v>
      </c>
      <c r="C770" s="6" t="s">
        <v>4468</v>
      </c>
      <c r="D770" s="6" t="s">
        <v>10459</v>
      </c>
      <c r="E770" s="6" t="s">
        <v>9055</v>
      </c>
      <c r="F770" s="6" t="s">
        <v>7188</v>
      </c>
      <c r="G770" s="6" t="s">
        <v>10460</v>
      </c>
      <c r="H770" s="6" t="s">
        <v>7092</v>
      </c>
      <c r="I770" s="46">
        <v>45139</v>
      </c>
      <c r="J770" s="46">
        <v>45145</v>
      </c>
      <c r="K770">
        <v>1276187</v>
      </c>
      <c r="L770" s="6" t="s">
        <v>10461</v>
      </c>
      <c r="M770" s="6" t="s">
        <v>10462</v>
      </c>
      <c r="N770" s="6" t="s">
        <v>4755</v>
      </c>
      <c r="O770" s="6" t="s">
        <v>4585</v>
      </c>
    </row>
    <row r="771" spans="1:15" x14ac:dyDescent="0.25">
      <c r="A771" s="6" t="s">
        <v>1153</v>
      </c>
      <c r="B771" s="6" t="s">
        <v>4482</v>
      </c>
      <c r="C771" s="6" t="s">
        <v>4425</v>
      </c>
      <c r="D771" s="6" t="s">
        <v>10463</v>
      </c>
      <c r="E771" s="6" t="s">
        <v>10464</v>
      </c>
      <c r="F771" s="6" t="s">
        <v>7245</v>
      </c>
      <c r="G771" s="6" t="s">
        <v>10465</v>
      </c>
      <c r="H771" s="6" t="s">
        <v>90</v>
      </c>
      <c r="I771" s="46">
        <v>45138</v>
      </c>
      <c r="J771" s="46">
        <v>45142</v>
      </c>
      <c r="K771">
        <v>1551182</v>
      </c>
      <c r="L771" s="6" t="s">
        <v>10466</v>
      </c>
      <c r="M771" s="6" t="s">
        <v>10467</v>
      </c>
      <c r="N771" s="6" t="s">
        <v>4645</v>
      </c>
      <c r="O771" s="6" t="s">
        <v>4585</v>
      </c>
    </row>
    <row r="772" spans="1:15" x14ac:dyDescent="0.25">
      <c r="A772" s="6" t="s">
        <v>1155</v>
      </c>
      <c r="B772" s="6" t="s">
        <v>4462</v>
      </c>
      <c r="C772" s="6" t="s">
        <v>118</v>
      </c>
      <c r="D772" s="6" t="s">
        <v>10468</v>
      </c>
      <c r="E772" s="6" t="s">
        <v>90</v>
      </c>
      <c r="F772" s="6" t="s">
        <v>10469</v>
      </c>
      <c r="G772" s="6" t="s">
        <v>10470</v>
      </c>
      <c r="H772" s="6" t="s">
        <v>7683</v>
      </c>
      <c r="I772" s="46">
        <v>45139</v>
      </c>
      <c r="J772" s="46">
        <v>45145</v>
      </c>
      <c r="K772">
        <v>65984</v>
      </c>
      <c r="L772" s="6" t="s">
        <v>10471</v>
      </c>
      <c r="M772" s="6" t="s">
        <v>10472</v>
      </c>
      <c r="N772" s="6" t="s">
        <v>4986</v>
      </c>
      <c r="O772" s="6" t="s">
        <v>4586</v>
      </c>
    </row>
    <row r="773" spans="1:15" x14ac:dyDescent="0.25">
      <c r="A773" s="6" t="s">
        <v>1157</v>
      </c>
      <c r="B773" s="6" t="s">
        <v>4486</v>
      </c>
      <c r="C773" s="6" t="s">
        <v>4468</v>
      </c>
      <c r="D773" s="6" t="s">
        <v>10473</v>
      </c>
      <c r="E773" s="6" t="s">
        <v>90</v>
      </c>
      <c r="F773" s="6" t="s">
        <v>7779</v>
      </c>
      <c r="G773" s="6" t="s">
        <v>7780</v>
      </c>
      <c r="H773" s="6" t="s">
        <v>7076</v>
      </c>
      <c r="I773" s="46">
        <v>45138</v>
      </c>
      <c r="J773" s="46">
        <v>45142</v>
      </c>
      <c r="K773">
        <v>1747009</v>
      </c>
      <c r="L773" s="6" t="s">
        <v>10474</v>
      </c>
      <c r="M773" s="6" t="s">
        <v>10475</v>
      </c>
      <c r="N773" s="6" t="s">
        <v>5969</v>
      </c>
      <c r="O773" s="6" t="s">
        <v>4585</v>
      </c>
    </row>
    <row r="774" spans="1:15" x14ac:dyDescent="0.25">
      <c r="A774" s="6" t="s">
        <v>1159</v>
      </c>
      <c r="B774" s="6" t="s">
        <v>4494</v>
      </c>
      <c r="C774" s="6" t="s">
        <v>4428</v>
      </c>
      <c r="D774" s="6" t="s">
        <v>10476</v>
      </c>
      <c r="E774" s="6" t="s">
        <v>90</v>
      </c>
      <c r="F774" s="6" t="s">
        <v>10477</v>
      </c>
      <c r="G774" s="6" t="s">
        <v>10478</v>
      </c>
      <c r="H774" s="6" t="s">
        <v>7168</v>
      </c>
      <c r="I774" s="46">
        <v>45132</v>
      </c>
      <c r="J774" s="46">
        <v>45138</v>
      </c>
      <c r="K774">
        <v>1370637</v>
      </c>
      <c r="L774" s="6" t="s">
        <v>10479</v>
      </c>
      <c r="M774" s="6" t="s">
        <v>10480</v>
      </c>
      <c r="N774" s="6" t="s">
        <v>5514</v>
      </c>
      <c r="O774" s="6" t="s">
        <v>4585</v>
      </c>
    </row>
    <row r="775" spans="1:15" x14ac:dyDescent="0.25">
      <c r="A775" s="6" t="s">
        <v>1161</v>
      </c>
      <c r="B775" s="6" t="s">
        <v>4486</v>
      </c>
      <c r="C775" s="6" t="s">
        <v>4468</v>
      </c>
      <c r="D775" s="6" t="s">
        <v>10481</v>
      </c>
      <c r="E775" s="6" t="s">
        <v>10482</v>
      </c>
      <c r="F775" s="6" t="s">
        <v>10483</v>
      </c>
      <c r="G775" s="6" t="s">
        <v>8808</v>
      </c>
      <c r="H775" s="6" t="s">
        <v>90</v>
      </c>
      <c r="I775" s="46"/>
      <c r="J775" s="46"/>
      <c r="K775">
        <v>1604481</v>
      </c>
      <c r="L775" s="6" t="s">
        <v>10484</v>
      </c>
      <c r="M775" s="6" t="s">
        <v>10485</v>
      </c>
      <c r="N775" s="6" t="s">
        <v>5970</v>
      </c>
      <c r="O775" s="6" t="s">
        <v>4585</v>
      </c>
    </row>
    <row r="776" spans="1:15" x14ac:dyDescent="0.25">
      <c r="A776" s="6" t="s">
        <v>3640</v>
      </c>
      <c r="B776" s="6" t="s">
        <v>4449</v>
      </c>
      <c r="C776" s="6" t="s">
        <v>4421</v>
      </c>
      <c r="D776" s="6" t="s">
        <v>10486</v>
      </c>
      <c r="E776" s="6" t="s">
        <v>7187</v>
      </c>
      <c r="F776" s="6" t="s">
        <v>7342</v>
      </c>
      <c r="G776" s="6" t="s">
        <v>10487</v>
      </c>
      <c r="H776" s="6" t="s">
        <v>7344</v>
      </c>
      <c r="I776" s="46">
        <v>45055</v>
      </c>
      <c r="J776" s="46"/>
      <c r="K776">
        <v>1853145</v>
      </c>
      <c r="L776" s="6" t="s">
        <v>10488</v>
      </c>
      <c r="M776" s="6" t="s">
        <v>10489</v>
      </c>
      <c r="N776" s="6" t="s">
        <v>5971</v>
      </c>
      <c r="O776" s="6" t="s">
        <v>4585</v>
      </c>
    </row>
    <row r="777" spans="1:15" x14ac:dyDescent="0.25">
      <c r="A777" s="6" t="s">
        <v>3642</v>
      </c>
      <c r="B777" s="6" t="s">
        <v>4479</v>
      </c>
      <c r="C777" s="6" t="s">
        <v>4425</v>
      </c>
      <c r="D777" s="6" t="s">
        <v>10490</v>
      </c>
      <c r="E777" s="6" t="s">
        <v>90</v>
      </c>
      <c r="F777" s="6" t="s">
        <v>8471</v>
      </c>
      <c r="G777" s="6" t="s">
        <v>10491</v>
      </c>
      <c r="H777" s="6" t="s">
        <v>3671</v>
      </c>
      <c r="I777" s="46">
        <v>45142</v>
      </c>
      <c r="J777" s="46">
        <v>45146</v>
      </c>
      <c r="K777">
        <v>1823652</v>
      </c>
      <c r="L777" s="6" t="s">
        <v>90</v>
      </c>
      <c r="M777" s="6" t="s">
        <v>10492</v>
      </c>
      <c r="N777" s="6" t="s">
        <v>5972</v>
      </c>
      <c r="O777" s="6" t="s">
        <v>4586</v>
      </c>
    </row>
    <row r="778" spans="1:15" x14ac:dyDescent="0.25">
      <c r="A778" s="6" t="s">
        <v>1164</v>
      </c>
      <c r="B778" s="6" t="s">
        <v>4471</v>
      </c>
      <c r="C778" s="6" t="s">
        <v>4418</v>
      </c>
      <c r="D778" s="6" t="s">
        <v>10493</v>
      </c>
      <c r="E778" s="6" t="s">
        <v>7073</v>
      </c>
      <c r="F778" s="6" t="s">
        <v>7375</v>
      </c>
      <c r="G778" s="6" t="s">
        <v>7376</v>
      </c>
      <c r="H778" s="6" t="s">
        <v>7377</v>
      </c>
      <c r="I778" s="46">
        <v>45138</v>
      </c>
      <c r="J778" s="46">
        <v>45142</v>
      </c>
      <c r="K778">
        <v>1628908</v>
      </c>
      <c r="L778" s="6" t="s">
        <v>10494</v>
      </c>
      <c r="M778" s="6" t="s">
        <v>10495</v>
      </c>
      <c r="N778" s="6" t="s">
        <v>5973</v>
      </c>
      <c r="O778" s="6" t="s">
        <v>4586</v>
      </c>
    </row>
    <row r="779" spans="1:15" x14ac:dyDescent="0.25">
      <c r="A779" s="6" t="s">
        <v>1166</v>
      </c>
      <c r="B779" s="6" t="s">
        <v>4483</v>
      </c>
      <c r="C779" s="6" t="s">
        <v>4418</v>
      </c>
      <c r="D779" s="6" t="s">
        <v>10496</v>
      </c>
      <c r="E779" s="6" t="s">
        <v>90</v>
      </c>
      <c r="F779" s="6" t="s">
        <v>10497</v>
      </c>
      <c r="G779" s="6" t="s">
        <v>10498</v>
      </c>
      <c r="H779" s="6" t="s">
        <v>90</v>
      </c>
      <c r="I779" s="46"/>
      <c r="J779" s="46"/>
      <c r="K779">
        <v>1412558</v>
      </c>
      <c r="L779" s="6" t="s">
        <v>10499</v>
      </c>
      <c r="M779" s="6" t="s">
        <v>10500</v>
      </c>
      <c r="N779" s="6" t="s">
        <v>5974</v>
      </c>
      <c r="O779" s="6" t="s">
        <v>4586</v>
      </c>
    </row>
    <row r="780" spans="1:15" x14ac:dyDescent="0.25">
      <c r="A780" s="6" t="s">
        <v>1168</v>
      </c>
      <c r="B780" s="6" t="s">
        <v>4546</v>
      </c>
      <c r="C780" s="6" t="s">
        <v>4423</v>
      </c>
      <c r="D780" s="6" t="s">
        <v>10501</v>
      </c>
      <c r="E780" s="6" t="s">
        <v>90</v>
      </c>
      <c r="F780" s="6" t="s">
        <v>7166</v>
      </c>
      <c r="G780" s="6" t="s">
        <v>10502</v>
      </c>
      <c r="H780" s="6" t="s">
        <v>7168</v>
      </c>
      <c r="I780" s="46">
        <v>45132</v>
      </c>
      <c r="J780" s="46">
        <v>45138</v>
      </c>
      <c r="K780">
        <v>1360901</v>
      </c>
      <c r="L780" s="6" t="s">
        <v>10503</v>
      </c>
      <c r="M780" s="6" t="s">
        <v>10504</v>
      </c>
      <c r="N780" s="6" t="s">
        <v>5975</v>
      </c>
      <c r="O780" s="6" t="s">
        <v>4585</v>
      </c>
    </row>
    <row r="781" spans="1:15" x14ac:dyDescent="0.25">
      <c r="A781" s="6" t="s">
        <v>1171</v>
      </c>
      <c r="B781" s="6" t="s">
        <v>4462</v>
      </c>
      <c r="C781" s="6" t="s">
        <v>118</v>
      </c>
      <c r="D781" s="6" t="s">
        <v>10505</v>
      </c>
      <c r="E781" s="6" t="s">
        <v>90</v>
      </c>
      <c r="F781" s="6" t="s">
        <v>8942</v>
      </c>
      <c r="G781" s="6" t="s">
        <v>10506</v>
      </c>
      <c r="H781" s="6" t="s">
        <v>1988</v>
      </c>
      <c r="I781" s="46">
        <v>45140</v>
      </c>
      <c r="J781" s="46">
        <v>45145</v>
      </c>
      <c r="K781">
        <v>1711269</v>
      </c>
      <c r="L781" s="6" t="s">
        <v>10507</v>
      </c>
      <c r="M781" s="6" t="s">
        <v>10508</v>
      </c>
      <c r="N781" s="6" t="s">
        <v>5976</v>
      </c>
      <c r="O781" s="6" t="s">
        <v>4586</v>
      </c>
    </row>
    <row r="782" spans="1:15" x14ac:dyDescent="0.25">
      <c r="A782" s="6" t="s">
        <v>3644</v>
      </c>
      <c r="B782" s="6" t="s">
        <v>4449</v>
      </c>
      <c r="C782" s="6" t="s">
        <v>4421</v>
      </c>
      <c r="D782" s="6" t="s">
        <v>10509</v>
      </c>
      <c r="E782" s="6" t="s">
        <v>10510</v>
      </c>
      <c r="F782" s="6" t="s">
        <v>10511</v>
      </c>
      <c r="G782" s="6" t="s">
        <v>10512</v>
      </c>
      <c r="H782" s="6" t="s">
        <v>2406</v>
      </c>
      <c r="I782" s="46">
        <v>45140</v>
      </c>
      <c r="J782" s="46">
        <v>45145</v>
      </c>
      <c r="K782">
        <v>1559865</v>
      </c>
      <c r="L782" s="6" t="s">
        <v>10513</v>
      </c>
      <c r="M782" s="6" t="s">
        <v>10514</v>
      </c>
      <c r="N782" s="6" t="s">
        <v>5977</v>
      </c>
      <c r="O782" s="6" t="s">
        <v>4585</v>
      </c>
    </row>
    <row r="783" spans="1:15" x14ac:dyDescent="0.25">
      <c r="A783" s="6" t="s">
        <v>1173</v>
      </c>
      <c r="B783" s="6" t="s">
        <v>4443</v>
      </c>
      <c r="C783" s="6" t="s">
        <v>4418</v>
      </c>
      <c r="D783" s="6" t="s">
        <v>10515</v>
      </c>
      <c r="E783" s="6" t="s">
        <v>90</v>
      </c>
      <c r="F783" s="6" t="s">
        <v>8172</v>
      </c>
      <c r="G783" s="6" t="s">
        <v>10516</v>
      </c>
      <c r="H783" s="6" t="s">
        <v>7069</v>
      </c>
      <c r="I783" s="46">
        <v>45133</v>
      </c>
      <c r="J783" s="46">
        <v>45138</v>
      </c>
      <c r="K783">
        <v>1099800</v>
      </c>
      <c r="L783" s="6" t="s">
        <v>10517</v>
      </c>
      <c r="M783" s="6" t="s">
        <v>10518</v>
      </c>
      <c r="N783" s="6" t="s">
        <v>5416</v>
      </c>
      <c r="O783" s="6" t="s">
        <v>4586</v>
      </c>
    </row>
    <row r="784" spans="1:15" x14ac:dyDescent="0.25">
      <c r="A784" s="6" t="s">
        <v>3645</v>
      </c>
      <c r="B784" s="6" t="s">
        <v>90</v>
      </c>
      <c r="C784" s="6" t="s">
        <v>90</v>
      </c>
      <c r="D784" s="6" t="s">
        <v>90</v>
      </c>
      <c r="E784" s="6" t="s">
        <v>90</v>
      </c>
      <c r="F784" s="6" t="s">
        <v>90</v>
      </c>
      <c r="G784" s="6" t="s">
        <v>90</v>
      </c>
      <c r="H784" s="6" t="s">
        <v>90</v>
      </c>
      <c r="I784" s="46"/>
      <c r="J784" s="46"/>
      <c r="K784">
        <v>930667</v>
      </c>
      <c r="L784" s="6" t="s">
        <v>10519</v>
      </c>
      <c r="M784" s="6" t="s">
        <v>10520</v>
      </c>
      <c r="N784" s="6" t="s">
        <v>90</v>
      </c>
      <c r="O784" s="6" t="s">
        <v>90</v>
      </c>
    </row>
    <row r="785" spans="1:15" x14ac:dyDescent="0.25">
      <c r="A785" s="6" t="s">
        <v>1175</v>
      </c>
      <c r="B785" s="6" t="s">
        <v>4445</v>
      </c>
      <c r="C785" s="6" t="s">
        <v>4423</v>
      </c>
      <c r="D785" s="6" t="s">
        <v>10521</v>
      </c>
      <c r="E785" s="6" t="s">
        <v>7165</v>
      </c>
      <c r="F785" s="6" t="s">
        <v>7883</v>
      </c>
      <c r="G785" s="6" t="s">
        <v>10522</v>
      </c>
      <c r="H785" s="6" t="s">
        <v>7069</v>
      </c>
      <c r="I785" s="46">
        <v>45127</v>
      </c>
      <c r="J785" s="46"/>
      <c r="K785">
        <v>1069157</v>
      </c>
      <c r="L785" s="6" t="s">
        <v>10523</v>
      </c>
      <c r="M785" s="6" t="s">
        <v>10524</v>
      </c>
      <c r="N785" s="6" t="s">
        <v>5978</v>
      </c>
      <c r="O785" s="6" t="s">
        <v>4585</v>
      </c>
    </row>
    <row r="786" spans="1:15" x14ac:dyDescent="0.25">
      <c r="A786" s="6" t="s">
        <v>1176</v>
      </c>
      <c r="B786" s="6" t="s">
        <v>90</v>
      </c>
      <c r="C786" s="6" t="s">
        <v>90</v>
      </c>
      <c r="D786" s="6" t="s">
        <v>90</v>
      </c>
      <c r="E786" s="6" t="s">
        <v>90</v>
      </c>
      <c r="F786" s="6" t="s">
        <v>90</v>
      </c>
      <c r="G786" s="6" t="s">
        <v>90</v>
      </c>
      <c r="H786" s="6" t="s">
        <v>90</v>
      </c>
      <c r="I786" s="46"/>
      <c r="J786" s="46"/>
      <c r="K786">
        <v>930667</v>
      </c>
      <c r="L786" s="6" t="s">
        <v>10525</v>
      </c>
      <c r="M786" s="6" t="s">
        <v>10526</v>
      </c>
      <c r="N786" s="6" t="s">
        <v>90</v>
      </c>
      <c r="O786" s="6" t="s">
        <v>90</v>
      </c>
    </row>
    <row r="787" spans="1:15" x14ac:dyDescent="0.25">
      <c r="A787" s="6" t="s">
        <v>3646</v>
      </c>
      <c r="B787" s="6" t="s">
        <v>90</v>
      </c>
      <c r="C787" s="6" t="s">
        <v>90</v>
      </c>
      <c r="D787" s="6" t="s">
        <v>90</v>
      </c>
      <c r="E787" s="6" t="s">
        <v>90</v>
      </c>
      <c r="F787" s="6" t="s">
        <v>90</v>
      </c>
      <c r="G787" s="6" t="s">
        <v>90</v>
      </c>
      <c r="H787" s="6" t="s">
        <v>90</v>
      </c>
      <c r="I787" s="46"/>
      <c r="J787" s="46"/>
      <c r="K787">
        <v>930667</v>
      </c>
      <c r="L787" s="6" t="s">
        <v>10527</v>
      </c>
      <c r="M787" s="6" t="s">
        <v>10528</v>
      </c>
      <c r="N787" s="6" t="s">
        <v>90</v>
      </c>
      <c r="O787" s="6" t="s">
        <v>90</v>
      </c>
    </row>
    <row r="788" spans="1:15" x14ac:dyDescent="0.25">
      <c r="A788" s="6" t="s">
        <v>1177</v>
      </c>
      <c r="B788" s="6" t="s">
        <v>90</v>
      </c>
      <c r="C788" s="6" t="s">
        <v>90</v>
      </c>
      <c r="D788" s="6" t="s">
        <v>90</v>
      </c>
      <c r="E788" s="6" t="s">
        <v>90</v>
      </c>
      <c r="F788" s="6" t="s">
        <v>90</v>
      </c>
      <c r="G788" s="6" t="s">
        <v>90</v>
      </c>
      <c r="H788" s="6" t="s">
        <v>90</v>
      </c>
      <c r="I788" s="46"/>
      <c r="J788" s="46"/>
      <c r="K788">
        <v>930667</v>
      </c>
      <c r="L788" s="6" t="s">
        <v>10529</v>
      </c>
      <c r="M788" s="6" t="s">
        <v>10530</v>
      </c>
      <c r="N788" s="6" t="s">
        <v>90</v>
      </c>
      <c r="O788" s="6" t="s">
        <v>90</v>
      </c>
    </row>
    <row r="789" spans="1:15" x14ac:dyDescent="0.25">
      <c r="A789" s="6" t="s">
        <v>1178</v>
      </c>
      <c r="B789" s="6" t="s">
        <v>90</v>
      </c>
      <c r="C789" s="6" t="s">
        <v>90</v>
      </c>
      <c r="D789" s="6" t="s">
        <v>90</v>
      </c>
      <c r="E789" s="6" t="s">
        <v>90</v>
      </c>
      <c r="F789" s="6" t="s">
        <v>90</v>
      </c>
      <c r="G789" s="6" t="s">
        <v>90</v>
      </c>
      <c r="H789" s="6" t="s">
        <v>90</v>
      </c>
      <c r="I789" s="46"/>
      <c r="J789" s="46"/>
      <c r="K789">
        <v>930667</v>
      </c>
      <c r="L789" s="6" t="s">
        <v>10531</v>
      </c>
      <c r="M789" s="6" t="s">
        <v>10532</v>
      </c>
      <c r="N789" s="6" t="s">
        <v>90</v>
      </c>
      <c r="O789" s="6" t="s">
        <v>90</v>
      </c>
    </row>
    <row r="790" spans="1:15" x14ac:dyDescent="0.25">
      <c r="A790" s="6" t="s">
        <v>1180</v>
      </c>
      <c r="B790" s="6" t="s">
        <v>4417</v>
      </c>
      <c r="C790" s="6" t="s">
        <v>4418</v>
      </c>
      <c r="D790" s="6" t="s">
        <v>10533</v>
      </c>
      <c r="E790" s="6" t="s">
        <v>90</v>
      </c>
      <c r="F790" s="6" t="s">
        <v>10534</v>
      </c>
      <c r="G790" s="6" t="s">
        <v>10535</v>
      </c>
      <c r="H790" s="6" t="s">
        <v>7792</v>
      </c>
      <c r="I790" s="46">
        <v>45138</v>
      </c>
      <c r="J790" s="46">
        <v>45142</v>
      </c>
      <c r="K790">
        <v>1124140</v>
      </c>
      <c r="L790" s="6" t="s">
        <v>10536</v>
      </c>
      <c r="M790" s="6" t="s">
        <v>10537</v>
      </c>
      <c r="N790" s="6" t="s">
        <v>5053</v>
      </c>
      <c r="O790" s="6" t="s">
        <v>4586</v>
      </c>
    </row>
    <row r="791" spans="1:15" x14ac:dyDescent="0.25">
      <c r="A791" s="6" t="s">
        <v>1182</v>
      </c>
      <c r="B791" s="6" t="s">
        <v>4462</v>
      </c>
      <c r="C791" s="6" t="s">
        <v>118</v>
      </c>
      <c r="D791" s="6" t="s">
        <v>10538</v>
      </c>
      <c r="E791" s="6" t="s">
        <v>10539</v>
      </c>
      <c r="F791" s="6" t="s">
        <v>7284</v>
      </c>
      <c r="G791" s="6" t="s">
        <v>10540</v>
      </c>
      <c r="H791" s="6" t="s">
        <v>7124</v>
      </c>
      <c r="I791" s="46">
        <v>45139</v>
      </c>
      <c r="J791" s="46">
        <v>45145</v>
      </c>
      <c r="K791">
        <v>1109357</v>
      </c>
      <c r="L791" s="6" t="s">
        <v>10541</v>
      </c>
      <c r="M791" s="6" t="s">
        <v>10542</v>
      </c>
      <c r="N791" s="6" t="s">
        <v>5135</v>
      </c>
      <c r="O791" s="6" t="s">
        <v>4586</v>
      </c>
    </row>
    <row r="792" spans="1:15" x14ac:dyDescent="0.25">
      <c r="A792" s="6" t="s">
        <v>1184</v>
      </c>
      <c r="B792" s="6" t="s">
        <v>4435</v>
      </c>
      <c r="C792" s="6" t="s">
        <v>4418</v>
      </c>
      <c r="D792" s="6" t="s">
        <v>10543</v>
      </c>
      <c r="E792" s="6" t="s">
        <v>90</v>
      </c>
      <c r="F792" s="6" t="s">
        <v>10544</v>
      </c>
      <c r="G792" s="6" t="s">
        <v>10545</v>
      </c>
      <c r="H792" s="6" t="s">
        <v>7069</v>
      </c>
      <c r="I792" s="46">
        <v>45139</v>
      </c>
      <c r="J792" s="46">
        <v>45145</v>
      </c>
      <c r="K792">
        <v>939767</v>
      </c>
      <c r="L792" s="6" t="s">
        <v>10546</v>
      </c>
      <c r="M792" s="6" t="s">
        <v>10547</v>
      </c>
      <c r="N792" s="6" t="s">
        <v>5420</v>
      </c>
      <c r="O792" s="6" t="s">
        <v>4586</v>
      </c>
    </row>
    <row r="793" spans="1:15" x14ac:dyDescent="0.25">
      <c r="A793" s="6" t="s">
        <v>1186</v>
      </c>
      <c r="B793" s="6" t="s">
        <v>4451</v>
      </c>
      <c r="C793" s="6" t="s">
        <v>4421</v>
      </c>
      <c r="D793" s="6" t="s">
        <v>10548</v>
      </c>
      <c r="E793" s="6" t="s">
        <v>10549</v>
      </c>
      <c r="F793" s="6" t="s">
        <v>7166</v>
      </c>
      <c r="G793" s="6" t="s">
        <v>10550</v>
      </c>
      <c r="H793" s="6" t="s">
        <v>7168</v>
      </c>
      <c r="I793" s="46">
        <v>45133</v>
      </c>
      <c r="J793" s="46">
        <v>45138</v>
      </c>
      <c r="K793">
        <v>1297989</v>
      </c>
      <c r="L793" s="6" t="s">
        <v>10551</v>
      </c>
      <c r="M793" s="6" t="s">
        <v>10552</v>
      </c>
      <c r="N793" s="6" t="s">
        <v>5979</v>
      </c>
      <c r="O793" s="6" t="s">
        <v>4585</v>
      </c>
    </row>
    <row r="794" spans="1:15" x14ac:dyDescent="0.25">
      <c r="A794" s="6" t="s">
        <v>1188</v>
      </c>
      <c r="B794" s="6" t="s">
        <v>4472</v>
      </c>
      <c r="C794" s="6" t="s">
        <v>130</v>
      </c>
      <c r="D794" s="6" t="s">
        <v>10553</v>
      </c>
      <c r="E794" s="6" t="s">
        <v>7177</v>
      </c>
      <c r="F794" s="6" t="s">
        <v>7188</v>
      </c>
      <c r="G794" s="6" t="s">
        <v>10460</v>
      </c>
      <c r="H794" s="6" t="s">
        <v>7092</v>
      </c>
      <c r="I794" s="46">
        <v>45133</v>
      </c>
      <c r="J794" s="46">
        <v>45138</v>
      </c>
      <c r="K794">
        <v>918646</v>
      </c>
      <c r="L794" s="6" t="s">
        <v>10554</v>
      </c>
      <c r="M794" s="6" t="s">
        <v>10555</v>
      </c>
      <c r="N794" s="6" t="s">
        <v>5980</v>
      </c>
      <c r="O794" s="6" t="s">
        <v>4585</v>
      </c>
    </row>
    <row r="795" spans="1:15" x14ac:dyDescent="0.25">
      <c r="A795" s="6" t="s">
        <v>1190</v>
      </c>
      <c r="B795" s="6" t="s">
        <v>4535</v>
      </c>
      <c r="C795" s="6" t="s">
        <v>4425</v>
      </c>
      <c r="D795" s="6" t="s">
        <v>10556</v>
      </c>
      <c r="E795" s="6" t="s">
        <v>90</v>
      </c>
      <c r="F795" s="6" t="s">
        <v>7582</v>
      </c>
      <c r="G795" s="6" t="s">
        <v>10557</v>
      </c>
      <c r="H795" s="6" t="s">
        <v>7584</v>
      </c>
      <c r="I795" s="46">
        <v>45146</v>
      </c>
      <c r="J795" s="46"/>
      <c r="K795">
        <v>746515</v>
      </c>
      <c r="L795" s="6" t="s">
        <v>10558</v>
      </c>
      <c r="M795" s="6" t="s">
        <v>10559</v>
      </c>
      <c r="N795" s="6" t="s">
        <v>5421</v>
      </c>
      <c r="O795" s="6" t="s">
        <v>4585</v>
      </c>
    </row>
    <row r="796" spans="1:15" x14ac:dyDescent="0.25">
      <c r="A796" s="6" t="s">
        <v>1192</v>
      </c>
      <c r="B796" s="6" t="s">
        <v>4440</v>
      </c>
      <c r="C796" s="6" t="s">
        <v>4428</v>
      </c>
      <c r="D796" s="6" t="s">
        <v>10560</v>
      </c>
      <c r="E796" s="6" t="s">
        <v>90</v>
      </c>
      <c r="F796" s="6" t="s">
        <v>7582</v>
      </c>
      <c r="G796" s="6" t="s">
        <v>10561</v>
      </c>
      <c r="H796" s="6" t="s">
        <v>7584</v>
      </c>
      <c r="I796" s="46">
        <v>45140</v>
      </c>
      <c r="J796" s="46">
        <v>45145</v>
      </c>
      <c r="K796">
        <v>1324424</v>
      </c>
      <c r="L796" s="6" t="s">
        <v>10562</v>
      </c>
      <c r="M796" s="6" t="s">
        <v>10563</v>
      </c>
      <c r="N796" s="6" t="s">
        <v>5981</v>
      </c>
      <c r="O796" s="6" t="s">
        <v>4585</v>
      </c>
    </row>
    <row r="797" spans="1:15" x14ac:dyDescent="0.25">
      <c r="A797" s="6" t="s">
        <v>3647</v>
      </c>
      <c r="B797" s="6" t="s">
        <v>86</v>
      </c>
      <c r="C797" s="6" t="s">
        <v>4425</v>
      </c>
      <c r="D797" s="6" t="s">
        <v>10564</v>
      </c>
      <c r="E797" s="6" t="s">
        <v>10565</v>
      </c>
      <c r="F797" s="6" t="s">
        <v>7245</v>
      </c>
      <c r="G797" s="6" t="s">
        <v>10566</v>
      </c>
      <c r="H797" s="6" t="s">
        <v>90</v>
      </c>
      <c r="I797" s="46"/>
      <c r="J797" s="46"/>
      <c r="K797">
        <v>1376891</v>
      </c>
      <c r="L797" s="6" t="s">
        <v>10567</v>
      </c>
      <c r="M797" s="6" t="s">
        <v>10568</v>
      </c>
      <c r="N797" s="6" t="s">
        <v>5982</v>
      </c>
      <c r="O797" s="6" t="s">
        <v>4585</v>
      </c>
    </row>
    <row r="798" spans="1:15" x14ac:dyDescent="0.25">
      <c r="A798" s="6" t="s">
        <v>3649</v>
      </c>
      <c r="B798" s="6" t="s">
        <v>4514</v>
      </c>
      <c r="C798" s="6" t="s">
        <v>4442</v>
      </c>
      <c r="D798" s="6" t="s">
        <v>10569</v>
      </c>
      <c r="E798" s="6" t="s">
        <v>7198</v>
      </c>
      <c r="F798" s="6" t="s">
        <v>10570</v>
      </c>
      <c r="G798" s="6" t="s">
        <v>10571</v>
      </c>
      <c r="H798" s="6" t="s">
        <v>7584</v>
      </c>
      <c r="I798" s="46">
        <v>45106</v>
      </c>
      <c r="J798" s="46">
        <v>45109</v>
      </c>
      <c r="K798">
        <v>1495932</v>
      </c>
      <c r="L798" s="6" t="s">
        <v>10572</v>
      </c>
      <c r="M798" s="6" t="s">
        <v>10573</v>
      </c>
      <c r="N798" s="6" t="s">
        <v>5983</v>
      </c>
      <c r="O798" s="6" t="s">
        <v>4585</v>
      </c>
    </row>
    <row r="799" spans="1:15" x14ac:dyDescent="0.25">
      <c r="A799" s="6" t="s">
        <v>1194</v>
      </c>
      <c r="B799" s="6" t="s">
        <v>4444</v>
      </c>
      <c r="C799" s="6" t="s">
        <v>4425</v>
      </c>
      <c r="D799" s="6" t="s">
        <v>9419</v>
      </c>
      <c r="E799" s="6" t="s">
        <v>90</v>
      </c>
      <c r="F799" s="6" t="s">
        <v>9420</v>
      </c>
      <c r="G799" s="6" t="s">
        <v>9421</v>
      </c>
      <c r="H799" s="6" t="s">
        <v>7069</v>
      </c>
      <c r="I799" s="46">
        <v>45133</v>
      </c>
      <c r="J799" s="46">
        <v>45138</v>
      </c>
      <c r="K799">
        <v>851520</v>
      </c>
      <c r="L799" s="6" t="s">
        <v>10574</v>
      </c>
      <c r="M799" s="6" t="s">
        <v>10575</v>
      </c>
      <c r="N799" s="6" t="s">
        <v>5984</v>
      </c>
      <c r="O799" s="6" t="s">
        <v>4587</v>
      </c>
    </row>
    <row r="800" spans="1:15" x14ac:dyDescent="0.25">
      <c r="A800" s="6" t="s">
        <v>1196</v>
      </c>
      <c r="B800" s="6" t="s">
        <v>4537</v>
      </c>
      <c r="C800" s="6" t="s">
        <v>4442</v>
      </c>
      <c r="D800" s="6" t="s">
        <v>10576</v>
      </c>
      <c r="E800" s="6" t="s">
        <v>7159</v>
      </c>
      <c r="F800" s="6" t="s">
        <v>10577</v>
      </c>
      <c r="G800" s="6" t="s">
        <v>10578</v>
      </c>
      <c r="H800" s="6" t="s">
        <v>9513</v>
      </c>
      <c r="I800" s="46">
        <v>45138</v>
      </c>
      <c r="J800" s="46">
        <v>45142</v>
      </c>
      <c r="K800">
        <v>1289490</v>
      </c>
      <c r="L800" s="6" t="s">
        <v>10579</v>
      </c>
      <c r="M800" s="6" t="s">
        <v>10580</v>
      </c>
      <c r="N800" s="6" t="s">
        <v>4716</v>
      </c>
      <c r="O800" s="6" t="s">
        <v>4585</v>
      </c>
    </row>
    <row r="801" spans="1:15" x14ac:dyDescent="0.25">
      <c r="A801" s="6" t="s">
        <v>3651</v>
      </c>
      <c r="B801" s="6" t="s">
        <v>4420</v>
      </c>
      <c r="C801" s="6" t="s">
        <v>4421</v>
      </c>
      <c r="D801" s="6" t="s">
        <v>10581</v>
      </c>
      <c r="E801" s="6" t="s">
        <v>7159</v>
      </c>
      <c r="F801" s="6" t="s">
        <v>10582</v>
      </c>
      <c r="G801" s="6" t="s">
        <v>10583</v>
      </c>
      <c r="H801" s="6" t="s">
        <v>7104</v>
      </c>
      <c r="I801" s="46">
        <v>45132</v>
      </c>
      <c r="J801" s="46">
        <v>45138</v>
      </c>
      <c r="K801">
        <v>1078271</v>
      </c>
      <c r="L801" s="6" t="s">
        <v>10584</v>
      </c>
      <c r="M801" s="6" t="s">
        <v>10585</v>
      </c>
      <c r="N801" s="6" t="s">
        <v>5369</v>
      </c>
      <c r="O801" s="6" t="s">
        <v>4587</v>
      </c>
    </row>
    <row r="802" spans="1:15" x14ac:dyDescent="0.25">
      <c r="A802" s="6" t="s">
        <v>3653</v>
      </c>
      <c r="B802" s="6" t="s">
        <v>4427</v>
      </c>
      <c r="C802" s="6" t="s">
        <v>4428</v>
      </c>
      <c r="D802" s="6" t="s">
        <v>10586</v>
      </c>
      <c r="E802" s="6" t="s">
        <v>10587</v>
      </c>
      <c r="F802" s="6" t="s">
        <v>7160</v>
      </c>
      <c r="G802" s="6" t="s">
        <v>7398</v>
      </c>
      <c r="H802" s="6" t="s">
        <v>7136</v>
      </c>
      <c r="I802" s="46">
        <v>45147</v>
      </c>
      <c r="J802" s="46">
        <v>45152</v>
      </c>
      <c r="K802">
        <v>1710155</v>
      </c>
      <c r="L802" s="6" t="s">
        <v>10588</v>
      </c>
      <c r="M802" s="6" t="s">
        <v>10589</v>
      </c>
      <c r="N802" s="6" t="s">
        <v>4679</v>
      </c>
      <c r="O802" s="6" t="s">
        <v>4585</v>
      </c>
    </row>
    <row r="803" spans="1:15" x14ac:dyDescent="0.25">
      <c r="A803" s="6" t="s">
        <v>1197</v>
      </c>
      <c r="B803" s="6" t="s">
        <v>90</v>
      </c>
      <c r="C803" s="6" t="s">
        <v>90</v>
      </c>
      <c r="D803" s="6" t="s">
        <v>90</v>
      </c>
      <c r="E803" s="6" t="s">
        <v>90</v>
      </c>
      <c r="F803" s="6" t="s">
        <v>90</v>
      </c>
      <c r="G803" s="6" t="s">
        <v>90</v>
      </c>
      <c r="H803" s="6" t="s">
        <v>90</v>
      </c>
      <c r="I803" s="46"/>
      <c r="J803" s="46"/>
      <c r="K803">
        <v>930667</v>
      </c>
      <c r="L803" s="6" t="s">
        <v>10590</v>
      </c>
      <c r="M803" s="6" t="s">
        <v>10591</v>
      </c>
      <c r="N803" s="6" t="s">
        <v>90</v>
      </c>
      <c r="O803" s="6" t="s">
        <v>90</v>
      </c>
    </row>
    <row r="804" spans="1:15" x14ac:dyDescent="0.25">
      <c r="A804" s="6" t="s">
        <v>1199</v>
      </c>
      <c r="B804" s="6" t="s">
        <v>4512</v>
      </c>
      <c r="C804" s="6" t="s">
        <v>4428</v>
      </c>
      <c r="D804" s="6" t="s">
        <v>10592</v>
      </c>
      <c r="E804" s="6" t="s">
        <v>90</v>
      </c>
      <c r="F804" s="6" t="s">
        <v>10593</v>
      </c>
      <c r="G804" s="6" t="s">
        <v>10594</v>
      </c>
      <c r="H804" s="6" t="s">
        <v>7269</v>
      </c>
      <c r="I804" s="46">
        <v>45132</v>
      </c>
      <c r="J804" s="46">
        <v>45138</v>
      </c>
      <c r="K804">
        <v>37996</v>
      </c>
      <c r="L804" s="6" t="s">
        <v>10595</v>
      </c>
      <c r="M804" s="6" t="s">
        <v>10596</v>
      </c>
      <c r="N804" s="6" t="s">
        <v>4875</v>
      </c>
      <c r="O804" s="6" t="s">
        <v>4585</v>
      </c>
    </row>
    <row r="805" spans="1:15" x14ac:dyDescent="0.25">
      <c r="A805" s="6" t="s">
        <v>3654</v>
      </c>
      <c r="B805" s="6" t="s">
        <v>4439</v>
      </c>
      <c r="C805" s="6" t="s">
        <v>4425</v>
      </c>
      <c r="D805" s="6" t="s">
        <v>10597</v>
      </c>
      <c r="E805" s="6" t="s">
        <v>8889</v>
      </c>
      <c r="F805" s="6" t="s">
        <v>7134</v>
      </c>
      <c r="G805" s="6" t="s">
        <v>10598</v>
      </c>
      <c r="H805" s="6" t="s">
        <v>7136</v>
      </c>
      <c r="I805" s="46">
        <v>45056</v>
      </c>
      <c r="J805" s="46"/>
      <c r="K805">
        <v>1210677</v>
      </c>
      <c r="L805" s="6" t="s">
        <v>10599</v>
      </c>
      <c r="M805" s="6" t="s">
        <v>10600</v>
      </c>
      <c r="N805" s="6" t="s">
        <v>5152</v>
      </c>
      <c r="O805" s="6" t="s">
        <v>4585</v>
      </c>
    </row>
    <row r="806" spans="1:15" x14ac:dyDescent="0.25">
      <c r="A806" s="6" t="s">
        <v>1202</v>
      </c>
      <c r="B806" s="6" t="s">
        <v>4452</v>
      </c>
      <c r="C806" s="6" t="s">
        <v>4423</v>
      </c>
      <c r="D806" s="6" t="s">
        <v>10601</v>
      </c>
      <c r="E806" s="6" t="s">
        <v>90</v>
      </c>
      <c r="F806" s="6" t="s">
        <v>10602</v>
      </c>
      <c r="G806" s="6" t="s">
        <v>10603</v>
      </c>
      <c r="H806" s="6" t="s">
        <v>7069</v>
      </c>
      <c r="I806" s="46">
        <v>45134</v>
      </c>
      <c r="J806" s="46"/>
      <c r="K806">
        <v>1472787</v>
      </c>
      <c r="L806" s="6" t="s">
        <v>10604</v>
      </c>
      <c r="M806" s="6" t="s">
        <v>10605</v>
      </c>
      <c r="N806" s="6" t="s">
        <v>5088</v>
      </c>
      <c r="O806" s="6" t="s">
        <v>4585</v>
      </c>
    </row>
    <row r="807" spans="1:15" x14ac:dyDescent="0.25">
      <c r="A807" s="6" t="s">
        <v>1204</v>
      </c>
      <c r="B807" s="6" t="s">
        <v>4467</v>
      </c>
      <c r="C807" s="6" t="s">
        <v>4468</v>
      </c>
      <c r="D807" s="6" t="s">
        <v>10606</v>
      </c>
      <c r="E807" s="6" t="s">
        <v>7381</v>
      </c>
      <c r="F807" s="6" t="s">
        <v>10031</v>
      </c>
      <c r="G807" s="6" t="s">
        <v>10607</v>
      </c>
      <c r="H807" s="6" t="s">
        <v>7092</v>
      </c>
      <c r="I807" s="46">
        <v>45138</v>
      </c>
      <c r="J807" s="46"/>
      <c r="K807">
        <v>1539838</v>
      </c>
      <c r="L807" s="6" t="s">
        <v>10608</v>
      </c>
      <c r="M807" s="6" t="s">
        <v>10609</v>
      </c>
      <c r="N807" s="6" t="s">
        <v>5413</v>
      </c>
      <c r="O807" s="6" t="s">
        <v>4585</v>
      </c>
    </row>
    <row r="808" spans="1:15" x14ac:dyDescent="0.25">
      <c r="A808" s="6" t="s">
        <v>3655</v>
      </c>
      <c r="B808" s="6" t="s">
        <v>4482</v>
      </c>
      <c r="C808" s="6" t="s">
        <v>4425</v>
      </c>
      <c r="D808" s="6" t="s">
        <v>10610</v>
      </c>
      <c r="E808" s="6" t="s">
        <v>10611</v>
      </c>
      <c r="F808" s="6" t="s">
        <v>10612</v>
      </c>
      <c r="G808" s="6" t="s">
        <v>10613</v>
      </c>
      <c r="H808" s="6" t="s">
        <v>90</v>
      </c>
      <c r="I808" s="46"/>
      <c r="J808" s="46"/>
      <c r="L808" s="6" t="s">
        <v>10614</v>
      </c>
      <c r="M808" s="6" t="s">
        <v>90</v>
      </c>
      <c r="N808" s="6" t="s">
        <v>5985</v>
      </c>
      <c r="O808" s="6" t="s">
        <v>4585</v>
      </c>
    </row>
    <row r="809" spans="1:15" x14ac:dyDescent="0.25">
      <c r="A809" s="6" t="s">
        <v>1206</v>
      </c>
      <c r="B809" s="6" t="s">
        <v>4459</v>
      </c>
      <c r="C809" s="6" t="s">
        <v>4425</v>
      </c>
      <c r="D809" s="6" t="s">
        <v>10615</v>
      </c>
      <c r="E809" s="6" t="s">
        <v>90</v>
      </c>
      <c r="F809" s="6" t="s">
        <v>10616</v>
      </c>
      <c r="G809" s="6" t="s">
        <v>10617</v>
      </c>
      <c r="H809" s="6" t="s">
        <v>7437</v>
      </c>
      <c r="I809" s="46">
        <v>45120</v>
      </c>
      <c r="J809" s="46"/>
      <c r="K809">
        <v>815556</v>
      </c>
      <c r="L809" s="6" t="s">
        <v>10618</v>
      </c>
      <c r="M809" s="6" t="s">
        <v>10619</v>
      </c>
      <c r="N809" s="6" t="s">
        <v>4972</v>
      </c>
      <c r="O809" s="6" t="s">
        <v>4585</v>
      </c>
    </row>
    <row r="810" spans="1:15" x14ac:dyDescent="0.25">
      <c r="A810" s="6" t="s">
        <v>1208</v>
      </c>
      <c r="B810" s="6" t="s">
        <v>4426</v>
      </c>
      <c r="C810" s="6" t="s">
        <v>4425</v>
      </c>
      <c r="D810" s="6" t="s">
        <v>10620</v>
      </c>
      <c r="E810" s="6" t="s">
        <v>7159</v>
      </c>
      <c r="F810" s="6" t="s">
        <v>8311</v>
      </c>
      <c r="G810" s="6" t="s">
        <v>10621</v>
      </c>
      <c r="H810" s="6" t="s">
        <v>7124</v>
      </c>
      <c r="I810" s="46">
        <v>45132</v>
      </c>
      <c r="J810" s="46">
        <v>45138</v>
      </c>
      <c r="K810">
        <v>1519751</v>
      </c>
      <c r="L810" s="6" t="s">
        <v>90</v>
      </c>
      <c r="M810" s="6" t="s">
        <v>90</v>
      </c>
      <c r="N810" s="6" t="s">
        <v>5986</v>
      </c>
      <c r="O810" s="6" t="s">
        <v>4585</v>
      </c>
    </row>
    <row r="811" spans="1:15" x14ac:dyDescent="0.25">
      <c r="A811" s="6" t="s">
        <v>3657</v>
      </c>
      <c r="B811" s="6" t="s">
        <v>4434</v>
      </c>
      <c r="C811" s="6" t="s">
        <v>4423</v>
      </c>
      <c r="D811" s="6" t="s">
        <v>10622</v>
      </c>
      <c r="E811" s="6" t="s">
        <v>10623</v>
      </c>
      <c r="F811" s="6" t="s">
        <v>10511</v>
      </c>
      <c r="G811" s="6" t="s">
        <v>10624</v>
      </c>
      <c r="H811" s="6" t="s">
        <v>2406</v>
      </c>
      <c r="I811" s="46">
        <v>45127</v>
      </c>
      <c r="J811" s="46">
        <v>45131</v>
      </c>
      <c r="K811">
        <v>1057706</v>
      </c>
      <c r="L811" s="6" t="s">
        <v>10625</v>
      </c>
      <c r="M811" s="6" t="s">
        <v>10626</v>
      </c>
      <c r="N811" s="6" t="s">
        <v>5987</v>
      </c>
      <c r="O811" s="6" t="s">
        <v>4585</v>
      </c>
    </row>
    <row r="812" spans="1:15" x14ac:dyDescent="0.25">
      <c r="A812" s="6" t="s">
        <v>1211</v>
      </c>
      <c r="B812" s="6" t="s">
        <v>4484</v>
      </c>
      <c r="C812" s="6" t="s">
        <v>4423</v>
      </c>
      <c r="D812" s="6" t="s">
        <v>10627</v>
      </c>
      <c r="E812" s="6" t="s">
        <v>90</v>
      </c>
      <c r="F812" s="6" t="s">
        <v>7090</v>
      </c>
      <c r="G812" s="6" t="s">
        <v>10628</v>
      </c>
      <c r="H812" s="6" t="s">
        <v>7092</v>
      </c>
      <c r="I812" s="46">
        <v>45134</v>
      </c>
      <c r="J812" s="46"/>
      <c r="K812">
        <v>840489</v>
      </c>
      <c r="L812" s="6" t="s">
        <v>10629</v>
      </c>
      <c r="M812" s="6" t="s">
        <v>10630</v>
      </c>
      <c r="N812" s="6" t="s">
        <v>5358</v>
      </c>
      <c r="O812" s="6" t="s">
        <v>4585</v>
      </c>
    </row>
    <row r="813" spans="1:15" x14ac:dyDescent="0.25">
      <c r="A813" s="6" t="s">
        <v>1213</v>
      </c>
      <c r="B813" s="6" t="s">
        <v>86</v>
      </c>
      <c r="C813" s="6" t="s">
        <v>4425</v>
      </c>
      <c r="D813" s="6" t="s">
        <v>10631</v>
      </c>
      <c r="E813" s="6" t="s">
        <v>7923</v>
      </c>
      <c r="F813" s="6" t="s">
        <v>9000</v>
      </c>
      <c r="G813" s="6" t="s">
        <v>10632</v>
      </c>
      <c r="H813" s="6" t="s">
        <v>9002</v>
      </c>
      <c r="I813" s="46">
        <v>45133</v>
      </c>
      <c r="J813" s="46">
        <v>45138</v>
      </c>
      <c r="K813">
        <v>887936</v>
      </c>
      <c r="L813" s="6" t="s">
        <v>10633</v>
      </c>
      <c r="M813" s="6" t="s">
        <v>10634</v>
      </c>
      <c r="N813" s="6" t="s">
        <v>5304</v>
      </c>
      <c r="O813" s="6" t="s">
        <v>4585</v>
      </c>
    </row>
    <row r="814" spans="1:15" x14ac:dyDescent="0.25">
      <c r="A814" s="6" t="s">
        <v>1215</v>
      </c>
      <c r="B814" s="6" t="s">
        <v>4434</v>
      </c>
      <c r="C814" s="6" t="s">
        <v>4423</v>
      </c>
      <c r="D814" s="6" t="s">
        <v>10635</v>
      </c>
      <c r="E814" s="6" t="s">
        <v>90</v>
      </c>
      <c r="F814" s="6" t="s">
        <v>7102</v>
      </c>
      <c r="G814" s="6" t="s">
        <v>7103</v>
      </c>
      <c r="H814" s="6" t="s">
        <v>7104</v>
      </c>
      <c r="I814" s="46">
        <v>45133</v>
      </c>
      <c r="J814" s="46">
        <v>45138</v>
      </c>
      <c r="K814">
        <v>798941</v>
      </c>
      <c r="L814" s="6" t="s">
        <v>10636</v>
      </c>
      <c r="M814" s="6" t="s">
        <v>10637</v>
      </c>
      <c r="N814" s="6" t="s">
        <v>5988</v>
      </c>
      <c r="O814" s="6" t="s">
        <v>4585</v>
      </c>
    </row>
    <row r="815" spans="1:15" x14ac:dyDescent="0.25">
      <c r="A815" s="6" t="s">
        <v>3659</v>
      </c>
      <c r="B815" s="6" t="s">
        <v>4453</v>
      </c>
      <c r="C815" s="6" t="s">
        <v>4442</v>
      </c>
      <c r="D815" s="6" t="s">
        <v>10638</v>
      </c>
      <c r="E815" s="6" t="s">
        <v>10639</v>
      </c>
      <c r="F815" s="6" t="s">
        <v>10640</v>
      </c>
      <c r="G815" s="6" t="s">
        <v>10641</v>
      </c>
      <c r="H815" s="6" t="s">
        <v>7069</v>
      </c>
      <c r="I815" s="46">
        <v>45131</v>
      </c>
      <c r="J815" s="46">
        <v>45135</v>
      </c>
      <c r="K815">
        <v>1650132</v>
      </c>
      <c r="L815" s="6" t="s">
        <v>10642</v>
      </c>
      <c r="M815" s="6" t="s">
        <v>10643</v>
      </c>
      <c r="N815" s="6" t="s">
        <v>5989</v>
      </c>
      <c r="O815" s="6" t="s">
        <v>4585</v>
      </c>
    </row>
    <row r="816" spans="1:15" x14ac:dyDescent="0.25">
      <c r="A816" s="6" t="s">
        <v>1217</v>
      </c>
      <c r="B816" s="6" t="s">
        <v>4548</v>
      </c>
      <c r="C816" s="6" t="s">
        <v>130</v>
      </c>
      <c r="D816" s="6" t="s">
        <v>10644</v>
      </c>
      <c r="E816" s="6" t="s">
        <v>90</v>
      </c>
      <c r="F816" s="6" t="s">
        <v>8123</v>
      </c>
      <c r="G816" s="6" t="s">
        <v>10645</v>
      </c>
      <c r="H816" s="6" t="s">
        <v>7561</v>
      </c>
      <c r="I816" s="46">
        <v>45127</v>
      </c>
      <c r="J816" s="46"/>
      <c r="K816">
        <v>831259</v>
      </c>
      <c r="L816" s="6" t="s">
        <v>10646</v>
      </c>
      <c r="M816" s="6" t="s">
        <v>10647</v>
      </c>
      <c r="N816" s="6" t="s">
        <v>4928</v>
      </c>
      <c r="O816" s="6" t="s">
        <v>4585</v>
      </c>
    </row>
    <row r="817" spans="1:15" x14ac:dyDescent="0.25">
      <c r="A817" s="6" t="s">
        <v>1219</v>
      </c>
      <c r="B817" s="6" t="s">
        <v>90</v>
      </c>
      <c r="C817" s="6" t="s">
        <v>90</v>
      </c>
      <c r="D817" s="6" t="s">
        <v>90</v>
      </c>
      <c r="E817" s="6" t="s">
        <v>90</v>
      </c>
      <c r="F817" s="6" t="s">
        <v>90</v>
      </c>
      <c r="G817" s="6" t="s">
        <v>90</v>
      </c>
      <c r="H817" s="6" t="s">
        <v>90</v>
      </c>
      <c r="I817" s="46"/>
      <c r="J817" s="46"/>
      <c r="K817">
        <v>1329377</v>
      </c>
      <c r="L817" s="6" t="s">
        <v>10648</v>
      </c>
      <c r="M817" s="6" t="s">
        <v>10649</v>
      </c>
      <c r="N817" s="6" t="s">
        <v>90</v>
      </c>
      <c r="O817" s="6" t="s">
        <v>90</v>
      </c>
    </row>
    <row r="818" spans="1:15" x14ac:dyDescent="0.25">
      <c r="A818" s="6" t="s">
        <v>1221</v>
      </c>
      <c r="B818" s="6" t="s">
        <v>4530</v>
      </c>
      <c r="C818" s="6" t="s">
        <v>4423</v>
      </c>
      <c r="D818" s="6" t="s">
        <v>10650</v>
      </c>
      <c r="E818" s="6" t="s">
        <v>7165</v>
      </c>
      <c r="F818" s="6" t="s">
        <v>8538</v>
      </c>
      <c r="G818" s="6" t="s">
        <v>10651</v>
      </c>
      <c r="H818" s="6" t="s">
        <v>7431</v>
      </c>
      <c r="I818" s="46">
        <v>45189</v>
      </c>
      <c r="J818" s="46">
        <v>45194</v>
      </c>
      <c r="K818">
        <v>1013237</v>
      </c>
      <c r="L818" s="6" t="s">
        <v>10652</v>
      </c>
      <c r="M818" s="6" t="s">
        <v>10653</v>
      </c>
      <c r="N818" s="6" t="s">
        <v>5990</v>
      </c>
      <c r="O818" s="6" t="s">
        <v>4585</v>
      </c>
    </row>
    <row r="819" spans="1:15" x14ac:dyDescent="0.25">
      <c r="A819" s="6" t="s">
        <v>1223</v>
      </c>
      <c r="B819" s="6" t="s">
        <v>4535</v>
      </c>
      <c r="C819" s="6" t="s">
        <v>4425</v>
      </c>
      <c r="D819" s="6" t="s">
        <v>10654</v>
      </c>
      <c r="E819" s="6" t="s">
        <v>90</v>
      </c>
      <c r="F819" s="6" t="s">
        <v>8221</v>
      </c>
      <c r="G819" s="6" t="s">
        <v>10655</v>
      </c>
      <c r="H819" s="6" t="s">
        <v>7115</v>
      </c>
      <c r="I819" s="46">
        <v>45189</v>
      </c>
      <c r="J819" s="46"/>
      <c r="K819">
        <v>1048911</v>
      </c>
      <c r="L819" s="6" t="s">
        <v>10656</v>
      </c>
      <c r="M819" s="6" t="s">
        <v>10657</v>
      </c>
      <c r="N819" s="6" t="s">
        <v>4592</v>
      </c>
      <c r="O819" s="6" t="s">
        <v>4585</v>
      </c>
    </row>
    <row r="820" spans="1:15" x14ac:dyDescent="0.25">
      <c r="A820" s="6" t="s">
        <v>1226</v>
      </c>
      <c r="B820" s="6" t="s">
        <v>4462</v>
      </c>
      <c r="C820" s="6" t="s">
        <v>118</v>
      </c>
      <c r="D820" s="6" t="s">
        <v>10658</v>
      </c>
      <c r="E820" s="6" t="s">
        <v>90</v>
      </c>
      <c r="F820" s="6" t="s">
        <v>10659</v>
      </c>
      <c r="G820" s="6" t="s">
        <v>10660</v>
      </c>
      <c r="H820" s="6" t="s">
        <v>7365</v>
      </c>
      <c r="I820" s="46">
        <v>45131</v>
      </c>
      <c r="J820" s="46">
        <v>45135</v>
      </c>
      <c r="K820">
        <v>1031296</v>
      </c>
      <c r="L820" s="6" t="s">
        <v>10661</v>
      </c>
      <c r="M820" s="6" t="s">
        <v>10662</v>
      </c>
      <c r="N820" s="6" t="s">
        <v>4611</v>
      </c>
      <c r="O820" s="6" t="s">
        <v>4586</v>
      </c>
    </row>
    <row r="821" spans="1:15" x14ac:dyDescent="0.25">
      <c r="A821" s="6" t="s">
        <v>1228</v>
      </c>
      <c r="B821" s="6" t="s">
        <v>4482</v>
      </c>
      <c r="C821" s="6" t="s">
        <v>4425</v>
      </c>
      <c r="D821" s="6" t="s">
        <v>10663</v>
      </c>
      <c r="E821" s="6" t="s">
        <v>90</v>
      </c>
      <c r="F821" s="6" t="s">
        <v>10664</v>
      </c>
      <c r="G821" s="6" t="s">
        <v>10665</v>
      </c>
      <c r="H821" s="6" t="s">
        <v>7630</v>
      </c>
      <c r="I821" s="46">
        <v>45131</v>
      </c>
      <c r="J821" s="46">
        <v>45135</v>
      </c>
      <c r="K821">
        <v>38725</v>
      </c>
      <c r="L821" s="6" t="s">
        <v>10666</v>
      </c>
      <c r="M821" s="6" t="s">
        <v>10667</v>
      </c>
      <c r="N821" s="6" t="s">
        <v>5991</v>
      </c>
      <c r="O821" s="6" t="s">
        <v>4585</v>
      </c>
    </row>
    <row r="822" spans="1:15" x14ac:dyDescent="0.25">
      <c r="A822" s="6" t="s">
        <v>6882</v>
      </c>
      <c r="B822" s="6" t="s">
        <v>4434</v>
      </c>
      <c r="C822" s="6" t="s">
        <v>4423</v>
      </c>
      <c r="D822" s="6" t="s">
        <v>9129</v>
      </c>
      <c r="E822" s="6" t="s">
        <v>7341</v>
      </c>
      <c r="F822" s="6" t="s">
        <v>7385</v>
      </c>
      <c r="G822" s="6" t="s">
        <v>7386</v>
      </c>
      <c r="H822" s="6" t="s">
        <v>7365</v>
      </c>
      <c r="I822" s="46">
        <v>45126</v>
      </c>
      <c r="J822" s="46">
        <v>45131</v>
      </c>
      <c r="K822">
        <v>708955</v>
      </c>
      <c r="L822" s="6" t="s">
        <v>10668</v>
      </c>
      <c r="M822" s="6" t="s">
        <v>10669</v>
      </c>
      <c r="N822" s="6" t="s">
        <v>10670</v>
      </c>
      <c r="O822" s="6" t="s">
        <v>4585</v>
      </c>
    </row>
    <row r="823" spans="1:15" x14ac:dyDescent="0.25">
      <c r="A823" s="6" t="s">
        <v>1230</v>
      </c>
      <c r="B823" s="6" t="s">
        <v>4434</v>
      </c>
      <c r="C823" s="6" t="s">
        <v>4423</v>
      </c>
      <c r="D823" s="6" t="s">
        <v>10671</v>
      </c>
      <c r="E823" s="6" t="s">
        <v>90</v>
      </c>
      <c r="F823" s="6" t="s">
        <v>10672</v>
      </c>
      <c r="G823" s="6" t="s">
        <v>10673</v>
      </c>
      <c r="H823" s="6" t="s">
        <v>7092</v>
      </c>
      <c r="I823" s="46">
        <v>45126</v>
      </c>
      <c r="J823" s="46">
        <v>45131</v>
      </c>
      <c r="K823">
        <v>36029</v>
      </c>
      <c r="L823" s="6" t="s">
        <v>10674</v>
      </c>
      <c r="M823" s="6" t="s">
        <v>10675</v>
      </c>
      <c r="N823" s="6" t="s">
        <v>5992</v>
      </c>
      <c r="O823" s="6" t="s">
        <v>4585</v>
      </c>
    </row>
    <row r="824" spans="1:15" x14ac:dyDescent="0.25">
      <c r="A824" s="6" t="s">
        <v>1232</v>
      </c>
      <c r="B824" s="6" t="s">
        <v>4449</v>
      </c>
      <c r="C824" s="6" t="s">
        <v>4421</v>
      </c>
      <c r="D824" s="6" t="s">
        <v>10676</v>
      </c>
      <c r="E824" s="6" t="s">
        <v>90</v>
      </c>
      <c r="F824" s="6" t="s">
        <v>7582</v>
      </c>
      <c r="G824" s="6" t="s">
        <v>10677</v>
      </c>
      <c r="H824" s="6" t="s">
        <v>7584</v>
      </c>
      <c r="I824" s="46">
        <v>45131</v>
      </c>
      <c r="J824" s="46">
        <v>45135</v>
      </c>
      <c r="K824">
        <v>1048695</v>
      </c>
      <c r="L824" s="6" t="s">
        <v>10678</v>
      </c>
      <c r="M824" s="6" t="s">
        <v>10679</v>
      </c>
      <c r="N824" s="6" t="s">
        <v>4962</v>
      </c>
      <c r="O824" s="6" t="s">
        <v>4585</v>
      </c>
    </row>
    <row r="825" spans="1:15" x14ac:dyDescent="0.25">
      <c r="A825" s="6" t="s">
        <v>3661</v>
      </c>
      <c r="B825" s="6" t="s">
        <v>4422</v>
      </c>
      <c r="C825" s="6" t="s">
        <v>4423</v>
      </c>
      <c r="D825" s="6" t="s">
        <v>10680</v>
      </c>
      <c r="E825" s="6" t="s">
        <v>9130</v>
      </c>
      <c r="F825" s="6" t="s">
        <v>10681</v>
      </c>
      <c r="G825" s="6" t="s">
        <v>10682</v>
      </c>
      <c r="H825" s="6" t="s">
        <v>7350</v>
      </c>
      <c r="I825" s="46"/>
      <c r="J825" s="46"/>
      <c r="K825">
        <v>1934850</v>
      </c>
      <c r="L825" s="6" t="s">
        <v>90</v>
      </c>
      <c r="M825" s="6" t="s">
        <v>90</v>
      </c>
      <c r="N825" s="6" t="s">
        <v>5993</v>
      </c>
      <c r="O825" s="6" t="s">
        <v>4587</v>
      </c>
    </row>
    <row r="826" spans="1:15" x14ac:dyDescent="0.25">
      <c r="A826" s="6" t="s">
        <v>3662</v>
      </c>
      <c r="B826" s="6" t="s">
        <v>4440</v>
      </c>
      <c r="C826" s="6" t="s">
        <v>4428</v>
      </c>
      <c r="D826" s="6" t="s">
        <v>10683</v>
      </c>
      <c r="E826" s="6" t="s">
        <v>90</v>
      </c>
      <c r="F826" s="6" t="s">
        <v>10684</v>
      </c>
      <c r="G826" s="6" t="s">
        <v>10685</v>
      </c>
      <c r="H826" s="6" t="s">
        <v>10686</v>
      </c>
      <c r="I826" s="46"/>
      <c r="J826" s="46"/>
      <c r="L826" s="6" t="s">
        <v>90</v>
      </c>
      <c r="M826" s="6" t="s">
        <v>90</v>
      </c>
      <c r="N826" s="6" t="s">
        <v>5994</v>
      </c>
      <c r="O826" s="6" t="s">
        <v>4585</v>
      </c>
    </row>
    <row r="827" spans="1:15" x14ac:dyDescent="0.25">
      <c r="A827" s="6" t="s">
        <v>3664</v>
      </c>
      <c r="B827" s="6" t="s">
        <v>4434</v>
      </c>
      <c r="C827" s="6" t="s">
        <v>4423</v>
      </c>
      <c r="D827" s="6" t="s">
        <v>10687</v>
      </c>
      <c r="E827" s="6" t="s">
        <v>10549</v>
      </c>
      <c r="F827" s="6" t="s">
        <v>10688</v>
      </c>
      <c r="G827" s="6" t="s">
        <v>10689</v>
      </c>
      <c r="H827" s="6" t="s">
        <v>1473</v>
      </c>
      <c r="I827" s="46">
        <v>45134</v>
      </c>
      <c r="J827" s="46">
        <v>45138</v>
      </c>
      <c r="K827">
        <v>36377</v>
      </c>
      <c r="L827" s="6" t="s">
        <v>10690</v>
      </c>
      <c r="M827" s="6" t="s">
        <v>10691</v>
      </c>
      <c r="N827" s="6" t="s">
        <v>5995</v>
      </c>
      <c r="O827" s="6" t="s">
        <v>4585</v>
      </c>
    </row>
    <row r="828" spans="1:15" x14ac:dyDescent="0.25">
      <c r="A828" s="6" t="s">
        <v>1234</v>
      </c>
      <c r="B828" s="6" t="s">
        <v>4430</v>
      </c>
      <c r="C828" s="6" t="s">
        <v>4423</v>
      </c>
      <c r="D828" s="6" t="s">
        <v>10692</v>
      </c>
      <c r="E828" s="6" t="s">
        <v>90</v>
      </c>
      <c r="F828" s="6" t="s">
        <v>7074</v>
      </c>
      <c r="G828" s="6" t="s">
        <v>10693</v>
      </c>
      <c r="H828" s="6" t="s">
        <v>7076</v>
      </c>
      <c r="I828" s="46">
        <v>45133</v>
      </c>
      <c r="J828" s="46">
        <v>45138</v>
      </c>
      <c r="K828">
        <v>1056288</v>
      </c>
      <c r="L828" s="6" t="s">
        <v>10694</v>
      </c>
      <c r="M828" s="6" t="s">
        <v>10695</v>
      </c>
      <c r="N828" s="6" t="s">
        <v>5996</v>
      </c>
      <c r="O828" s="6" t="s">
        <v>4585</v>
      </c>
    </row>
    <row r="829" spans="1:15" x14ac:dyDescent="0.25">
      <c r="A829" s="6" t="s">
        <v>1236</v>
      </c>
      <c r="B829" s="6" t="s">
        <v>4434</v>
      </c>
      <c r="C829" s="6" t="s">
        <v>4423</v>
      </c>
      <c r="D829" s="6" t="s">
        <v>10696</v>
      </c>
      <c r="E829" s="6" t="s">
        <v>10697</v>
      </c>
      <c r="F829" s="6" t="s">
        <v>8221</v>
      </c>
      <c r="G829" s="6" t="s">
        <v>8222</v>
      </c>
      <c r="H829" s="6" t="s">
        <v>7115</v>
      </c>
      <c r="I829" s="46">
        <v>45126</v>
      </c>
      <c r="J829" s="46"/>
      <c r="K829">
        <v>36966</v>
      </c>
      <c r="L829" s="6" t="s">
        <v>10698</v>
      </c>
      <c r="M829" s="6" t="s">
        <v>10699</v>
      </c>
      <c r="N829" s="6" t="s">
        <v>5997</v>
      </c>
      <c r="O829" s="6" t="s">
        <v>4585</v>
      </c>
    </row>
    <row r="830" spans="1:15" x14ac:dyDescent="0.25">
      <c r="A830" s="6" t="s">
        <v>6883</v>
      </c>
      <c r="B830" s="6" t="s">
        <v>4451</v>
      </c>
      <c r="C830" s="6" t="s">
        <v>4421</v>
      </c>
      <c r="D830" s="6" t="s">
        <v>10700</v>
      </c>
      <c r="E830" s="6" t="s">
        <v>90</v>
      </c>
      <c r="F830" s="6" t="s">
        <v>10701</v>
      </c>
      <c r="G830" s="6" t="s">
        <v>10702</v>
      </c>
      <c r="H830" s="6" t="s">
        <v>7792</v>
      </c>
      <c r="I830" s="46">
        <v>45131</v>
      </c>
      <c r="J830" s="46">
        <v>45135</v>
      </c>
      <c r="K830">
        <v>798354</v>
      </c>
      <c r="L830" s="6" t="s">
        <v>90</v>
      </c>
      <c r="M830" s="6" t="s">
        <v>90</v>
      </c>
      <c r="N830" s="6" t="s">
        <v>4850</v>
      </c>
      <c r="O830" s="6" t="s">
        <v>4585</v>
      </c>
    </row>
    <row r="831" spans="1:15" x14ac:dyDescent="0.25">
      <c r="A831" s="6" t="s">
        <v>3666</v>
      </c>
      <c r="B831" s="6" t="s">
        <v>4434</v>
      </c>
      <c r="C831" s="6" t="s">
        <v>4423</v>
      </c>
      <c r="D831" s="6" t="s">
        <v>10703</v>
      </c>
      <c r="E831" s="6" t="s">
        <v>90</v>
      </c>
      <c r="F831" s="6" t="s">
        <v>10704</v>
      </c>
      <c r="G831" s="6" t="s">
        <v>10705</v>
      </c>
      <c r="H831" s="6" t="s">
        <v>2036</v>
      </c>
      <c r="I831" s="46">
        <v>45131</v>
      </c>
      <c r="J831" s="46">
        <v>45135</v>
      </c>
      <c r="K831">
        <v>860413</v>
      </c>
      <c r="L831" s="6" t="s">
        <v>10706</v>
      </c>
      <c r="M831" s="6" t="s">
        <v>10707</v>
      </c>
      <c r="N831" s="6" t="s">
        <v>5998</v>
      </c>
      <c r="O831" s="6" t="s">
        <v>4585</v>
      </c>
    </row>
    <row r="832" spans="1:15" x14ac:dyDescent="0.25">
      <c r="A832" s="6" t="s">
        <v>1238</v>
      </c>
      <c r="B832" s="6" t="s">
        <v>4460</v>
      </c>
      <c r="C832" s="6" t="s">
        <v>4421</v>
      </c>
      <c r="D832" s="6" t="s">
        <v>10708</v>
      </c>
      <c r="E832" s="6" t="s">
        <v>10709</v>
      </c>
      <c r="F832" s="6" t="s">
        <v>10710</v>
      </c>
      <c r="G832" s="6" t="s">
        <v>10711</v>
      </c>
      <c r="H832" s="6" t="s">
        <v>2036</v>
      </c>
      <c r="I832" s="46">
        <v>45139</v>
      </c>
      <c r="J832" s="46">
        <v>45145</v>
      </c>
      <c r="K832">
        <v>814547</v>
      </c>
      <c r="L832" s="6" t="s">
        <v>10712</v>
      </c>
      <c r="M832" s="6" t="s">
        <v>10713</v>
      </c>
      <c r="N832" s="6" t="s">
        <v>5319</v>
      </c>
      <c r="O832" s="6" t="s">
        <v>4585</v>
      </c>
    </row>
    <row r="833" spans="1:15" x14ac:dyDescent="0.25">
      <c r="A833" s="6" t="s">
        <v>3667</v>
      </c>
      <c r="B833" s="6" t="s">
        <v>4479</v>
      </c>
      <c r="C833" s="6" t="s">
        <v>4425</v>
      </c>
      <c r="D833" s="6" t="s">
        <v>10714</v>
      </c>
      <c r="E833" s="6" t="s">
        <v>90</v>
      </c>
      <c r="F833" s="6" t="s">
        <v>10149</v>
      </c>
      <c r="G833" s="6" t="s">
        <v>10715</v>
      </c>
      <c r="H833" s="6" t="s">
        <v>10151</v>
      </c>
      <c r="I833" s="46"/>
      <c r="J833" s="46"/>
      <c r="L833" s="6" t="s">
        <v>10716</v>
      </c>
      <c r="M833" s="6" t="s">
        <v>10717</v>
      </c>
      <c r="N833" s="6" t="s">
        <v>5548</v>
      </c>
      <c r="O833" s="6" t="s">
        <v>4586</v>
      </c>
    </row>
    <row r="834" spans="1:15" x14ac:dyDescent="0.25">
      <c r="A834" s="6" t="s">
        <v>3668</v>
      </c>
      <c r="B834" s="6" t="s">
        <v>4434</v>
      </c>
      <c r="C834" s="6" t="s">
        <v>4423</v>
      </c>
      <c r="D834" s="6" t="s">
        <v>10718</v>
      </c>
      <c r="E834" s="6" t="s">
        <v>90</v>
      </c>
      <c r="F834" s="6" t="s">
        <v>8687</v>
      </c>
      <c r="G834" s="6" t="s">
        <v>10719</v>
      </c>
      <c r="H834" s="6" t="s">
        <v>2081</v>
      </c>
      <c r="I834" s="46">
        <v>44950</v>
      </c>
      <c r="J834" s="46"/>
      <c r="L834" s="6" t="s">
        <v>10720</v>
      </c>
      <c r="M834" s="6" t="s">
        <v>90</v>
      </c>
      <c r="N834" s="6" t="s">
        <v>5999</v>
      </c>
      <c r="O834" s="6" t="s">
        <v>4585</v>
      </c>
    </row>
    <row r="835" spans="1:15" x14ac:dyDescent="0.25">
      <c r="A835" s="6" t="s">
        <v>1240</v>
      </c>
      <c r="B835" s="6" t="s">
        <v>4451</v>
      </c>
      <c r="C835" s="6" t="s">
        <v>4421</v>
      </c>
      <c r="D835" s="6" t="s">
        <v>8532</v>
      </c>
      <c r="E835" s="6" t="s">
        <v>90</v>
      </c>
      <c r="F835" s="6" t="s">
        <v>8533</v>
      </c>
      <c r="G835" s="6" t="s">
        <v>8534</v>
      </c>
      <c r="H835" s="6" t="s">
        <v>3671</v>
      </c>
      <c r="I835" s="46">
        <v>45140</v>
      </c>
      <c r="J835" s="46">
        <v>45145</v>
      </c>
      <c r="K835">
        <v>1136893</v>
      </c>
      <c r="L835" s="6" t="s">
        <v>10721</v>
      </c>
      <c r="M835" s="6" t="s">
        <v>10722</v>
      </c>
      <c r="N835" s="6" t="s">
        <v>4673</v>
      </c>
      <c r="O835" s="6" t="s">
        <v>4585</v>
      </c>
    </row>
    <row r="836" spans="1:15" x14ac:dyDescent="0.25">
      <c r="A836" s="6" t="s">
        <v>1243</v>
      </c>
      <c r="B836" s="6" t="s">
        <v>4434</v>
      </c>
      <c r="C836" s="6" t="s">
        <v>4423</v>
      </c>
      <c r="D836" s="6" t="s">
        <v>10723</v>
      </c>
      <c r="E836" s="6" t="s">
        <v>90</v>
      </c>
      <c r="F836" s="6" t="s">
        <v>7385</v>
      </c>
      <c r="G836" s="6" t="s">
        <v>10724</v>
      </c>
      <c r="H836" s="6" t="s">
        <v>7365</v>
      </c>
      <c r="I836" s="46">
        <v>45127</v>
      </c>
      <c r="J836" s="46"/>
      <c r="K836">
        <v>35527</v>
      </c>
      <c r="L836" s="6" t="s">
        <v>10725</v>
      </c>
      <c r="M836" s="6" t="s">
        <v>10726</v>
      </c>
      <c r="N836" s="6" t="s">
        <v>6000</v>
      </c>
      <c r="O836" s="6" t="s">
        <v>4585</v>
      </c>
    </row>
    <row r="837" spans="1:15" x14ac:dyDescent="0.25">
      <c r="A837" s="6" t="s">
        <v>1245</v>
      </c>
      <c r="B837" s="6" t="s">
        <v>4427</v>
      </c>
      <c r="C837" s="6" t="s">
        <v>4428</v>
      </c>
      <c r="D837" s="6" t="s">
        <v>8765</v>
      </c>
      <c r="E837" s="6" t="s">
        <v>7159</v>
      </c>
      <c r="F837" s="6" t="s">
        <v>7904</v>
      </c>
      <c r="G837" s="6" t="s">
        <v>10727</v>
      </c>
      <c r="H837" s="6" t="s">
        <v>7076</v>
      </c>
      <c r="I837" s="46">
        <v>45167</v>
      </c>
      <c r="J837" s="46">
        <v>45173</v>
      </c>
      <c r="K837">
        <v>1177609</v>
      </c>
      <c r="L837" s="6" t="s">
        <v>10728</v>
      </c>
      <c r="M837" s="6" t="s">
        <v>10729</v>
      </c>
      <c r="N837" s="6" t="s">
        <v>4731</v>
      </c>
      <c r="O837" s="6" t="s">
        <v>4585</v>
      </c>
    </row>
    <row r="838" spans="1:15" x14ac:dyDescent="0.25">
      <c r="A838" s="6" t="s">
        <v>1247</v>
      </c>
      <c r="B838" s="6" t="s">
        <v>4449</v>
      </c>
      <c r="C838" s="6" t="s">
        <v>4421</v>
      </c>
      <c r="D838" s="6" t="s">
        <v>10730</v>
      </c>
      <c r="E838" s="6" t="s">
        <v>7513</v>
      </c>
      <c r="F838" s="6" t="s">
        <v>9407</v>
      </c>
      <c r="G838" s="6" t="s">
        <v>9408</v>
      </c>
      <c r="H838" s="6" t="s">
        <v>7069</v>
      </c>
      <c r="I838" s="46">
        <v>45133</v>
      </c>
      <c r="J838" s="46">
        <v>45138</v>
      </c>
      <c r="K838">
        <v>1288847</v>
      </c>
      <c r="L838" s="6" t="s">
        <v>10731</v>
      </c>
      <c r="M838" s="6" t="s">
        <v>10732</v>
      </c>
      <c r="N838" s="6" t="s">
        <v>6001</v>
      </c>
      <c r="O838" s="6" t="s">
        <v>4585</v>
      </c>
    </row>
    <row r="839" spans="1:15" x14ac:dyDescent="0.25">
      <c r="A839" s="6" t="s">
        <v>1249</v>
      </c>
      <c r="B839" s="6" t="s">
        <v>4444</v>
      </c>
      <c r="C839" s="6" t="s">
        <v>4425</v>
      </c>
      <c r="D839" s="6" t="s">
        <v>10733</v>
      </c>
      <c r="E839" s="6" t="s">
        <v>7187</v>
      </c>
      <c r="F839" s="6" t="s">
        <v>7797</v>
      </c>
      <c r="G839" s="6" t="s">
        <v>10734</v>
      </c>
      <c r="H839" s="6" t="s">
        <v>7092</v>
      </c>
      <c r="I839" s="46">
        <v>45132</v>
      </c>
      <c r="J839" s="46">
        <v>45138</v>
      </c>
      <c r="K839">
        <v>1035983</v>
      </c>
      <c r="L839" s="6" t="s">
        <v>10735</v>
      </c>
      <c r="M839" s="6" t="s">
        <v>10736</v>
      </c>
      <c r="N839" s="6" t="s">
        <v>5408</v>
      </c>
      <c r="O839" s="6" t="s">
        <v>4587</v>
      </c>
    </row>
    <row r="840" spans="1:15" x14ac:dyDescent="0.25">
      <c r="A840" s="6" t="s">
        <v>1251</v>
      </c>
      <c r="B840" s="6" t="s">
        <v>4480</v>
      </c>
      <c r="C840" s="6" t="s">
        <v>4437</v>
      </c>
      <c r="D840" s="6" t="s">
        <v>10737</v>
      </c>
      <c r="E840" s="6" t="s">
        <v>9220</v>
      </c>
      <c r="F840" s="6" t="s">
        <v>7761</v>
      </c>
      <c r="G840" s="6" t="s">
        <v>10738</v>
      </c>
      <c r="H840" s="6" t="s">
        <v>3671</v>
      </c>
      <c r="I840" s="46">
        <v>45175</v>
      </c>
      <c r="J840" s="46">
        <v>45180</v>
      </c>
      <c r="K840">
        <v>69891</v>
      </c>
      <c r="L840" s="6" t="s">
        <v>10739</v>
      </c>
      <c r="M840" s="6" t="s">
        <v>10740</v>
      </c>
      <c r="N840" s="6" t="s">
        <v>6002</v>
      </c>
      <c r="O840" s="6" t="s">
        <v>4586</v>
      </c>
    </row>
    <row r="841" spans="1:15" x14ac:dyDescent="0.25">
      <c r="A841" s="6" t="s">
        <v>3669</v>
      </c>
      <c r="B841" s="6" t="s">
        <v>4451</v>
      </c>
      <c r="C841" s="6" t="s">
        <v>4421</v>
      </c>
      <c r="D841" s="6" t="s">
        <v>10741</v>
      </c>
      <c r="E841" s="6" t="s">
        <v>10742</v>
      </c>
      <c r="F841" s="6" t="s">
        <v>7450</v>
      </c>
      <c r="G841" s="6" t="s">
        <v>10743</v>
      </c>
      <c r="H841" s="6" t="s">
        <v>90</v>
      </c>
      <c r="I841" s="46"/>
      <c r="J841" s="46"/>
      <c r="L841" s="6" t="s">
        <v>10744</v>
      </c>
      <c r="M841" s="6" t="s">
        <v>90</v>
      </c>
      <c r="N841" s="6" t="s">
        <v>5167</v>
      </c>
      <c r="O841" s="6" t="s">
        <v>4585</v>
      </c>
    </row>
    <row r="842" spans="1:15" x14ac:dyDescent="0.25">
      <c r="A842" s="6" t="s">
        <v>3671</v>
      </c>
      <c r="B842" s="6" t="s">
        <v>4464</v>
      </c>
      <c r="C842" s="6" t="s">
        <v>4428</v>
      </c>
      <c r="D842" s="6" t="s">
        <v>8711</v>
      </c>
      <c r="E842" s="6" t="s">
        <v>90</v>
      </c>
      <c r="F842" s="6" t="s">
        <v>7166</v>
      </c>
      <c r="G842" s="6" t="s">
        <v>8565</v>
      </c>
      <c r="H842" s="6" t="s">
        <v>7168</v>
      </c>
      <c r="I842" s="46">
        <v>45155</v>
      </c>
      <c r="J842" s="46">
        <v>45159</v>
      </c>
      <c r="K842">
        <v>850209</v>
      </c>
      <c r="L842" s="6" t="s">
        <v>10745</v>
      </c>
      <c r="M842" s="6" t="s">
        <v>10746</v>
      </c>
      <c r="N842" s="6" t="s">
        <v>4840</v>
      </c>
      <c r="O842" s="6" t="s">
        <v>4585</v>
      </c>
    </row>
    <row r="843" spans="1:15" x14ac:dyDescent="0.25">
      <c r="A843" s="6" t="s">
        <v>1253</v>
      </c>
      <c r="B843" s="6" t="s">
        <v>4498</v>
      </c>
      <c r="C843" s="6" t="s">
        <v>4421</v>
      </c>
      <c r="D843" s="6" t="s">
        <v>10747</v>
      </c>
      <c r="E843" s="6" t="s">
        <v>90</v>
      </c>
      <c r="F843" s="6" t="s">
        <v>9799</v>
      </c>
      <c r="G843" s="6" t="s">
        <v>10748</v>
      </c>
      <c r="H843" s="6" t="s">
        <v>90</v>
      </c>
      <c r="I843" s="46">
        <v>45132</v>
      </c>
      <c r="J843" s="46">
        <v>45138</v>
      </c>
      <c r="K843">
        <v>866374</v>
      </c>
      <c r="L843" s="6" t="s">
        <v>10749</v>
      </c>
      <c r="M843" s="6" t="s">
        <v>10750</v>
      </c>
      <c r="N843" s="6" t="s">
        <v>4874</v>
      </c>
      <c r="O843" s="6" t="s">
        <v>4585</v>
      </c>
    </row>
    <row r="844" spans="1:15" x14ac:dyDescent="0.25">
      <c r="A844" s="6" t="s">
        <v>1255</v>
      </c>
      <c r="B844" s="6" t="s">
        <v>4500</v>
      </c>
      <c r="C844" s="6" t="s">
        <v>118</v>
      </c>
      <c r="D844" s="6" t="s">
        <v>10751</v>
      </c>
      <c r="E844" s="6" t="s">
        <v>9055</v>
      </c>
      <c r="F844" s="6" t="s">
        <v>7375</v>
      </c>
      <c r="G844" s="6" t="s">
        <v>7376</v>
      </c>
      <c r="H844" s="6" t="s">
        <v>7377</v>
      </c>
      <c r="I844" s="46">
        <v>45057</v>
      </c>
      <c r="J844" s="46"/>
      <c r="K844">
        <v>1868941</v>
      </c>
      <c r="L844" s="6" t="s">
        <v>10752</v>
      </c>
      <c r="M844" s="6" t="s">
        <v>10753</v>
      </c>
      <c r="N844" s="6" t="s">
        <v>6003</v>
      </c>
      <c r="O844" s="6" t="s">
        <v>4586</v>
      </c>
    </row>
    <row r="845" spans="1:15" x14ac:dyDescent="0.25">
      <c r="A845" s="6" t="s">
        <v>1257</v>
      </c>
      <c r="B845" s="6" t="s">
        <v>4478</v>
      </c>
      <c r="C845" s="6" t="s">
        <v>4437</v>
      </c>
      <c r="D845" s="6" t="s">
        <v>10754</v>
      </c>
      <c r="E845" s="6" t="s">
        <v>90</v>
      </c>
      <c r="F845" s="6" t="s">
        <v>10755</v>
      </c>
      <c r="G845" s="6" t="s">
        <v>10756</v>
      </c>
      <c r="H845" s="6" t="s">
        <v>7136</v>
      </c>
      <c r="I845" s="46">
        <v>45147</v>
      </c>
      <c r="J845" s="46">
        <v>45152</v>
      </c>
      <c r="K845">
        <v>1128928</v>
      </c>
      <c r="L845" s="6" t="s">
        <v>10757</v>
      </c>
      <c r="M845" s="6" t="s">
        <v>10758</v>
      </c>
      <c r="N845" s="6" t="s">
        <v>4630</v>
      </c>
      <c r="O845" s="6" t="s">
        <v>4586</v>
      </c>
    </row>
    <row r="846" spans="1:15" x14ac:dyDescent="0.25">
      <c r="A846" s="6" t="s">
        <v>1259</v>
      </c>
      <c r="B846" s="6" t="s">
        <v>4444</v>
      </c>
      <c r="C846" s="6" t="s">
        <v>4425</v>
      </c>
      <c r="D846" s="6" t="s">
        <v>10759</v>
      </c>
      <c r="E846" s="6" t="s">
        <v>90</v>
      </c>
      <c r="F846" s="6" t="s">
        <v>9037</v>
      </c>
      <c r="G846" s="6" t="s">
        <v>9283</v>
      </c>
      <c r="H846" s="6" t="s">
        <v>7092</v>
      </c>
      <c r="I846" s="46">
        <v>45141</v>
      </c>
      <c r="J846" s="46">
        <v>45145</v>
      </c>
      <c r="K846">
        <v>1124198</v>
      </c>
      <c r="L846" s="6" t="s">
        <v>10760</v>
      </c>
      <c r="M846" s="6" t="s">
        <v>10761</v>
      </c>
      <c r="N846" s="6" t="s">
        <v>5220</v>
      </c>
      <c r="O846" s="6" t="s">
        <v>4587</v>
      </c>
    </row>
    <row r="847" spans="1:15" x14ac:dyDescent="0.25">
      <c r="A847" s="6" t="s">
        <v>1261</v>
      </c>
      <c r="B847" s="6" t="s">
        <v>4482</v>
      </c>
      <c r="C847" s="6" t="s">
        <v>4425</v>
      </c>
      <c r="D847" s="6" t="s">
        <v>10762</v>
      </c>
      <c r="E847" s="6" t="s">
        <v>7923</v>
      </c>
      <c r="F847" s="6" t="s">
        <v>9037</v>
      </c>
      <c r="G847" s="6" t="s">
        <v>9283</v>
      </c>
      <c r="H847" s="6" t="s">
        <v>7092</v>
      </c>
      <c r="I847" s="46">
        <v>45132</v>
      </c>
      <c r="J847" s="46">
        <v>45138</v>
      </c>
      <c r="K847">
        <v>30625</v>
      </c>
      <c r="L847" s="6" t="s">
        <v>10763</v>
      </c>
      <c r="M847" s="6" t="s">
        <v>10764</v>
      </c>
      <c r="N847" s="6" t="s">
        <v>4646</v>
      </c>
      <c r="O847" s="6" t="s">
        <v>4585</v>
      </c>
    </row>
    <row r="848" spans="1:15" x14ac:dyDescent="0.25">
      <c r="A848" s="6" t="s">
        <v>1263</v>
      </c>
      <c r="B848" s="6" t="s">
        <v>4449</v>
      </c>
      <c r="C848" s="6" t="s">
        <v>4421</v>
      </c>
      <c r="D848" s="6" t="s">
        <v>10765</v>
      </c>
      <c r="E848" s="6" t="s">
        <v>9481</v>
      </c>
      <c r="F848" s="6" t="s">
        <v>7134</v>
      </c>
      <c r="G848" s="6" t="s">
        <v>7135</v>
      </c>
      <c r="H848" s="6" t="s">
        <v>7136</v>
      </c>
      <c r="I848" s="46">
        <v>45139</v>
      </c>
      <c r="J848" s="46">
        <v>45145</v>
      </c>
      <c r="K848">
        <v>1175454</v>
      </c>
      <c r="L848" s="6" t="s">
        <v>10766</v>
      </c>
      <c r="M848" s="6" t="s">
        <v>10767</v>
      </c>
      <c r="N848" s="6" t="s">
        <v>6004</v>
      </c>
      <c r="O848" s="6" t="s">
        <v>4585</v>
      </c>
    </row>
    <row r="849" spans="1:15" x14ac:dyDescent="0.25">
      <c r="A849" s="6" t="s">
        <v>1265</v>
      </c>
      <c r="B849" s="6" t="s">
        <v>4449</v>
      </c>
      <c r="C849" s="6" t="s">
        <v>4421</v>
      </c>
      <c r="D849" s="6" t="s">
        <v>10768</v>
      </c>
      <c r="E849" s="6" t="s">
        <v>10769</v>
      </c>
      <c r="F849" s="6" t="s">
        <v>7745</v>
      </c>
      <c r="G849" s="6" t="s">
        <v>10770</v>
      </c>
      <c r="H849" s="6" t="s">
        <v>1891</v>
      </c>
      <c r="I849" s="46">
        <v>45147</v>
      </c>
      <c r="J849" s="46">
        <v>45152</v>
      </c>
      <c r="K849">
        <v>1580560</v>
      </c>
      <c r="L849" s="6" t="s">
        <v>10771</v>
      </c>
      <c r="M849" s="6" t="s">
        <v>10772</v>
      </c>
      <c r="N849" s="6" t="s">
        <v>6005</v>
      </c>
      <c r="O849" s="6" t="s">
        <v>4585</v>
      </c>
    </row>
    <row r="850" spans="1:15" x14ac:dyDescent="0.25">
      <c r="A850" s="6" t="s">
        <v>1266</v>
      </c>
      <c r="B850" s="6" t="s">
        <v>4532</v>
      </c>
      <c r="C850" s="6" t="s">
        <v>130</v>
      </c>
      <c r="D850" s="6" t="s">
        <v>10773</v>
      </c>
      <c r="E850" s="6" t="s">
        <v>10774</v>
      </c>
      <c r="F850" s="6" t="s">
        <v>7904</v>
      </c>
      <c r="G850" s="6" t="s">
        <v>10775</v>
      </c>
      <c r="H850" s="6" t="s">
        <v>7076</v>
      </c>
      <c r="I850" s="46">
        <v>45140</v>
      </c>
      <c r="J850" s="46"/>
      <c r="K850">
        <v>37785</v>
      </c>
      <c r="L850" s="6" t="s">
        <v>10776</v>
      </c>
      <c r="M850" s="6" t="s">
        <v>10777</v>
      </c>
      <c r="N850" s="6" t="s">
        <v>4714</v>
      </c>
      <c r="O850" s="6" t="s">
        <v>4585</v>
      </c>
    </row>
    <row r="851" spans="1:15" x14ac:dyDescent="0.25">
      <c r="A851" s="6" t="s">
        <v>1268</v>
      </c>
      <c r="B851" s="6" t="s">
        <v>4447</v>
      </c>
      <c r="C851" s="6" t="s">
        <v>4418</v>
      </c>
      <c r="D851" s="6" t="s">
        <v>10778</v>
      </c>
      <c r="E851" s="6" t="s">
        <v>90</v>
      </c>
      <c r="F851" s="6" t="s">
        <v>10779</v>
      </c>
      <c r="G851" s="6" t="s">
        <v>10780</v>
      </c>
      <c r="H851" s="6" t="s">
        <v>90</v>
      </c>
      <c r="I851" s="46"/>
      <c r="J851" s="46"/>
      <c r="K851">
        <v>1333141</v>
      </c>
      <c r="L851" s="6" t="s">
        <v>10781</v>
      </c>
      <c r="M851" s="6" t="s">
        <v>10782</v>
      </c>
      <c r="N851" s="6" t="s">
        <v>5121</v>
      </c>
      <c r="O851" s="6" t="s">
        <v>4586</v>
      </c>
    </row>
    <row r="852" spans="1:15" x14ac:dyDescent="0.25">
      <c r="A852" s="6" t="s">
        <v>1270</v>
      </c>
      <c r="B852" s="6" t="s">
        <v>4498</v>
      </c>
      <c r="C852" s="6" t="s">
        <v>4421</v>
      </c>
      <c r="D852" s="6" t="s">
        <v>10783</v>
      </c>
      <c r="E852" s="6" t="s">
        <v>8452</v>
      </c>
      <c r="F852" s="6" t="s">
        <v>10784</v>
      </c>
      <c r="G852" s="6" t="s">
        <v>10785</v>
      </c>
      <c r="H852" s="6" t="s">
        <v>90</v>
      </c>
      <c r="I852" s="46">
        <v>45152</v>
      </c>
      <c r="J852" s="46">
        <v>45156</v>
      </c>
      <c r="K852">
        <v>1408710</v>
      </c>
      <c r="L852" s="6" t="s">
        <v>10786</v>
      </c>
      <c r="M852" s="6" t="s">
        <v>10596</v>
      </c>
      <c r="N852" s="6" t="s">
        <v>6006</v>
      </c>
      <c r="O852" s="6" t="s">
        <v>4585</v>
      </c>
    </row>
    <row r="853" spans="1:15" x14ac:dyDescent="0.25">
      <c r="A853" s="6" t="s">
        <v>1272</v>
      </c>
      <c r="B853" s="6" t="s">
        <v>4434</v>
      </c>
      <c r="C853" s="6" t="s">
        <v>4423</v>
      </c>
      <c r="D853" s="6" t="s">
        <v>10787</v>
      </c>
      <c r="E853" s="6" t="s">
        <v>10788</v>
      </c>
      <c r="F853" s="6" t="s">
        <v>7074</v>
      </c>
      <c r="G853" s="6" t="s">
        <v>10789</v>
      </c>
      <c r="H853" s="6" t="s">
        <v>7076</v>
      </c>
      <c r="I853" s="46">
        <v>45125</v>
      </c>
      <c r="J853" s="46">
        <v>45131</v>
      </c>
      <c r="K853">
        <v>37808</v>
      </c>
      <c r="L853" s="6" t="s">
        <v>10790</v>
      </c>
      <c r="M853" s="6" t="s">
        <v>10791</v>
      </c>
      <c r="N853" s="6" t="s">
        <v>6007</v>
      </c>
      <c r="O853" s="6" t="s">
        <v>4585</v>
      </c>
    </row>
    <row r="854" spans="1:15" x14ac:dyDescent="0.25">
      <c r="A854" s="6" t="s">
        <v>1274</v>
      </c>
      <c r="B854" s="6" t="s">
        <v>4549</v>
      </c>
      <c r="C854" s="6" t="s">
        <v>4428</v>
      </c>
      <c r="D854" s="6" t="s">
        <v>10792</v>
      </c>
      <c r="E854" s="6" t="s">
        <v>90</v>
      </c>
      <c r="F854" s="6" t="s">
        <v>7134</v>
      </c>
      <c r="G854" s="6" t="s">
        <v>10793</v>
      </c>
      <c r="H854" s="6" t="s">
        <v>7136</v>
      </c>
      <c r="I854" s="46">
        <v>45140</v>
      </c>
      <c r="J854" s="46">
        <v>45145</v>
      </c>
      <c r="K854">
        <v>1507079</v>
      </c>
      <c r="L854" s="6" t="s">
        <v>10794</v>
      </c>
      <c r="M854" s="6" t="s">
        <v>10795</v>
      </c>
      <c r="N854" s="6" t="s">
        <v>4910</v>
      </c>
      <c r="O854" s="6" t="s">
        <v>4585</v>
      </c>
    </row>
    <row r="855" spans="1:15" x14ac:dyDescent="0.25">
      <c r="A855" s="6" t="s">
        <v>1276</v>
      </c>
      <c r="B855" s="6" t="s">
        <v>4452</v>
      </c>
      <c r="C855" s="6" t="s">
        <v>4423</v>
      </c>
      <c r="D855" s="6" t="s">
        <v>8532</v>
      </c>
      <c r="E855" s="6" t="s">
        <v>90</v>
      </c>
      <c r="F855" s="6" t="s">
        <v>8533</v>
      </c>
      <c r="G855" s="6" t="s">
        <v>8534</v>
      </c>
      <c r="H855" s="6" t="s">
        <v>3671</v>
      </c>
      <c r="I855" s="46">
        <v>45138</v>
      </c>
      <c r="J855" s="46">
        <v>45142</v>
      </c>
      <c r="K855">
        <v>1331875</v>
      </c>
      <c r="L855" s="6" t="s">
        <v>10796</v>
      </c>
      <c r="M855" s="6" t="s">
        <v>10797</v>
      </c>
      <c r="N855" s="6" t="s">
        <v>4937</v>
      </c>
      <c r="O855" s="6" t="s">
        <v>4585</v>
      </c>
    </row>
    <row r="856" spans="1:15" x14ac:dyDescent="0.25">
      <c r="A856" s="6" t="s">
        <v>3672</v>
      </c>
      <c r="B856" s="6" t="s">
        <v>4550</v>
      </c>
      <c r="C856" s="6" t="s">
        <v>130</v>
      </c>
      <c r="D856" s="6" t="s">
        <v>10798</v>
      </c>
      <c r="E856" s="6" t="s">
        <v>10799</v>
      </c>
      <c r="F856" s="6" t="s">
        <v>7751</v>
      </c>
      <c r="G856" s="6" t="s">
        <v>10800</v>
      </c>
      <c r="H856" s="6" t="s">
        <v>7753</v>
      </c>
      <c r="I856" s="46"/>
      <c r="J856" s="46"/>
      <c r="L856" s="6" t="s">
        <v>90</v>
      </c>
      <c r="M856" s="6" t="s">
        <v>90</v>
      </c>
      <c r="N856" s="6" t="s">
        <v>6008</v>
      </c>
      <c r="O856" s="6" t="s">
        <v>4585</v>
      </c>
    </row>
    <row r="857" spans="1:15" x14ac:dyDescent="0.25">
      <c r="A857" s="6" t="s">
        <v>1278</v>
      </c>
      <c r="B857" s="6" t="s">
        <v>4463</v>
      </c>
      <c r="C857" s="6" t="s">
        <v>130</v>
      </c>
      <c r="D857" s="6" t="s">
        <v>10801</v>
      </c>
      <c r="E857" s="6" t="s">
        <v>10802</v>
      </c>
      <c r="F857" s="6" t="s">
        <v>7354</v>
      </c>
      <c r="G857" s="6" t="s">
        <v>10803</v>
      </c>
      <c r="H857" s="6" t="s">
        <v>2232</v>
      </c>
      <c r="I857" s="46">
        <v>45146</v>
      </c>
      <c r="J857" s="46">
        <v>45152</v>
      </c>
      <c r="K857">
        <v>1456346</v>
      </c>
      <c r="L857" s="6" t="s">
        <v>10804</v>
      </c>
      <c r="M857" s="6" t="s">
        <v>10805</v>
      </c>
      <c r="N857" s="6" t="s">
        <v>6009</v>
      </c>
      <c r="O857" s="6" t="s">
        <v>4585</v>
      </c>
    </row>
    <row r="858" spans="1:15" x14ac:dyDescent="0.25">
      <c r="A858" s="6" t="s">
        <v>1280</v>
      </c>
      <c r="B858" s="6" t="s">
        <v>4430</v>
      </c>
      <c r="C858" s="6" t="s">
        <v>4423</v>
      </c>
      <c r="D858" s="6" t="s">
        <v>10806</v>
      </c>
      <c r="E858" s="6" t="s">
        <v>10807</v>
      </c>
      <c r="F858" s="6" t="s">
        <v>7166</v>
      </c>
      <c r="G858" s="6" t="s">
        <v>10550</v>
      </c>
      <c r="H858" s="6" t="s">
        <v>7168</v>
      </c>
      <c r="I858" s="46">
        <v>45140</v>
      </c>
      <c r="J858" s="46">
        <v>45145</v>
      </c>
      <c r="K858">
        <v>1651052</v>
      </c>
      <c r="L858" s="6" t="s">
        <v>10808</v>
      </c>
      <c r="M858" s="6" t="s">
        <v>10809</v>
      </c>
      <c r="N858" s="6" t="s">
        <v>6010</v>
      </c>
      <c r="O858" s="6" t="s">
        <v>4585</v>
      </c>
    </row>
    <row r="859" spans="1:15" x14ac:dyDescent="0.25">
      <c r="A859" s="6" t="s">
        <v>1282</v>
      </c>
      <c r="B859" s="6" t="s">
        <v>4435</v>
      </c>
      <c r="C859" s="6" t="s">
        <v>4418</v>
      </c>
      <c r="D859" s="6" t="s">
        <v>10810</v>
      </c>
      <c r="E859" s="6" t="s">
        <v>90</v>
      </c>
      <c r="F859" s="6" t="s">
        <v>7904</v>
      </c>
      <c r="G859" s="6" t="s">
        <v>10775</v>
      </c>
      <c r="H859" s="6" t="s">
        <v>7076</v>
      </c>
      <c r="I859" s="46">
        <v>45140</v>
      </c>
      <c r="J859" s="46">
        <v>45145</v>
      </c>
      <c r="K859">
        <v>1178879</v>
      </c>
      <c r="L859" s="6" t="s">
        <v>10811</v>
      </c>
      <c r="M859" s="6" t="s">
        <v>10812</v>
      </c>
      <c r="N859" s="6" t="s">
        <v>6011</v>
      </c>
      <c r="O859" s="6" t="s">
        <v>4586</v>
      </c>
    </row>
    <row r="860" spans="1:15" x14ac:dyDescent="0.25">
      <c r="A860" s="6" t="s">
        <v>3674</v>
      </c>
      <c r="B860" s="6" t="s">
        <v>4455</v>
      </c>
      <c r="C860" s="6" t="s">
        <v>4421</v>
      </c>
      <c r="D860" s="6" t="s">
        <v>10813</v>
      </c>
      <c r="E860" s="6" t="s">
        <v>90</v>
      </c>
      <c r="F860" s="6" t="s">
        <v>10814</v>
      </c>
      <c r="G860" s="6" t="s">
        <v>10815</v>
      </c>
      <c r="H860" s="6" t="s">
        <v>7069</v>
      </c>
      <c r="I860" s="46">
        <v>45132</v>
      </c>
      <c r="J860" s="46">
        <v>45138</v>
      </c>
      <c r="K860">
        <v>1039399</v>
      </c>
      <c r="L860" s="6" t="s">
        <v>10816</v>
      </c>
      <c r="M860" s="6" t="s">
        <v>10817</v>
      </c>
      <c r="N860" s="6" t="s">
        <v>6012</v>
      </c>
      <c r="O860" s="6" t="s">
        <v>4585</v>
      </c>
    </row>
    <row r="861" spans="1:15" x14ac:dyDescent="0.25">
      <c r="A861" s="6" t="s">
        <v>1284</v>
      </c>
      <c r="B861" s="6" t="s">
        <v>4449</v>
      </c>
      <c r="C861" s="6" t="s">
        <v>4421</v>
      </c>
      <c r="D861" s="6" t="s">
        <v>10818</v>
      </c>
      <c r="E861" s="6" t="s">
        <v>90</v>
      </c>
      <c r="F861" s="6" t="s">
        <v>7806</v>
      </c>
      <c r="G861" s="6" t="s">
        <v>10819</v>
      </c>
      <c r="H861" s="6" t="s">
        <v>7076</v>
      </c>
      <c r="I861" s="46">
        <v>45140</v>
      </c>
      <c r="J861" s="46">
        <v>45145</v>
      </c>
      <c r="K861">
        <v>1794669</v>
      </c>
      <c r="L861" s="6" t="s">
        <v>10820</v>
      </c>
      <c r="M861" s="6" t="s">
        <v>10821</v>
      </c>
      <c r="N861" s="6" t="s">
        <v>5523</v>
      </c>
      <c r="O861" s="6" t="s">
        <v>4585</v>
      </c>
    </row>
    <row r="862" spans="1:15" x14ac:dyDescent="0.25">
      <c r="A862" s="6" t="s">
        <v>1286</v>
      </c>
      <c r="B862" s="6" t="s">
        <v>4488</v>
      </c>
      <c r="C862" s="6" t="s">
        <v>4489</v>
      </c>
      <c r="D862" s="6" t="s">
        <v>10822</v>
      </c>
      <c r="E862" s="6" t="s">
        <v>90</v>
      </c>
      <c r="F862" s="6" t="s">
        <v>7166</v>
      </c>
      <c r="G862" s="6" t="s">
        <v>10823</v>
      </c>
      <c r="H862" s="6" t="s">
        <v>7168</v>
      </c>
      <c r="I862" s="46"/>
      <c r="J862" s="46"/>
      <c r="K862">
        <v>1754301</v>
      </c>
      <c r="L862" s="6" t="s">
        <v>10824</v>
      </c>
      <c r="M862" s="6" t="s">
        <v>10825</v>
      </c>
      <c r="N862" s="6" t="s">
        <v>6013</v>
      </c>
      <c r="O862" s="6" t="s">
        <v>4585</v>
      </c>
    </row>
    <row r="863" spans="1:15" x14ac:dyDescent="0.25">
      <c r="A863" s="6" t="s">
        <v>1288</v>
      </c>
      <c r="B863" s="6" t="s">
        <v>4488</v>
      </c>
      <c r="C863" s="6" t="s">
        <v>4489</v>
      </c>
      <c r="D863" s="6" t="s">
        <v>10822</v>
      </c>
      <c r="E863" s="6" t="s">
        <v>90</v>
      </c>
      <c r="F863" s="6" t="s">
        <v>7166</v>
      </c>
      <c r="G863" s="6" t="s">
        <v>10823</v>
      </c>
      <c r="H863" s="6" t="s">
        <v>7168</v>
      </c>
      <c r="I863" s="46">
        <v>45146</v>
      </c>
      <c r="J863" s="46">
        <v>45152</v>
      </c>
      <c r="K863">
        <v>1754301</v>
      </c>
      <c r="L863" s="6" t="s">
        <v>10826</v>
      </c>
      <c r="M863" s="6" t="s">
        <v>10827</v>
      </c>
      <c r="N863" s="6" t="s">
        <v>6013</v>
      </c>
      <c r="O863" s="6" t="s">
        <v>4585</v>
      </c>
    </row>
    <row r="864" spans="1:15" x14ac:dyDescent="0.25">
      <c r="A864" s="6" t="s">
        <v>1290</v>
      </c>
      <c r="B864" s="6" t="s">
        <v>4457</v>
      </c>
      <c r="C864" s="6" t="s">
        <v>4428</v>
      </c>
      <c r="D864" s="6" t="s">
        <v>10828</v>
      </c>
      <c r="E864" s="6" t="s">
        <v>7159</v>
      </c>
      <c r="F864" s="6" t="s">
        <v>7160</v>
      </c>
      <c r="G864" s="6" t="s">
        <v>7161</v>
      </c>
      <c r="H864" s="6" t="s">
        <v>7136</v>
      </c>
      <c r="I864" s="46">
        <v>45140</v>
      </c>
      <c r="J864" s="46">
        <v>45145</v>
      </c>
      <c r="K864">
        <v>1424929</v>
      </c>
      <c r="L864" s="6" t="s">
        <v>10829</v>
      </c>
      <c r="M864" s="6" t="s">
        <v>10830</v>
      </c>
      <c r="N864" s="6" t="s">
        <v>6014</v>
      </c>
      <c r="O864" s="6" t="s">
        <v>4585</v>
      </c>
    </row>
    <row r="865" spans="1:15" x14ac:dyDescent="0.25">
      <c r="A865" s="6" t="s">
        <v>3675</v>
      </c>
      <c r="B865" s="6" t="s">
        <v>4548</v>
      </c>
      <c r="C865" s="6" t="s">
        <v>130</v>
      </c>
      <c r="D865" s="6" t="s">
        <v>10831</v>
      </c>
      <c r="E865" s="6" t="s">
        <v>10832</v>
      </c>
      <c r="F865" s="6" t="s">
        <v>7140</v>
      </c>
      <c r="G865" s="6" t="s">
        <v>10833</v>
      </c>
      <c r="H865" s="6" t="s">
        <v>435</v>
      </c>
      <c r="I865" s="46">
        <v>45132</v>
      </c>
      <c r="J865" s="46"/>
      <c r="L865" s="6" t="s">
        <v>10834</v>
      </c>
      <c r="M865" s="6" t="s">
        <v>10835</v>
      </c>
      <c r="N865" s="6" t="s">
        <v>6015</v>
      </c>
      <c r="O865" s="6" t="s">
        <v>4585</v>
      </c>
    </row>
    <row r="866" spans="1:15" x14ac:dyDescent="0.25">
      <c r="A866" s="6" t="s">
        <v>1292</v>
      </c>
      <c r="B866" s="6" t="s">
        <v>4537</v>
      </c>
      <c r="C866" s="6" t="s">
        <v>4442</v>
      </c>
      <c r="D866" s="6" t="s">
        <v>10836</v>
      </c>
      <c r="E866" s="6" t="s">
        <v>10837</v>
      </c>
      <c r="F866" s="6" t="s">
        <v>7284</v>
      </c>
      <c r="G866" s="6" t="s">
        <v>10838</v>
      </c>
      <c r="H866" s="6" t="s">
        <v>7124</v>
      </c>
      <c r="I866" s="46">
        <v>45125</v>
      </c>
      <c r="J866" s="46">
        <v>45131</v>
      </c>
      <c r="K866">
        <v>921825</v>
      </c>
      <c r="L866" s="6" t="s">
        <v>10839</v>
      </c>
      <c r="M866" s="6" t="s">
        <v>10840</v>
      </c>
      <c r="N866" s="6" t="s">
        <v>6016</v>
      </c>
      <c r="O866" s="6" t="s">
        <v>4585</v>
      </c>
    </row>
    <row r="867" spans="1:15" x14ac:dyDescent="0.25">
      <c r="A867" s="6" t="s">
        <v>3676</v>
      </c>
      <c r="B867" s="6" t="s">
        <v>4469</v>
      </c>
      <c r="C867" s="6" t="s">
        <v>4423</v>
      </c>
      <c r="D867" s="6" t="s">
        <v>10841</v>
      </c>
      <c r="E867" s="6" t="s">
        <v>7341</v>
      </c>
      <c r="F867" s="6" t="s">
        <v>7354</v>
      </c>
      <c r="G867" s="6" t="s">
        <v>10842</v>
      </c>
      <c r="H867" s="6" t="s">
        <v>2232</v>
      </c>
      <c r="I867" s="46">
        <v>45133</v>
      </c>
      <c r="J867" s="46">
        <v>45138</v>
      </c>
      <c r="K867">
        <v>915191</v>
      </c>
      <c r="L867" s="6" t="s">
        <v>90</v>
      </c>
      <c r="M867" s="6" t="s">
        <v>10843</v>
      </c>
      <c r="N867" s="6" t="s">
        <v>6017</v>
      </c>
      <c r="O867" s="6" t="s">
        <v>4585</v>
      </c>
    </row>
    <row r="868" spans="1:15" x14ac:dyDescent="0.25">
      <c r="A868" s="6" t="s">
        <v>1294</v>
      </c>
      <c r="B868" s="6" t="s">
        <v>4546</v>
      </c>
      <c r="C868" s="6" t="s">
        <v>4423</v>
      </c>
      <c r="D868" s="6" t="s">
        <v>10844</v>
      </c>
      <c r="E868" s="6" t="s">
        <v>10845</v>
      </c>
      <c r="F868" s="6" t="s">
        <v>10846</v>
      </c>
      <c r="G868" s="6" t="s">
        <v>10847</v>
      </c>
      <c r="H868" s="6" t="s">
        <v>90</v>
      </c>
      <c r="I868" s="46">
        <v>44712</v>
      </c>
      <c r="J868" s="46"/>
      <c r="K868">
        <v>924805</v>
      </c>
      <c r="L868" s="6" t="s">
        <v>10848</v>
      </c>
      <c r="M868" s="6" t="s">
        <v>10849</v>
      </c>
      <c r="N868" s="6" t="s">
        <v>6018</v>
      </c>
      <c r="O868" s="6" t="s">
        <v>4585</v>
      </c>
    </row>
    <row r="869" spans="1:15" x14ac:dyDescent="0.25">
      <c r="A869" s="6" t="s">
        <v>1296</v>
      </c>
      <c r="B869" s="6" t="s">
        <v>4486</v>
      </c>
      <c r="C869" s="6" t="s">
        <v>4468</v>
      </c>
      <c r="D869" s="6" t="s">
        <v>10850</v>
      </c>
      <c r="E869" s="6" t="s">
        <v>10851</v>
      </c>
      <c r="F869" s="6" t="s">
        <v>10852</v>
      </c>
      <c r="G869" s="6" t="s">
        <v>10853</v>
      </c>
      <c r="H869" s="6" t="s">
        <v>90</v>
      </c>
      <c r="I869" s="46"/>
      <c r="J869" s="46"/>
      <c r="K869">
        <v>913290</v>
      </c>
      <c r="L869" s="6" t="s">
        <v>10854</v>
      </c>
      <c r="M869" s="6" t="s">
        <v>10855</v>
      </c>
      <c r="N869" s="6" t="s">
        <v>6019</v>
      </c>
      <c r="O869" s="6" t="s">
        <v>4585</v>
      </c>
    </row>
    <row r="870" spans="1:15" x14ac:dyDescent="0.25">
      <c r="A870" s="6" t="s">
        <v>3678</v>
      </c>
      <c r="B870" s="6" t="s">
        <v>4460</v>
      </c>
      <c r="C870" s="6" t="s">
        <v>4421</v>
      </c>
      <c r="D870" s="6" t="s">
        <v>10856</v>
      </c>
      <c r="E870" s="6" t="s">
        <v>90</v>
      </c>
      <c r="F870" s="6" t="s">
        <v>10857</v>
      </c>
      <c r="G870" s="6" t="s">
        <v>10858</v>
      </c>
      <c r="H870" s="6" t="s">
        <v>7069</v>
      </c>
      <c r="I870" s="46">
        <v>45139</v>
      </c>
      <c r="J870" s="46">
        <v>45145</v>
      </c>
      <c r="K870">
        <v>1800667</v>
      </c>
      <c r="L870" s="6" t="s">
        <v>10859</v>
      </c>
      <c r="M870" s="6" t="s">
        <v>10860</v>
      </c>
      <c r="N870" s="6" t="s">
        <v>6020</v>
      </c>
      <c r="O870" s="6" t="s">
        <v>4585</v>
      </c>
    </row>
    <row r="871" spans="1:15" x14ac:dyDescent="0.25">
      <c r="A871" s="6" t="s">
        <v>1298</v>
      </c>
      <c r="B871" s="6" t="s">
        <v>4478</v>
      </c>
      <c r="C871" s="6" t="s">
        <v>4437</v>
      </c>
      <c r="D871" s="6" t="s">
        <v>10861</v>
      </c>
      <c r="E871" s="6" t="s">
        <v>10862</v>
      </c>
      <c r="F871" s="6" t="s">
        <v>9880</v>
      </c>
      <c r="G871" s="6" t="s">
        <v>9881</v>
      </c>
      <c r="H871" s="6" t="s">
        <v>7296</v>
      </c>
      <c r="I871" s="46">
        <v>45145</v>
      </c>
      <c r="J871" s="46">
        <v>45149</v>
      </c>
      <c r="K871">
        <v>1611647</v>
      </c>
      <c r="L871" s="6" t="s">
        <v>10863</v>
      </c>
      <c r="M871" s="6" t="s">
        <v>10864</v>
      </c>
      <c r="N871" s="6" t="s">
        <v>5037</v>
      </c>
      <c r="O871" s="6" t="s">
        <v>4586</v>
      </c>
    </row>
    <row r="872" spans="1:15" x14ac:dyDescent="0.25">
      <c r="A872" s="6" t="s">
        <v>3679</v>
      </c>
      <c r="B872" s="6" t="s">
        <v>4551</v>
      </c>
      <c r="C872" s="6" t="s">
        <v>4425</v>
      </c>
      <c r="D872" s="6" t="s">
        <v>10865</v>
      </c>
      <c r="E872" s="6" t="s">
        <v>90</v>
      </c>
      <c r="F872" s="6" t="s">
        <v>7770</v>
      </c>
      <c r="G872" s="6" t="s">
        <v>10866</v>
      </c>
      <c r="H872" s="6" t="s">
        <v>90</v>
      </c>
      <c r="I872" s="46"/>
      <c r="J872" s="46"/>
      <c r="L872" s="6" t="s">
        <v>10867</v>
      </c>
      <c r="M872" s="6" t="s">
        <v>10868</v>
      </c>
      <c r="N872" s="6" t="s">
        <v>6021</v>
      </c>
      <c r="O872" s="6" t="s">
        <v>4585</v>
      </c>
    </row>
    <row r="873" spans="1:15" x14ac:dyDescent="0.25">
      <c r="A873" s="6" t="s">
        <v>1300</v>
      </c>
      <c r="B873" s="6" t="s">
        <v>4460</v>
      </c>
      <c r="C873" s="6" t="s">
        <v>4421</v>
      </c>
      <c r="D873" s="6" t="s">
        <v>10869</v>
      </c>
      <c r="E873" s="6" t="s">
        <v>10870</v>
      </c>
      <c r="F873" s="6" t="s">
        <v>8416</v>
      </c>
      <c r="G873" s="6" t="s">
        <v>8417</v>
      </c>
      <c r="H873" s="6" t="s">
        <v>7069</v>
      </c>
      <c r="I873" s="46">
        <v>45138</v>
      </c>
      <c r="J873" s="46">
        <v>45142</v>
      </c>
      <c r="K873">
        <v>1544522</v>
      </c>
      <c r="L873" s="6" t="s">
        <v>10871</v>
      </c>
      <c r="M873" s="6" t="s">
        <v>10872</v>
      </c>
      <c r="N873" s="6" t="s">
        <v>6022</v>
      </c>
      <c r="O873" s="6" t="s">
        <v>4585</v>
      </c>
    </row>
    <row r="874" spans="1:15" x14ac:dyDescent="0.25">
      <c r="A874" s="6" t="s">
        <v>1302</v>
      </c>
      <c r="B874" s="6" t="s">
        <v>4453</v>
      </c>
      <c r="C874" s="6" t="s">
        <v>4442</v>
      </c>
      <c r="D874" s="6" t="s">
        <v>10415</v>
      </c>
      <c r="E874" s="6" t="s">
        <v>8889</v>
      </c>
      <c r="F874" s="6" t="s">
        <v>10416</v>
      </c>
      <c r="G874" s="6" t="s">
        <v>10873</v>
      </c>
      <c r="H874" s="6" t="s">
        <v>7321</v>
      </c>
      <c r="I874" s="46">
        <v>44965</v>
      </c>
      <c r="J874" s="46">
        <v>44970</v>
      </c>
      <c r="K874">
        <v>34903</v>
      </c>
      <c r="L874" s="6" t="s">
        <v>10874</v>
      </c>
      <c r="M874" s="6" t="s">
        <v>10875</v>
      </c>
      <c r="N874" s="6" t="s">
        <v>6023</v>
      </c>
      <c r="O874" s="6" t="s">
        <v>4585</v>
      </c>
    </row>
    <row r="875" spans="1:15" x14ac:dyDescent="0.25">
      <c r="A875" s="6" t="s">
        <v>3680</v>
      </c>
      <c r="B875" s="6" t="s">
        <v>4493</v>
      </c>
      <c r="C875" s="6" t="s">
        <v>4489</v>
      </c>
      <c r="D875" s="6" t="s">
        <v>10876</v>
      </c>
      <c r="E875" s="6" t="s">
        <v>90</v>
      </c>
      <c r="F875" s="6" t="s">
        <v>10877</v>
      </c>
      <c r="G875" s="6" t="s">
        <v>10878</v>
      </c>
      <c r="H875" s="6" t="s">
        <v>90</v>
      </c>
      <c r="I875" s="46"/>
      <c r="J875" s="46"/>
      <c r="L875" s="6" t="s">
        <v>90</v>
      </c>
      <c r="M875" s="6" t="s">
        <v>90</v>
      </c>
      <c r="N875" s="6" t="s">
        <v>6024</v>
      </c>
      <c r="O875" s="6" t="s">
        <v>4585</v>
      </c>
    </row>
    <row r="876" spans="1:15" x14ac:dyDescent="0.25">
      <c r="A876" s="6" t="s">
        <v>1304</v>
      </c>
      <c r="B876" s="6" t="s">
        <v>4430</v>
      </c>
      <c r="C876" s="6" t="s">
        <v>4423</v>
      </c>
      <c r="D876" s="6" t="s">
        <v>10879</v>
      </c>
      <c r="E876" s="6" t="s">
        <v>90</v>
      </c>
      <c r="F876" s="6" t="s">
        <v>7904</v>
      </c>
      <c r="G876" s="6" t="s">
        <v>10880</v>
      </c>
      <c r="H876" s="6" t="s">
        <v>7076</v>
      </c>
      <c r="I876" s="46">
        <v>45145</v>
      </c>
      <c r="J876" s="46">
        <v>45149</v>
      </c>
      <c r="K876">
        <v>1422183</v>
      </c>
      <c r="L876" s="6" t="s">
        <v>10881</v>
      </c>
      <c r="M876" s="6" t="s">
        <v>10882</v>
      </c>
      <c r="N876" s="6" t="s">
        <v>6025</v>
      </c>
      <c r="O876" s="6" t="s">
        <v>4585</v>
      </c>
    </row>
    <row r="877" spans="1:15" x14ac:dyDescent="0.25">
      <c r="A877" s="6" t="s">
        <v>1306</v>
      </c>
      <c r="B877" s="6" t="s">
        <v>311</v>
      </c>
      <c r="C877" s="6" t="s">
        <v>4421</v>
      </c>
      <c r="D877" s="6" t="s">
        <v>10883</v>
      </c>
      <c r="E877" s="6" t="s">
        <v>9055</v>
      </c>
      <c r="F877" s="6" t="s">
        <v>7559</v>
      </c>
      <c r="G877" s="6" t="s">
        <v>9685</v>
      </c>
      <c r="H877" s="6" t="s">
        <v>7561</v>
      </c>
      <c r="I877" s="46">
        <v>45133</v>
      </c>
      <c r="J877" s="46">
        <v>45138</v>
      </c>
      <c r="K877">
        <v>1274494</v>
      </c>
      <c r="L877" s="6" t="s">
        <v>10884</v>
      </c>
      <c r="M877" s="6" t="s">
        <v>10885</v>
      </c>
      <c r="N877" s="6" t="s">
        <v>6026</v>
      </c>
      <c r="O877" s="6" t="s">
        <v>4585</v>
      </c>
    </row>
    <row r="878" spans="1:15" x14ac:dyDescent="0.25">
      <c r="A878" s="6" t="s">
        <v>3682</v>
      </c>
      <c r="B878" s="6" t="s">
        <v>4460</v>
      </c>
      <c r="C878" s="6" t="s">
        <v>4421</v>
      </c>
      <c r="D878" s="6" t="s">
        <v>10886</v>
      </c>
      <c r="E878" s="6" t="s">
        <v>7159</v>
      </c>
      <c r="F878" s="6" t="s">
        <v>7172</v>
      </c>
      <c r="G878" s="6" t="s">
        <v>7935</v>
      </c>
      <c r="H878" s="6" t="s">
        <v>7069</v>
      </c>
      <c r="I878" s="46">
        <v>45139</v>
      </c>
      <c r="J878" s="46">
        <v>45145</v>
      </c>
      <c r="K878">
        <v>1517413</v>
      </c>
      <c r="L878" s="6" t="s">
        <v>10887</v>
      </c>
      <c r="M878" s="6" t="s">
        <v>10888</v>
      </c>
      <c r="N878" s="6" t="s">
        <v>6027</v>
      </c>
      <c r="O878" s="6" t="s">
        <v>4585</v>
      </c>
    </row>
    <row r="879" spans="1:15" x14ac:dyDescent="0.25">
      <c r="A879" s="6" t="s">
        <v>3683</v>
      </c>
      <c r="B879" s="6" t="s">
        <v>4447</v>
      </c>
      <c r="C879" s="6" t="s">
        <v>4418</v>
      </c>
      <c r="D879" s="6" t="s">
        <v>10889</v>
      </c>
      <c r="E879" s="6" t="s">
        <v>90</v>
      </c>
      <c r="F879" s="6" t="s">
        <v>10890</v>
      </c>
      <c r="G879" s="6" t="s">
        <v>10780</v>
      </c>
      <c r="H879" s="6" t="s">
        <v>90</v>
      </c>
      <c r="I879" s="46"/>
      <c r="J879" s="46"/>
      <c r="L879" s="6" t="s">
        <v>10891</v>
      </c>
      <c r="M879" s="6" t="s">
        <v>90</v>
      </c>
      <c r="N879" s="6" t="s">
        <v>6028</v>
      </c>
      <c r="O879" s="6" t="s">
        <v>4586</v>
      </c>
    </row>
    <row r="880" spans="1:15" x14ac:dyDescent="0.25">
      <c r="A880" s="6" t="s">
        <v>1308</v>
      </c>
      <c r="B880" s="6" t="s">
        <v>4552</v>
      </c>
      <c r="C880" s="6" t="s">
        <v>4425</v>
      </c>
      <c r="D880" s="6" t="s">
        <v>10892</v>
      </c>
      <c r="E880" s="6" t="s">
        <v>9295</v>
      </c>
      <c r="F880" s="6" t="s">
        <v>10893</v>
      </c>
      <c r="G880" s="6" t="s">
        <v>10894</v>
      </c>
      <c r="H880" s="6" t="s">
        <v>7124</v>
      </c>
      <c r="I880" s="46">
        <v>45132</v>
      </c>
      <c r="J880" s="46">
        <v>45138</v>
      </c>
      <c r="K880">
        <v>277509</v>
      </c>
      <c r="L880" s="6" t="s">
        <v>10895</v>
      </c>
      <c r="M880" s="6" t="s">
        <v>10896</v>
      </c>
      <c r="N880" s="6" t="s">
        <v>5261</v>
      </c>
      <c r="O880" s="6" t="s">
        <v>4585</v>
      </c>
    </row>
    <row r="881" spans="1:15" x14ac:dyDescent="0.25">
      <c r="A881" s="6" t="s">
        <v>1310</v>
      </c>
      <c r="B881" s="6" t="s">
        <v>4514</v>
      </c>
      <c r="C881" s="6" t="s">
        <v>4442</v>
      </c>
      <c r="D881" s="6" t="s">
        <v>10897</v>
      </c>
      <c r="E881" s="6" t="s">
        <v>9055</v>
      </c>
      <c r="F881" s="6" t="s">
        <v>7354</v>
      </c>
      <c r="G881" s="6" t="s">
        <v>10898</v>
      </c>
      <c r="H881" s="6" t="s">
        <v>2232</v>
      </c>
      <c r="I881" s="46">
        <v>45132</v>
      </c>
      <c r="J881" s="46">
        <v>45138</v>
      </c>
      <c r="K881">
        <v>1637810</v>
      </c>
      <c r="L881" s="6" t="s">
        <v>10899</v>
      </c>
      <c r="M881" s="6" t="s">
        <v>10900</v>
      </c>
      <c r="N881" s="6" t="s">
        <v>6029</v>
      </c>
      <c r="O881" s="6" t="s">
        <v>4585</v>
      </c>
    </row>
    <row r="882" spans="1:15" x14ac:dyDescent="0.25">
      <c r="A882" s="6" t="s">
        <v>3685</v>
      </c>
      <c r="B882" s="6" t="s">
        <v>4465</v>
      </c>
      <c r="C882" s="6" t="s">
        <v>4425</v>
      </c>
      <c r="D882" s="6" t="s">
        <v>10901</v>
      </c>
      <c r="E882" s="6" t="s">
        <v>9821</v>
      </c>
      <c r="F882" s="6" t="s">
        <v>7166</v>
      </c>
      <c r="G882" s="6" t="s">
        <v>10902</v>
      </c>
      <c r="H882" s="6" t="s">
        <v>7168</v>
      </c>
      <c r="I882" s="46">
        <v>45132</v>
      </c>
      <c r="J882" s="46">
        <v>45138</v>
      </c>
      <c r="K882">
        <v>1590364</v>
      </c>
      <c r="L882" s="6" t="s">
        <v>10903</v>
      </c>
      <c r="M882" s="6" t="s">
        <v>10904</v>
      </c>
      <c r="N882" s="6" t="s">
        <v>6030</v>
      </c>
      <c r="O882" s="6" t="s">
        <v>4585</v>
      </c>
    </row>
    <row r="883" spans="1:15" x14ac:dyDescent="0.25">
      <c r="A883" s="6" t="s">
        <v>3687</v>
      </c>
      <c r="B883" s="6" t="s">
        <v>4494</v>
      </c>
      <c r="C883" s="6" t="s">
        <v>4428</v>
      </c>
      <c r="D883" s="6" t="s">
        <v>10905</v>
      </c>
      <c r="E883" s="6" t="s">
        <v>10906</v>
      </c>
      <c r="F883" s="6" t="s">
        <v>7947</v>
      </c>
      <c r="G883" s="6" t="s">
        <v>10907</v>
      </c>
      <c r="H883" s="6" t="s">
        <v>90</v>
      </c>
      <c r="I883" s="46">
        <v>45159</v>
      </c>
      <c r="J883" s="46">
        <v>45163</v>
      </c>
      <c r="K883">
        <v>1740915</v>
      </c>
      <c r="L883" s="6" t="s">
        <v>10908</v>
      </c>
      <c r="M883" s="6" t="s">
        <v>10909</v>
      </c>
      <c r="N883" s="6" t="s">
        <v>6031</v>
      </c>
      <c r="O883" s="6" t="s">
        <v>4585</v>
      </c>
    </row>
    <row r="884" spans="1:15" x14ac:dyDescent="0.25">
      <c r="A884" s="6" t="s">
        <v>3689</v>
      </c>
      <c r="B884" s="6" t="s">
        <v>4516</v>
      </c>
      <c r="C884" s="6" t="s">
        <v>4428</v>
      </c>
      <c r="D884" s="6" t="s">
        <v>10910</v>
      </c>
      <c r="E884" s="6" t="s">
        <v>90</v>
      </c>
      <c r="F884" s="6" t="s">
        <v>8221</v>
      </c>
      <c r="G884" s="6" t="s">
        <v>10911</v>
      </c>
      <c r="H884" s="6" t="s">
        <v>7115</v>
      </c>
      <c r="I884" s="46">
        <v>45140</v>
      </c>
      <c r="J884" s="46">
        <v>45145</v>
      </c>
      <c r="K884">
        <v>1727263</v>
      </c>
      <c r="L884" s="6" t="s">
        <v>10912</v>
      </c>
      <c r="M884" s="6" t="s">
        <v>10913</v>
      </c>
      <c r="N884" s="6" t="s">
        <v>5331</v>
      </c>
      <c r="O884" s="6" t="s">
        <v>4585</v>
      </c>
    </row>
    <row r="885" spans="1:15" x14ac:dyDescent="0.25">
      <c r="A885" s="6" t="s">
        <v>1312</v>
      </c>
      <c r="B885" s="6" t="s">
        <v>4521</v>
      </c>
      <c r="C885" s="6" t="s">
        <v>4468</v>
      </c>
      <c r="D885" s="6" t="s">
        <v>10914</v>
      </c>
      <c r="E885" s="6" t="s">
        <v>10915</v>
      </c>
      <c r="F885" s="6" t="s">
        <v>8581</v>
      </c>
      <c r="G885" s="6" t="s">
        <v>10916</v>
      </c>
      <c r="H885" s="6" t="s">
        <v>90</v>
      </c>
      <c r="I885" s="46">
        <v>45132</v>
      </c>
      <c r="J885" s="46">
        <v>45138</v>
      </c>
      <c r="K885">
        <v>1681459</v>
      </c>
      <c r="L885" s="6" t="s">
        <v>10917</v>
      </c>
      <c r="M885" s="6" t="s">
        <v>10918</v>
      </c>
      <c r="N885" s="6" t="s">
        <v>5181</v>
      </c>
      <c r="O885" s="6" t="s">
        <v>4585</v>
      </c>
    </row>
    <row r="886" spans="1:15" x14ac:dyDescent="0.25">
      <c r="A886" s="6" t="s">
        <v>1314</v>
      </c>
      <c r="B886" s="6" t="s">
        <v>4449</v>
      </c>
      <c r="C886" s="6" t="s">
        <v>4421</v>
      </c>
      <c r="D886" s="6" t="s">
        <v>10919</v>
      </c>
      <c r="E886" s="6" t="s">
        <v>90</v>
      </c>
      <c r="F886" s="6" t="s">
        <v>10857</v>
      </c>
      <c r="G886" s="6" t="s">
        <v>10920</v>
      </c>
      <c r="H886" s="6" t="s">
        <v>7069</v>
      </c>
      <c r="I886" s="46">
        <v>45139</v>
      </c>
      <c r="J886" s="46">
        <v>45145</v>
      </c>
      <c r="K886">
        <v>1262039</v>
      </c>
      <c r="L886" s="6" t="s">
        <v>10921</v>
      </c>
      <c r="M886" s="6" t="s">
        <v>10922</v>
      </c>
      <c r="N886" s="6" t="s">
        <v>5294</v>
      </c>
      <c r="O886" s="6" t="s">
        <v>4585</v>
      </c>
    </row>
    <row r="887" spans="1:15" x14ac:dyDescent="0.25">
      <c r="A887" s="6" t="s">
        <v>1316</v>
      </c>
      <c r="B887" s="6" t="s">
        <v>4462</v>
      </c>
      <c r="C887" s="6" t="s">
        <v>118</v>
      </c>
      <c r="D887" s="6" t="s">
        <v>10923</v>
      </c>
      <c r="E887" s="6" t="s">
        <v>10924</v>
      </c>
      <c r="F887" s="6" t="s">
        <v>10925</v>
      </c>
      <c r="G887" s="6" t="s">
        <v>10926</v>
      </c>
      <c r="H887" s="6" t="s">
        <v>10927</v>
      </c>
      <c r="I887" s="46">
        <v>45140</v>
      </c>
      <c r="J887" s="46"/>
      <c r="K887">
        <v>1666175</v>
      </c>
      <c r="L887" s="6" t="s">
        <v>10928</v>
      </c>
      <c r="M887" s="6" t="s">
        <v>10929</v>
      </c>
      <c r="N887" s="6" t="s">
        <v>5545</v>
      </c>
      <c r="O887" s="6" t="s">
        <v>4586</v>
      </c>
    </row>
    <row r="888" spans="1:15" x14ac:dyDescent="0.25">
      <c r="A888" s="6" t="s">
        <v>1318</v>
      </c>
      <c r="B888" s="6" t="s">
        <v>4522</v>
      </c>
      <c r="C888" s="6" t="s">
        <v>4421</v>
      </c>
      <c r="D888" s="6" t="s">
        <v>10930</v>
      </c>
      <c r="E888" s="6" t="s">
        <v>90</v>
      </c>
      <c r="F888" s="6" t="s">
        <v>10931</v>
      </c>
      <c r="G888" s="6" t="s">
        <v>10932</v>
      </c>
      <c r="H888" s="6" t="s">
        <v>7584</v>
      </c>
      <c r="I888" s="46">
        <v>45133</v>
      </c>
      <c r="J888" s="46">
        <v>45138</v>
      </c>
      <c r="K888">
        <v>1659166</v>
      </c>
      <c r="L888" s="6" t="s">
        <v>10933</v>
      </c>
      <c r="M888" s="6" t="s">
        <v>10934</v>
      </c>
      <c r="N888" s="6" t="s">
        <v>4628</v>
      </c>
      <c r="O888" s="6" t="s">
        <v>4585</v>
      </c>
    </row>
    <row r="889" spans="1:15" x14ac:dyDescent="0.25">
      <c r="A889" s="6" t="s">
        <v>3690</v>
      </c>
      <c r="B889" s="6" t="s">
        <v>4512</v>
      </c>
      <c r="C889" s="6" t="s">
        <v>4428</v>
      </c>
      <c r="D889" s="6" t="s">
        <v>10935</v>
      </c>
      <c r="E889" s="6" t="s">
        <v>10936</v>
      </c>
      <c r="F889" s="6" t="s">
        <v>7450</v>
      </c>
      <c r="G889" s="6" t="s">
        <v>10937</v>
      </c>
      <c r="H889" s="6" t="s">
        <v>90</v>
      </c>
      <c r="I889" s="46"/>
      <c r="J889" s="46"/>
      <c r="L889" s="6" t="s">
        <v>10938</v>
      </c>
      <c r="M889" s="6" t="s">
        <v>10939</v>
      </c>
      <c r="N889" s="6" t="s">
        <v>6032</v>
      </c>
      <c r="O889" s="6" t="s">
        <v>4585</v>
      </c>
    </row>
    <row r="890" spans="1:15" x14ac:dyDescent="0.25">
      <c r="A890" s="6" t="s">
        <v>3691</v>
      </c>
      <c r="B890" s="6" t="s">
        <v>865</v>
      </c>
      <c r="C890" s="6" t="s">
        <v>4425</v>
      </c>
      <c r="D890" s="6" t="s">
        <v>10940</v>
      </c>
      <c r="E890" s="6" t="s">
        <v>9902</v>
      </c>
      <c r="F890" s="6" t="s">
        <v>7450</v>
      </c>
      <c r="G890" s="6" t="s">
        <v>10941</v>
      </c>
      <c r="H890" s="6" t="s">
        <v>90</v>
      </c>
      <c r="I890" s="46"/>
      <c r="J890" s="46"/>
      <c r="L890" s="6" t="s">
        <v>10942</v>
      </c>
      <c r="M890" s="6" t="s">
        <v>10943</v>
      </c>
      <c r="N890" s="6" t="s">
        <v>6033</v>
      </c>
      <c r="O890" s="6" t="s">
        <v>4587</v>
      </c>
    </row>
    <row r="891" spans="1:15" x14ac:dyDescent="0.25">
      <c r="A891" s="6" t="s">
        <v>1320</v>
      </c>
      <c r="B891" s="6" t="s">
        <v>4475</v>
      </c>
      <c r="C891" s="6" t="s">
        <v>130</v>
      </c>
      <c r="D891" s="6" t="s">
        <v>10944</v>
      </c>
      <c r="E891" s="6" t="s">
        <v>10945</v>
      </c>
      <c r="F891" s="6" t="s">
        <v>10185</v>
      </c>
      <c r="G891" s="6" t="s">
        <v>10946</v>
      </c>
      <c r="H891" s="6" t="s">
        <v>7437</v>
      </c>
      <c r="I891" s="46">
        <v>45106</v>
      </c>
      <c r="J891" s="46"/>
      <c r="K891">
        <v>39368</v>
      </c>
      <c r="L891" s="6" t="s">
        <v>10947</v>
      </c>
      <c r="M891" s="6" t="s">
        <v>10948</v>
      </c>
      <c r="N891" s="6" t="s">
        <v>5428</v>
      </c>
      <c r="O891" s="6" t="s">
        <v>4585</v>
      </c>
    </row>
    <row r="892" spans="1:15" x14ac:dyDescent="0.25">
      <c r="A892" s="6" t="s">
        <v>3693</v>
      </c>
      <c r="B892" s="6" t="s">
        <v>4434</v>
      </c>
      <c r="C892" s="6" t="s">
        <v>4423</v>
      </c>
      <c r="D892" s="6" t="s">
        <v>10949</v>
      </c>
      <c r="E892" s="6" t="s">
        <v>10950</v>
      </c>
      <c r="F892" s="6" t="s">
        <v>8149</v>
      </c>
      <c r="G892" s="6" t="s">
        <v>10951</v>
      </c>
      <c r="H892" s="6" t="s">
        <v>7076</v>
      </c>
      <c r="I892" s="46">
        <v>45124</v>
      </c>
      <c r="J892" s="46">
        <v>45128</v>
      </c>
      <c r="K892">
        <v>700564</v>
      </c>
      <c r="L892" s="6" t="s">
        <v>10952</v>
      </c>
      <c r="M892" s="6" t="s">
        <v>10953</v>
      </c>
      <c r="N892" s="6" t="s">
        <v>6034</v>
      </c>
      <c r="O892" s="6" t="s">
        <v>4585</v>
      </c>
    </row>
    <row r="893" spans="1:15" x14ac:dyDescent="0.25">
      <c r="A893" s="6" t="s">
        <v>3695</v>
      </c>
      <c r="B893" s="6" t="s">
        <v>4497</v>
      </c>
      <c r="C893" s="6" t="s">
        <v>4428</v>
      </c>
      <c r="D893" s="6" t="s">
        <v>10954</v>
      </c>
      <c r="E893" s="6" t="s">
        <v>90</v>
      </c>
      <c r="F893" s="6" t="s">
        <v>10955</v>
      </c>
      <c r="G893" s="6" t="s">
        <v>10956</v>
      </c>
      <c r="H893" s="6" t="s">
        <v>7365</v>
      </c>
      <c r="I893" s="46">
        <v>45139</v>
      </c>
      <c r="J893" s="46">
        <v>45145</v>
      </c>
      <c r="K893">
        <v>811532</v>
      </c>
      <c r="L893" s="6" t="s">
        <v>10957</v>
      </c>
      <c r="M893" s="6" t="s">
        <v>10958</v>
      </c>
      <c r="N893" s="6" t="s">
        <v>5283</v>
      </c>
      <c r="O893" s="6" t="s">
        <v>4585</v>
      </c>
    </row>
    <row r="894" spans="1:15" x14ac:dyDescent="0.25">
      <c r="A894" s="6" t="s">
        <v>3696</v>
      </c>
      <c r="B894" s="6" t="s">
        <v>4475</v>
      </c>
      <c r="C894" s="6" t="s">
        <v>130</v>
      </c>
      <c r="D894" s="6" t="s">
        <v>10959</v>
      </c>
      <c r="E894" s="6" t="s">
        <v>90</v>
      </c>
      <c r="F894" s="6" t="s">
        <v>10960</v>
      </c>
      <c r="G894" s="6" t="s">
        <v>10961</v>
      </c>
      <c r="H894" s="6" t="s">
        <v>90</v>
      </c>
      <c r="I894" s="46"/>
      <c r="J894" s="46"/>
      <c r="L894" s="6" t="s">
        <v>10962</v>
      </c>
      <c r="M894" s="6" t="s">
        <v>10963</v>
      </c>
      <c r="N894" s="6" t="s">
        <v>5313</v>
      </c>
      <c r="O894" s="6" t="s">
        <v>4585</v>
      </c>
    </row>
    <row r="895" spans="1:15" x14ac:dyDescent="0.25">
      <c r="A895" s="6" t="s">
        <v>1322</v>
      </c>
      <c r="B895" s="6" t="s">
        <v>4546</v>
      </c>
      <c r="C895" s="6" t="s">
        <v>4423</v>
      </c>
      <c r="D895" s="6" t="s">
        <v>10964</v>
      </c>
      <c r="E895" s="6" t="s">
        <v>10965</v>
      </c>
      <c r="F895" s="6" t="s">
        <v>9136</v>
      </c>
      <c r="G895" s="6" t="s">
        <v>90</v>
      </c>
      <c r="H895" s="6" t="s">
        <v>90</v>
      </c>
      <c r="I895" s="46">
        <v>45166</v>
      </c>
      <c r="J895" s="46">
        <v>45170</v>
      </c>
      <c r="K895">
        <v>1754581</v>
      </c>
      <c r="L895" s="6" t="s">
        <v>10966</v>
      </c>
      <c r="M895" s="6" t="s">
        <v>10967</v>
      </c>
      <c r="N895" s="6" t="s">
        <v>6035</v>
      </c>
      <c r="O895" s="6" t="s">
        <v>4585</v>
      </c>
    </row>
    <row r="896" spans="1:15" x14ac:dyDescent="0.25">
      <c r="A896" s="6" t="s">
        <v>1324</v>
      </c>
      <c r="B896" s="6" t="s">
        <v>4488</v>
      </c>
      <c r="C896" s="6" t="s">
        <v>4489</v>
      </c>
      <c r="D896" s="6" t="s">
        <v>8306</v>
      </c>
      <c r="E896" s="6" t="s">
        <v>90</v>
      </c>
      <c r="F896" s="6" t="s">
        <v>8307</v>
      </c>
      <c r="G896" s="6" t="s">
        <v>7919</v>
      </c>
      <c r="H896" s="6" t="s">
        <v>7344</v>
      </c>
      <c r="I896" s="46">
        <v>45141</v>
      </c>
      <c r="J896" s="46">
        <v>45145</v>
      </c>
      <c r="K896">
        <v>1560385</v>
      </c>
      <c r="L896" s="6" t="s">
        <v>10968</v>
      </c>
      <c r="M896" s="6" t="s">
        <v>10969</v>
      </c>
      <c r="N896" s="6" t="s">
        <v>5691</v>
      </c>
      <c r="O896" s="6" t="s">
        <v>4585</v>
      </c>
    </row>
    <row r="897" spans="1:15" x14ac:dyDescent="0.25">
      <c r="A897" s="6" t="s">
        <v>3697</v>
      </c>
      <c r="B897" s="6" t="s">
        <v>4488</v>
      </c>
      <c r="C897" s="6" t="s">
        <v>4489</v>
      </c>
      <c r="D897" s="6" t="s">
        <v>8306</v>
      </c>
      <c r="E897" s="6" t="s">
        <v>90</v>
      </c>
      <c r="F897" s="6" t="s">
        <v>8307</v>
      </c>
      <c r="G897" s="6" t="s">
        <v>7919</v>
      </c>
      <c r="H897" s="6" t="s">
        <v>7344</v>
      </c>
      <c r="I897" s="46"/>
      <c r="J897" s="46"/>
      <c r="K897">
        <v>1560385</v>
      </c>
      <c r="L897" s="6" t="s">
        <v>90</v>
      </c>
      <c r="M897" s="6" t="s">
        <v>10970</v>
      </c>
      <c r="N897" s="6" t="s">
        <v>5691</v>
      </c>
      <c r="O897" s="6" t="s">
        <v>4585</v>
      </c>
    </row>
    <row r="898" spans="1:15" x14ac:dyDescent="0.25">
      <c r="A898" s="6" t="s">
        <v>1325</v>
      </c>
      <c r="B898" s="6" t="s">
        <v>4488</v>
      </c>
      <c r="C898" s="6" t="s">
        <v>4489</v>
      </c>
      <c r="D898" s="6" t="s">
        <v>8306</v>
      </c>
      <c r="E898" s="6" t="s">
        <v>90</v>
      </c>
      <c r="F898" s="6" t="s">
        <v>8307</v>
      </c>
      <c r="G898" s="6" t="s">
        <v>7919</v>
      </c>
      <c r="H898" s="6" t="s">
        <v>7344</v>
      </c>
      <c r="I898" s="46">
        <v>44140</v>
      </c>
      <c r="J898" s="46"/>
      <c r="K898">
        <v>1560385</v>
      </c>
      <c r="L898" s="6" t="s">
        <v>10971</v>
      </c>
      <c r="M898" s="6" t="s">
        <v>10972</v>
      </c>
      <c r="N898" s="6" t="s">
        <v>5691</v>
      </c>
      <c r="O898" s="6" t="s">
        <v>4585</v>
      </c>
    </row>
    <row r="899" spans="1:15" x14ac:dyDescent="0.25">
      <c r="A899" s="6" t="s">
        <v>3699</v>
      </c>
      <c r="B899" s="6" t="s">
        <v>4535</v>
      </c>
      <c r="C899" s="6" t="s">
        <v>4425</v>
      </c>
      <c r="D899" s="6" t="s">
        <v>10973</v>
      </c>
      <c r="E899" s="6" t="s">
        <v>10974</v>
      </c>
      <c r="F899" s="6" t="s">
        <v>10975</v>
      </c>
      <c r="G899" s="6" t="s">
        <v>10976</v>
      </c>
      <c r="H899" s="6" t="s">
        <v>7115</v>
      </c>
      <c r="I899" s="46">
        <v>45132</v>
      </c>
      <c r="J899" s="46">
        <v>45138</v>
      </c>
      <c r="K899">
        <v>912728</v>
      </c>
      <c r="L899" s="6" t="s">
        <v>10977</v>
      </c>
      <c r="M899" s="6" t="s">
        <v>10978</v>
      </c>
      <c r="N899" s="6" t="s">
        <v>6036</v>
      </c>
      <c r="O899" s="6" t="s">
        <v>4585</v>
      </c>
    </row>
    <row r="900" spans="1:15" x14ac:dyDescent="0.25">
      <c r="A900" s="6" t="s">
        <v>1326</v>
      </c>
      <c r="B900" s="6" t="s">
        <v>90</v>
      </c>
      <c r="C900" s="6" t="s">
        <v>90</v>
      </c>
      <c r="D900" s="6" t="s">
        <v>90</v>
      </c>
      <c r="E900" s="6" t="s">
        <v>90</v>
      </c>
      <c r="F900" s="6" t="s">
        <v>90</v>
      </c>
      <c r="G900" s="6" t="s">
        <v>90</v>
      </c>
      <c r="H900" s="6" t="s">
        <v>90</v>
      </c>
      <c r="I900" s="46"/>
      <c r="J900" s="46"/>
      <c r="K900">
        <v>1100663</v>
      </c>
      <c r="L900" s="6" t="s">
        <v>10979</v>
      </c>
      <c r="M900" s="6" t="s">
        <v>10980</v>
      </c>
      <c r="N900" s="6" t="s">
        <v>90</v>
      </c>
      <c r="O900" s="6" t="s">
        <v>90</v>
      </c>
    </row>
    <row r="901" spans="1:15" x14ac:dyDescent="0.25">
      <c r="A901" s="6" t="s">
        <v>1328</v>
      </c>
      <c r="B901" s="6" t="s">
        <v>4493</v>
      </c>
      <c r="C901" s="6" t="s">
        <v>4489</v>
      </c>
      <c r="D901" s="6" t="s">
        <v>10981</v>
      </c>
      <c r="E901" s="6" t="s">
        <v>90</v>
      </c>
      <c r="F901" s="6" t="s">
        <v>8538</v>
      </c>
      <c r="G901" s="6" t="s">
        <v>10982</v>
      </c>
      <c r="H901" s="6" t="s">
        <v>7431</v>
      </c>
      <c r="I901" s="46">
        <v>45141</v>
      </c>
      <c r="J901" s="46">
        <v>45145</v>
      </c>
      <c r="K901">
        <v>20520</v>
      </c>
      <c r="L901" s="6" t="s">
        <v>10983</v>
      </c>
      <c r="M901" s="6" t="s">
        <v>10984</v>
      </c>
      <c r="N901" s="6" t="s">
        <v>5423</v>
      </c>
      <c r="O901" s="6" t="s">
        <v>4585</v>
      </c>
    </row>
    <row r="902" spans="1:15" x14ac:dyDescent="0.25">
      <c r="A902" s="6" t="s">
        <v>1331</v>
      </c>
      <c r="B902" s="6" t="s">
        <v>4451</v>
      </c>
      <c r="C902" s="6" t="s">
        <v>4421</v>
      </c>
      <c r="D902" s="6" t="s">
        <v>10985</v>
      </c>
      <c r="E902" s="6" t="s">
        <v>10986</v>
      </c>
      <c r="F902" s="6" t="s">
        <v>7426</v>
      </c>
      <c r="G902" s="6" t="s">
        <v>8422</v>
      </c>
      <c r="H902" s="6" t="s">
        <v>90</v>
      </c>
      <c r="I902" s="46">
        <v>45140</v>
      </c>
      <c r="J902" s="46">
        <v>45145</v>
      </c>
      <c r="K902">
        <v>1398659</v>
      </c>
      <c r="L902" s="6" t="s">
        <v>10987</v>
      </c>
      <c r="M902" s="6" t="s">
        <v>10988</v>
      </c>
      <c r="N902" s="6" t="s">
        <v>6037</v>
      </c>
      <c r="O902" s="6" t="s">
        <v>4585</v>
      </c>
    </row>
    <row r="903" spans="1:15" x14ac:dyDescent="0.25">
      <c r="A903" s="6" t="s">
        <v>1332</v>
      </c>
      <c r="B903" s="6" t="s">
        <v>4465</v>
      </c>
      <c r="C903" s="6" t="s">
        <v>4425</v>
      </c>
      <c r="D903" s="6" t="s">
        <v>10989</v>
      </c>
      <c r="E903" s="6" t="s">
        <v>90</v>
      </c>
      <c r="F903" s="6" t="s">
        <v>7284</v>
      </c>
      <c r="G903" s="6" t="s">
        <v>10990</v>
      </c>
      <c r="H903" s="6" t="s">
        <v>7124</v>
      </c>
      <c r="I903" s="46">
        <v>45126</v>
      </c>
      <c r="J903" s="46">
        <v>45131</v>
      </c>
      <c r="K903">
        <v>40211</v>
      </c>
      <c r="L903" s="6" t="s">
        <v>10991</v>
      </c>
      <c r="M903" s="6" t="s">
        <v>10992</v>
      </c>
      <c r="N903" s="6" t="s">
        <v>5216</v>
      </c>
      <c r="O903" s="6" t="s">
        <v>4585</v>
      </c>
    </row>
    <row r="904" spans="1:15" x14ac:dyDescent="0.25">
      <c r="A904" s="6" t="s">
        <v>1334</v>
      </c>
      <c r="B904" s="6" t="s">
        <v>4434</v>
      </c>
      <c r="C904" s="6" t="s">
        <v>4423</v>
      </c>
      <c r="D904" s="6" t="s">
        <v>10993</v>
      </c>
      <c r="E904" s="6" t="s">
        <v>90</v>
      </c>
      <c r="F904" s="6" t="s">
        <v>10994</v>
      </c>
      <c r="G904" s="6" t="s">
        <v>10995</v>
      </c>
      <c r="H904" s="6" t="s">
        <v>2036</v>
      </c>
      <c r="I904" s="46">
        <v>45126</v>
      </c>
      <c r="J904" s="46">
        <v>45131</v>
      </c>
      <c r="K904">
        <v>868671</v>
      </c>
      <c r="L904" s="6" t="s">
        <v>10996</v>
      </c>
      <c r="M904" s="6" t="s">
        <v>10997</v>
      </c>
      <c r="N904" s="6" t="s">
        <v>6038</v>
      </c>
      <c r="O904" s="6" t="s">
        <v>4585</v>
      </c>
    </row>
    <row r="905" spans="1:15" x14ac:dyDescent="0.25">
      <c r="A905" s="6" t="s">
        <v>3701</v>
      </c>
      <c r="B905" s="6" t="s">
        <v>4430</v>
      </c>
      <c r="C905" s="6" t="s">
        <v>4423</v>
      </c>
      <c r="D905" s="6" t="s">
        <v>10998</v>
      </c>
      <c r="E905" s="6" t="s">
        <v>10999</v>
      </c>
      <c r="F905" s="6" t="s">
        <v>7284</v>
      </c>
      <c r="G905" s="6" t="s">
        <v>9291</v>
      </c>
      <c r="H905" s="6" t="s">
        <v>7124</v>
      </c>
      <c r="I905" s="46">
        <v>45145</v>
      </c>
      <c r="J905" s="46">
        <v>45149</v>
      </c>
      <c r="K905">
        <v>1476765</v>
      </c>
      <c r="L905" s="6" t="s">
        <v>11000</v>
      </c>
      <c r="M905" s="6" t="s">
        <v>11001</v>
      </c>
      <c r="N905" s="6" t="s">
        <v>6039</v>
      </c>
      <c r="O905" s="6" t="s">
        <v>4585</v>
      </c>
    </row>
    <row r="906" spans="1:15" x14ac:dyDescent="0.25">
      <c r="A906" s="6" t="s">
        <v>3702</v>
      </c>
      <c r="B906" s="6" t="s">
        <v>4486</v>
      </c>
      <c r="C906" s="6" t="s">
        <v>4468</v>
      </c>
      <c r="D906" s="6" t="s">
        <v>11002</v>
      </c>
      <c r="E906" s="6" t="s">
        <v>7474</v>
      </c>
      <c r="F906" s="6" t="s">
        <v>7382</v>
      </c>
      <c r="G906" s="6" t="s">
        <v>11003</v>
      </c>
      <c r="H906" s="6" t="s">
        <v>36</v>
      </c>
      <c r="I906" s="46">
        <v>45138</v>
      </c>
      <c r="J906" s="46">
        <v>45142</v>
      </c>
      <c r="L906" s="6" t="s">
        <v>90</v>
      </c>
      <c r="M906" s="6" t="s">
        <v>90</v>
      </c>
      <c r="N906" s="6" t="s">
        <v>6040</v>
      </c>
      <c r="O906" s="6" t="s">
        <v>4585</v>
      </c>
    </row>
    <row r="907" spans="1:15" x14ac:dyDescent="0.25">
      <c r="A907" s="6" t="s">
        <v>1336</v>
      </c>
      <c r="B907" s="6" t="s">
        <v>4460</v>
      </c>
      <c r="C907" s="6" t="s">
        <v>4421</v>
      </c>
      <c r="D907" s="6" t="s">
        <v>11004</v>
      </c>
      <c r="E907" s="6" t="s">
        <v>8014</v>
      </c>
      <c r="F907" s="6" t="s">
        <v>7166</v>
      </c>
      <c r="G907" s="6" t="s">
        <v>9359</v>
      </c>
      <c r="H907" s="6" t="s">
        <v>7168</v>
      </c>
      <c r="I907" s="46">
        <v>44698</v>
      </c>
      <c r="J907" s="46"/>
      <c r="K907">
        <v>1820872</v>
      </c>
      <c r="L907" s="6" t="s">
        <v>90</v>
      </c>
      <c r="M907" s="6" t="s">
        <v>11005</v>
      </c>
      <c r="N907" s="6" t="s">
        <v>6041</v>
      </c>
      <c r="O907" s="6" t="s">
        <v>4585</v>
      </c>
    </row>
    <row r="908" spans="1:15" x14ac:dyDescent="0.25">
      <c r="A908" s="6" t="s">
        <v>1338</v>
      </c>
      <c r="B908" s="6" t="s">
        <v>4479</v>
      </c>
      <c r="C908" s="6" t="s">
        <v>4425</v>
      </c>
      <c r="D908" s="6" t="s">
        <v>11006</v>
      </c>
      <c r="E908" s="6" t="s">
        <v>90</v>
      </c>
      <c r="F908" s="6" t="s">
        <v>8859</v>
      </c>
      <c r="G908" s="6" t="s">
        <v>8860</v>
      </c>
      <c r="H908" s="6" t="s">
        <v>7377</v>
      </c>
      <c r="I908" s="46">
        <v>45132</v>
      </c>
      <c r="J908" s="46">
        <v>45138</v>
      </c>
      <c r="K908">
        <v>40533</v>
      </c>
      <c r="L908" s="6" t="s">
        <v>11007</v>
      </c>
      <c r="M908" s="6" t="s">
        <v>11008</v>
      </c>
      <c r="N908" s="6" t="s">
        <v>5074</v>
      </c>
      <c r="O908" s="6" t="s">
        <v>4586</v>
      </c>
    </row>
    <row r="909" spans="1:15" x14ac:dyDescent="0.25">
      <c r="A909" s="6" t="s">
        <v>1340</v>
      </c>
      <c r="B909" s="6" t="s">
        <v>4449</v>
      </c>
      <c r="C909" s="6" t="s">
        <v>4421</v>
      </c>
      <c r="D909" s="6" t="s">
        <v>11009</v>
      </c>
      <c r="E909" s="6" t="s">
        <v>90</v>
      </c>
      <c r="F909" s="6" t="s">
        <v>7559</v>
      </c>
      <c r="G909" s="6" t="s">
        <v>7716</v>
      </c>
      <c r="H909" s="6" t="s">
        <v>7561</v>
      </c>
      <c r="I909" s="46">
        <v>45139</v>
      </c>
      <c r="J909" s="46">
        <v>45145</v>
      </c>
      <c r="K909">
        <v>1609711</v>
      </c>
      <c r="L909" s="6" t="s">
        <v>11010</v>
      </c>
      <c r="M909" s="6" t="s">
        <v>11011</v>
      </c>
      <c r="N909" s="6" t="s">
        <v>6042</v>
      </c>
      <c r="O909" s="6" t="s">
        <v>4585</v>
      </c>
    </row>
    <row r="910" spans="1:15" x14ac:dyDescent="0.25">
      <c r="A910" s="6" t="s">
        <v>3704</v>
      </c>
      <c r="B910" s="6" t="s">
        <v>4471</v>
      </c>
      <c r="C910" s="6" t="s">
        <v>4418</v>
      </c>
      <c r="D910" s="6" t="s">
        <v>11012</v>
      </c>
      <c r="E910" s="6" t="s">
        <v>11013</v>
      </c>
      <c r="F910" s="6" t="s">
        <v>8059</v>
      </c>
      <c r="G910" s="6" t="s">
        <v>8060</v>
      </c>
      <c r="H910" s="6" t="s">
        <v>7069</v>
      </c>
      <c r="I910" s="46">
        <v>45145</v>
      </c>
      <c r="J910" s="46">
        <v>45149</v>
      </c>
      <c r="K910">
        <v>1809519</v>
      </c>
      <c r="L910" s="6" t="s">
        <v>11014</v>
      </c>
      <c r="M910" s="6" t="s">
        <v>11015</v>
      </c>
      <c r="N910" s="6" t="s">
        <v>6043</v>
      </c>
      <c r="O910" s="6" t="s">
        <v>4586</v>
      </c>
    </row>
    <row r="911" spans="1:15" x14ac:dyDescent="0.25">
      <c r="A911" s="6" t="s">
        <v>3706</v>
      </c>
      <c r="B911" s="6" t="s">
        <v>4451</v>
      </c>
      <c r="C911" s="6" t="s">
        <v>4421</v>
      </c>
      <c r="D911" s="6" t="s">
        <v>11016</v>
      </c>
      <c r="E911" s="6" t="s">
        <v>11017</v>
      </c>
      <c r="F911" s="6" t="s">
        <v>8011</v>
      </c>
      <c r="G911" s="6" t="s">
        <v>11018</v>
      </c>
      <c r="H911" s="6" t="s">
        <v>90</v>
      </c>
      <c r="I911" s="46">
        <v>45159</v>
      </c>
      <c r="J911" s="46">
        <v>45163</v>
      </c>
      <c r="K911">
        <v>1526125</v>
      </c>
      <c r="L911" s="6" t="s">
        <v>11019</v>
      </c>
      <c r="M911" s="6" t="s">
        <v>11020</v>
      </c>
      <c r="N911" s="6" t="s">
        <v>6044</v>
      </c>
      <c r="O911" s="6" t="s">
        <v>4585</v>
      </c>
    </row>
    <row r="912" spans="1:15" x14ac:dyDescent="0.25">
      <c r="A912" s="6" t="s">
        <v>1343</v>
      </c>
      <c r="B912" s="6" t="s">
        <v>4482</v>
      </c>
      <c r="C912" s="6" t="s">
        <v>4425</v>
      </c>
      <c r="D912" s="6" t="s">
        <v>11021</v>
      </c>
      <c r="E912" s="6" t="s">
        <v>90</v>
      </c>
      <c r="F912" s="6" t="s">
        <v>7745</v>
      </c>
      <c r="G912" s="6" t="s">
        <v>9965</v>
      </c>
      <c r="H912" s="6" t="s">
        <v>1891</v>
      </c>
      <c r="I912" s="46">
        <v>45132</v>
      </c>
      <c r="J912" s="46"/>
      <c r="K912">
        <v>40545</v>
      </c>
      <c r="L912" s="6" t="s">
        <v>11022</v>
      </c>
      <c r="M912" s="6" t="s">
        <v>11023</v>
      </c>
      <c r="N912" s="6" t="s">
        <v>4761</v>
      </c>
      <c r="O912" s="6" t="s">
        <v>4585</v>
      </c>
    </row>
    <row r="913" spans="1:15" x14ac:dyDescent="0.25">
      <c r="A913" s="6" t="s">
        <v>3707</v>
      </c>
      <c r="B913" s="6" t="s">
        <v>4502</v>
      </c>
      <c r="C913" s="6" t="s">
        <v>4442</v>
      </c>
      <c r="D913" s="6" t="s">
        <v>11024</v>
      </c>
      <c r="E913" s="6" t="s">
        <v>90</v>
      </c>
      <c r="F913" s="6" t="s">
        <v>7470</v>
      </c>
      <c r="G913" s="6" t="s">
        <v>11025</v>
      </c>
      <c r="H913" s="6" t="s">
        <v>90</v>
      </c>
      <c r="I913" s="46"/>
      <c r="J913" s="46"/>
      <c r="L913" s="6" t="s">
        <v>90</v>
      </c>
      <c r="M913" s="6" t="s">
        <v>90</v>
      </c>
      <c r="N913" s="6" t="s">
        <v>6045</v>
      </c>
      <c r="O913" s="6" t="s">
        <v>4585</v>
      </c>
    </row>
    <row r="914" spans="1:15" x14ac:dyDescent="0.25">
      <c r="A914" s="6" t="s">
        <v>3709</v>
      </c>
      <c r="B914" s="6" t="s">
        <v>4487</v>
      </c>
      <c r="C914" s="6" t="s">
        <v>4428</v>
      </c>
      <c r="D914" s="6" t="s">
        <v>11026</v>
      </c>
      <c r="E914" s="6" t="s">
        <v>90</v>
      </c>
      <c r="F914" s="6" t="s">
        <v>11027</v>
      </c>
      <c r="G914" s="6" t="s">
        <v>11028</v>
      </c>
      <c r="H914" s="6" t="s">
        <v>7365</v>
      </c>
      <c r="I914" s="46">
        <v>45167</v>
      </c>
      <c r="J914" s="46">
        <v>45173</v>
      </c>
      <c r="K914">
        <v>43920</v>
      </c>
      <c r="L914" s="6" t="s">
        <v>11029</v>
      </c>
      <c r="M914" s="6" t="s">
        <v>11030</v>
      </c>
      <c r="N914" s="6" t="s">
        <v>4715</v>
      </c>
      <c r="O914" s="6" t="s">
        <v>4586</v>
      </c>
    </row>
    <row r="915" spans="1:15" x14ac:dyDescent="0.25">
      <c r="A915" s="6" t="s">
        <v>1345</v>
      </c>
      <c r="B915" s="6" t="s">
        <v>4487</v>
      </c>
      <c r="C915" s="6" t="s">
        <v>4428</v>
      </c>
      <c r="D915" s="6" t="s">
        <v>11026</v>
      </c>
      <c r="E915" s="6" t="s">
        <v>90</v>
      </c>
      <c r="F915" s="6" t="s">
        <v>11027</v>
      </c>
      <c r="G915" s="6" t="s">
        <v>11028</v>
      </c>
      <c r="H915" s="6" t="s">
        <v>7365</v>
      </c>
      <c r="I915" s="46"/>
      <c r="J915" s="46"/>
      <c r="L915" s="6" t="s">
        <v>90</v>
      </c>
      <c r="M915" s="6" t="s">
        <v>90</v>
      </c>
      <c r="N915" s="6" t="s">
        <v>4715</v>
      </c>
      <c r="O915" s="6" t="s">
        <v>4586</v>
      </c>
    </row>
    <row r="916" spans="1:15" x14ac:dyDescent="0.25">
      <c r="A916" s="6" t="s">
        <v>1347</v>
      </c>
      <c r="B916" s="6" t="s">
        <v>4471</v>
      </c>
      <c r="C916" s="6" t="s">
        <v>4418</v>
      </c>
      <c r="D916" s="6" t="s">
        <v>11031</v>
      </c>
      <c r="E916" s="6" t="s">
        <v>90</v>
      </c>
      <c r="F916" s="6" t="s">
        <v>7284</v>
      </c>
      <c r="G916" s="6" t="s">
        <v>11032</v>
      </c>
      <c r="H916" s="6" t="s">
        <v>7124</v>
      </c>
      <c r="I916" s="46"/>
      <c r="J916" s="46"/>
      <c r="K916">
        <v>1932393</v>
      </c>
      <c r="L916" s="6" t="s">
        <v>90</v>
      </c>
      <c r="M916" s="6" t="s">
        <v>90</v>
      </c>
      <c r="N916" s="6" t="s">
        <v>6046</v>
      </c>
      <c r="O916" s="6" t="s">
        <v>4586</v>
      </c>
    </row>
    <row r="917" spans="1:15" x14ac:dyDescent="0.25">
      <c r="A917" s="6" t="s">
        <v>3710</v>
      </c>
      <c r="B917" s="6" t="s">
        <v>4512</v>
      </c>
      <c r="C917" s="6" t="s">
        <v>4428</v>
      </c>
      <c r="D917" s="6" t="s">
        <v>11033</v>
      </c>
      <c r="E917" s="6" t="s">
        <v>11034</v>
      </c>
      <c r="F917" s="6" t="s">
        <v>8904</v>
      </c>
      <c r="G917" s="6" t="s">
        <v>90</v>
      </c>
      <c r="H917" s="6" t="s">
        <v>90</v>
      </c>
      <c r="I917" s="46"/>
      <c r="J917" s="46"/>
      <c r="L917" s="6" t="s">
        <v>11035</v>
      </c>
      <c r="M917" s="6" t="s">
        <v>11036</v>
      </c>
      <c r="N917" s="6" t="s">
        <v>6047</v>
      </c>
      <c r="O917" s="6" t="s">
        <v>4585</v>
      </c>
    </row>
    <row r="918" spans="1:15" x14ac:dyDescent="0.25">
      <c r="A918" s="6" t="s">
        <v>1350</v>
      </c>
      <c r="B918" s="6" t="s">
        <v>4449</v>
      </c>
      <c r="C918" s="6" t="s">
        <v>4421</v>
      </c>
      <c r="D918" s="6" t="s">
        <v>11037</v>
      </c>
      <c r="E918" s="6" t="s">
        <v>7217</v>
      </c>
      <c r="F918" s="6" t="s">
        <v>7559</v>
      </c>
      <c r="G918" s="6" t="s">
        <v>9685</v>
      </c>
      <c r="H918" s="6" t="s">
        <v>7561</v>
      </c>
      <c r="I918" s="46">
        <v>45140</v>
      </c>
      <c r="J918" s="46">
        <v>45145</v>
      </c>
      <c r="K918">
        <v>849399</v>
      </c>
      <c r="L918" s="6" t="s">
        <v>90</v>
      </c>
      <c r="M918" s="6" t="s">
        <v>90</v>
      </c>
      <c r="N918" s="6" t="s">
        <v>6048</v>
      </c>
      <c r="O918" s="6" t="s">
        <v>4585</v>
      </c>
    </row>
    <row r="919" spans="1:15" x14ac:dyDescent="0.25">
      <c r="A919" s="6" t="s">
        <v>3712</v>
      </c>
      <c r="B919" s="6" t="s">
        <v>4508</v>
      </c>
      <c r="C919" s="6" t="s">
        <v>4489</v>
      </c>
      <c r="D919" s="6" t="s">
        <v>11038</v>
      </c>
      <c r="E919" s="6" t="s">
        <v>7187</v>
      </c>
      <c r="F919" s="6" t="s">
        <v>7582</v>
      </c>
      <c r="G919" s="6" t="s">
        <v>11039</v>
      </c>
      <c r="H919" s="6" t="s">
        <v>7584</v>
      </c>
      <c r="I919" s="46"/>
      <c r="J919" s="46"/>
      <c r="K919">
        <v>1898496</v>
      </c>
      <c r="L919" s="6" t="s">
        <v>90</v>
      </c>
      <c r="M919" s="6" t="s">
        <v>11040</v>
      </c>
      <c r="N919" s="6" t="s">
        <v>6049</v>
      </c>
      <c r="O919" s="6" t="s">
        <v>4585</v>
      </c>
    </row>
    <row r="920" spans="1:15" x14ac:dyDescent="0.25">
      <c r="A920" s="6" t="s">
        <v>6885</v>
      </c>
      <c r="B920" s="6" t="s">
        <v>865</v>
      </c>
      <c r="C920" s="6" t="s">
        <v>4425</v>
      </c>
      <c r="D920" s="6" t="s">
        <v>11041</v>
      </c>
      <c r="E920" s="6" t="s">
        <v>11042</v>
      </c>
      <c r="F920" s="6" t="s">
        <v>7166</v>
      </c>
      <c r="G920" s="6" t="s">
        <v>7840</v>
      </c>
      <c r="H920" s="6" t="s">
        <v>7168</v>
      </c>
      <c r="I920" s="46">
        <v>45133</v>
      </c>
      <c r="J920" s="46">
        <v>45138</v>
      </c>
      <c r="K920">
        <v>50725</v>
      </c>
      <c r="L920" s="6" t="s">
        <v>11043</v>
      </c>
      <c r="M920" s="6" t="s">
        <v>11044</v>
      </c>
      <c r="N920" s="6" t="s">
        <v>11045</v>
      </c>
      <c r="O920" s="6" t="s">
        <v>4587</v>
      </c>
    </row>
    <row r="921" spans="1:15" x14ac:dyDescent="0.25">
      <c r="A921" s="6" t="s">
        <v>1352</v>
      </c>
      <c r="B921" s="6" t="s">
        <v>4463</v>
      </c>
      <c r="C921" s="6" t="s">
        <v>130</v>
      </c>
      <c r="D921" s="6" t="s">
        <v>11046</v>
      </c>
      <c r="E921" s="6" t="s">
        <v>11047</v>
      </c>
      <c r="F921" s="6" t="s">
        <v>11048</v>
      </c>
      <c r="G921" s="6" t="s">
        <v>11049</v>
      </c>
      <c r="H921" s="6" t="s">
        <v>90</v>
      </c>
      <c r="I921" s="46"/>
      <c r="J921" s="46"/>
      <c r="K921">
        <v>1172724</v>
      </c>
      <c r="L921" s="6" t="s">
        <v>11050</v>
      </c>
      <c r="M921" s="6" t="s">
        <v>11051</v>
      </c>
      <c r="N921" s="6" t="s">
        <v>6050</v>
      </c>
      <c r="O921" s="6" t="s">
        <v>4585</v>
      </c>
    </row>
    <row r="922" spans="1:15" x14ac:dyDescent="0.25">
      <c r="A922" s="6" t="s">
        <v>1354</v>
      </c>
      <c r="B922" s="6" t="s">
        <v>3149</v>
      </c>
      <c r="C922" s="6" t="s">
        <v>4425</v>
      </c>
      <c r="D922" s="6" t="s">
        <v>11052</v>
      </c>
      <c r="E922" s="6" t="s">
        <v>7073</v>
      </c>
      <c r="F922" s="6" t="s">
        <v>8552</v>
      </c>
      <c r="G922" s="6" t="s">
        <v>11053</v>
      </c>
      <c r="H922" s="6" t="s">
        <v>2232</v>
      </c>
      <c r="I922" s="46">
        <v>45133</v>
      </c>
      <c r="J922" s="46"/>
      <c r="K922">
        <v>1780232</v>
      </c>
      <c r="L922" s="6" t="s">
        <v>11054</v>
      </c>
      <c r="M922" s="6" t="s">
        <v>11055</v>
      </c>
      <c r="N922" s="6" t="s">
        <v>5096</v>
      </c>
      <c r="O922" s="6" t="s">
        <v>4585</v>
      </c>
    </row>
    <row r="923" spans="1:15" x14ac:dyDescent="0.25">
      <c r="A923" s="6" t="s">
        <v>1356</v>
      </c>
      <c r="B923" s="6" t="s">
        <v>4455</v>
      </c>
      <c r="C923" s="6" t="s">
        <v>4421</v>
      </c>
      <c r="D923" s="6" t="s">
        <v>11056</v>
      </c>
      <c r="E923" s="6" t="s">
        <v>90</v>
      </c>
      <c r="F923" s="6" t="s">
        <v>11057</v>
      </c>
      <c r="G923" s="6" t="s">
        <v>11058</v>
      </c>
      <c r="H923" s="6" t="s">
        <v>7168</v>
      </c>
      <c r="I923" s="46">
        <v>45055</v>
      </c>
      <c r="J923" s="46"/>
      <c r="K923">
        <v>1709048</v>
      </c>
      <c r="L923" s="6" t="s">
        <v>11059</v>
      </c>
      <c r="M923" s="6" t="s">
        <v>11060</v>
      </c>
      <c r="N923" s="6" t="s">
        <v>5208</v>
      </c>
      <c r="O923" s="6" t="s">
        <v>4585</v>
      </c>
    </row>
    <row r="924" spans="1:15" x14ac:dyDescent="0.25">
      <c r="A924" s="6" t="s">
        <v>1358</v>
      </c>
      <c r="B924" s="6" t="s">
        <v>4496</v>
      </c>
      <c r="C924" s="6" t="s">
        <v>130</v>
      </c>
      <c r="D924" s="6" t="s">
        <v>11061</v>
      </c>
      <c r="E924" s="6" t="s">
        <v>11062</v>
      </c>
      <c r="F924" s="6" t="s">
        <v>7153</v>
      </c>
      <c r="G924" s="6" t="s">
        <v>10407</v>
      </c>
      <c r="H924" s="6" t="s">
        <v>7155</v>
      </c>
      <c r="I924" s="46"/>
      <c r="J924" s="46"/>
      <c r="K924">
        <v>1073404</v>
      </c>
      <c r="L924" s="6" t="s">
        <v>11063</v>
      </c>
      <c r="M924" s="6" t="s">
        <v>11064</v>
      </c>
      <c r="N924" s="6" t="s">
        <v>6051</v>
      </c>
      <c r="O924" s="6" t="s">
        <v>4585</v>
      </c>
    </row>
    <row r="925" spans="1:15" x14ac:dyDescent="0.25">
      <c r="A925" s="6" t="s">
        <v>1360</v>
      </c>
      <c r="B925" s="6" t="s">
        <v>4482</v>
      </c>
      <c r="C925" s="6" t="s">
        <v>4425</v>
      </c>
      <c r="D925" s="6" t="s">
        <v>11065</v>
      </c>
      <c r="E925" s="6" t="s">
        <v>90</v>
      </c>
      <c r="F925" s="6" t="s">
        <v>7724</v>
      </c>
      <c r="G925" s="6" t="s">
        <v>11066</v>
      </c>
      <c r="H925" s="6" t="s">
        <v>7437</v>
      </c>
      <c r="I925" s="46">
        <v>45132</v>
      </c>
      <c r="J925" s="46">
        <v>45138</v>
      </c>
      <c r="K925">
        <v>42888</v>
      </c>
      <c r="L925" s="6" t="s">
        <v>11067</v>
      </c>
      <c r="M925" s="6" t="s">
        <v>11068</v>
      </c>
      <c r="N925" s="6" t="s">
        <v>5321</v>
      </c>
      <c r="O925" s="6" t="s">
        <v>4585</v>
      </c>
    </row>
    <row r="926" spans="1:15" x14ac:dyDescent="0.25">
      <c r="A926" s="6" t="s">
        <v>3714</v>
      </c>
      <c r="B926" s="6" t="s">
        <v>4417</v>
      </c>
      <c r="C926" s="6" t="s">
        <v>4418</v>
      </c>
      <c r="D926" s="6" t="s">
        <v>11069</v>
      </c>
      <c r="E926" s="6" t="s">
        <v>90</v>
      </c>
      <c r="F926" s="6" t="s">
        <v>7844</v>
      </c>
      <c r="G926" s="6" t="s">
        <v>7845</v>
      </c>
      <c r="H926" s="6" t="s">
        <v>7069</v>
      </c>
      <c r="I926" s="46">
        <v>45140</v>
      </c>
      <c r="J926" s="46">
        <v>45145</v>
      </c>
      <c r="K926">
        <v>1576280</v>
      </c>
      <c r="L926" s="6" t="s">
        <v>11070</v>
      </c>
      <c r="M926" s="6" t="s">
        <v>11071</v>
      </c>
      <c r="N926" s="6" t="s">
        <v>5426</v>
      </c>
      <c r="O926" s="6" t="s">
        <v>4586</v>
      </c>
    </row>
    <row r="927" spans="1:15" x14ac:dyDescent="0.25">
      <c r="A927" s="6" t="s">
        <v>3716</v>
      </c>
      <c r="B927" s="6" t="s">
        <v>4539</v>
      </c>
      <c r="C927" s="6" t="s">
        <v>4437</v>
      </c>
      <c r="D927" s="6" t="s">
        <v>11072</v>
      </c>
      <c r="E927" s="6" t="s">
        <v>11073</v>
      </c>
      <c r="F927" s="6" t="s">
        <v>7375</v>
      </c>
      <c r="G927" s="6" t="s">
        <v>11074</v>
      </c>
      <c r="H927" s="6" t="s">
        <v>7377</v>
      </c>
      <c r="I927" s="46">
        <v>45139</v>
      </c>
      <c r="J927" s="46">
        <v>45145</v>
      </c>
      <c r="K927">
        <v>104889</v>
      </c>
      <c r="L927" s="6" t="s">
        <v>11075</v>
      </c>
      <c r="M927" s="6" t="s">
        <v>11076</v>
      </c>
      <c r="N927" s="6" t="s">
        <v>4750</v>
      </c>
      <c r="O927" s="6" t="s">
        <v>4586</v>
      </c>
    </row>
    <row r="928" spans="1:15" x14ac:dyDescent="0.25">
      <c r="A928" s="6" t="s">
        <v>1362</v>
      </c>
      <c r="B928" s="6" t="s">
        <v>4451</v>
      </c>
      <c r="C928" s="6" t="s">
        <v>4421</v>
      </c>
      <c r="D928" s="6" t="s">
        <v>11077</v>
      </c>
      <c r="E928" s="6" t="s">
        <v>8383</v>
      </c>
      <c r="F928" s="6" t="s">
        <v>8593</v>
      </c>
      <c r="G928" s="6" t="s">
        <v>11078</v>
      </c>
      <c r="H928" s="6" t="s">
        <v>7205</v>
      </c>
      <c r="I928" s="46">
        <v>45133</v>
      </c>
      <c r="J928" s="46"/>
      <c r="K928">
        <v>1061574</v>
      </c>
      <c r="L928" s="6" t="s">
        <v>11079</v>
      </c>
      <c r="M928" s="6" t="s">
        <v>11080</v>
      </c>
      <c r="N928" s="6" t="s">
        <v>6052</v>
      </c>
      <c r="O928" s="6" t="s">
        <v>4585</v>
      </c>
    </row>
    <row r="929" spans="1:15" x14ac:dyDescent="0.25">
      <c r="A929" s="6" t="s">
        <v>1364</v>
      </c>
      <c r="B929" s="6" t="s">
        <v>4524</v>
      </c>
      <c r="C929" s="6" t="s">
        <v>4428</v>
      </c>
      <c r="D929" s="6" t="s">
        <v>11081</v>
      </c>
      <c r="E929" s="6" t="s">
        <v>11082</v>
      </c>
      <c r="F929" s="6" t="s">
        <v>8593</v>
      </c>
      <c r="G929" s="6" t="s">
        <v>11083</v>
      </c>
      <c r="H929" s="6" t="s">
        <v>7205</v>
      </c>
      <c r="I929" s="46">
        <v>45140</v>
      </c>
      <c r="J929" s="46">
        <v>45145</v>
      </c>
      <c r="K929">
        <v>1061894</v>
      </c>
      <c r="L929" s="6" t="s">
        <v>11084</v>
      </c>
      <c r="M929" s="6" t="s">
        <v>11085</v>
      </c>
      <c r="N929" s="6" t="s">
        <v>4762</v>
      </c>
      <c r="O929" s="6" t="s">
        <v>4585</v>
      </c>
    </row>
    <row r="930" spans="1:15" x14ac:dyDescent="0.25">
      <c r="A930" s="6" t="s">
        <v>1366</v>
      </c>
      <c r="B930" s="6" t="s">
        <v>4432</v>
      </c>
      <c r="C930" s="6" t="s">
        <v>4418</v>
      </c>
      <c r="D930" s="6" t="s">
        <v>11086</v>
      </c>
      <c r="E930" s="6" t="s">
        <v>90</v>
      </c>
      <c r="F930" s="6" t="s">
        <v>11087</v>
      </c>
      <c r="G930" s="6" t="s">
        <v>11088</v>
      </c>
      <c r="H930" s="6" t="s">
        <v>7069</v>
      </c>
      <c r="I930" s="46">
        <v>45138</v>
      </c>
      <c r="J930" s="46">
        <v>45142</v>
      </c>
      <c r="K930">
        <v>882095</v>
      </c>
      <c r="L930" s="6" t="s">
        <v>11089</v>
      </c>
      <c r="M930" s="6" t="s">
        <v>11090</v>
      </c>
      <c r="N930" s="6" t="s">
        <v>5350</v>
      </c>
      <c r="O930" s="6" t="s">
        <v>4586</v>
      </c>
    </row>
    <row r="931" spans="1:15" x14ac:dyDescent="0.25">
      <c r="A931" s="6" t="s">
        <v>1368</v>
      </c>
      <c r="B931" s="6" t="s">
        <v>4478</v>
      </c>
      <c r="C931" s="6" t="s">
        <v>4437</v>
      </c>
      <c r="D931" s="6" t="s">
        <v>11091</v>
      </c>
      <c r="E931" s="6" t="s">
        <v>90</v>
      </c>
      <c r="F931" s="6" t="s">
        <v>7724</v>
      </c>
      <c r="G931" s="6" t="s">
        <v>11092</v>
      </c>
      <c r="H931" s="6" t="s">
        <v>7437</v>
      </c>
      <c r="I931" s="46">
        <v>45188</v>
      </c>
      <c r="J931" s="46">
        <v>45194</v>
      </c>
      <c r="K931">
        <v>40704</v>
      </c>
      <c r="L931" s="6" t="s">
        <v>11093</v>
      </c>
      <c r="M931" s="6" t="s">
        <v>11094</v>
      </c>
      <c r="N931" s="6" t="s">
        <v>5046</v>
      </c>
      <c r="O931" s="6" t="s">
        <v>4586</v>
      </c>
    </row>
    <row r="932" spans="1:15" x14ac:dyDescent="0.25">
      <c r="A932" s="6" t="s">
        <v>3718</v>
      </c>
      <c r="B932" s="6" t="s">
        <v>4443</v>
      </c>
      <c r="C932" s="6" t="s">
        <v>4418</v>
      </c>
      <c r="D932" s="6" t="s">
        <v>11095</v>
      </c>
      <c r="E932" s="6" t="s">
        <v>90</v>
      </c>
      <c r="F932" s="6" t="s">
        <v>11096</v>
      </c>
      <c r="G932" s="6" t="s">
        <v>11097</v>
      </c>
      <c r="H932" s="6" t="s">
        <v>7069</v>
      </c>
      <c r="I932" s="46">
        <v>45139</v>
      </c>
      <c r="J932" s="46">
        <v>45145</v>
      </c>
      <c r="K932">
        <v>1192448</v>
      </c>
      <c r="L932" s="6" t="s">
        <v>11098</v>
      </c>
      <c r="M932" s="6" t="s">
        <v>11099</v>
      </c>
      <c r="N932" s="6" t="s">
        <v>6053</v>
      </c>
      <c r="O932" s="6" t="s">
        <v>4586</v>
      </c>
    </row>
    <row r="933" spans="1:15" x14ac:dyDescent="0.25">
      <c r="A933" s="6" t="s">
        <v>1370</v>
      </c>
      <c r="B933" s="6" t="s">
        <v>4422</v>
      </c>
      <c r="C933" s="6" t="s">
        <v>4423</v>
      </c>
      <c r="D933" s="6" t="s">
        <v>11100</v>
      </c>
      <c r="E933" s="6" t="s">
        <v>90</v>
      </c>
      <c r="F933" s="6" t="s">
        <v>11101</v>
      </c>
      <c r="G933" s="6" t="s">
        <v>11102</v>
      </c>
      <c r="H933" s="6" t="s">
        <v>7092</v>
      </c>
      <c r="I933" s="46">
        <v>45132</v>
      </c>
      <c r="J933" s="46">
        <v>45138</v>
      </c>
      <c r="K933">
        <v>320335</v>
      </c>
      <c r="L933" s="6" t="s">
        <v>11103</v>
      </c>
      <c r="M933" s="6" t="s">
        <v>11104</v>
      </c>
      <c r="N933" s="6" t="s">
        <v>6054</v>
      </c>
      <c r="O933" s="6" t="s">
        <v>4587</v>
      </c>
    </row>
    <row r="934" spans="1:15" x14ac:dyDescent="0.25">
      <c r="A934" s="6" t="s">
        <v>3719</v>
      </c>
      <c r="B934" s="6" t="s">
        <v>4478</v>
      </c>
      <c r="C934" s="6" t="s">
        <v>4437</v>
      </c>
      <c r="D934" s="6" t="s">
        <v>11105</v>
      </c>
      <c r="E934" s="6" t="s">
        <v>11106</v>
      </c>
      <c r="F934" s="6" t="s">
        <v>11107</v>
      </c>
      <c r="G934" s="6" t="s">
        <v>11108</v>
      </c>
      <c r="H934" s="6" t="s">
        <v>90</v>
      </c>
      <c r="I934" s="46"/>
      <c r="J934" s="46"/>
      <c r="L934" s="6" t="s">
        <v>11109</v>
      </c>
      <c r="M934" s="6" t="s">
        <v>11110</v>
      </c>
      <c r="N934" s="6" t="s">
        <v>6055</v>
      </c>
      <c r="O934" s="6" t="s">
        <v>4586</v>
      </c>
    </row>
    <row r="935" spans="1:15" x14ac:dyDescent="0.25">
      <c r="A935" s="6" t="s">
        <v>1372</v>
      </c>
      <c r="B935" s="6" t="s">
        <v>4494</v>
      </c>
      <c r="C935" s="6" t="s">
        <v>4428</v>
      </c>
      <c r="D935" s="6" t="s">
        <v>11111</v>
      </c>
      <c r="E935" s="6" t="s">
        <v>90</v>
      </c>
      <c r="F935" s="6" t="s">
        <v>9737</v>
      </c>
      <c r="G935" s="6" t="s">
        <v>11112</v>
      </c>
      <c r="H935" s="6" t="s">
        <v>90</v>
      </c>
      <c r="I935" s="46">
        <v>45068</v>
      </c>
      <c r="J935" s="46"/>
      <c r="K935">
        <v>1835963</v>
      </c>
      <c r="L935" s="6" t="s">
        <v>11113</v>
      </c>
      <c r="M935" s="6" t="s">
        <v>11114</v>
      </c>
      <c r="N935" s="6" t="s">
        <v>6056</v>
      </c>
      <c r="O935" s="6" t="s">
        <v>4585</v>
      </c>
    </row>
    <row r="936" spans="1:15" x14ac:dyDescent="0.25">
      <c r="A936" s="6" t="s">
        <v>1373</v>
      </c>
      <c r="B936" s="6" t="s">
        <v>90</v>
      </c>
      <c r="C936" s="6" t="s">
        <v>90</v>
      </c>
      <c r="D936" s="6" t="s">
        <v>90</v>
      </c>
      <c r="E936" s="6" t="s">
        <v>90</v>
      </c>
      <c r="F936" s="6" t="s">
        <v>90</v>
      </c>
      <c r="G936" s="6" t="s">
        <v>90</v>
      </c>
      <c r="H936" s="6" t="s">
        <v>90</v>
      </c>
      <c r="I936" s="46"/>
      <c r="J936" s="46"/>
      <c r="K936">
        <v>1222333</v>
      </c>
      <c r="L936" s="6" t="s">
        <v>11115</v>
      </c>
      <c r="M936" s="6" t="s">
        <v>11116</v>
      </c>
      <c r="N936" s="6" t="s">
        <v>90</v>
      </c>
      <c r="O936" s="6" t="s">
        <v>90</v>
      </c>
    </row>
    <row r="937" spans="1:15" x14ac:dyDescent="0.25">
      <c r="A937" s="6" t="s">
        <v>3720</v>
      </c>
      <c r="B937" s="6" t="s">
        <v>4518</v>
      </c>
      <c r="C937" s="6" t="s">
        <v>130</v>
      </c>
      <c r="D937" s="6" t="s">
        <v>11117</v>
      </c>
      <c r="E937" s="6" t="s">
        <v>90</v>
      </c>
      <c r="F937" s="6" t="s">
        <v>11118</v>
      </c>
      <c r="G937" s="6" t="s">
        <v>11119</v>
      </c>
      <c r="H937" s="6" t="s">
        <v>90</v>
      </c>
      <c r="I937" s="46"/>
      <c r="J937" s="46"/>
      <c r="K937">
        <v>1524684</v>
      </c>
      <c r="L937" s="6" t="s">
        <v>90</v>
      </c>
      <c r="M937" s="6" t="s">
        <v>11120</v>
      </c>
      <c r="N937" s="6" t="s">
        <v>6057</v>
      </c>
      <c r="O937" s="6" t="s">
        <v>4585</v>
      </c>
    </row>
    <row r="938" spans="1:15" x14ac:dyDescent="0.25">
      <c r="A938" s="6" t="s">
        <v>3722</v>
      </c>
      <c r="B938" s="6" t="s">
        <v>4486</v>
      </c>
      <c r="C938" s="6" t="s">
        <v>4468</v>
      </c>
      <c r="D938" s="6" t="s">
        <v>11121</v>
      </c>
      <c r="E938" s="6" t="s">
        <v>11122</v>
      </c>
      <c r="F938" s="6" t="s">
        <v>7426</v>
      </c>
      <c r="G938" s="6" t="s">
        <v>11123</v>
      </c>
      <c r="H938" s="6" t="s">
        <v>90</v>
      </c>
      <c r="I938" s="46">
        <v>45147</v>
      </c>
      <c r="J938" s="46">
        <v>45152</v>
      </c>
      <c r="K938">
        <v>1207179</v>
      </c>
      <c r="L938" s="6" t="s">
        <v>11124</v>
      </c>
      <c r="M938" s="6" t="s">
        <v>11125</v>
      </c>
      <c r="N938" s="6" t="s">
        <v>6058</v>
      </c>
      <c r="O938" s="6" t="s">
        <v>4585</v>
      </c>
    </row>
    <row r="939" spans="1:15" x14ac:dyDescent="0.25">
      <c r="A939" s="6" t="s">
        <v>1375</v>
      </c>
      <c r="B939" s="6" t="s">
        <v>4451</v>
      </c>
      <c r="C939" s="6" t="s">
        <v>4421</v>
      </c>
      <c r="D939" s="6" t="s">
        <v>11126</v>
      </c>
      <c r="E939" s="6" t="s">
        <v>90</v>
      </c>
      <c r="F939" s="6" t="s">
        <v>7657</v>
      </c>
      <c r="G939" s="6" t="s">
        <v>11127</v>
      </c>
      <c r="H939" s="6" t="s">
        <v>90</v>
      </c>
      <c r="I939" s="46">
        <v>45154</v>
      </c>
      <c r="J939" s="46">
        <v>45159</v>
      </c>
      <c r="K939">
        <v>1557860</v>
      </c>
      <c r="L939" s="6" t="s">
        <v>11128</v>
      </c>
      <c r="M939" s="6" t="s">
        <v>11129</v>
      </c>
      <c r="N939" s="6" t="s">
        <v>6059</v>
      </c>
      <c r="O939" s="6" t="s">
        <v>4585</v>
      </c>
    </row>
    <row r="940" spans="1:15" x14ac:dyDescent="0.25">
      <c r="A940" s="6" t="s">
        <v>3723</v>
      </c>
      <c r="B940" s="6" t="s">
        <v>4525</v>
      </c>
      <c r="C940" s="6" t="s">
        <v>4468</v>
      </c>
      <c r="D940" s="6" t="s">
        <v>11130</v>
      </c>
      <c r="E940" s="6" t="s">
        <v>90</v>
      </c>
      <c r="F940" s="6" t="s">
        <v>11131</v>
      </c>
      <c r="G940" s="6" t="s">
        <v>11132</v>
      </c>
      <c r="H940" s="6" t="s">
        <v>90</v>
      </c>
      <c r="I940" s="46"/>
      <c r="J940" s="46"/>
      <c r="K940">
        <v>1385535</v>
      </c>
      <c r="L940" s="6" t="s">
        <v>11133</v>
      </c>
      <c r="M940" s="6" t="s">
        <v>11134</v>
      </c>
      <c r="N940" s="6" t="s">
        <v>6060</v>
      </c>
      <c r="O940" s="6" t="s">
        <v>4585</v>
      </c>
    </row>
    <row r="941" spans="1:15" x14ac:dyDescent="0.25">
      <c r="A941" s="6" t="s">
        <v>3725</v>
      </c>
      <c r="B941" s="6" t="s">
        <v>4435</v>
      </c>
      <c r="C941" s="6" t="s">
        <v>4418</v>
      </c>
      <c r="D941" s="6" t="s">
        <v>11135</v>
      </c>
      <c r="E941" s="6" t="s">
        <v>90</v>
      </c>
      <c r="F941" s="6" t="s">
        <v>11136</v>
      </c>
      <c r="G941" s="6" t="s">
        <v>11137</v>
      </c>
      <c r="H941" s="6" t="s">
        <v>90</v>
      </c>
      <c r="I941" s="46"/>
      <c r="J941" s="46"/>
      <c r="K941">
        <v>1421876</v>
      </c>
      <c r="L941" s="6" t="s">
        <v>11138</v>
      </c>
      <c r="M941" s="6" t="s">
        <v>11139</v>
      </c>
      <c r="N941" s="6" t="s">
        <v>6061</v>
      </c>
      <c r="O941" s="6" t="s">
        <v>4586</v>
      </c>
    </row>
    <row r="942" spans="1:15" x14ac:dyDescent="0.25">
      <c r="A942" s="6" t="s">
        <v>1378</v>
      </c>
      <c r="B942" s="6" t="s">
        <v>4492</v>
      </c>
      <c r="C942" s="6" t="s">
        <v>4442</v>
      </c>
      <c r="D942" s="6" t="s">
        <v>11140</v>
      </c>
      <c r="E942" s="6" t="s">
        <v>8889</v>
      </c>
      <c r="F942" s="6" t="s">
        <v>11141</v>
      </c>
      <c r="G942" s="6" t="s">
        <v>11142</v>
      </c>
      <c r="H942" s="6" t="s">
        <v>7076</v>
      </c>
      <c r="I942" s="46">
        <v>45133</v>
      </c>
      <c r="J942" s="46">
        <v>45138</v>
      </c>
      <c r="K942">
        <v>1575965</v>
      </c>
      <c r="L942" s="6" t="s">
        <v>11143</v>
      </c>
      <c r="M942" s="6" t="s">
        <v>11144</v>
      </c>
      <c r="N942" s="6" t="s">
        <v>4674</v>
      </c>
      <c r="O942" s="6" t="s">
        <v>4585</v>
      </c>
    </row>
    <row r="943" spans="1:15" x14ac:dyDescent="0.25">
      <c r="A943" s="6" t="s">
        <v>1380</v>
      </c>
      <c r="B943" s="6" t="s">
        <v>4498</v>
      </c>
      <c r="C943" s="6" t="s">
        <v>4421</v>
      </c>
      <c r="D943" s="6" t="s">
        <v>11145</v>
      </c>
      <c r="E943" s="6" t="s">
        <v>90</v>
      </c>
      <c r="F943" s="6" t="s">
        <v>1379</v>
      </c>
      <c r="G943" s="6" t="s">
        <v>11146</v>
      </c>
      <c r="H943" s="6" t="s">
        <v>7168</v>
      </c>
      <c r="I943" s="46">
        <v>45131</v>
      </c>
      <c r="J943" s="46">
        <v>45135</v>
      </c>
      <c r="K943">
        <v>24741</v>
      </c>
      <c r="L943" s="6" t="s">
        <v>11147</v>
      </c>
      <c r="M943" s="6" t="s">
        <v>11148</v>
      </c>
      <c r="N943" s="6" t="s">
        <v>4721</v>
      </c>
      <c r="O943" s="6" t="s">
        <v>4585</v>
      </c>
    </row>
    <row r="944" spans="1:15" x14ac:dyDescent="0.25">
      <c r="A944" s="6" t="s">
        <v>1382</v>
      </c>
      <c r="B944" s="6" t="s">
        <v>4512</v>
      </c>
      <c r="C944" s="6" t="s">
        <v>4428</v>
      </c>
      <c r="D944" s="6" t="s">
        <v>11149</v>
      </c>
      <c r="E944" s="6" t="s">
        <v>90</v>
      </c>
      <c r="F944" s="6" t="s">
        <v>7604</v>
      </c>
      <c r="G944" s="6" t="s">
        <v>11150</v>
      </c>
      <c r="H944" s="6" t="s">
        <v>7269</v>
      </c>
      <c r="I944" s="46">
        <v>45132</v>
      </c>
      <c r="J944" s="46"/>
      <c r="K944">
        <v>1467858</v>
      </c>
      <c r="L944" s="6" t="s">
        <v>11151</v>
      </c>
      <c r="M944" s="6" t="s">
        <v>11152</v>
      </c>
      <c r="N944" s="6" t="s">
        <v>5105</v>
      </c>
      <c r="O944" s="6" t="s">
        <v>4585</v>
      </c>
    </row>
    <row r="945" spans="1:15" x14ac:dyDescent="0.25">
      <c r="A945" s="6" t="s">
        <v>1384</v>
      </c>
      <c r="B945" s="6" t="s">
        <v>4435</v>
      </c>
      <c r="C945" s="6" t="s">
        <v>4418</v>
      </c>
      <c r="D945" s="6" t="s">
        <v>11153</v>
      </c>
      <c r="E945" s="6" t="s">
        <v>90</v>
      </c>
      <c r="F945" s="6" t="s">
        <v>7711</v>
      </c>
      <c r="G945" s="6" t="s">
        <v>11154</v>
      </c>
      <c r="H945" s="6" t="s">
        <v>90</v>
      </c>
      <c r="I945" s="46"/>
      <c r="J945" s="46"/>
      <c r="K945">
        <v>1434265</v>
      </c>
      <c r="L945" s="6" t="s">
        <v>11155</v>
      </c>
      <c r="M945" s="6" t="s">
        <v>11156</v>
      </c>
      <c r="N945" s="6" t="s">
        <v>6062</v>
      </c>
      <c r="O945" s="6" t="s">
        <v>4586</v>
      </c>
    </row>
    <row r="946" spans="1:15" x14ac:dyDescent="0.25">
      <c r="A946" s="6" t="s">
        <v>1386</v>
      </c>
      <c r="B946" s="6" t="s">
        <v>4427</v>
      </c>
      <c r="C946" s="6" t="s">
        <v>4428</v>
      </c>
      <c r="D946" s="6" t="s">
        <v>11157</v>
      </c>
      <c r="E946" s="6" t="s">
        <v>90</v>
      </c>
      <c r="F946" s="6" t="s">
        <v>11158</v>
      </c>
      <c r="G946" s="6" t="s">
        <v>11159</v>
      </c>
      <c r="H946" s="6" t="s">
        <v>7092</v>
      </c>
      <c r="I946" s="46">
        <v>45174</v>
      </c>
      <c r="J946" s="46">
        <v>45180</v>
      </c>
      <c r="K946">
        <v>1326380</v>
      </c>
      <c r="L946" s="6" t="s">
        <v>11160</v>
      </c>
      <c r="M946" s="6" t="s">
        <v>11161</v>
      </c>
      <c r="N946" s="6" t="s">
        <v>4737</v>
      </c>
      <c r="O946" s="6" t="s">
        <v>4585</v>
      </c>
    </row>
    <row r="947" spans="1:15" x14ac:dyDescent="0.25">
      <c r="A947" s="6" t="s">
        <v>1388</v>
      </c>
      <c r="B947" s="6" t="s">
        <v>4443</v>
      </c>
      <c r="C947" s="6" t="s">
        <v>4418</v>
      </c>
      <c r="D947" s="6" t="s">
        <v>11162</v>
      </c>
      <c r="E947" s="6" t="s">
        <v>90</v>
      </c>
      <c r="F947" s="6" t="s">
        <v>11163</v>
      </c>
      <c r="G947" s="6" t="s">
        <v>11164</v>
      </c>
      <c r="H947" s="6" t="s">
        <v>7076</v>
      </c>
      <c r="I947" s="46">
        <v>45140</v>
      </c>
      <c r="J947" s="46">
        <v>45145</v>
      </c>
      <c r="K947">
        <v>1237831</v>
      </c>
      <c r="L947" s="6" t="s">
        <v>11165</v>
      </c>
      <c r="M947" s="6" t="s">
        <v>11166</v>
      </c>
      <c r="N947" s="6" t="s">
        <v>6063</v>
      </c>
      <c r="O947" s="6" t="s">
        <v>4586</v>
      </c>
    </row>
    <row r="948" spans="1:15" x14ac:dyDescent="0.25">
      <c r="A948" s="6" t="s">
        <v>3726</v>
      </c>
      <c r="B948" s="6" t="s">
        <v>4426</v>
      </c>
      <c r="C948" s="6" t="s">
        <v>4425</v>
      </c>
      <c r="D948" s="6" t="s">
        <v>11167</v>
      </c>
      <c r="E948" s="6" t="s">
        <v>7341</v>
      </c>
      <c r="F948" s="6" t="s">
        <v>11168</v>
      </c>
      <c r="G948" s="6" t="s">
        <v>11169</v>
      </c>
      <c r="H948" s="6" t="s">
        <v>7136</v>
      </c>
      <c r="I948" s="46">
        <v>45168</v>
      </c>
      <c r="J948" s="46">
        <v>45173</v>
      </c>
      <c r="K948">
        <v>1600438</v>
      </c>
      <c r="L948" s="6" t="s">
        <v>11170</v>
      </c>
      <c r="M948" s="6" t="s">
        <v>11171</v>
      </c>
      <c r="N948" s="6" t="s">
        <v>4822</v>
      </c>
      <c r="O948" s="6" t="s">
        <v>4585</v>
      </c>
    </row>
    <row r="949" spans="1:15" x14ac:dyDescent="0.25">
      <c r="A949" s="6" t="s">
        <v>3727</v>
      </c>
      <c r="B949" s="6" t="s">
        <v>4443</v>
      </c>
      <c r="C949" s="6" t="s">
        <v>4418</v>
      </c>
      <c r="D949" s="6" t="s">
        <v>11172</v>
      </c>
      <c r="E949" s="6" t="s">
        <v>11173</v>
      </c>
      <c r="F949" s="6" t="s">
        <v>11174</v>
      </c>
      <c r="G949" s="6" t="s">
        <v>11175</v>
      </c>
      <c r="H949" s="6" t="s">
        <v>90</v>
      </c>
      <c r="I949" s="46"/>
      <c r="J949" s="46"/>
      <c r="L949" s="6" t="s">
        <v>11176</v>
      </c>
      <c r="M949" s="6" t="s">
        <v>90</v>
      </c>
      <c r="N949" s="6" t="s">
        <v>6064</v>
      </c>
      <c r="O949" s="6" t="s">
        <v>4586</v>
      </c>
    </row>
    <row r="950" spans="1:15" x14ac:dyDescent="0.25">
      <c r="A950" s="6" t="s">
        <v>3728</v>
      </c>
      <c r="B950" s="6" t="s">
        <v>4435</v>
      </c>
      <c r="C950" s="6" t="s">
        <v>4418</v>
      </c>
      <c r="D950" s="6" t="s">
        <v>11153</v>
      </c>
      <c r="E950" s="6" t="s">
        <v>90</v>
      </c>
      <c r="F950" s="6" t="s">
        <v>7711</v>
      </c>
      <c r="G950" s="6" t="s">
        <v>11154</v>
      </c>
      <c r="H950" s="6" t="s">
        <v>90</v>
      </c>
      <c r="I950" s="46"/>
      <c r="J950" s="46"/>
      <c r="K950">
        <v>1434265</v>
      </c>
      <c r="L950" s="6" t="s">
        <v>90</v>
      </c>
      <c r="M950" s="6" t="s">
        <v>90</v>
      </c>
      <c r="N950" s="6" t="s">
        <v>6062</v>
      </c>
      <c r="O950" s="6" t="s">
        <v>4586</v>
      </c>
    </row>
    <row r="951" spans="1:15" x14ac:dyDescent="0.25">
      <c r="A951" s="6" t="s">
        <v>3729</v>
      </c>
      <c r="B951" s="6" t="s">
        <v>4443</v>
      </c>
      <c r="C951" s="6" t="s">
        <v>4418</v>
      </c>
      <c r="D951" s="6" t="s">
        <v>11177</v>
      </c>
      <c r="E951" s="6" t="s">
        <v>90</v>
      </c>
      <c r="F951" s="6" t="s">
        <v>11178</v>
      </c>
      <c r="G951" s="6" t="s">
        <v>11179</v>
      </c>
      <c r="H951" s="6" t="s">
        <v>90</v>
      </c>
      <c r="I951" s="46"/>
      <c r="J951" s="46"/>
      <c r="L951" s="6" t="s">
        <v>11180</v>
      </c>
      <c r="M951" s="6" t="s">
        <v>90</v>
      </c>
      <c r="N951" s="6" t="s">
        <v>6065</v>
      </c>
      <c r="O951" s="6" t="s">
        <v>4586</v>
      </c>
    </row>
    <row r="952" spans="1:15" x14ac:dyDescent="0.25">
      <c r="A952" s="6" t="s">
        <v>1390</v>
      </c>
      <c r="B952" s="6" t="s">
        <v>4482</v>
      </c>
      <c r="C952" s="6" t="s">
        <v>4425</v>
      </c>
      <c r="D952" s="6" t="s">
        <v>11181</v>
      </c>
      <c r="E952" s="6" t="s">
        <v>90</v>
      </c>
      <c r="F952" s="6" t="s">
        <v>11182</v>
      </c>
      <c r="G952" s="6" t="s">
        <v>11183</v>
      </c>
      <c r="H952" s="6" t="s">
        <v>7792</v>
      </c>
      <c r="I952" s="46">
        <v>45139</v>
      </c>
      <c r="J952" s="46">
        <v>45145</v>
      </c>
      <c r="K952">
        <v>1474735</v>
      </c>
      <c r="L952" s="6" t="s">
        <v>11184</v>
      </c>
      <c r="M952" s="6" t="s">
        <v>11185</v>
      </c>
      <c r="N952" s="6" t="s">
        <v>4939</v>
      </c>
      <c r="O952" s="6" t="s">
        <v>4585</v>
      </c>
    </row>
    <row r="953" spans="1:15" x14ac:dyDescent="0.25">
      <c r="A953" s="6" t="s">
        <v>1393</v>
      </c>
      <c r="B953" s="6" t="s">
        <v>4457</v>
      </c>
      <c r="C953" s="6" t="s">
        <v>4428</v>
      </c>
      <c r="D953" s="6" t="s">
        <v>11186</v>
      </c>
      <c r="E953" s="6" t="s">
        <v>90</v>
      </c>
      <c r="F953" s="6" t="s">
        <v>11187</v>
      </c>
      <c r="G953" s="6" t="s">
        <v>11188</v>
      </c>
      <c r="H953" s="6" t="s">
        <v>7269</v>
      </c>
      <c r="I953" s="46">
        <v>45127</v>
      </c>
      <c r="J953" s="46">
        <v>45131</v>
      </c>
      <c r="K953">
        <v>355811</v>
      </c>
      <c r="L953" s="6" t="s">
        <v>11189</v>
      </c>
      <c r="M953" s="6" t="s">
        <v>11190</v>
      </c>
      <c r="N953" s="6" t="s">
        <v>5172</v>
      </c>
      <c r="O953" s="6" t="s">
        <v>4585</v>
      </c>
    </row>
    <row r="954" spans="1:15" x14ac:dyDescent="0.25">
      <c r="A954" s="6" t="s">
        <v>3731</v>
      </c>
      <c r="B954" s="6" t="s">
        <v>4422</v>
      </c>
      <c r="C954" s="6" t="s">
        <v>4423</v>
      </c>
      <c r="D954" s="6" t="s">
        <v>11191</v>
      </c>
      <c r="E954" s="6" t="s">
        <v>90</v>
      </c>
      <c r="F954" s="6" t="s">
        <v>7824</v>
      </c>
      <c r="G954" s="6" t="s">
        <v>11192</v>
      </c>
      <c r="H954" s="6" t="s">
        <v>7377</v>
      </c>
      <c r="I954" s="46">
        <v>45138</v>
      </c>
      <c r="J954" s="46">
        <v>45142</v>
      </c>
      <c r="K954">
        <v>1276520</v>
      </c>
      <c r="L954" s="6" t="s">
        <v>11193</v>
      </c>
      <c r="M954" s="6" t="s">
        <v>11194</v>
      </c>
      <c r="N954" s="6" t="s">
        <v>6066</v>
      </c>
      <c r="O954" s="6" t="s">
        <v>4587</v>
      </c>
    </row>
    <row r="955" spans="1:15" x14ac:dyDescent="0.25">
      <c r="A955" s="6" t="s">
        <v>3733</v>
      </c>
      <c r="B955" s="6" t="s">
        <v>4448</v>
      </c>
      <c r="C955" s="6" t="s">
        <v>4437</v>
      </c>
      <c r="D955" s="6" t="s">
        <v>11195</v>
      </c>
      <c r="E955" s="6" t="s">
        <v>90</v>
      </c>
      <c r="F955" s="6" t="s">
        <v>11196</v>
      </c>
      <c r="G955" s="6" t="s">
        <v>11197</v>
      </c>
      <c r="H955" s="6" t="s">
        <v>7069</v>
      </c>
      <c r="I955" s="46">
        <v>45145</v>
      </c>
      <c r="J955" s="46">
        <v>45149</v>
      </c>
      <c r="K955">
        <v>1771515</v>
      </c>
      <c r="L955" s="6" t="s">
        <v>11198</v>
      </c>
      <c r="M955" s="6" t="s">
        <v>11199</v>
      </c>
      <c r="N955" s="6" t="s">
        <v>6067</v>
      </c>
      <c r="O955" s="6" t="s">
        <v>4586</v>
      </c>
    </row>
    <row r="956" spans="1:15" x14ac:dyDescent="0.25">
      <c r="A956" s="6" t="s">
        <v>3735</v>
      </c>
      <c r="B956" s="6" t="s">
        <v>4493</v>
      </c>
      <c r="C956" s="6" t="s">
        <v>4489</v>
      </c>
      <c r="D956" s="6" t="s">
        <v>11200</v>
      </c>
      <c r="E956" s="6" t="s">
        <v>7159</v>
      </c>
      <c r="F956" s="6" t="s">
        <v>9546</v>
      </c>
      <c r="G956" s="6" t="s">
        <v>8282</v>
      </c>
      <c r="H956" s="6" t="s">
        <v>7344</v>
      </c>
      <c r="I956" s="46">
        <v>45141</v>
      </c>
      <c r="J956" s="46">
        <v>45145</v>
      </c>
      <c r="K956">
        <v>1537054</v>
      </c>
      <c r="L956" s="6" t="s">
        <v>11201</v>
      </c>
      <c r="M956" s="6" t="s">
        <v>11202</v>
      </c>
      <c r="N956" s="6" t="s">
        <v>6068</v>
      </c>
      <c r="O956" s="6" t="s">
        <v>4585</v>
      </c>
    </row>
    <row r="957" spans="1:15" x14ac:dyDescent="0.25">
      <c r="A957" s="6" t="s">
        <v>1395</v>
      </c>
      <c r="B957" s="6" t="s">
        <v>4463</v>
      </c>
      <c r="C957" s="6" t="s">
        <v>130</v>
      </c>
      <c r="D957" s="6" t="s">
        <v>11203</v>
      </c>
      <c r="E957" s="6" t="s">
        <v>11204</v>
      </c>
      <c r="F957" s="6" t="s">
        <v>7354</v>
      </c>
      <c r="G957" s="6" t="s">
        <v>11205</v>
      </c>
      <c r="H957" s="6" t="s">
        <v>2232</v>
      </c>
      <c r="I957" s="46">
        <v>45145</v>
      </c>
      <c r="J957" s="46">
        <v>45149</v>
      </c>
      <c r="K957">
        <v>756894</v>
      </c>
      <c r="L957" s="6" t="s">
        <v>11206</v>
      </c>
      <c r="M957" s="6" t="s">
        <v>11207</v>
      </c>
      <c r="N957" s="6" t="s">
        <v>5533</v>
      </c>
      <c r="O957" s="6" t="s">
        <v>4585</v>
      </c>
    </row>
    <row r="958" spans="1:15" x14ac:dyDescent="0.25">
      <c r="A958" s="6" t="s">
        <v>1397</v>
      </c>
      <c r="B958" s="6" t="s">
        <v>4497</v>
      </c>
      <c r="C958" s="6" t="s">
        <v>4428</v>
      </c>
      <c r="D958" s="6" t="s">
        <v>11208</v>
      </c>
      <c r="E958" s="6" t="s">
        <v>90</v>
      </c>
      <c r="F958" s="6" t="s">
        <v>11209</v>
      </c>
      <c r="G958" s="6" t="s">
        <v>11210</v>
      </c>
      <c r="H958" s="6" t="s">
        <v>1891</v>
      </c>
      <c r="I958" s="46">
        <v>45140</v>
      </c>
      <c r="J958" s="46">
        <v>45145</v>
      </c>
      <c r="K958">
        <v>1672013</v>
      </c>
      <c r="L958" s="6" t="s">
        <v>11211</v>
      </c>
      <c r="M958" s="6" t="s">
        <v>11212</v>
      </c>
      <c r="N958" s="6" t="s">
        <v>5230</v>
      </c>
      <c r="O958" s="6" t="s">
        <v>4585</v>
      </c>
    </row>
    <row r="959" spans="1:15" x14ac:dyDescent="0.25">
      <c r="A959" s="6" t="s">
        <v>1399</v>
      </c>
      <c r="B959" s="6" t="s">
        <v>4508</v>
      </c>
      <c r="C959" s="6" t="s">
        <v>4489</v>
      </c>
      <c r="D959" s="6" t="s">
        <v>11213</v>
      </c>
      <c r="E959" s="6" t="s">
        <v>90</v>
      </c>
      <c r="F959" s="6" t="s">
        <v>9082</v>
      </c>
      <c r="G959" s="6" t="s">
        <v>11214</v>
      </c>
      <c r="H959" s="6" t="s">
        <v>7069</v>
      </c>
      <c r="I959" s="46">
        <v>45131</v>
      </c>
      <c r="J959" s="46">
        <v>45135</v>
      </c>
      <c r="K959">
        <v>1652044</v>
      </c>
      <c r="L959" s="6" t="s">
        <v>11215</v>
      </c>
      <c r="M959" s="6" t="s">
        <v>11216</v>
      </c>
      <c r="N959" s="6" t="s">
        <v>5381</v>
      </c>
      <c r="O959" s="6" t="s">
        <v>4585</v>
      </c>
    </row>
    <row r="960" spans="1:15" x14ac:dyDescent="0.25">
      <c r="A960" s="6" t="s">
        <v>1400</v>
      </c>
      <c r="B960" s="6" t="s">
        <v>4508</v>
      </c>
      <c r="C960" s="6" t="s">
        <v>4489</v>
      </c>
      <c r="D960" s="6" t="s">
        <v>11213</v>
      </c>
      <c r="E960" s="6" t="s">
        <v>90</v>
      </c>
      <c r="F960" s="6" t="s">
        <v>9082</v>
      </c>
      <c r="G960" s="6" t="s">
        <v>11214</v>
      </c>
      <c r="H960" s="6" t="s">
        <v>7069</v>
      </c>
      <c r="I960" s="46">
        <v>45131</v>
      </c>
      <c r="J960" s="46">
        <v>45135</v>
      </c>
      <c r="K960">
        <v>1652044</v>
      </c>
      <c r="L960" s="6" t="s">
        <v>11217</v>
      </c>
      <c r="M960" s="6" t="s">
        <v>11218</v>
      </c>
      <c r="N960" s="6" t="s">
        <v>5381</v>
      </c>
      <c r="O960" s="6" t="s">
        <v>4585</v>
      </c>
    </row>
    <row r="961" spans="1:15" x14ac:dyDescent="0.25">
      <c r="A961" s="6" t="s">
        <v>1402</v>
      </c>
      <c r="B961" s="6" t="s">
        <v>4427</v>
      </c>
      <c r="C961" s="6" t="s">
        <v>4428</v>
      </c>
      <c r="D961" s="6" t="s">
        <v>11219</v>
      </c>
      <c r="E961" s="6" t="s">
        <v>90</v>
      </c>
      <c r="F961" s="6" t="s">
        <v>7134</v>
      </c>
      <c r="G961" s="6" t="s">
        <v>10793</v>
      </c>
      <c r="H961" s="6" t="s">
        <v>7136</v>
      </c>
      <c r="I961" s="46">
        <v>45132</v>
      </c>
      <c r="J961" s="46">
        <v>45138</v>
      </c>
      <c r="K961">
        <v>40987</v>
      </c>
      <c r="L961" s="6" t="s">
        <v>11220</v>
      </c>
      <c r="M961" s="6" t="s">
        <v>11221</v>
      </c>
      <c r="N961" s="6" t="s">
        <v>5142</v>
      </c>
      <c r="O961" s="6" t="s">
        <v>4585</v>
      </c>
    </row>
    <row r="962" spans="1:15" x14ac:dyDescent="0.25">
      <c r="A962" s="6" t="s">
        <v>3736</v>
      </c>
      <c r="B962" s="6" t="s">
        <v>4434</v>
      </c>
      <c r="C962" s="6" t="s">
        <v>4423</v>
      </c>
      <c r="D962" s="6" t="s">
        <v>11222</v>
      </c>
      <c r="E962" s="6" t="s">
        <v>11223</v>
      </c>
      <c r="F962" s="6" t="s">
        <v>7751</v>
      </c>
      <c r="G962" s="6" t="s">
        <v>11224</v>
      </c>
      <c r="H962" s="6" t="s">
        <v>7753</v>
      </c>
      <c r="I962" s="46"/>
      <c r="J962" s="46"/>
      <c r="L962" s="6" t="s">
        <v>90</v>
      </c>
      <c r="M962" s="6" t="s">
        <v>90</v>
      </c>
      <c r="N962" s="6" t="s">
        <v>6069</v>
      </c>
      <c r="O962" s="6" t="s">
        <v>4585</v>
      </c>
    </row>
    <row r="963" spans="1:15" x14ac:dyDescent="0.25">
      <c r="A963" s="6" t="s">
        <v>1405</v>
      </c>
      <c r="B963" s="6" t="s">
        <v>4438</v>
      </c>
      <c r="C963" s="6" t="s">
        <v>4428</v>
      </c>
      <c r="D963" s="6" t="s">
        <v>11225</v>
      </c>
      <c r="E963" s="6" t="s">
        <v>7073</v>
      </c>
      <c r="F963" s="6" t="s">
        <v>7797</v>
      </c>
      <c r="G963" s="6" t="s">
        <v>9627</v>
      </c>
      <c r="H963" s="6" t="s">
        <v>7092</v>
      </c>
      <c r="I963" s="46">
        <v>45132</v>
      </c>
      <c r="J963" s="46">
        <v>45138</v>
      </c>
      <c r="K963">
        <v>1031203</v>
      </c>
      <c r="L963" s="6" t="s">
        <v>11226</v>
      </c>
      <c r="M963" s="6" t="s">
        <v>11227</v>
      </c>
      <c r="N963" s="6" t="s">
        <v>4847</v>
      </c>
      <c r="O963" s="6" t="s">
        <v>4585</v>
      </c>
    </row>
    <row r="964" spans="1:15" x14ac:dyDescent="0.25">
      <c r="A964" s="6" t="s">
        <v>1407</v>
      </c>
      <c r="B964" s="6" t="s">
        <v>4487</v>
      </c>
      <c r="C964" s="6" t="s">
        <v>4428</v>
      </c>
      <c r="D964" s="6" t="s">
        <v>11228</v>
      </c>
      <c r="E964" s="6" t="s">
        <v>7617</v>
      </c>
      <c r="F964" s="6" t="s">
        <v>7134</v>
      </c>
      <c r="G964" s="6" t="s">
        <v>10598</v>
      </c>
      <c r="H964" s="6" t="s">
        <v>7136</v>
      </c>
      <c r="I964" s="46">
        <v>45139</v>
      </c>
      <c r="J964" s="46"/>
      <c r="K964">
        <v>1408075</v>
      </c>
      <c r="L964" s="6" t="s">
        <v>11229</v>
      </c>
      <c r="M964" s="6" t="s">
        <v>11230</v>
      </c>
      <c r="N964" s="6" t="s">
        <v>4815</v>
      </c>
      <c r="O964" s="6" t="s">
        <v>4586</v>
      </c>
    </row>
    <row r="965" spans="1:15" x14ac:dyDescent="0.25">
      <c r="A965" s="6" t="s">
        <v>1409</v>
      </c>
      <c r="B965" s="6" t="s">
        <v>4439</v>
      </c>
      <c r="C965" s="6" t="s">
        <v>4425</v>
      </c>
      <c r="D965" s="6" t="s">
        <v>11231</v>
      </c>
      <c r="E965" s="6" t="s">
        <v>90</v>
      </c>
      <c r="F965" s="6" t="s">
        <v>7134</v>
      </c>
      <c r="G965" s="6" t="s">
        <v>9529</v>
      </c>
      <c r="H965" s="6" t="s">
        <v>7136</v>
      </c>
      <c r="I965" s="46">
        <v>45138</v>
      </c>
      <c r="J965" s="46">
        <v>45142</v>
      </c>
      <c r="K965">
        <v>1123360</v>
      </c>
      <c r="L965" s="6" t="s">
        <v>11232</v>
      </c>
      <c r="M965" s="6" t="s">
        <v>11233</v>
      </c>
      <c r="N965" s="6" t="s">
        <v>6070</v>
      </c>
      <c r="O965" s="6" t="s">
        <v>4585</v>
      </c>
    </row>
    <row r="966" spans="1:15" x14ac:dyDescent="0.25">
      <c r="A966" s="6" t="s">
        <v>3737</v>
      </c>
      <c r="B966" s="6" t="s">
        <v>865</v>
      </c>
      <c r="C966" s="6" t="s">
        <v>4425</v>
      </c>
      <c r="D966" s="6" t="s">
        <v>11234</v>
      </c>
      <c r="E966" s="6" t="s">
        <v>11235</v>
      </c>
      <c r="F966" s="6" t="s">
        <v>7751</v>
      </c>
      <c r="G966" s="6" t="s">
        <v>7752</v>
      </c>
      <c r="H966" s="6" t="s">
        <v>7753</v>
      </c>
      <c r="I966" s="46"/>
      <c r="J966" s="46"/>
      <c r="L966" s="6" t="s">
        <v>90</v>
      </c>
      <c r="M966" s="6" t="s">
        <v>90</v>
      </c>
      <c r="N966" s="6" t="s">
        <v>6071</v>
      </c>
      <c r="O966" s="6" t="s">
        <v>4587</v>
      </c>
    </row>
    <row r="967" spans="1:15" x14ac:dyDescent="0.25">
      <c r="A967" s="6" t="s">
        <v>1411</v>
      </c>
      <c r="B967" s="6" t="s">
        <v>4464</v>
      </c>
      <c r="C967" s="6" t="s">
        <v>4428</v>
      </c>
      <c r="D967" s="6" t="s">
        <v>11236</v>
      </c>
      <c r="E967" s="6" t="s">
        <v>90</v>
      </c>
      <c r="F967" s="6" t="s">
        <v>7172</v>
      </c>
      <c r="G967" s="6" t="s">
        <v>7309</v>
      </c>
      <c r="H967" s="6" t="s">
        <v>7069</v>
      </c>
      <c r="I967" s="46">
        <v>45161</v>
      </c>
      <c r="J967" s="46">
        <v>45166</v>
      </c>
      <c r="K967">
        <v>39911</v>
      </c>
      <c r="L967" s="6" t="s">
        <v>11237</v>
      </c>
      <c r="M967" s="6" t="s">
        <v>11238</v>
      </c>
      <c r="N967" s="6" t="s">
        <v>5091</v>
      </c>
      <c r="O967" s="6" t="s">
        <v>4585</v>
      </c>
    </row>
    <row r="968" spans="1:15" x14ac:dyDescent="0.25">
      <c r="A968" s="6" t="s">
        <v>1413</v>
      </c>
      <c r="B968" s="6" t="s">
        <v>4460</v>
      </c>
      <c r="C968" s="6" t="s">
        <v>4421</v>
      </c>
      <c r="D968" s="6" t="s">
        <v>11239</v>
      </c>
      <c r="E968" s="6" t="s">
        <v>11240</v>
      </c>
      <c r="F968" s="6" t="s">
        <v>9799</v>
      </c>
      <c r="G968" s="6" t="s">
        <v>11241</v>
      </c>
      <c r="H968" s="6" t="s">
        <v>90</v>
      </c>
      <c r="I968" s="46">
        <v>44452</v>
      </c>
      <c r="J968" s="46"/>
      <c r="K968">
        <v>1855612</v>
      </c>
      <c r="L968" s="6" t="s">
        <v>11242</v>
      </c>
      <c r="M968" s="6" t="s">
        <v>11243</v>
      </c>
      <c r="N968" s="6" t="s">
        <v>6072</v>
      </c>
      <c r="O968" s="6" t="s">
        <v>4585</v>
      </c>
    </row>
    <row r="969" spans="1:15" x14ac:dyDescent="0.25">
      <c r="A969" s="6" t="s">
        <v>3739</v>
      </c>
      <c r="B969" s="6" t="s">
        <v>4520</v>
      </c>
      <c r="C969" s="6" t="s">
        <v>4428</v>
      </c>
      <c r="D969" s="6" t="s">
        <v>11244</v>
      </c>
      <c r="E969" s="6" t="s">
        <v>7187</v>
      </c>
      <c r="F969" s="6" t="s">
        <v>9852</v>
      </c>
      <c r="G969" s="6" t="s">
        <v>11245</v>
      </c>
      <c r="H969" s="6" t="s">
        <v>7092</v>
      </c>
      <c r="I969" s="46">
        <v>45139</v>
      </c>
      <c r="J969" s="46">
        <v>45145</v>
      </c>
      <c r="K969">
        <v>1373670</v>
      </c>
      <c r="L969" s="6" t="s">
        <v>11246</v>
      </c>
      <c r="M969" s="6" t="s">
        <v>11247</v>
      </c>
      <c r="N969" s="6" t="s">
        <v>5425</v>
      </c>
      <c r="O969" s="6" t="s">
        <v>4585</v>
      </c>
    </row>
    <row r="970" spans="1:15" x14ac:dyDescent="0.25">
      <c r="A970" s="6" t="s">
        <v>1415</v>
      </c>
      <c r="B970" s="6" t="s">
        <v>4432</v>
      </c>
      <c r="C970" s="6" t="s">
        <v>4418</v>
      </c>
      <c r="D970" s="6" t="s">
        <v>11248</v>
      </c>
      <c r="E970" s="6" t="s">
        <v>11249</v>
      </c>
      <c r="F970" s="6" t="s">
        <v>11250</v>
      </c>
      <c r="G970" s="6" t="s">
        <v>11251</v>
      </c>
      <c r="H970" s="6" t="s">
        <v>90</v>
      </c>
      <c r="I970" s="46"/>
      <c r="J970" s="46"/>
      <c r="K970">
        <v>1438569</v>
      </c>
      <c r="L970" s="6" t="s">
        <v>11252</v>
      </c>
      <c r="M970" s="6" t="s">
        <v>11253</v>
      </c>
      <c r="N970" s="6" t="s">
        <v>6073</v>
      </c>
      <c r="O970" s="6" t="s">
        <v>4586</v>
      </c>
    </row>
    <row r="971" spans="1:15" x14ac:dyDescent="0.25">
      <c r="A971" s="6" t="s">
        <v>1417</v>
      </c>
      <c r="B971" s="6" t="s">
        <v>4522</v>
      </c>
      <c r="C971" s="6" t="s">
        <v>4421</v>
      </c>
      <c r="D971" s="6" t="s">
        <v>11254</v>
      </c>
      <c r="E971" s="6" t="s">
        <v>90</v>
      </c>
      <c r="F971" s="6" t="s">
        <v>11255</v>
      </c>
      <c r="G971" s="6" t="s">
        <v>11256</v>
      </c>
      <c r="H971" s="6" t="s">
        <v>90</v>
      </c>
      <c r="I971" s="46">
        <v>45132</v>
      </c>
      <c r="J971" s="46">
        <v>45138</v>
      </c>
      <c r="K971">
        <v>1121788</v>
      </c>
      <c r="L971" s="6" t="s">
        <v>11257</v>
      </c>
      <c r="M971" s="6" t="s">
        <v>11258</v>
      </c>
      <c r="N971" s="6" t="s">
        <v>5153</v>
      </c>
      <c r="O971" s="6" t="s">
        <v>4585</v>
      </c>
    </row>
    <row r="972" spans="1:15" x14ac:dyDescent="0.25">
      <c r="A972" s="6" t="s">
        <v>1419</v>
      </c>
      <c r="B972" s="6" t="s">
        <v>4537</v>
      </c>
      <c r="C972" s="6" t="s">
        <v>4442</v>
      </c>
      <c r="D972" s="6" t="s">
        <v>11259</v>
      </c>
      <c r="E972" s="6" t="s">
        <v>11260</v>
      </c>
      <c r="F972" s="6" t="s">
        <v>7354</v>
      </c>
      <c r="G972" s="6" t="s">
        <v>11261</v>
      </c>
      <c r="H972" s="6" t="s">
        <v>2232</v>
      </c>
      <c r="I972" s="46">
        <v>45147</v>
      </c>
      <c r="J972" s="46"/>
      <c r="L972" s="6" t="s">
        <v>90</v>
      </c>
      <c r="M972" s="6" t="s">
        <v>90</v>
      </c>
      <c r="N972" s="6" t="s">
        <v>6074</v>
      </c>
      <c r="O972" s="6" t="s">
        <v>4585</v>
      </c>
    </row>
    <row r="973" spans="1:15" x14ac:dyDescent="0.25">
      <c r="A973" s="6" t="s">
        <v>3740</v>
      </c>
      <c r="B973" s="6" t="s">
        <v>4472</v>
      </c>
      <c r="C973" s="6" t="s">
        <v>130</v>
      </c>
      <c r="D973" s="6" t="s">
        <v>11262</v>
      </c>
      <c r="E973" s="6" t="s">
        <v>11263</v>
      </c>
      <c r="F973" s="6" t="s">
        <v>11264</v>
      </c>
      <c r="G973" s="6" t="s">
        <v>11265</v>
      </c>
      <c r="H973" s="6" t="s">
        <v>90</v>
      </c>
      <c r="I973" s="46"/>
      <c r="J973" s="46"/>
      <c r="L973" s="6" t="s">
        <v>90</v>
      </c>
      <c r="M973" s="6" t="s">
        <v>90</v>
      </c>
      <c r="N973" s="6" t="s">
        <v>6075</v>
      </c>
      <c r="O973" s="6" t="s">
        <v>4585</v>
      </c>
    </row>
    <row r="974" spans="1:15" x14ac:dyDescent="0.25">
      <c r="A974" s="6" t="s">
        <v>1421</v>
      </c>
      <c r="B974" s="6" t="s">
        <v>4546</v>
      </c>
      <c r="C974" s="6" t="s">
        <v>4423</v>
      </c>
      <c r="D974" s="6" t="s">
        <v>11266</v>
      </c>
      <c r="E974" s="6" t="s">
        <v>90</v>
      </c>
      <c r="F974" s="6" t="s">
        <v>7166</v>
      </c>
      <c r="G974" s="6" t="s">
        <v>11267</v>
      </c>
      <c r="H974" s="6" t="s">
        <v>7168</v>
      </c>
      <c r="I974" s="46">
        <v>45126</v>
      </c>
      <c r="J974" s="46"/>
      <c r="K974">
        <v>886982</v>
      </c>
      <c r="L974" s="6" t="s">
        <v>11268</v>
      </c>
      <c r="M974" s="6" t="s">
        <v>11269</v>
      </c>
      <c r="N974" s="6" t="s">
        <v>5280</v>
      </c>
      <c r="O974" s="6" t="s">
        <v>4585</v>
      </c>
    </row>
    <row r="975" spans="1:15" x14ac:dyDescent="0.25">
      <c r="A975" s="6" t="s">
        <v>3742</v>
      </c>
      <c r="B975" s="6" t="s">
        <v>4446</v>
      </c>
      <c r="C975" s="6" t="s">
        <v>4423</v>
      </c>
      <c r="D975" s="6" t="s">
        <v>9188</v>
      </c>
      <c r="E975" s="6" t="s">
        <v>11270</v>
      </c>
      <c r="F975" s="6" t="s">
        <v>3146</v>
      </c>
      <c r="G975" s="6" t="s">
        <v>11271</v>
      </c>
      <c r="H975" s="6" t="s">
        <v>7092</v>
      </c>
      <c r="I975" s="46">
        <v>45132</v>
      </c>
      <c r="J975" s="46">
        <v>45138</v>
      </c>
      <c r="K975">
        <v>1726978</v>
      </c>
      <c r="L975" s="6" t="s">
        <v>11272</v>
      </c>
      <c r="M975" s="6" t="s">
        <v>11273</v>
      </c>
      <c r="N975" s="6" t="s">
        <v>6076</v>
      </c>
      <c r="O975" s="6" t="s">
        <v>4585</v>
      </c>
    </row>
    <row r="976" spans="1:15" x14ac:dyDescent="0.25">
      <c r="A976" s="6" t="s">
        <v>1423</v>
      </c>
      <c r="B976" s="6" t="s">
        <v>4432</v>
      </c>
      <c r="C976" s="6" t="s">
        <v>4418</v>
      </c>
      <c r="D976" s="6" t="s">
        <v>11274</v>
      </c>
      <c r="E976" s="6" t="s">
        <v>11275</v>
      </c>
      <c r="F976" s="6" t="s">
        <v>8200</v>
      </c>
      <c r="G976" s="6" t="s">
        <v>11276</v>
      </c>
      <c r="H976" s="6" t="s">
        <v>90</v>
      </c>
      <c r="I976" s="46">
        <v>42767</v>
      </c>
      <c r="J976" s="46">
        <v>42772</v>
      </c>
      <c r="K976">
        <v>1131399</v>
      </c>
      <c r="L976" s="6" t="s">
        <v>90</v>
      </c>
      <c r="M976" s="6" t="s">
        <v>11277</v>
      </c>
      <c r="N976" s="6" t="s">
        <v>4813</v>
      </c>
      <c r="O976" s="6" t="s">
        <v>4586</v>
      </c>
    </row>
    <row r="977" spans="1:15" x14ac:dyDescent="0.25">
      <c r="A977" s="6" t="s">
        <v>1425</v>
      </c>
      <c r="B977" s="6" t="s">
        <v>4457</v>
      </c>
      <c r="C977" s="6" t="s">
        <v>4428</v>
      </c>
      <c r="D977" s="6" t="s">
        <v>11278</v>
      </c>
      <c r="E977" s="6" t="s">
        <v>90</v>
      </c>
      <c r="F977" s="6" t="s">
        <v>10659</v>
      </c>
      <c r="G977" s="6" t="s">
        <v>11279</v>
      </c>
      <c r="H977" s="6" t="s">
        <v>7365</v>
      </c>
      <c r="I977" s="46">
        <v>45141</v>
      </c>
      <c r="J977" s="46">
        <v>45145</v>
      </c>
      <c r="K977">
        <v>42582</v>
      </c>
      <c r="L977" s="6" t="s">
        <v>11280</v>
      </c>
      <c r="M977" s="6" t="s">
        <v>11281</v>
      </c>
      <c r="N977" s="6" t="s">
        <v>5226</v>
      </c>
      <c r="O977" s="6" t="s">
        <v>4585</v>
      </c>
    </row>
    <row r="978" spans="1:15" x14ac:dyDescent="0.25">
      <c r="A978" s="6" t="s">
        <v>1428</v>
      </c>
      <c r="B978" s="6" t="s">
        <v>4482</v>
      </c>
      <c r="C978" s="6" t="s">
        <v>4425</v>
      </c>
      <c r="D978" s="6" t="s">
        <v>11282</v>
      </c>
      <c r="E978" s="6" t="s">
        <v>90</v>
      </c>
      <c r="F978" s="6" t="s">
        <v>7342</v>
      </c>
      <c r="G978" s="6" t="s">
        <v>7343</v>
      </c>
      <c r="H978" s="6" t="s">
        <v>7344</v>
      </c>
      <c r="I978" s="46">
        <v>45141</v>
      </c>
      <c r="J978" s="46">
        <v>45145</v>
      </c>
      <c r="K978">
        <v>1718512</v>
      </c>
      <c r="L978" s="6" t="s">
        <v>11283</v>
      </c>
      <c r="M978" s="6" t="s">
        <v>11284</v>
      </c>
      <c r="N978" s="6" t="s">
        <v>4639</v>
      </c>
      <c r="O978" s="6" t="s">
        <v>4585</v>
      </c>
    </row>
    <row r="979" spans="1:15" x14ac:dyDescent="0.25">
      <c r="A979" s="6" t="s">
        <v>1430</v>
      </c>
      <c r="B979" s="6" t="s">
        <v>4460</v>
      </c>
      <c r="C979" s="6" t="s">
        <v>4421</v>
      </c>
      <c r="D979" s="6" t="s">
        <v>11285</v>
      </c>
      <c r="E979" s="6" t="s">
        <v>7513</v>
      </c>
      <c r="F979" s="6" t="s">
        <v>7172</v>
      </c>
      <c r="G979" s="6" t="s">
        <v>11286</v>
      </c>
      <c r="H979" s="6" t="s">
        <v>7069</v>
      </c>
      <c r="I979" s="46">
        <v>45082</v>
      </c>
      <c r="J979" s="46"/>
      <c r="K979">
        <v>1653482</v>
      </c>
      <c r="L979" s="6" t="s">
        <v>11287</v>
      </c>
      <c r="M979" s="6" t="s">
        <v>11288</v>
      </c>
      <c r="N979" s="6" t="s">
        <v>6077</v>
      </c>
      <c r="O979" s="6" t="s">
        <v>4585</v>
      </c>
    </row>
    <row r="980" spans="1:15" x14ac:dyDescent="0.25">
      <c r="A980" s="6" t="s">
        <v>1432</v>
      </c>
      <c r="B980" s="6" t="s">
        <v>4482</v>
      </c>
      <c r="C980" s="6" t="s">
        <v>4425</v>
      </c>
      <c r="D980" s="6" t="s">
        <v>11289</v>
      </c>
      <c r="E980" s="6" t="s">
        <v>7617</v>
      </c>
      <c r="F980" s="6" t="s">
        <v>11290</v>
      </c>
      <c r="G980" s="6" t="s">
        <v>11291</v>
      </c>
      <c r="H980" s="6" t="s">
        <v>7136</v>
      </c>
      <c r="I980" s="46">
        <v>45134</v>
      </c>
      <c r="J980" s="46">
        <v>45138</v>
      </c>
      <c r="K980">
        <v>892553</v>
      </c>
      <c r="L980" s="6" t="s">
        <v>11292</v>
      </c>
      <c r="M980" s="6" t="s">
        <v>11293</v>
      </c>
      <c r="N980" s="6" t="s">
        <v>4837</v>
      </c>
      <c r="O980" s="6" t="s">
        <v>4585</v>
      </c>
    </row>
    <row r="981" spans="1:15" x14ac:dyDescent="0.25">
      <c r="A981" s="6" t="s">
        <v>3743</v>
      </c>
      <c r="B981" s="6" t="s">
        <v>4475</v>
      </c>
      <c r="C981" s="6" t="s">
        <v>130</v>
      </c>
      <c r="D981" s="6" t="s">
        <v>11294</v>
      </c>
      <c r="E981" s="6" t="s">
        <v>90</v>
      </c>
      <c r="F981" s="6" t="s">
        <v>7534</v>
      </c>
      <c r="G981" s="6" t="s">
        <v>7536</v>
      </c>
      <c r="H981" s="6" t="s">
        <v>90</v>
      </c>
      <c r="I981" s="46"/>
      <c r="J981" s="46"/>
      <c r="L981" s="6" t="s">
        <v>11295</v>
      </c>
      <c r="M981" s="6" t="s">
        <v>90</v>
      </c>
      <c r="N981" s="6" t="s">
        <v>6078</v>
      </c>
      <c r="O981" s="6" t="s">
        <v>4585</v>
      </c>
    </row>
    <row r="982" spans="1:15" x14ac:dyDescent="0.25">
      <c r="A982" s="6" t="s">
        <v>1434</v>
      </c>
      <c r="B982" s="6" t="s">
        <v>4460</v>
      </c>
      <c r="C982" s="6" t="s">
        <v>4421</v>
      </c>
      <c r="D982" s="6" t="s">
        <v>11296</v>
      </c>
      <c r="E982" s="6" t="s">
        <v>7187</v>
      </c>
      <c r="F982" s="6" t="s">
        <v>8416</v>
      </c>
      <c r="G982" s="6" t="s">
        <v>8417</v>
      </c>
      <c r="H982" s="6" t="s">
        <v>7069</v>
      </c>
      <c r="I982" s="46">
        <v>45173</v>
      </c>
      <c r="J982" s="46">
        <v>45177</v>
      </c>
      <c r="K982">
        <v>1528396</v>
      </c>
      <c r="L982" s="6" t="s">
        <v>11297</v>
      </c>
      <c r="M982" s="6" t="s">
        <v>11298</v>
      </c>
      <c r="N982" s="6" t="s">
        <v>6079</v>
      </c>
      <c r="O982" s="6" t="s">
        <v>4585</v>
      </c>
    </row>
    <row r="983" spans="1:15" x14ac:dyDescent="0.25">
      <c r="A983" s="6" t="s">
        <v>1436</v>
      </c>
      <c r="B983" s="6" t="s">
        <v>4459</v>
      </c>
      <c r="C983" s="6" t="s">
        <v>4425</v>
      </c>
      <c r="D983" s="6" t="s">
        <v>11299</v>
      </c>
      <c r="E983" s="6" t="s">
        <v>90</v>
      </c>
      <c r="F983" s="6" t="s">
        <v>11300</v>
      </c>
      <c r="G983" s="6" t="s">
        <v>11301</v>
      </c>
      <c r="H983" s="6" t="s">
        <v>7124</v>
      </c>
      <c r="I983" s="46">
        <v>45134</v>
      </c>
      <c r="J983" s="46"/>
      <c r="K983">
        <v>277135</v>
      </c>
      <c r="L983" s="6" t="s">
        <v>11302</v>
      </c>
      <c r="M983" s="6" t="s">
        <v>11303</v>
      </c>
      <c r="N983" s="6" t="s">
        <v>5424</v>
      </c>
      <c r="O983" s="6" t="s">
        <v>4585</v>
      </c>
    </row>
    <row r="984" spans="1:15" x14ac:dyDescent="0.25">
      <c r="A984" s="6" t="s">
        <v>1439</v>
      </c>
      <c r="B984" s="6" t="s">
        <v>4535</v>
      </c>
      <c r="C984" s="6" t="s">
        <v>4425</v>
      </c>
      <c r="D984" s="6" t="s">
        <v>11304</v>
      </c>
      <c r="E984" s="6" t="s">
        <v>90</v>
      </c>
      <c r="F984" s="6" t="s">
        <v>11305</v>
      </c>
      <c r="G984" s="6" t="s">
        <v>11306</v>
      </c>
      <c r="H984" s="6" t="s">
        <v>7431</v>
      </c>
      <c r="I984" s="46">
        <v>45140</v>
      </c>
      <c r="J984" s="46"/>
      <c r="K984">
        <v>1852244</v>
      </c>
      <c r="L984" s="6" t="s">
        <v>11307</v>
      </c>
      <c r="M984" s="6" t="s">
        <v>11308</v>
      </c>
      <c r="N984" s="6" t="s">
        <v>5427</v>
      </c>
      <c r="O984" s="6" t="s">
        <v>4585</v>
      </c>
    </row>
    <row r="985" spans="1:15" x14ac:dyDescent="0.25">
      <c r="A985" s="6" t="s">
        <v>1441</v>
      </c>
      <c r="B985" s="6" t="s">
        <v>4507</v>
      </c>
      <c r="C985" s="6" t="s">
        <v>4428</v>
      </c>
      <c r="D985" s="6" t="s">
        <v>11309</v>
      </c>
      <c r="E985" s="6" t="s">
        <v>9206</v>
      </c>
      <c r="F985" s="6" t="s">
        <v>7284</v>
      </c>
      <c r="G985" s="6" t="s">
        <v>9291</v>
      </c>
      <c r="H985" s="6" t="s">
        <v>7124</v>
      </c>
      <c r="I985" s="46">
        <v>45141</v>
      </c>
      <c r="J985" s="46"/>
      <c r="K985">
        <v>1468174</v>
      </c>
      <c r="L985" s="6" t="s">
        <v>11310</v>
      </c>
      <c r="M985" s="6" t="s">
        <v>11311</v>
      </c>
      <c r="N985" s="6" t="s">
        <v>5354</v>
      </c>
      <c r="O985" s="6" t="s">
        <v>4585</v>
      </c>
    </row>
    <row r="986" spans="1:15" x14ac:dyDescent="0.25">
      <c r="A986" s="6" t="s">
        <v>1443</v>
      </c>
      <c r="B986" s="6" t="s">
        <v>4481</v>
      </c>
      <c r="C986" s="6" t="s">
        <v>4418</v>
      </c>
      <c r="D986" s="6" t="s">
        <v>11312</v>
      </c>
      <c r="E986" s="6" t="s">
        <v>90</v>
      </c>
      <c r="F986" s="6" t="s">
        <v>7745</v>
      </c>
      <c r="G986" s="6" t="s">
        <v>10168</v>
      </c>
      <c r="H986" s="6" t="s">
        <v>1891</v>
      </c>
      <c r="I986" s="46">
        <v>45146</v>
      </c>
      <c r="J986" s="46">
        <v>45152</v>
      </c>
      <c r="K986">
        <v>313143</v>
      </c>
      <c r="L986" s="6" t="s">
        <v>11313</v>
      </c>
      <c r="M986" s="6" t="s">
        <v>11314</v>
      </c>
      <c r="N986" s="6" t="s">
        <v>6080</v>
      </c>
      <c r="O986" s="6" t="s">
        <v>4586</v>
      </c>
    </row>
    <row r="987" spans="1:15" x14ac:dyDescent="0.25">
      <c r="A987" s="6" t="s">
        <v>1445</v>
      </c>
      <c r="B987" s="6" t="s">
        <v>4521</v>
      </c>
      <c r="C987" s="6" t="s">
        <v>4468</v>
      </c>
      <c r="D987" s="6" t="s">
        <v>11315</v>
      </c>
      <c r="E987" s="6" t="s">
        <v>90</v>
      </c>
      <c r="F987" s="6" t="s">
        <v>7797</v>
      </c>
      <c r="G987" s="6" t="s">
        <v>11316</v>
      </c>
      <c r="H987" s="6" t="s">
        <v>7092</v>
      </c>
      <c r="I987" s="46">
        <v>45126</v>
      </c>
      <c r="J987" s="46"/>
      <c r="K987">
        <v>45012</v>
      </c>
      <c r="L987" s="6" t="s">
        <v>11317</v>
      </c>
      <c r="M987" s="6" t="s">
        <v>11318</v>
      </c>
      <c r="N987" s="6" t="s">
        <v>5002</v>
      </c>
      <c r="O987" s="6" t="s">
        <v>4585</v>
      </c>
    </row>
    <row r="988" spans="1:15" x14ac:dyDescent="0.25">
      <c r="A988" s="6" t="s">
        <v>1447</v>
      </c>
      <c r="B988" s="6" t="s">
        <v>4435</v>
      </c>
      <c r="C988" s="6" t="s">
        <v>4418</v>
      </c>
      <c r="D988" s="6" t="s">
        <v>11319</v>
      </c>
      <c r="E988" s="6" t="s">
        <v>90</v>
      </c>
      <c r="F988" s="6" t="s">
        <v>7193</v>
      </c>
      <c r="G988" s="6" t="s">
        <v>7194</v>
      </c>
      <c r="H988" s="6" t="s">
        <v>7069</v>
      </c>
      <c r="I988" s="46">
        <v>45145</v>
      </c>
      <c r="J988" s="46">
        <v>45149</v>
      </c>
      <c r="K988">
        <v>1159036</v>
      </c>
      <c r="L988" s="6" t="s">
        <v>11320</v>
      </c>
      <c r="M988" s="6" t="s">
        <v>11321</v>
      </c>
      <c r="N988" s="6" t="s">
        <v>5244</v>
      </c>
      <c r="O988" s="6" t="s">
        <v>4586</v>
      </c>
    </row>
    <row r="989" spans="1:15" x14ac:dyDescent="0.25">
      <c r="A989" s="6" t="s">
        <v>1449</v>
      </c>
      <c r="B989" s="6" t="s">
        <v>4497</v>
      </c>
      <c r="C989" s="6" t="s">
        <v>4428</v>
      </c>
      <c r="D989" s="6" t="s">
        <v>11322</v>
      </c>
      <c r="E989" s="6" t="s">
        <v>90</v>
      </c>
      <c r="F989" s="6" t="s">
        <v>11323</v>
      </c>
      <c r="G989" s="6" t="s">
        <v>11324</v>
      </c>
      <c r="H989" s="6" t="s">
        <v>9078</v>
      </c>
      <c r="I989" s="46">
        <v>45124</v>
      </c>
      <c r="J989" s="46">
        <v>45128</v>
      </c>
      <c r="K989">
        <v>46080</v>
      </c>
      <c r="L989" s="6" t="s">
        <v>11325</v>
      </c>
      <c r="M989" s="6" t="s">
        <v>11326</v>
      </c>
      <c r="N989" s="6" t="s">
        <v>6081</v>
      </c>
      <c r="O989" s="6" t="s">
        <v>4585</v>
      </c>
    </row>
    <row r="990" spans="1:15" x14ac:dyDescent="0.25">
      <c r="A990" s="6" t="s">
        <v>3745</v>
      </c>
      <c r="B990" s="6" t="s">
        <v>4492</v>
      </c>
      <c r="C990" s="6" t="s">
        <v>4442</v>
      </c>
      <c r="D990" s="6" t="s">
        <v>11327</v>
      </c>
      <c r="E990" s="6" t="s">
        <v>8889</v>
      </c>
      <c r="F990" s="6" t="s">
        <v>11328</v>
      </c>
      <c r="G990" s="6" t="s">
        <v>11329</v>
      </c>
      <c r="H990" s="6" t="s">
        <v>7321</v>
      </c>
      <c r="I990" s="46">
        <v>45140</v>
      </c>
      <c r="J990" s="46">
        <v>45145</v>
      </c>
      <c r="K990">
        <v>1561894</v>
      </c>
      <c r="L990" s="6" t="s">
        <v>11330</v>
      </c>
      <c r="M990" s="6" t="s">
        <v>11331</v>
      </c>
      <c r="N990" s="6" t="s">
        <v>6082</v>
      </c>
      <c r="O990" s="6" t="s">
        <v>4585</v>
      </c>
    </row>
    <row r="991" spans="1:15" x14ac:dyDescent="0.25">
      <c r="A991" s="6" t="s">
        <v>3746</v>
      </c>
      <c r="B991" s="6" t="s">
        <v>4458</v>
      </c>
      <c r="C991" s="6" t="s">
        <v>4425</v>
      </c>
      <c r="D991" s="6" t="s">
        <v>11332</v>
      </c>
      <c r="E991" s="6" t="s">
        <v>11333</v>
      </c>
      <c r="F991" s="6" t="s">
        <v>7947</v>
      </c>
      <c r="G991" s="6" t="s">
        <v>11334</v>
      </c>
      <c r="H991" s="6" t="s">
        <v>90</v>
      </c>
      <c r="I991" s="46"/>
      <c r="J991" s="46"/>
      <c r="L991" s="6" t="s">
        <v>90</v>
      </c>
      <c r="M991" s="6" t="s">
        <v>90</v>
      </c>
      <c r="N991" s="6" t="s">
        <v>6083</v>
      </c>
      <c r="O991" s="6" t="s">
        <v>4585</v>
      </c>
    </row>
    <row r="992" spans="1:15" x14ac:dyDescent="0.25">
      <c r="A992" s="6" t="s">
        <v>3748</v>
      </c>
      <c r="B992" s="6" t="s">
        <v>4431</v>
      </c>
      <c r="C992" s="6" t="s">
        <v>4425</v>
      </c>
      <c r="D992" s="6" t="s">
        <v>11335</v>
      </c>
      <c r="E992" s="6" t="s">
        <v>7187</v>
      </c>
      <c r="F992" s="6" t="s">
        <v>7529</v>
      </c>
      <c r="G992" s="6" t="s">
        <v>9994</v>
      </c>
      <c r="H992" s="6" t="s">
        <v>7104</v>
      </c>
      <c r="I992" s="46">
        <v>45133</v>
      </c>
      <c r="J992" s="46">
        <v>45138</v>
      </c>
      <c r="K992">
        <v>1834622</v>
      </c>
      <c r="L992" s="6" t="s">
        <v>11336</v>
      </c>
      <c r="M992" s="6" t="s">
        <v>11337</v>
      </c>
      <c r="N992" s="6" t="s">
        <v>6084</v>
      </c>
      <c r="O992" s="6" t="s">
        <v>4587</v>
      </c>
    </row>
    <row r="993" spans="1:15" x14ac:dyDescent="0.25">
      <c r="A993" s="6" t="s">
        <v>1451</v>
      </c>
      <c r="B993" s="6" t="s">
        <v>4434</v>
      </c>
      <c r="C993" s="6" t="s">
        <v>4423</v>
      </c>
      <c r="D993" s="6" t="s">
        <v>11338</v>
      </c>
      <c r="E993" s="6" t="s">
        <v>11339</v>
      </c>
      <c r="F993" s="6" t="s">
        <v>7363</v>
      </c>
      <c r="G993" s="6" t="s">
        <v>11340</v>
      </c>
      <c r="H993" s="6" t="s">
        <v>7365</v>
      </c>
      <c r="I993" s="46">
        <v>45128</v>
      </c>
      <c r="J993" s="46"/>
      <c r="K993">
        <v>49196</v>
      </c>
      <c r="L993" s="6" t="s">
        <v>11341</v>
      </c>
      <c r="M993" s="6" t="s">
        <v>11342</v>
      </c>
      <c r="N993" s="6" t="s">
        <v>6085</v>
      </c>
      <c r="O993" s="6" t="s">
        <v>4585</v>
      </c>
    </row>
    <row r="994" spans="1:15" x14ac:dyDescent="0.25">
      <c r="A994" s="6" t="s">
        <v>3749</v>
      </c>
      <c r="B994" s="6" t="s">
        <v>4467</v>
      </c>
      <c r="C994" s="6" t="s">
        <v>4468</v>
      </c>
      <c r="D994" s="6" t="s">
        <v>11343</v>
      </c>
      <c r="E994" s="6" t="s">
        <v>90</v>
      </c>
      <c r="F994" s="6" t="s">
        <v>7947</v>
      </c>
      <c r="G994" s="6" t="s">
        <v>11344</v>
      </c>
      <c r="H994" s="6" t="s">
        <v>90</v>
      </c>
      <c r="I994" s="46"/>
      <c r="J994" s="46"/>
      <c r="L994" s="6" t="s">
        <v>90</v>
      </c>
      <c r="M994" s="6" t="s">
        <v>90</v>
      </c>
      <c r="N994" s="6" t="s">
        <v>6086</v>
      </c>
      <c r="O994" s="6" t="s">
        <v>4585</v>
      </c>
    </row>
    <row r="995" spans="1:15" x14ac:dyDescent="0.25">
      <c r="A995" s="6" t="s">
        <v>1453</v>
      </c>
      <c r="B995" s="6" t="s">
        <v>4447</v>
      </c>
      <c r="C995" s="6" t="s">
        <v>4418</v>
      </c>
      <c r="D995" s="6" t="s">
        <v>11345</v>
      </c>
      <c r="E995" s="6" t="s">
        <v>90</v>
      </c>
      <c r="F995" s="6" t="s">
        <v>7113</v>
      </c>
      <c r="G995" s="6" t="s">
        <v>7114</v>
      </c>
      <c r="H995" s="6" t="s">
        <v>7115</v>
      </c>
      <c r="I995" s="46">
        <v>45134</v>
      </c>
      <c r="J995" s="46"/>
      <c r="K995">
        <v>860730</v>
      </c>
      <c r="L995" s="6" t="s">
        <v>11346</v>
      </c>
      <c r="M995" s="6" t="s">
        <v>11347</v>
      </c>
      <c r="N995" s="6" t="s">
        <v>5372</v>
      </c>
      <c r="O995" s="6" t="s">
        <v>4586</v>
      </c>
    </row>
    <row r="996" spans="1:15" x14ac:dyDescent="0.25">
      <c r="A996" s="6" t="s">
        <v>3752</v>
      </c>
      <c r="B996" s="6" t="s">
        <v>4483</v>
      </c>
      <c r="C996" s="6" t="s">
        <v>4418</v>
      </c>
      <c r="D996" s="6" t="s">
        <v>9243</v>
      </c>
      <c r="E996" s="6" t="s">
        <v>11348</v>
      </c>
      <c r="F996" s="6" t="s">
        <v>7086</v>
      </c>
      <c r="G996" s="6" t="s">
        <v>90</v>
      </c>
      <c r="H996" s="6" t="s">
        <v>90</v>
      </c>
      <c r="I996" s="46"/>
      <c r="J996" s="46"/>
      <c r="K996">
        <v>1648257</v>
      </c>
      <c r="L996" s="6" t="s">
        <v>11349</v>
      </c>
      <c r="M996" s="6" t="s">
        <v>11350</v>
      </c>
      <c r="N996" s="6" t="s">
        <v>6087</v>
      </c>
      <c r="O996" s="6" t="s">
        <v>4586</v>
      </c>
    </row>
    <row r="997" spans="1:15" x14ac:dyDescent="0.25">
      <c r="A997" s="6" t="s">
        <v>1455</v>
      </c>
      <c r="B997" s="6" t="s">
        <v>4449</v>
      </c>
      <c r="C997" s="6" t="s">
        <v>4421</v>
      </c>
      <c r="D997" s="6" t="s">
        <v>11351</v>
      </c>
      <c r="E997" s="6" t="s">
        <v>7923</v>
      </c>
      <c r="F997" s="6" t="s">
        <v>7172</v>
      </c>
      <c r="G997" s="6" t="s">
        <v>7309</v>
      </c>
      <c r="H997" s="6" t="s">
        <v>7069</v>
      </c>
      <c r="I997" s="46">
        <v>45084</v>
      </c>
      <c r="J997" s="46"/>
      <c r="K997">
        <v>1720671</v>
      </c>
      <c r="L997" s="6" t="s">
        <v>11352</v>
      </c>
      <c r="M997" s="6" t="s">
        <v>11353</v>
      </c>
      <c r="N997" s="6" t="s">
        <v>6088</v>
      </c>
      <c r="O997" s="6" t="s">
        <v>4585</v>
      </c>
    </row>
    <row r="998" spans="1:15" x14ac:dyDescent="0.25">
      <c r="A998" s="6" t="s">
        <v>1457</v>
      </c>
      <c r="B998" s="6" t="s">
        <v>4549</v>
      </c>
      <c r="C998" s="6" t="s">
        <v>4428</v>
      </c>
      <c r="D998" s="6" t="s">
        <v>11354</v>
      </c>
      <c r="E998" s="6" t="s">
        <v>90</v>
      </c>
      <c r="F998" s="6" t="s">
        <v>7134</v>
      </c>
      <c r="G998" s="6" t="s">
        <v>10793</v>
      </c>
      <c r="H998" s="6" t="s">
        <v>7136</v>
      </c>
      <c r="I998" s="46">
        <v>45153</v>
      </c>
      <c r="J998" s="46"/>
      <c r="K998">
        <v>354950</v>
      </c>
      <c r="L998" s="6" t="s">
        <v>11355</v>
      </c>
      <c r="M998" s="6" t="s">
        <v>11356</v>
      </c>
      <c r="N998" s="6" t="s">
        <v>4759</v>
      </c>
      <c r="O998" s="6" t="s">
        <v>4585</v>
      </c>
    </row>
    <row r="999" spans="1:15" x14ac:dyDescent="0.25">
      <c r="A999" s="6" t="s">
        <v>1459</v>
      </c>
      <c r="B999" s="6" t="s">
        <v>4434</v>
      </c>
      <c r="C999" s="6" t="s">
        <v>4423</v>
      </c>
      <c r="D999" s="6" t="s">
        <v>11357</v>
      </c>
      <c r="E999" s="6" t="s">
        <v>11358</v>
      </c>
      <c r="F999" s="6" t="s">
        <v>11264</v>
      </c>
      <c r="G999" s="6" t="s">
        <v>11359</v>
      </c>
      <c r="H999" s="6" t="s">
        <v>90</v>
      </c>
      <c r="I999" s="46"/>
      <c r="J999" s="46"/>
      <c r="K999">
        <v>1144967</v>
      </c>
      <c r="L999" s="6" t="s">
        <v>11360</v>
      </c>
      <c r="M999" s="6" t="s">
        <v>11361</v>
      </c>
      <c r="N999" s="6" t="s">
        <v>6089</v>
      </c>
      <c r="O999" s="6" t="s">
        <v>4585</v>
      </c>
    </row>
    <row r="1000" spans="1:15" x14ac:dyDescent="0.25">
      <c r="A1000" s="6" t="s">
        <v>3753</v>
      </c>
      <c r="B1000" s="6" t="s">
        <v>4472</v>
      </c>
      <c r="C1000" s="6" t="s">
        <v>130</v>
      </c>
      <c r="D1000" s="6" t="s">
        <v>11362</v>
      </c>
      <c r="E1000" s="6" t="s">
        <v>90</v>
      </c>
      <c r="F1000" s="6" t="s">
        <v>11363</v>
      </c>
      <c r="G1000" s="6" t="s">
        <v>11364</v>
      </c>
      <c r="H1000" s="6" t="s">
        <v>90</v>
      </c>
      <c r="I1000" s="46"/>
      <c r="J1000" s="46"/>
      <c r="L1000" s="6" t="s">
        <v>11365</v>
      </c>
      <c r="M1000" s="6" t="s">
        <v>11366</v>
      </c>
      <c r="N1000" s="6" t="s">
        <v>6090</v>
      </c>
      <c r="O1000" s="6" t="s">
        <v>4585</v>
      </c>
    </row>
    <row r="1001" spans="1:15" x14ac:dyDescent="0.25">
      <c r="A1001" s="6" t="s">
        <v>1461</v>
      </c>
      <c r="B1001" s="6" t="s">
        <v>4462</v>
      </c>
      <c r="C1001" s="6" t="s">
        <v>118</v>
      </c>
      <c r="D1001" s="6" t="s">
        <v>11367</v>
      </c>
      <c r="E1001" s="6" t="s">
        <v>10094</v>
      </c>
      <c r="F1001" s="6" t="s">
        <v>10688</v>
      </c>
      <c r="G1001" s="6" t="s">
        <v>10689</v>
      </c>
      <c r="H1001" s="6" t="s">
        <v>1473</v>
      </c>
      <c r="I1001" s="46">
        <v>45145</v>
      </c>
      <c r="J1001" s="46">
        <v>45149</v>
      </c>
      <c r="K1001">
        <v>354707</v>
      </c>
      <c r="L1001" s="6" t="s">
        <v>11368</v>
      </c>
      <c r="M1001" s="6" t="s">
        <v>11369</v>
      </c>
      <c r="N1001" s="6" t="s">
        <v>6091</v>
      </c>
      <c r="O1001" s="6" t="s">
        <v>4586</v>
      </c>
    </row>
    <row r="1002" spans="1:15" x14ac:dyDescent="0.25">
      <c r="A1002" s="6" t="s">
        <v>3754</v>
      </c>
      <c r="B1002" s="6" t="s">
        <v>4533</v>
      </c>
      <c r="C1002" s="6" t="s">
        <v>4437</v>
      </c>
      <c r="D1002" s="6" t="s">
        <v>11370</v>
      </c>
      <c r="E1002" s="6" t="s">
        <v>11371</v>
      </c>
      <c r="F1002" s="6" t="s">
        <v>7776</v>
      </c>
      <c r="G1002" s="6" t="s">
        <v>11372</v>
      </c>
      <c r="H1002" s="6" t="s">
        <v>90</v>
      </c>
      <c r="I1002" s="46"/>
      <c r="J1002" s="46"/>
      <c r="L1002" s="6" t="s">
        <v>11373</v>
      </c>
      <c r="M1002" s="6" t="s">
        <v>11374</v>
      </c>
      <c r="N1002" s="6" t="s">
        <v>6092</v>
      </c>
      <c r="O1002" s="6" t="s">
        <v>4585</v>
      </c>
    </row>
    <row r="1003" spans="1:15" x14ac:dyDescent="0.25">
      <c r="A1003" s="6" t="s">
        <v>1463</v>
      </c>
      <c r="B1003" s="6" t="s">
        <v>4479</v>
      </c>
      <c r="C1003" s="6" t="s">
        <v>4425</v>
      </c>
      <c r="D1003" s="6" t="s">
        <v>11375</v>
      </c>
      <c r="E1003" s="6" t="s">
        <v>90</v>
      </c>
      <c r="F1003" s="6" t="s">
        <v>11376</v>
      </c>
      <c r="G1003" s="6" t="s">
        <v>11377</v>
      </c>
      <c r="H1003" s="6" t="s">
        <v>3671</v>
      </c>
      <c r="I1003" s="46">
        <v>45166</v>
      </c>
      <c r="J1003" s="46">
        <v>45170</v>
      </c>
      <c r="K1003">
        <v>46619</v>
      </c>
      <c r="L1003" s="6" t="s">
        <v>11378</v>
      </c>
      <c r="M1003" s="6" t="s">
        <v>11379</v>
      </c>
      <c r="N1003" s="6" t="s">
        <v>5291</v>
      </c>
      <c r="O1003" s="6" t="s">
        <v>4586</v>
      </c>
    </row>
    <row r="1004" spans="1:15" x14ac:dyDescent="0.25">
      <c r="A1004" s="6" t="s">
        <v>1464</v>
      </c>
      <c r="B1004" s="6" t="s">
        <v>4479</v>
      </c>
      <c r="C1004" s="6" t="s">
        <v>4425</v>
      </c>
      <c r="D1004" s="6" t="s">
        <v>11375</v>
      </c>
      <c r="E1004" s="6" t="s">
        <v>90</v>
      </c>
      <c r="F1004" s="6" t="s">
        <v>11376</v>
      </c>
      <c r="G1004" s="6" t="s">
        <v>11377</v>
      </c>
      <c r="H1004" s="6" t="s">
        <v>3671</v>
      </c>
      <c r="I1004" s="46"/>
      <c r="J1004" s="46"/>
      <c r="L1004" s="6" t="s">
        <v>90</v>
      </c>
      <c r="M1004" s="6" t="s">
        <v>90</v>
      </c>
      <c r="N1004" s="6" t="s">
        <v>5291</v>
      </c>
      <c r="O1004" s="6" t="s">
        <v>4586</v>
      </c>
    </row>
    <row r="1005" spans="1:15" x14ac:dyDescent="0.25">
      <c r="A1005" s="6" t="s">
        <v>3756</v>
      </c>
      <c r="B1005" s="6" t="s">
        <v>4533</v>
      </c>
      <c r="C1005" s="6" t="s">
        <v>4437</v>
      </c>
      <c r="D1005" s="6" t="s">
        <v>11380</v>
      </c>
      <c r="E1005" s="6" t="s">
        <v>90</v>
      </c>
      <c r="F1005" s="6" t="s">
        <v>11381</v>
      </c>
      <c r="G1005" s="6" t="s">
        <v>11382</v>
      </c>
      <c r="H1005" s="6" t="s">
        <v>7092</v>
      </c>
      <c r="I1005" s="46">
        <v>45117</v>
      </c>
      <c r="J1005" s="46"/>
      <c r="K1005">
        <v>916789</v>
      </c>
      <c r="L1005" s="6" t="s">
        <v>11383</v>
      </c>
      <c r="M1005" s="6" t="s">
        <v>11384</v>
      </c>
      <c r="N1005" s="6" t="s">
        <v>6093</v>
      </c>
      <c r="O1005" s="6" t="s">
        <v>4585</v>
      </c>
    </row>
    <row r="1006" spans="1:15" x14ac:dyDescent="0.25">
      <c r="A1006" s="6" t="s">
        <v>3757</v>
      </c>
      <c r="B1006" s="6" t="s">
        <v>4533</v>
      </c>
      <c r="C1006" s="6" t="s">
        <v>4437</v>
      </c>
      <c r="D1006" s="6" t="s">
        <v>11385</v>
      </c>
      <c r="E1006" s="6" t="s">
        <v>90</v>
      </c>
      <c r="F1006" s="6" t="s">
        <v>11386</v>
      </c>
      <c r="G1006" s="6" t="s">
        <v>11387</v>
      </c>
      <c r="H1006" s="6" t="s">
        <v>90</v>
      </c>
      <c r="I1006" s="46"/>
      <c r="J1006" s="46"/>
      <c r="L1006" s="6" t="s">
        <v>11388</v>
      </c>
      <c r="M1006" s="6" t="s">
        <v>90</v>
      </c>
      <c r="N1006" s="6" t="s">
        <v>5510</v>
      </c>
      <c r="O1006" s="6" t="s">
        <v>4585</v>
      </c>
    </row>
    <row r="1007" spans="1:15" x14ac:dyDescent="0.25">
      <c r="A1007" s="6" t="s">
        <v>3759</v>
      </c>
      <c r="B1007" s="6" t="s">
        <v>4486</v>
      </c>
      <c r="C1007" s="6" t="s">
        <v>4468</v>
      </c>
      <c r="D1007" s="6" t="s">
        <v>9905</v>
      </c>
      <c r="E1007" s="6" t="s">
        <v>7318</v>
      </c>
      <c r="F1007" s="6" t="s">
        <v>7188</v>
      </c>
      <c r="G1007" s="6" t="s">
        <v>11389</v>
      </c>
      <c r="H1007" s="6" t="s">
        <v>7092</v>
      </c>
      <c r="I1007" s="46">
        <v>45141</v>
      </c>
      <c r="J1007" s="46"/>
      <c r="K1007">
        <v>1283140</v>
      </c>
      <c r="L1007" s="6" t="s">
        <v>11390</v>
      </c>
      <c r="M1007" s="6" t="s">
        <v>11391</v>
      </c>
      <c r="N1007" s="6" t="s">
        <v>6094</v>
      </c>
      <c r="O1007" s="6" t="s">
        <v>4585</v>
      </c>
    </row>
    <row r="1008" spans="1:15" x14ac:dyDescent="0.25">
      <c r="A1008" s="6" t="s">
        <v>1466</v>
      </c>
      <c r="B1008" s="6" t="s">
        <v>4467</v>
      </c>
      <c r="C1008" s="6" t="s">
        <v>4468</v>
      </c>
      <c r="D1008" s="6" t="s">
        <v>11392</v>
      </c>
      <c r="E1008" s="6" t="s">
        <v>11393</v>
      </c>
      <c r="F1008" s="6" t="s">
        <v>7166</v>
      </c>
      <c r="G1008" s="6" t="s">
        <v>10823</v>
      </c>
      <c r="H1008" s="6" t="s">
        <v>7168</v>
      </c>
      <c r="I1008" s="46">
        <v>45132</v>
      </c>
      <c r="J1008" s="46">
        <v>45138</v>
      </c>
      <c r="K1008">
        <v>4447</v>
      </c>
      <c r="L1008" s="6" t="s">
        <v>11394</v>
      </c>
      <c r="M1008" s="6" t="s">
        <v>11395</v>
      </c>
      <c r="N1008" s="6" t="s">
        <v>5279</v>
      </c>
      <c r="O1008" s="6" t="s">
        <v>4585</v>
      </c>
    </row>
    <row r="1009" spans="1:15" x14ac:dyDescent="0.25">
      <c r="A1009" s="6" t="s">
        <v>3760</v>
      </c>
      <c r="B1009" s="6" t="s">
        <v>4540</v>
      </c>
      <c r="C1009" s="6" t="s">
        <v>118</v>
      </c>
      <c r="D1009" s="6" t="s">
        <v>9243</v>
      </c>
      <c r="E1009" s="6" t="s">
        <v>11396</v>
      </c>
      <c r="F1009" s="6" t="s">
        <v>7086</v>
      </c>
      <c r="G1009" s="6" t="s">
        <v>90</v>
      </c>
      <c r="H1009" s="6" t="s">
        <v>90</v>
      </c>
      <c r="I1009" s="46"/>
      <c r="J1009" s="46"/>
      <c r="L1009" s="6" t="s">
        <v>11397</v>
      </c>
      <c r="M1009" s="6" t="s">
        <v>90</v>
      </c>
      <c r="N1009" s="6" t="s">
        <v>6095</v>
      </c>
      <c r="O1009" s="6" t="s">
        <v>4586</v>
      </c>
    </row>
    <row r="1010" spans="1:15" x14ac:dyDescent="0.25">
      <c r="A1010" s="6" t="s">
        <v>3762</v>
      </c>
      <c r="B1010" s="6" t="s">
        <v>4469</v>
      </c>
      <c r="C1010" s="6" t="s">
        <v>4423</v>
      </c>
      <c r="D1010" s="6" t="s">
        <v>11398</v>
      </c>
      <c r="E1010" s="6" t="s">
        <v>90</v>
      </c>
      <c r="F1010" s="6" t="s">
        <v>11399</v>
      </c>
      <c r="G1010" s="6" t="s">
        <v>11400</v>
      </c>
      <c r="H1010" s="6" t="s">
        <v>7269</v>
      </c>
      <c r="I1010" s="46">
        <v>45146</v>
      </c>
      <c r="J1010" s="46">
        <v>45152</v>
      </c>
      <c r="K1010">
        <v>1840776</v>
      </c>
      <c r="L1010" s="6" t="s">
        <v>11401</v>
      </c>
      <c r="M1010" s="6" t="s">
        <v>11402</v>
      </c>
      <c r="N1010" s="6" t="s">
        <v>6096</v>
      </c>
      <c r="O1010" s="6" t="s">
        <v>4585</v>
      </c>
    </row>
    <row r="1011" spans="1:15" x14ac:dyDescent="0.25">
      <c r="A1011" s="6" t="s">
        <v>1468</v>
      </c>
      <c r="B1011" s="6" t="s">
        <v>4528</v>
      </c>
      <c r="C1011" s="6" t="s">
        <v>4428</v>
      </c>
      <c r="D1011" s="6" t="s">
        <v>11403</v>
      </c>
      <c r="E1011" s="6" t="s">
        <v>11404</v>
      </c>
      <c r="F1011" s="6" t="s">
        <v>10049</v>
      </c>
      <c r="G1011" s="6" t="s">
        <v>11405</v>
      </c>
      <c r="H1011" s="6" t="s">
        <v>3671</v>
      </c>
      <c r="I1011" s="46">
        <v>45145</v>
      </c>
      <c r="J1011" s="46">
        <v>45149</v>
      </c>
      <c r="K1011">
        <v>1674168</v>
      </c>
      <c r="L1011" s="6" t="s">
        <v>11406</v>
      </c>
      <c r="M1011" s="6" t="s">
        <v>11407</v>
      </c>
      <c r="N1011" s="6" t="s">
        <v>4643</v>
      </c>
      <c r="O1011" s="6" t="s">
        <v>4585</v>
      </c>
    </row>
    <row r="1012" spans="1:15" x14ac:dyDescent="0.25">
      <c r="A1012" s="6" t="s">
        <v>1470</v>
      </c>
      <c r="B1012" s="6" t="s">
        <v>4544</v>
      </c>
      <c r="C1012" s="6" t="s">
        <v>4442</v>
      </c>
      <c r="D1012" s="6" t="s">
        <v>11408</v>
      </c>
      <c r="E1012" s="6" t="s">
        <v>9295</v>
      </c>
      <c r="F1012" s="6" t="s">
        <v>9190</v>
      </c>
      <c r="G1012" s="6" t="s">
        <v>11409</v>
      </c>
      <c r="H1012" s="6" t="s">
        <v>7092</v>
      </c>
      <c r="I1012" s="46">
        <v>45139</v>
      </c>
      <c r="J1012" s="46">
        <v>45145</v>
      </c>
      <c r="K1012">
        <v>1498828</v>
      </c>
      <c r="L1012" s="6" t="s">
        <v>11410</v>
      </c>
      <c r="M1012" s="6" t="s">
        <v>11411</v>
      </c>
      <c r="N1012" s="6" t="s">
        <v>5432</v>
      </c>
      <c r="O1012" s="6" t="s">
        <v>4585</v>
      </c>
    </row>
    <row r="1013" spans="1:15" x14ac:dyDescent="0.25">
      <c r="A1013" s="6" t="s">
        <v>1473</v>
      </c>
      <c r="B1013" s="6" t="s">
        <v>4482</v>
      </c>
      <c r="C1013" s="6" t="s">
        <v>4425</v>
      </c>
      <c r="D1013" s="6" t="s">
        <v>11412</v>
      </c>
      <c r="E1013" s="6" t="s">
        <v>90</v>
      </c>
      <c r="F1013" s="6" t="s">
        <v>11413</v>
      </c>
      <c r="G1013" s="6" t="s">
        <v>11414</v>
      </c>
      <c r="H1013" s="6" t="s">
        <v>7630</v>
      </c>
      <c r="I1013" s="46">
        <v>45139</v>
      </c>
      <c r="J1013" s="46">
        <v>45145</v>
      </c>
      <c r="K1013">
        <v>1417398</v>
      </c>
      <c r="L1013" s="6" t="s">
        <v>11415</v>
      </c>
      <c r="M1013" s="6" t="s">
        <v>11416</v>
      </c>
      <c r="N1013" s="6" t="s">
        <v>5265</v>
      </c>
      <c r="O1013" s="6" t="s">
        <v>4585</v>
      </c>
    </row>
    <row r="1014" spans="1:15" x14ac:dyDescent="0.25">
      <c r="A1014" s="6" t="s">
        <v>1475</v>
      </c>
      <c r="B1014" s="6" t="s">
        <v>4446</v>
      </c>
      <c r="C1014" s="6" t="s">
        <v>4423</v>
      </c>
      <c r="D1014" s="6" t="s">
        <v>11417</v>
      </c>
      <c r="E1014" s="6" t="s">
        <v>90</v>
      </c>
      <c r="F1014" s="6" t="s">
        <v>11418</v>
      </c>
      <c r="G1014" s="6" t="s">
        <v>11419</v>
      </c>
      <c r="H1014" s="6" t="s">
        <v>7431</v>
      </c>
      <c r="I1014" s="46">
        <v>45133</v>
      </c>
      <c r="J1014" s="46">
        <v>45138</v>
      </c>
      <c r="K1014">
        <v>874766</v>
      </c>
      <c r="L1014" s="6" t="s">
        <v>11420</v>
      </c>
      <c r="M1014" s="6" t="s">
        <v>11421</v>
      </c>
      <c r="N1014" s="6" t="s">
        <v>4960</v>
      </c>
      <c r="O1014" s="6" t="s">
        <v>4585</v>
      </c>
    </row>
    <row r="1015" spans="1:15" x14ac:dyDescent="0.25">
      <c r="A1015" s="6" t="s">
        <v>1477</v>
      </c>
      <c r="B1015" s="6" t="s">
        <v>4479</v>
      </c>
      <c r="C1015" s="6" t="s">
        <v>4425</v>
      </c>
      <c r="D1015" s="6" t="s">
        <v>11422</v>
      </c>
      <c r="E1015" s="6" t="s">
        <v>90</v>
      </c>
      <c r="F1015" s="6" t="s">
        <v>11423</v>
      </c>
      <c r="G1015" s="6" t="s">
        <v>11424</v>
      </c>
      <c r="H1015" s="6" t="s">
        <v>7377</v>
      </c>
      <c r="I1015" s="46">
        <v>45140</v>
      </c>
      <c r="J1015" s="46">
        <v>45145</v>
      </c>
      <c r="K1015">
        <v>1501585</v>
      </c>
      <c r="L1015" s="6" t="s">
        <v>11425</v>
      </c>
      <c r="M1015" s="6" t="s">
        <v>11426</v>
      </c>
      <c r="N1015" s="6" t="s">
        <v>4783</v>
      </c>
      <c r="O1015" s="6" t="s">
        <v>4586</v>
      </c>
    </row>
    <row r="1016" spans="1:15" x14ac:dyDescent="0.25">
      <c r="A1016" s="6" t="s">
        <v>3764</v>
      </c>
      <c r="B1016" s="6" t="s">
        <v>4502</v>
      </c>
      <c r="C1016" s="6" t="s">
        <v>4442</v>
      </c>
      <c r="D1016" s="6" t="s">
        <v>11427</v>
      </c>
      <c r="E1016" s="6" t="s">
        <v>8947</v>
      </c>
      <c r="F1016" s="6" t="s">
        <v>7102</v>
      </c>
      <c r="G1016" s="6" t="s">
        <v>11428</v>
      </c>
      <c r="H1016" s="6" t="s">
        <v>7104</v>
      </c>
      <c r="I1016" s="46">
        <v>45132</v>
      </c>
      <c r="J1016" s="46"/>
      <c r="K1016">
        <v>921082</v>
      </c>
      <c r="L1016" s="6" t="s">
        <v>11429</v>
      </c>
      <c r="M1016" s="6" t="s">
        <v>11430</v>
      </c>
      <c r="N1016" s="6" t="s">
        <v>4657</v>
      </c>
      <c r="O1016" s="6" t="s">
        <v>4585</v>
      </c>
    </row>
    <row r="1017" spans="1:15" x14ac:dyDescent="0.25">
      <c r="A1017" s="6" t="s">
        <v>3765</v>
      </c>
      <c r="B1017" s="6" t="s">
        <v>4483</v>
      </c>
      <c r="C1017" s="6" t="s">
        <v>4418</v>
      </c>
      <c r="D1017" s="6" t="s">
        <v>11431</v>
      </c>
      <c r="E1017" s="6" t="s">
        <v>90</v>
      </c>
      <c r="F1017" s="6" t="s">
        <v>7947</v>
      </c>
      <c r="G1017" s="6" t="s">
        <v>11432</v>
      </c>
      <c r="H1017" s="6" t="s">
        <v>90</v>
      </c>
      <c r="I1017" s="46"/>
      <c r="J1017" s="46"/>
      <c r="L1017" s="6" t="s">
        <v>90</v>
      </c>
      <c r="M1017" s="6" t="s">
        <v>90</v>
      </c>
      <c r="N1017" s="6" t="s">
        <v>6097</v>
      </c>
      <c r="O1017" s="6" t="s">
        <v>4586</v>
      </c>
    </row>
    <row r="1018" spans="1:15" x14ac:dyDescent="0.25">
      <c r="A1018" s="6" t="s">
        <v>1479</v>
      </c>
      <c r="B1018" s="6" t="s">
        <v>4550</v>
      </c>
      <c r="C1018" s="6" t="s">
        <v>130</v>
      </c>
      <c r="D1018" s="6" t="s">
        <v>11433</v>
      </c>
      <c r="E1018" s="6" t="s">
        <v>8889</v>
      </c>
      <c r="F1018" s="6" t="s">
        <v>11434</v>
      </c>
      <c r="G1018" s="6" t="s">
        <v>11435</v>
      </c>
      <c r="H1018" s="6" t="s">
        <v>7225</v>
      </c>
      <c r="I1018" s="46">
        <v>45140</v>
      </c>
      <c r="J1018" s="46">
        <v>45145</v>
      </c>
      <c r="K1018">
        <v>719413</v>
      </c>
      <c r="L1018" s="6" t="s">
        <v>11436</v>
      </c>
      <c r="M1018" s="6" t="s">
        <v>11437</v>
      </c>
      <c r="N1018" s="6" t="s">
        <v>6098</v>
      </c>
      <c r="O1018" s="6" t="s">
        <v>4585</v>
      </c>
    </row>
    <row r="1019" spans="1:15" x14ac:dyDescent="0.25">
      <c r="A1019" s="6" t="s">
        <v>3766</v>
      </c>
      <c r="B1019" s="6" t="s">
        <v>4544</v>
      </c>
      <c r="C1019" s="6" t="s">
        <v>4442</v>
      </c>
      <c r="D1019" s="6" t="s">
        <v>11438</v>
      </c>
      <c r="E1019" s="6" t="s">
        <v>11439</v>
      </c>
      <c r="F1019" s="6" t="s">
        <v>7086</v>
      </c>
      <c r="G1019" s="6" t="s">
        <v>90</v>
      </c>
      <c r="H1019" s="6" t="s">
        <v>90</v>
      </c>
      <c r="I1019" s="46"/>
      <c r="J1019" s="46"/>
      <c r="K1019">
        <v>811250</v>
      </c>
      <c r="L1019" s="6" t="s">
        <v>90</v>
      </c>
      <c r="M1019" s="6" t="s">
        <v>11440</v>
      </c>
      <c r="N1019" s="6" t="s">
        <v>6099</v>
      </c>
      <c r="O1019" s="6" t="s">
        <v>4585</v>
      </c>
    </row>
    <row r="1020" spans="1:15" x14ac:dyDescent="0.25">
      <c r="A1020" s="6" t="s">
        <v>1482</v>
      </c>
      <c r="B1020" s="6" t="s">
        <v>4546</v>
      </c>
      <c r="C1020" s="6" t="s">
        <v>4423</v>
      </c>
      <c r="D1020" s="6" t="s">
        <v>11441</v>
      </c>
      <c r="E1020" s="6" t="s">
        <v>8500</v>
      </c>
      <c r="F1020" s="6" t="s">
        <v>7524</v>
      </c>
      <c r="G1020" s="6" t="s">
        <v>7525</v>
      </c>
      <c r="H1020" s="6" t="s">
        <v>7069</v>
      </c>
      <c r="I1020" s="46">
        <v>45133</v>
      </c>
      <c r="J1020" s="46">
        <v>45138</v>
      </c>
      <c r="K1020">
        <v>1302215</v>
      </c>
      <c r="L1020" s="6" t="s">
        <v>11442</v>
      </c>
      <c r="M1020" s="6" t="s">
        <v>11443</v>
      </c>
      <c r="N1020" s="6" t="s">
        <v>6100</v>
      </c>
      <c r="O1020" s="6" t="s">
        <v>4585</v>
      </c>
    </row>
    <row r="1021" spans="1:15" x14ac:dyDescent="0.25">
      <c r="A1021" s="6" t="s">
        <v>6887</v>
      </c>
      <c r="B1021" s="6" t="s">
        <v>4482</v>
      </c>
      <c r="C1021" s="6" t="s">
        <v>4425</v>
      </c>
      <c r="D1021" s="6" t="s">
        <v>11444</v>
      </c>
      <c r="E1021" s="6" t="s">
        <v>90</v>
      </c>
      <c r="F1021" s="6" t="s">
        <v>11445</v>
      </c>
      <c r="G1021" s="6" t="s">
        <v>11446</v>
      </c>
      <c r="H1021" s="6" t="s">
        <v>3671</v>
      </c>
      <c r="I1021" s="46">
        <v>45145</v>
      </c>
      <c r="J1021" s="46">
        <v>45149</v>
      </c>
      <c r="K1021">
        <v>1024795</v>
      </c>
      <c r="L1021" s="6" t="s">
        <v>11447</v>
      </c>
      <c r="M1021" s="6" t="s">
        <v>11448</v>
      </c>
      <c r="N1021" s="6" t="s">
        <v>11449</v>
      </c>
      <c r="O1021" s="6" t="s">
        <v>4585</v>
      </c>
    </row>
    <row r="1022" spans="1:15" x14ac:dyDescent="0.25">
      <c r="A1022" s="6" t="s">
        <v>6889</v>
      </c>
      <c r="B1022" s="6" t="s">
        <v>4420</v>
      </c>
      <c r="C1022" s="6" t="s">
        <v>4421</v>
      </c>
      <c r="D1022" s="6" t="s">
        <v>11450</v>
      </c>
      <c r="E1022" s="6" t="s">
        <v>90</v>
      </c>
      <c r="F1022" s="6" t="s">
        <v>7262</v>
      </c>
      <c r="G1022" s="6" t="s">
        <v>11451</v>
      </c>
      <c r="H1022" s="6" t="s">
        <v>7069</v>
      </c>
      <c r="I1022" s="46">
        <v>45138</v>
      </c>
      <c r="J1022" s="46">
        <v>45142</v>
      </c>
      <c r="K1022">
        <v>851310</v>
      </c>
      <c r="L1022" s="6" t="s">
        <v>11452</v>
      </c>
      <c r="M1022" s="6" t="s">
        <v>11453</v>
      </c>
      <c r="N1022" s="6" t="s">
        <v>11454</v>
      </c>
      <c r="O1022" s="6" t="s">
        <v>4587</v>
      </c>
    </row>
    <row r="1023" spans="1:15" x14ac:dyDescent="0.25">
      <c r="A1023" s="6" t="s">
        <v>3767</v>
      </c>
      <c r="B1023" s="6" t="s">
        <v>865</v>
      </c>
      <c r="C1023" s="6" t="s">
        <v>4425</v>
      </c>
      <c r="D1023" s="6" t="s">
        <v>11455</v>
      </c>
      <c r="E1023" s="6" t="s">
        <v>11456</v>
      </c>
      <c r="F1023" s="6" t="s">
        <v>11457</v>
      </c>
      <c r="G1023" s="6" t="s">
        <v>11458</v>
      </c>
      <c r="H1023" s="6" t="s">
        <v>90</v>
      </c>
      <c r="I1023" s="46"/>
      <c r="J1023" s="46"/>
      <c r="L1023" s="6" t="s">
        <v>90</v>
      </c>
      <c r="M1023" s="6" t="s">
        <v>90</v>
      </c>
      <c r="N1023" s="6" t="s">
        <v>6101</v>
      </c>
      <c r="O1023" s="6" t="s">
        <v>4587</v>
      </c>
    </row>
    <row r="1024" spans="1:15" x14ac:dyDescent="0.25">
      <c r="A1024" s="6" t="s">
        <v>1484</v>
      </c>
      <c r="B1024" s="6" t="s">
        <v>4483</v>
      </c>
      <c r="C1024" s="6" t="s">
        <v>4418</v>
      </c>
      <c r="D1024" s="6" t="s">
        <v>11459</v>
      </c>
      <c r="E1024" s="6" t="s">
        <v>11460</v>
      </c>
      <c r="F1024" s="6" t="s">
        <v>11461</v>
      </c>
      <c r="G1024" s="6" t="s">
        <v>11462</v>
      </c>
      <c r="H1024" s="6" t="s">
        <v>90</v>
      </c>
      <c r="I1024" s="46"/>
      <c r="J1024" s="46"/>
      <c r="K1024">
        <v>1900304</v>
      </c>
      <c r="L1024" s="6" t="s">
        <v>90</v>
      </c>
      <c r="M1024" s="6" t="s">
        <v>11437</v>
      </c>
      <c r="N1024" s="6" t="s">
        <v>6102</v>
      </c>
      <c r="O1024" s="6" t="s">
        <v>4586</v>
      </c>
    </row>
    <row r="1025" spans="1:15" x14ac:dyDescent="0.25">
      <c r="A1025" s="6" t="s">
        <v>1486</v>
      </c>
      <c r="B1025" s="6" t="s">
        <v>4430</v>
      </c>
      <c r="C1025" s="6" t="s">
        <v>4423</v>
      </c>
      <c r="D1025" s="6" t="s">
        <v>11463</v>
      </c>
      <c r="E1025" s="6" t="s">
        <v>7318</v>
      </c>
      <c r="F1025" s="6" t="s">
        <v>7128</v>
      </c>
      <c r="G1025" s="6" t="s">
        <v>11464</v>
      </c>
      <c r="H1025" s="6" t="s">
        <v>7076</v>
      </c>
      <c r="I1025" s="46">
        <v>45138</v>
      </c>
      <c r="J1025" s="46">
        <v>45142</v>
      </c>
      <c r="K1025">
        <v>1433642</v>
      </c>
      <c r="L1025" s="6" t="s">
        <v>11465</v>
      </c>
      <c r="M1025" s="6" t="s">
        <v>11466</v>
      </c>
      <c r="N1025" s="6" t="s">
        <v>6103</v>
      </c>
      <c r="O1025" s="6" t="s">
        <v>4585</v>
      </c>
    </row>
    <row r="1026" spans="1:15" x14ac:dyDescent="0.25">
      <c r="A1026" s="6" t="s">
        <v>3768</v>
      </c>
      <c r="B1026" s="6" t="s">
        <v>4514</v>
      </c>
      <c r="C1026" s="6" t="s">
        <v>4442</v>
      </c>
      <c r="D1026" s="6" t="s">
        <v>11467</v>
      </c>
      <c r="E1026" s="6" t="s">
        <v>11468</v>
      </c>
      <c r="F1026" s="6" t="s">
        <v>7086</v>
      </c>
      <c r="G1026" s="6" t="s">
        <v>90</v>
      </c>
      <c r="H1026" s="6" t="s">
        <v>90</v>
      </c>
      <c r="I1026" s="46"/>
      <c r="J1026" s="46"/>
      <c r="L1026" s="6" t="s">
        <v>90</v>
      </c>
      <c r="M1026" s="6" t="s">
        <v>90</v>
      </c>
      <c r="N1026" s="6" t="s">
        <v>6104</v>
      </c>
      <c r="O1026" s="6" t="s">
        <v>4585</v>
      </c>
    </row>
    <row r="1027" spans="1:15" x14ac:dyDescent="0.25">
      <c r="A1027" s="6" t="s">
        <v>1488</v>
      </c>
      <c r="B1027" s="6" t="s">
        <v>4507</v>
      </c>
      <c r="C1027" s="6" t="s">
        <v>4428</v>
      </c>
      <c r="D1027" s="6" t="s">
        <v>11469</v>
      </c>
      <c r="E1027" s="6" t="s">
        <v>9295</v>
      </c>
      <c r="F1027" s="6" t="s">
        <v>7854</v>
      </c>
      <c r="G1027" s="6" t="s">
        <v>7619</v>
      </c>
      <c r="H1027" s="6" t="s">
        <v>7377</v>
      </c>
      <c r="I1027" s="46">
        <v>45133</v>
      </c>
      <c r="J1027" s="46"/>
      <c r="K1027">
        <v>1585689</v>
      </c>
      <c r="L1027" s="6" t="s">
        <v>11470</v>
      </c>
      <c r="M1027" s="6" t="s">
        <v>11471</v>
      </c>
      <c r="N1027" s="6" t="s">
        <v>6105</v>
      </c>
      <c r="O1027" s="6" t="s">
        <v>4585</v>
      </c>
    </row>
    <row r="1028" spans="1:15" x14ac:dyDescent="0.25">
      <c r="A1028" s="6" t="s">
        <v>3769</v>
      </c>
      <c r="B1028" s="6" t="s">
        <v>4493</v>
      </c>
      <c r="C1028" s="6" t="s">
        <v>4489</v>
      </c>
      <c r="D1028" s="6" t="s">
        <v>11472</v>
      </c>
      <c r="E1028" s="6" t="s">
        <v>11473</v>
      </c>
      <c r="F1028" s="6" t="s">
        <v>11474</v>
      </c>
      <c r="G1028" s="6" t="s">
        <v>11475</v>
      </c>
      <c r="H1028" s="6" t="s">
        <v>90</v>
      </c>
      <c r="I1028" s="46"/>
      <c r="J1028" s="46"/>
      <c r="L1028" s="6" t="s">
        <v>11476</v>
      </c>
      <c r="M1028" s="6" t="s">
        <v>11477</v>
      </c>
      <c r="N1028" s="6" t="s">
        <v>6106</v>
      </c>
      <c r="O1028" s="6" t="s">
        <v>4585</v>
      </c>
    </row>
    <row r="1029" spans="1:15" x14ac:dyDescent="0.25">
      <c r="A1029" s="6" t="s">
        <v>1490</v>
      </c>
      <c r="B1029" s="6" t="s">
        <v>4512</v>
      </c>
      <c r="C1029" s="6" t="s">
        <v>4428</v>
      </c>
      <c r="D1029" s="6" t="s">
        <v>11478</v>
      </c>
      <c r="E1029" s="6" t="s">
        <v>9902</v>
      </c>
      <c r="F1029" s="6" t="s">
        <v>7450</v>
      </c>
      <c r="G1029" s="6" t="s">
        <v>11479</v>
      </c>
      <c r="H1029" s="6" t="s">
        <v>90</v>
      </c>
      <c r="I1029" s="46"/>
      <c r="J1029" s="46"/>
      <c r="K1029">
        <v>715153</v>
      </c>
      <c r="L1029" s="6" t="s">
        <v>11480</v>
      </c>
      <c r="M1029" s="6" t="s">
        <v>11481</v>
      </c>
      <c r="N1029" s="6" t="s">
        <v>6107</v>
      </c>
      <c r="O1029" s="6" t="s">
        <v>4585</v>
      </c>
    </row>
    <row r="1030" spans="1:15" x14ac:dyDescent="0.25">
      <c r="A1030" s="6" t="s">
        <v>3771</v>
      </c>
      <c r="B1030" s="6" t="s">
        <v>4463</v>
      </c>
      <c r="C1030" s="6" t="s">
        <v>130</v>
      </c>
      <c r="D1030" s="6" t="s">
        <v>11482</v>
      </c>
      <c r="E1030" s="6" t="s">
        <v>11483</v>
      </c>
      <c r="F1030" s="6" t="s">
        <v>11484</v>
      </c>
      <c r="G1030" s="6" t="s">
        <v>11485</v>
      </c>
      <c r="H1030" s="6" t="s">
        <v>90</v>
      </c>
      <c r="I1030" s="46"/>
      <c r="J1030" s="46"/>
      <c r="K1030">
        <v>1023514</v>
      </c>
      <c r="L1030" s="6" t="s">
        <v>11486</v>
      </c>
      <c r="M1030" s="6" t="s">
        <v>11487</v>
      </c>
      <c r="N1030" s="6" t="s">
        <v>6108</v>
      </c>
      <c r="O1030" s="6" t="s">
        <v>4585</v>
      </c>
    </row>
    <row r="1031" spans="1:15" x14ac:dyDescent="0.25">
      <c r="A1031" s="6" t="s">
        <v>3772</v>
      </c>
      <c r="B1031" s="6" t="s">
        <v>4541</v>
      </c>
      <c r="C1031" s="6" t="s">
        <v>4442</v>
      </c>
      <c r="D1031" s="6" t="s">
        <v>11488</v>
      </c>
      <c r="E1031" s="6" t="s">
        <v>11489</v>
      </c>
      <c r="F1031" s="6" t="s">
        <v>7426</v>
      </c>
      <c r="G1031" s="6" t="s">
        <v>11490</v>
      </c>
      <c r="H1031" s="6" t="s">
        <v>90</v>
      </c>
      <c r="I1031" s="46"/>
      <c r="J1031" s="46"/>
      <c r="L1031" s="6" t="s">
        <v>90</v>
      </c>
      <c r="M1031" s="6" t="s">
        <v>90</v>
      </c>
      <c r="N1031" s="6" t="s">
        <v>6109</v>
      </c>
      <c r="O1031" s="6" t="s">
        <v>4585</v>
      </c>
    </row>
    <row r="1032" spans="1:15" x14ac:dyDescent="0.25">
      <c r="A1032" s="6" t="s">
        <v>3773</v>
      </c>
      <c r="B1032" s="6" t="s">
        <v>4498</v>
      </c>
      <c r="C1032" s="6" t="s">
        <v>4421</v>
      </c>
      <c r="D1032" s="6" t="s">
        <v>11491</v>
      </c>
      <c r="E1032" s="6" t="s">
        <v>11492</v>
      </c>
      <c r="F1032" s="6" t="s">
        <v>11493</v>
      </c>
      <c r="G1032" s="6" t="s">
        <v>11494</v>
      </c>
      <c r="H1032" s="6" t="s">
        <v>90</v>
      </c>
      <c r="I1032" s="46"/>
      <c r="J1032" s="46"/>
      <c r="L1032" s="6" t="s">
        <v>11495</v>
      </c>
      <c r="M1032" s="6" t="s">
        <v>11496</v>
      </c>
      <c r="N1032" s="6" t="s">
        <v>5520</v>
      </c>
      <c r="O1032" s="6" t="s">
        <v>4585</v>
      </c>
    </row>
    <row r="1033" spans="1:15" x14ac:dyDescent="0.25">
      <c r="A1033" s="6" t="s">
        <v>3774</v>
      </c>
      <c r="B1033" s="6" t="s">
        <v>4514</v>
      </c>
      <c r="C1033" s="6" t="s">
        <v>4442</v>
      </c>
      <c r="D1033" s="6" t="s">
        <v>11467</v>
      </c>
      <c r="E1033" s="6" t="s">
        <v>11468</v>
      </c>
      <c r="F1033" s="6" t="s">
        <v>7086</v>
      </c>
      <c r="G1033" s="6" t="s">
        <v>90</v>
      </c>
      <c r="H1033" s="6" t="s">
        <v>90</v>
      </c>
      <c r="I1033" s="46"/>
      <c r="J1033" s="46"/>
      <c r="L1033" s="6" t="s">
        <v>90</v>
      </c>
      <c r="M1033" s="6" t="s">
        <v>90</v>
      </c>
      <c r="N1033" s="6" t="s">
        <v>6104</v>
      </c>
      <c r="O1033" s="6" t="s">
        <v>4585</v>
      </c>
    </row>
    <row r="1034" spans="1:15" x14ac:dyDescent="0.25">
      <c r="A1034" s="6" t="s">
        <v>3775</v>
      </c>
      <c r="B1034" s="6" t="s">
        <v>4524</v>
      </c>
      <c r="C1034" s="6" t="s">
        <v>4428</v>
      </c>
      <c r="D1034" s="6" t="s">
        <v>11497</v>
      </c>
      <c r="E1034" s="6" t="s">
        <v>90</v>
      </c>
      <c r="F1034" s="6" t="s">
        <v>7640</v>
      </c>
      <c r="G1034" s="6" t="s">
        <v>11498</v>
      </c>
      <c r="H1034" s="6" t="s">
        <v>90</v>
      </c>
      <c r="I1034" s="46"/>
      <c r="J1034" s="46"/>
      <c r="L1034" s="6" t="s">
        <v>11499</v>
      </c>
      <c r="M1034" s="6" t="s">
        <v>90</v>
      </c>
      <c r="N1034" s="6" t="s">
        <v>6110</v>
      </c>
      <c r="O1034" s="6" t="s">
        <v>4585</v>
      </c>
    </row>
    <row r="1035" spans="1:15" x14ac:dyDescent="0.25">
      <c r="A1035" s="6" t="s">
        <v>3776</v>
      </c>
      <c r="B1035" s="6" t="s">
        <v>4481</v>
      </c>
      <c r="C1035" s="6" t="s">
        <v>4418</v>
      </c>
      <c r="D1035" s="6" t="s">
        <v>11500</v>
      </c>
      <c r="E1035" s="6" t="s">
        <v>11501</v>
      </c>
      <c r="F1035" s="6" t="s">
        <v>7450</v>
      </c>
      <c r="G1035" s="6" t="s">
        <v>11502</v>
      </c>
      <c r="H1035" s="6" t="s">
        <v>90</v>
      </c>
      <c r="I1035" s="46"/>
      <c r="J1035" s="46"/>
      <c r="L1035" s="6" t="s">
        <v>11503</v>
      </c>
      <c r="M1035" s="6" t="s">
        <v>90</v>
      </c>
      <c r="N1035" s="6" t="s">
        <v>6111</v>
      </c>
      <c r="O1035" s="6" t="s">
        <v>4586</v>
      </c>
    </row>
    <row r="1036" spans="1:15" x14ac:dyDescent="0.25">
      <c r="A1036" s="6" t="s">
        <v>1492</v>
      </c>
      <c r="B1036" s="6" t="s">
        <v>4513</v>
      </c>
      <c r="C1036" s="6" t="s">
        <v>4428</v>
      </c>
      <c r="D1036" s="6" t="s">
        <v>11504</v>
      </c>
      <c r="E1036" s="6" t="s">
        <v>90</v>
      </c>
      <c r="F1036" s="6" t="s">
        <v>7790</v>
      </c>
      <c r="G1036" s="6" t="s">
        <v>11505</v>
      </c>
      <c r="H1036" s="6" t="s">
        <v>7792</v>
      </c>
      <c r="I1036" s="46">
        <v>45133</v>
      </c>
      <c r="J1036" s="46">
        <v>45138</v>
      </c>
      <c r="K1036">
        <v>793952</v>
      </c>
      <c r="L1036" s="6" t="s">
        <v>11506</v>
      </c>
      <c r="M1036" s="6" t="s">
        <v>11507</v>
      </c>
      <c r="N1036" s="6" t="s">
        <v>4591</v>
      </c>
      <c r="O1036" s="6" t="s">
        <v>4585</v>
      </c>
    </row>
    <row r="1037" spans="1:15" x14ac:dyDescent="0.25">
      <c r="A1037" s="6" t="s">
        <v>3777</v>
      </c>
      <c r="B1037" s="6" t="s">
        <v>4509</v>
      </c>
      <c r="C1037" s="6" t="s">
        <v>118</v>
      </c>
      <c r="D1037" s="6" t="s">
        <v>11508</v>
      </c>
      <c r="E1037" s="6" t="s">
        <v>8090</v>
      </c>
      <c r="F1037" s="6" t="s">
        <v>11509</v>
      </c>
      <c r="G1037" s="6" t="s">
        <v>90</v>
      </c>
      <c r="H1037" s="6" t="s">
        <v>90</v>
      </c>
      <c r="I1037" s="46"/>
      <c r="J1037" s="46"/>
      <c r="L1037" s="6" t="s">
        <v>90</v>
      </c>
      <c r="M1037" s="6" t="s">
        <v>90</v>
      </c>
      <c r="N1037" s="6" t="s">
        <v>6112</v>
      </c>
      <c r="O1037" s="6" t="s">
        <v>4586</v>
      </c>
    </row>
    <row r="1038" spans="1:15" x14ac:dyDescent="0.25">
      <c r="A1038" s="6" t="s">
        <v>1494</v>
      </c>
      <c r="B1038" s="6" t="s">
        <v>4481</v>
      </c>
      <c r="C1038" s="6" t="s">
        <v>4418</v>
      </c>
      <c r="D1038" s="6" t="s">
        <v>11510</v>
      </c>
      <c r="E1038" s="6" t="s">
        <v>90</v>
      </c>
      <c r="F1038" s="6" t="s">
        <v>8507</v>
      </c>
      <c r="G1038" s="6" t="s">
        <v>8508</v>
      </c>
      <c r="H1038" s="6" t="s">
        <v>1891</v>
      </c>
      <c r="I1038" s="46">
        <v>45132</v>
      </c>
      <c r="J1038" s="46">
        <v>45138</v>
      </c>
      <c r="K1038">
        <v>859737</v>
      </c>
      <c r="L1038" s="6" t="s">
        <v>11511</v>
      </c>
      <c r="M1038" s="6" t="s">
        <v>11512</v>
      </c>
      <c r="N1038" s="6" t="s">
        <v>4734</v>
      </c>
      <c r="O1038" s="6" t="s">
        <v>4586</v>
      </c>
    </row>
    <row r="1039" spans="1:15" x14ac:dyDescent="0.25">
      <c r="A1039" s="6" t="s">
        <v>1496</v>
      </c>
      <c r="B1039" s="6" t="s">
        <v>4434</v>
      </c>
      <c r="C1039" s="6" t="s">
        <v>4423</v>
      </c>
      <c r="D1039" s="6" t="s">
        <v>11513</v>
      </c>
      <c r="E1039" s="6" t="s">
        <v>11514</v>
      </c>
      <c r="F1039" s="6" t="s">
        <v>11515</v>
      </c>
      <c r="G1039" s="6" t="s">
        <v>11516</v>
      </c>
      <c r="H1039" s="6" t="s">
        <v>296</v>
      </c>
      <c r="I1039" s="46">
        <v>45127</v>
      </c>
      <c r="J1039" s="46"/>
      <c r="K1039">
        <v>1331520</v>
      </c>
      <c r="L1039" s="6" t="s">
        <v>11517</v>
      </c>
      <c r="M1039" s="6" t="s">
        <v>11518</v>
      </c>
      <c r="N1039" s="6" t="s">
        <v>6113</v>
      </c>
      <c r="O1039" s="6" t="s">
        <v>4585</v>
      </c>
    </row>
    <row r="1040" spans="1:15" x14ac:dyDescent="0.25">
      <c r="A1040" s="6" t="s">
        <v>1498</v>
      </c>
      <c r="B1040" s="6" t="s">
        <v>865</v>
      </c>
      <c r="C1040" s="6" t="s">
        <v>4425</v>
      </c>
      <c r="D1040" s="6" t="s">
        <v>11519</v>
      </c>
      <c r="E1040" s="6" t="s">
        <v>90</v>
      </c>
      <c r="F1040" s="6" t="s">
        <v>7529</v>
      </c>
      <c r="G1040" s="6" t="s">
        <v>10055</v>
      </c>
      <c r="H1040" s="6" t="s">
        <v>7104</v>
      </c>
      <c r="I1040" s="46">
        <v>45134</v>
      </c>
      <c r="J1040" s="46"/>
      <c r="K1040">
        <v>773840</v>
      </c>
      <c r="L1040" s="6" t="s">
        <v>11520</v>
      </c>
      <c r="M1040" s="6" t="s">
        <v>11521</v>
      </c>
      <c r="N1040" s="6" t="s">
        <v>4807</v>
      </c>
      <c r="O1040" s="6" t="s">
        <v>4587</v>
      </c>
    </row>
    <row r="1041" spans="1:15" x14ac:dyDescent="0.25">
      <c r="A1041" s="6" t="s">
        <v>1500</v>
      </c>
      <c r="B1041" s="6" t="s">
        <v>4449</v>
      </c>
      <c r="C1041" s="6" t="s">
        <v>4421</v>
      </c>
      <c r="D1041" s="6" t="s">
        <v>11522</v>
      </c>
      <c r="E1041" s="6" t="s">
        <v>90</v>
      </c>
      <c r="F1041" s="6" t="s">
        <v>9420</v>
      </c>
      <c r="G1041" s="6" t="s">
        <v>9421</v>
      </c>
      <c r="H1041" s="6" t="s">
        <v>7069</v>
      </c>
      <c r="I1041" s="46">
        <v>45056</v>
      </c>
      <c r="J1041" s="46"/>
      <c r="K1041">
        <v>1783879</v>
      </c>
      <c r="L1041" s="6" t="s">
        <v>11523</v>
      </c>
      <c r="M1041" s="6" t="s">
        <v>11524</v>
      </c>
      <c r="N1041" s="6" t="s">
        <v>6114</v>
      </c>
      <c r="O1041" s="6" t="s">
        <v>4585</v>
      </c>
    </row>
    <row r="1042" spans="1:15" x14ac:dyDescent="0.25">
      <c r="A1042" s="6" t="s">
        <v>1502</v>
      </c>
      <c r="B1042" s="6" t="s">
        <v>4553</v>
      </c>
      <c r="C1042" s="6" t="s">
        <v>4468</v>
      </c>
      <c r="D1042" s="6" t="s">
        <v>11525</v>
      </c>
      <c r="E1042" s="6" t="s">
        <v>8947</v>
      </c>
      <c r="F1042" s="6" t="s">
        <v>7096</v>
      </c>
      <c r="G1042" s="6" t="s">
        <v>7900</v>
      </c>
      <c r="H1042" s="6" t="s">
        <v>7098</v>
      </c>
      <c r="I1042" s="46">
        <v>45132</v>
      </c>
      <c r="J1042" s="46">
        <v>45138</v>
      </c>
      <c r="K1042">
        <v>46765</v>
      </c>
      <c r="L1042" s="6" t="s">
        <v>11526</v>
      </c>
      <c r="M1042" s="6" t="s">
        <v>11527</v>
      </c>
      <c r="N1042" s="6" t="s">
        <v>6115</v>
      </c>
      <c r="O1042" s="6" t="s">
        <v>4585</v>
      </c>
    </row>
    <row r="1043" spans="1:15" x14ac:dyDescent="0.25">
      <c r="A1043" s="6" t="s">
        <v>1505</v>
      </c>
      <c r="B1043" s="6" t="s">
        <v>4420</v>
      </c>
      <c r="C1043" s="6" t="s">
        <v>4421</v>
      </c>
      <c r="D1043" s="6" t="s">
        <v>11528</v>
      </c>
      <c r="E1043" s="6" t="s">
        <v>90</v>
      </c>
      <c r="F1043" s="6" t="s">
        <v>11529</v>
      </c>
      <c r="G1043" s="6" t="s">
        <v>11530</v>
      </c>
      <c r="H1043" s="6" t="s">
        <v>7092</v>
      </c>
      <c r="I1043" s="46">
        <v>45166</v>
      </c>
      <c r="J1043" s="46">
        <v>45170</v>
      </c>
      <c r="K1043">
        <v>1645590</v>
      </c>
      <c r="L1043" s="6" t="s">
        <v>11531</v>
      </c>
      <c r="M1043" s="6" t="s">
        <v>11532</v>
      </c>
      <c r="N1043" s="6" t="s">
        <v>4774</v>
      </c>
      <c r="O1043" s="6" t="s">
        <v>4587</v>
      </c>
    </row>
    <row r="1044" spans="1:15" x14ac:dyDescent="0.25">
      <c r="A1044" s="6" t="s">
        <v>1507</v>
      </c>
      <c r="B1044" s="6" t="s">
        <v>4495</v>
      </c>
      <c r="C1044" s="6" t="s">
        <v>4421</v>
      </c>
      <c r="D1044" s="6" t="s">
        <v>11533</v>
      </c>
      <c r="E1044" s="6" t="s">
        <v>90</v>
      </c>
      <c r="F1044" s="6" t="s">
        <v>7844</v>
      </c>
      <c r="G1044" s="6" t="s">
        <v>7845</v>
      </c>
      <c r="H1044" s="6" t="s">
        <v>7069</v>
      </c>
      <c r="I1044" s="46">
        <v>45166</v>
      </c>
      <c r="J1044" s="46">
        <v>45170</v>
      </c>
      <c r="K1044">
        <v>47217</v>
      </c>
      <c r="L1044" s="6" t="s">
        <v>11534</v>
      </c>
      <c r="M1044" s="6" t="s">
        <v>11535</v>
      </c>
      <c r="N1044" s="6" t="s">
        <v>5433</v>
      </c>
      <c r="O1044" s="6" t="s">
        <v>4585</v>
      </c>
    </row>
    <row r="1045" spans="1:15" x14ac:dyDescent="0.25">
      <c r="A1045" s="6" t="s">
        <v>1509</v>
      </c>
      <c r="B1045" s="6" t="s">
        <v>4471</v>
      </c>
      <c r="C1045" s="6" t="s">
        <v>4418</v>
      </c>
      <c r="D1045" s="6" t="s">
        <v>11536</v>
      </c>
      <c r="E1045" s="6" t="s">
        <v>7617</v>
      </c>
      <c r="F1045" s="6" t="s">
        <v>11537</v>
      </c>
      <c r="G1045" s="6" t="s">
        <v>11538</v>
      </c>
      <c r="H1045" s="6" t="s">
        <v>9513</v>
      </c>
      <c r="I1045" s="46">
        <v>45173</v>
      </c>
      <c r="J1045" s="46">
        <v>45177</v>
      </c>
      <c r="K1045">
        <v>1428336</v>
      </c>
      <c r="L1045" s="6" t="s">
        <v>11539</v>
      </c>
      <c r="M1045" s="6" t="s">
        <v>11540</v>
      </c>
      <c r="N1045" s="6" t="s">
        <v>4675</v>
      </c>
      <c r="O1045" s="6" t="s">
        <v>4586</v>
      </c>
    </row>
    <row r="1046" spans="1:15" x14ac:dyDescent="0.25">
      <c r="A1046" s="6" t="s">
        <v>1511</v>
      </c>
      <c r="B1046" s="6" t="s">
        <v>4545</v>
      </c>
      <c r="C1046" s="6" t="s">
        <v>4442</v>
      </c>
      <c r="D1046" s="6" t="s">
        <v>11541</v>
      </c>
      <c r="E1046" s="6" t="s">
        <v>11542</v>
      </c>
      <c r="F1046" s="6" t="s">
        <v>7113</v>
      </c>
      <c r="G1046" s="6" t="s">
        <v>7114</v>
      </c>
      <c r="H1046" s="6" t="s">
        <v>7115</v>
      </c>
      <c r="I1046" s="46">
        <v>45145</v>
      </c>
      <c r="J1046" s="46">
        <v>45149</v>
      </c>
      <c r="K1046">
        <v>1360604</v>
      </c>
      <c r="L1046" s="6" t="s">
        <v>90</v>
      </c>
      <c r="M1046" s="6" t="s">
        <v>11543</v>
      </c>
      <c r="N1046" s="6" t="s">
        <v>6116</v>
      </c>
      <c r="O1046" s="6" t="s">
        <v>4585</v>
      </c>
    </row>
    <row r="1047" spans="1:15" x14ac:dyDescent="0.25">
      <c r="A1047" s="6" t="s">
        <v>1513</v>
      </c>
      <c r="B1047" s="6" t="s">
        <v>4516</v>
      </c>
      <c r="C1047" s="6" t="s">
        <v>4428</v>
      </c>
      <c r="D1047" s="6" t="s">
        <v>11544</v>
      </c>
      <c r="E1047" s="6" t="s">
        <v>90</v>
      </c>
      <c r="F1047" s="6" t="s">
        <v>8942</v>
      </c>
      <c r="G1047" s="6" t="s">
        <v>10506</v>
      </c>
      <c r="H1047" s="6" t="s">
        <v>1988</v>
      </c>
      <c r="I1047" s="46">
        <v>45145</v>
      </c>
      <c r="J1047" s="46">
        <v>45149</v>
      </c>
      <c r="K1047">
        <v>12659</v>
      </c>
      <c r="L1047" s="6" t="s">
        <v>11545</v>
      </c>
      <c r="M1047" s="6" t="s">
        <v>11546</v>
      </c>
      <c r="N1047" s="6" t="s">
        <v>5300</v>
      </c>
      <c r="O1047" s="6" t="s">
        <v>4585</v>
      </c>
    </row>
    <row r="1048" spans="1:15" x14ac:dyDescent="0.25">
      <c r="A1048" s="6" t="s">
        <v>3779</v>
      </c>
      <c r="B1048" s="6" t="s">
        <v>4465</v>
      </c>
      <c r="C1048" s="6" t="s">
        <v>4425</v>
      </c>
      <c r="D1048" s="6" t="s">
        <v>11547</v>
      </c>
      <c r="E1048" s="6" t="s">
        <v>90</v>
      </c>
      <c r="F1048" s="6" t="s">
        <v>11548</v>
      </c>
      <c r="G1048" s="6" t="s">
        <v>11549</v>
      </c>
      <c r="H1048" s="6" t="s">
        <v>3671</v>
      </c>
      <c r="I1048" s="46">
        <v>45126</v>
      </c>
      <c r="J1048" s="46">
        <v>45131</v>
      </c>
      <c r="K1048">
        <v>1364479</v>
      </c>
      <c r="L1048" s="6" t="s">
        <v>11550</v>
      </c>
      <c r="M1048" s="6" t="s">
        <v>11551</v>
      </c>
      <c r="N1048" s="6" t="s">
        <v>5210</v>
      </c>
      <c r="O1048" s="6" t="s">
        <v>4585</v>
      </c>
    </row>
    <row r="1049" spans="1:15" x14ac:dyDescent="0.25">
      <c r="A1049" s="6" t="s">
        <v>3780</v>
      </c>
      <c r="B1049" s="6" t="s">
        <v>4522</v>
      </c>
      <c r="C1049" s="6" t="s">
        <v>4421</v>
      </c>
      <c r="D1049" s="6" t="s">
        <v>11552</v>
      </c>
      <c r="E1049" s="6" t="s">
        <v>11553</v>
      </c>
      <c r="F1049" s="6" t="s">
        <v>9909</v>
      </c>
      <c r="G1049" s="6" t="s">
        <v>11554</v>
      </c>
      <c r="H1049" s="6" t="s">
        <v>90</v>
      </c>
      <c r="I1049" s="46"/>
      <c r="J1049" s="46"/>
      <c r="L1049" s="6" t="s">
        <v>90</v>
      </c>
      <c r="M1049" s="6" t="s">
        <v>90</v>
      </c>
      <c r="N1049" s="6" t="s">
        <v>6117</v>
      </c>
      <c r="O1049" s="6" t="s">
        <v>4585</v>
      </c>
    </row>
    <row r="1050" spans="1:15" x14ac:dyDescent="0.25">
      <c r="A1050" s="6" t="s">
        <v>1515</v>
      </c>
      <c r="B1050" s="6" t="s">
        <v>4478</v>
      </c>
      <c r="C1050" s="6" t="s">
        <v>4437</v>
      </c>
      <c r="D1050" s="6" t="s">
        <v>11555</v>
      </c>
      <c r="E1050" s="6" t="s">
        <v>90</v>
      </c>
      <c r="F1050" s="6" t="s">
        <v>7415</v>
      </c>
      <c r="G1050" s="6" t="s">
        <v>11556</v>
      </c>
      <c r="H1050" s="6" t="s">
        <v>7437</v>
      </c>
      <c r="I1050" s="46">
        <v>45168</v>
      </c>
      <c r="J1050" s="46">
        <v>45173</v>
      </c>
      <c r="K1050">
        <v>48465</v>
      </c>
      <c r="L1050" s="6" t="s">
        <v>11557</v>
      </c>
      <c r="M1050" s="6" t="s">
        <v>11558</v>
      </c>
      <c r="N1050" s="6" t="s">
        <v>5431</v>
      </c>
      <c r="O1050" s="6" t="s">
        <v>4586</v>
      </c>
    </row>
    <row r="1051" spans="1:15" x14ac:dyDescent="0.25">
      <c r="A1051" s="6" t="s">
        <v>3782</v>
      </c>
      <c r="B1051" s="6" t="s">
        <v>4435</v>
      </c>
      <c r="C1051" s="6" t="s">
        <v>4418</v>
      </c>
      <c r="D1051" s="6" t="s">
        <v>11559</v>
      </c>
      <c r="E1051" s="6" t="s">
        <v>11560</v>
      </c>
      <c r="F1051" s="6" t="s">
        <v>11561</v>
      </c>
      <c r="G1051" s="6" t="s">
        <v>11562</v>
      </c>
      <c r="H1051" s="6" t="s">
        <v>7076</v>
      </c>
      <c r="I1051" s="46">
        <v>45138</v>
      </c>
      <c r="J1051" s="46">
        <v>45142</v>
      </c>
      <c r="K1051">
        <v>1802665</v>
      </c>
      <c r="L1051" s="6" t="s">
        <v>11563</v>
      </c>
      <c r="M1051" s="6" t="s">
        <v>11564</v>
      </c>
      <c r="N1051" s="6" t="s">
        <v>6118</v>
      </c>
      <c r="O1051" s="6" t="s">
        <v>4586</v>
      </c>
    </row>
    <row r="1052" spans="1:15" x14ac:dyDescent="0.25">
      <c r="A1052" s="6" t="s">
        <v>1517</v>
      </c>
      <c r="B1052" s="6" t="s">
        <v>4445</v>
      </c>
      <c r="C1052" s="6" t="s">
        <v>4423</v>
      </c>
      <c r="D1052" s="6" t="s">
        <v>11565</v>
      </c>
      <c r="E1052" s="6" t="s">
        <v>90</v>
      </c>
      <c r="F1052" s="6" t="s">
        <v>7947</v>
      </c>
      <c r="G1052" s="6" t="s">
        <v>11566</v>
      </c>
      <c r="H1052" s="6" t="s">
        <v>90</v>
      </c>
      <c r="I1052" s="46"/>
      <c r="J1052" s="46"/>
      <c r="K1052">
        <v>1089113</v>
      </c>
      <c r="L1052" s="6" t="s">
        <v>11567</v>
      </c>
      <c r="M1052" s="6" t="s">
        <v>11568</v>
      </c>
      <c r="N1052" s="6" t="s">
        <v>4723</v>
      </c>
      <c r="O1052" s="6" t="s">
        <v>4585</v>
      </c>
    </row>
    <row r="1053" spans="1:15" x14ac:dyDescent="0.25">
      <c r="A1053" s="6" t="s">
        <v>1519</v>
      </c>
      <c r="B1053" s="6" t="s">
        <v>4433</v>
      </c>
      <c r="C1053" s="6" t="s">
        <v>4418</v>
      </c>
      <c r="D1053" s="6" t="s">
        <v>11569</v>
      </c>
      <c r="E1053" s="6" t="s">
        <v>90</v>
      </c>
      <c r="F1053" s="6" t="s">
        <v>11570</v>
      </c>
      <c r="G1053" s="6" t="s">
        <v>11571</v>
      </c>
      <c r="H1053" s="6" t="s">
        <v>7168</v>
      </c>
      <c r="I1053" s="46">
        <v>45138</v>
      </c>
      <c r="J1053" s="46">
        <v>45142</v>
      </c>
      <c r="K1053">
        <v>1000228</v>
      </c>
      <c r="L1053" s="6" t="s">
        <v>11572</v>
      </c>
      <c r="M1053" s="6" t="s">
        <v>11573</v>
      </c>
      <c r="N1053" s="6" t="s">
        <v>5429</v>
      </c>
      <c r="O1053" s="6" t="s">
        <v>4586</v>
      </c>
    </row>
    <row r="1054" spans="1:15" x14ac:dyDescent="0.25">
      <c r="A1054" s="6" t="s">
        <v>3783</v>
      </c>
      <c r="B1054" s="6" t="s">
        <v>4434</v>
      </c>
      <c r="C1054" s="6" t="s">
        <v>4423</v>
      </c>
      <c r="D1054" s="6" t="s">
        <v>11574</v>
      </c>
      <c r="E1054" s="6" t="s">
        <v>90</v>
      </c>
      <c r="F1054" s="6" t="s">
        <v>7086</v>
      </c>
      <c r="G1054" s="6" t="s">
        <v>90</v>
      </c>
      <c r="H1054" s="6" t="s">
        <v>90</v>
      </c>
      <c r="I1054" s="46"/>
      <c r="J1054" s="46"/>
      <c r="L1054" s="6" t="s">
        <v>11575</v>
      </c>
      <c r="M1054" s="6" t="s">
        <v>11576</v>
      </c>
      <c r="N1054" s="6" t="s">
        <v>6119</v>
      </c>
      <c r="O1054" s="6" t="s">
        <v>4585</v>
      </c>
    </row>
    <row r="1055" spans="1:15" x14ac:dyDescent="0.25">
      <c r="A1055" s="6" t="s">
        <v>1521</v>
      </c>
      <c r="B1055" s="6" t="s">
        <v>4499</v>
      </c>
      <c r="C1055" s="6" t="s">
        <v>4442</v>
      </c>
      <c r="D1055" s="6" t="s">
        <v>11577</v>
      </c>
      <c r="E1055" s="6" t="s">
        <v>7318</v>
      </c>
      <c r="F1055" s="6" t="s">
        <v>7421</v>
      </c>
      <c r="G1055" s="6" t="s">
        <v>11578</v>
      </c>
      <c r="H1055" s="6" t="s">
        <v>7321</v>
      </c>
      <c r="I1055" s="46">
        <v>45140</v>
      </c>
      <c r="J1055" s="46"/>
      <c r="K1055">
        <v>1070750</v>
      </c>
      <c r="L1055" s="6" t="s">
        <v>11579</v>
      </c>
      <c r="M1055" s="6" t="s">
        <v>11580</v>
      </c>
      <c r="N1055" s="6" t="s">
        <v>5081</v>
      </c>
      <c r="O1055" s="6" t="s">
        <v>4585</v>
      </c>
    </row>
    <row r="1056" spans="1:15" x14ac:dyDescent="0.25">
      <c r="A1056" s="6" t="s">
        <v>1523</v>
      </c>
      <c r="B1056" s="6" t="s">
        <v>4554</v>
      </c>
      <c r="C1056" s="6" t="s">
        <v>4437</v>
      </c>
      <c r="D1056" s="6" t="s">
        <v>11581</v>
      </c>
      <c r="E1056" s="6" t="s">
        <v>90</v>
      </c>
      <c r="F1056" s="6" t="s">
        <v>1522</v>
      </c>
      <c r="G1056" s="6" t="s">
        <v>11582</v>
      </c>
      <c r="H1056" s="6" t="s">
        <v>7076</v>
      </c>
      <c r="I1056" s="46">
        <v>45133</v>
      </c>
      <c r="J1056" s="46">
        <v>45138</v>
      </c>
      <c r="K1056">
        <v>47111</v>
      </c>
      <c r="L1056" s="6" t="s">
        <v>11583</v>
      </c>
      <c r="M1056" s="6" t="s">
        <v>11584</v>
      </c>
      <c r="N1056" s="6" t="s">
        <v>5079</v>
      </c>
      <c r="O1056" s="6" t="s">
        <v>4586</v>
      </c>
    </row>
    <row r="1057" spans="1:15" x14ac:dyDescent="0.25">
      <c r="A1057" s="6" t="s">
        <v>3785</v>
      </c>
      <c r="B1057" s="6" t="s">
        <v>4430</v>
      </c>
      <c r="C1057" s="6" t="s">
        <v>4423</v>
      </c>
      <c r="D1057" s="6" t="s">
        <v>11585</v>
      </c>
      <c r="E1057" s="6" t="s">
        <v>11586</v>
      </c>
      <c r="F1057" s="6" t="s">
        <v>7844</v>
      </c>
      <c r="G1057" s="6" t="s">
        <v>11587</v>
      </c>
      <c r="H1057" s="6" t="s">
        <v>7069</v>
      </c>
      <c r="I1057" s="46">
        <v>45133</v>
      </c>
      <c r="J1057" s="46">
        <v>45138</v>
      </c>
      <c r="K1057">
        <v>1280784</v>
      </c>
      <c r="L1057" s="6" t="s">
        <v>11588</v>
      </c>
      <c r="M1057" s="6" t="s">
        <v>11589</v>
      </c>
      <c r="N1057" s="6" t="s">
        <v>6120</v>
      </c>
      <c r="O1057" s="6" t="s">
        <v>4585</v>
      </c>
    </row>
    <row r="1058" spans="1:15" x14ac:dyDescent="0.25">
      <c r="A1058" s="6" t="s">
        <v>3787</v>
      </c>
      <c r="B1058" s="6" t="s">
        <v>4434</v>
      </c>
      <c r="C1058" s="6" t="s">
        <v>4423</v>
      </c>
      <c r="D1058" s="6" t="s">
        <v>11590</v>
      </c>
      <c r="E1058" s="6" t="s">
        <v>90</v>
      </c>
      <c r="F1058" s="6" t="s">
        <v>7188</v>
      </c>
      <c r="G1058" s="6" t="s">
        <v>11591</v>
      </c>
      <c r="H1058" s="6" t="s">
        <v>7092</v>
      </c>
      <c r="I1058" s="46">
        <v>45126</v>
      </c>
      <c r="J1058" s="46">
        <v>45131</v>
      </c>
      <c r="K1058">
        <v>1265131</v>
      </c>
      <c r="L1058" s="6" t="s">
        <v>11592</v>
      </c>
      <c r="M1058" s="6" t="s">
        <v>11593</v>
      </c>
      <c r="N1058" s="6" t="s">
        <v>6121</v>
      </c>
      <c r="O1058" s="6" t="s">
        <v>4585</v>
      </c>
    </row>
    <row r="1059" spans="1:15" x14ac:dyDescent="0.25">
      <c r="A1059" s="6" t="s">
        <v>3788</v>
      </c>
      <c r="B1059" s="6" t="s">
        <v>865</v>
      </c>
      <c r="C1059" s="6" t="s">
        <v>4425</v>
      </c>
      <c r="D1059" s="6" t="s">
        <v>11594</v>
      </c>
      <c r="E1059" s="6" t="s">
        <v>7962</v>
      </c>
      <c r="F1059" s="6" t="s">
        <v>7450</v>
      </c>
      <c r="G1059" s="6" t="s">
        <v>11595</v>
      </c>
      <c r="H1059" s="6" t="s">
        <v>90</v>
      </c>
      <c r="I1059" s="46"/>
      <c r="J1059" s="46"/>
      <c r="L1059" s="6" t="s">
        <v>11596</v>
      </c>
      <c r="M1059" s="6" t="s">
        <v>90</v>
      </c>
      <c r="N1059" s="6" t="s">
        <v>6122</v>
      </c>
      <c r="O1059" s="6" t="s">
        <v>4587</v>
      </c>
    </row>
    <row r="1060" spans="1:15" x14ac:dyDescent="0.25">
      <c r="A1060" s="6" t="s">
        <v>1525</v>
      </c>
      <c r="B1060" s="6" t="s">
        <v>4507</v>
      </c>
      <c r="C1060" s="6" t="s">
        <v>4428</v>
      </c>
      <c r="D1060" s="6" t="s">
        <v>11597</v>
      </c>
      <c r="E1060" s="6" t="s">
        <v>11598</v>
      </c>
      <c r="F1060" s="6" t="s">
        <v>8011</v>
      </c>
      <c r="G1060" s="6" t="s">
        <v>11599</v>
      </c>
      <c r="H1060" s="6" t="s">
        <v>90</v>
      </c>
      <c r="I1060" s="46">
        <v>45076</v>
      </c>
      <c r="J1060" s="46"/>
      <c r="K1060">
        <v>1483994</v>
      </c>
      <c r="L1060" s="6" t="s">
        <v>11600</v>
      </c>
      <c r="M1060" s="6" t="s">
        <v>11601</v>
      </c>
      <c r="N1060" s="6" t="s">
        <v>6123</v>
      </c>
      <c r="O1060" s="6" t="s">
        <v>4585</v>
      </c>
    </row>
    <row r="1061" spans="1:15" x14ac:dyDescent="0.25">
      <c r="A1061" s="6" t="s">
        <v>1527</v>
      </c>
      <c r="B1061" s="6" t="s">
        <v>4465</v>
      </c>
      <c r="C1061" s="6" t="s">
        <v>4425</v>
      </c>
      <c r="D1061" s="6" t="s">
        <v>11602</v>
      </c>
      <c r="E1061" s="6" t="s">
        <v>90</v>
      </c>
      <c r="F1061" s="6" t="s">
        <v>11603</v>
      </c>
      <c r="G1061" s="6" t="s">
        <v>11604</v>
      </c>
      <c r="H1061" s="6" t="s">
        <v>3671</v>
      </c>
      <c r="I1061" s="46">
        <v>45133</v>
      </c>
      <c r="J1061" s="46">
        <v>45138</v>
      </c>
      <c r="K1061">
        <v>1657853</v>
      </c>
      <c r="L1061" s="6" t="s">
        <v>11605</v>
      </c>
      <c r="M1061" s="6" t="s">
        <v>11606</v>
      </c>
      <c r="N1061" s="6" t="s">
        <v>4622</v>
      </c>
      <c r="O1061" s="6" t="s">
        <v>4585</v>
      </c>
    </row>
    <row r="1062" spans="1:15" x14ac:dyDescent="0.25">
      <c r="A1062" s="6" t="s">
        <v>1529</v>
      </c>
      <c r="B1062" s="6" t="s">
        <v>4431</v>
      </c>
      <c r="C1062" s="6" t="s">
        <v>4425</v>
      </c>
      <c r="D1062" s="6" t="s">
        <v>11607</v>
      </c>
      <c r="E1062" s="6" t="s">
        <v>90</v>
      </c>
      <c r="F1062" s="6" t="s">
        <v>10354</v>
      </c>
      <c r="G1062" s="6" t="s">
        <v>11608</v>
      </c>
      <c r="H1062" s="6" t="s">
        <v>7431</v>
      </c>
      <c r="I1062" s="46">
        <v>45131</v>
      </c>
      <c r="J1062" s="46">
        <v>45135</v>
      </c>
      <c r="K1062">
        <v>48898</v>
      </c>
      <c r="L1062" s="6" t="s">
        <v>11609</v>
      </c>
      <c r="M1062" s="6" t="s">
        <v>11610</v>
      </c>
      <c r="N1062" s="6" t="s">
        <v>4625</v>
      </c>
      <c r="O1062" s="6" t="s">
        <v>4587</v>
      </c>
    </row>
    <row r="1063" spans="1:15" x14ac:dyDescent="0.25">
      <c r="A1063" s="6" t="s">
        <v>3790</v>
      </c>
      <c r="B1063" s="6" t="s">
        <v>4535</v>
      </c>
      <c r="C1063" s="6" t="s">
        <v>4425</v>
      </c>
      <c r="D1063" s="6" t="s">
        <v>11611</v>
      </c>
      <c r="E1063" s="6" t="s">
        <v>90</v>
      </c>
      <c r="F1063" s="6" t="s">
        <v>10893</v>
      </c>
      <c r="G1063" s="6" t="s">
        <v>10894</v>
      </c>
      <c r="H1063" s="6" t="s">
        <v>7124</v>
      </c>
      <c r="I1063" s="46">
        <v>45139</v>
      </c>
      <c r="J1063" s="46">
        <v>45145</v>
      </c>
      <c r="K1063">
        <v>940942</v>
      </c>
      <c r="L1063" s="6" t="s">
        <v>11612</v>
      </c>
      <c r="M1063" s="6" t="s">
        <v>11613</v>
      </c>
      <c r="N1063" s="6" t="s">
        <v>5434</v>
      </c>
      <c r="O1063" s="6" t="s">
        <v>4585</v>
      </c>
    </row>
    <row r="1064" spans="1:15" x14ac:dyDescent="0.25">
      <c r="A1064" s="6" t="s">
        <v>1532</v>
      </c>
      <c r="B1064" s="6" t="s">
        <v>4460</v>
      </c>
      <c r="C1064" s="6" t="s">
        <v>4421</v>
      </c>
      <c r="D1064" s="6" t="s">
        <v>11614</v>
      </c>
      <c r="E1064" s="6" t="s">
        <v>9472</v>
      </c>
      <c r="F1064" s="6" t="s">
        <v>7147</v>
      </c>
      <c r="G1064" s="6" t="s">
        <v>8906</v>
      </c>
      <c r="H1064" s="6" t="s">
        <v>1891</v>
      </c>
      <c r="I1064" s="46">
        <v>45140</v>
      </c>
      <c r="J1064" s="46">
        <v>45145</v>
      </c>
      <c r="K1064">
        <v>1404655</v>
      </c>
      <c r="L1064" s="6" t="s">
        <v>11615</v>
      </c>
      <c r="M1064" s="6" t="s">
        <v>11616</v>
      </c>
      <c r="N1064" s="6" t="s">
        <v>6124</v>
      </c>
      <c r="O1064" s="6" t="s">
        <v>4585</v>
      </c>
    </row>
    <row r="1065" spans="1:15" x14ac:dyDescent="0.25">
      <c r="A1065" s="6" t="s">
        <v>1534</v>
      </c>
      <c r="B1065" s="6" t="s">
        <v>4536</v>
      </c>
      <c r="C1065" s="6" t="s">
        <v>4418</v>
      </c>
      <c r="D1065" s="6" t="s">
        <v>11617</v>
      </c>
      <c r="E1065" s="6" t="s">
        <v>11618</v>
      </c>
      <c r="F1065" s="6" t="s">
        <v>8438</v>
      </c>
      <c r="G1065" s="6" t="s">
        <v>11619</v>
      </c>
      <c r="H1065" s="6" t="s">
        <v>8440</v>
      </c>
      <c r="I1065" s="46">
        <v>45140</v>
      </c>
      <c r="J1065" s="46"/>
      <c r="K1065">
        <v>49071</v>
      </c>
      <c r="L1065" s="6" t="s">
        <v>11620</v>
      </c>
      <c r="M1065" s="6" t="s">
        <v>11621</v>
      </c>
      <c r="N1065" s="6" t="s">
        <v>5435</v>
      </c>
      <c r="O1065" s="6" t="s">
        <v>4586</v>
      </c>
    </row>
    <row r="1066" spans="1:15" x14ac:dyDescent="0.25">
      <c r="A1066" s="6" t="s">
        <v>1536</v>
      </c>
      <c r="B1066" s="6" t="s">
        <v>4473</v>
      </c>
      <c r="C1066" s="6" t="s">
        <v>130</v>
      </c>
      <c r="D1066" s="6" t="s">
        <v>11622</v>
      </c>
      <c r="E1066" s="6" t="s">
        <v>90</v>
      </c>
      <c r="F1066" s="6" t="s">
        <v>9190</v>
      </c>
      <c r="G1066" s="6" t="s">
        <v>11409</v>
      </c>
      <c r="H1066" s="6" t="s">
        <v>7092</v>
      </c>
      <c r="I1066" s="46">
        <v>45138</v>
      </c>
      <c r="J1066" s="46">
        <v>45142</v>
      </c>
      <c r="K1066">
        <v>1307954</v>
      </c>
      <c r="L1066" s="6" t="s">
        <v>11623</v>
      </c>
      <c r="M1066" s="6" t="s">
        <v>11624</v>
      </c>
      <c r="N1066" s="6" t="s">
        <v>5436</v>
      </c>
      <c r="O1066" s="6" t="s">
        <v>4585</v>
      </c>
    </row>
    <row r="1067" spans="1:15" x14ac:dyDescent="0.25">
      <c r="A1067" s="6" t="s">
        <v>3791</v>
      </c>
      <c r="B1067" s="6" t="s">
        <v>4555</v>
      </c>
      <c r="C1067" s="6" t="s">
        <v>4423</v>
      </c>
      <c r="D1067" s="6" t="s">
        <v>11625</v>
      </c>
      <c r="E1067" s="6" t="s">
        <v>90</v>
      </c>
      <c r="F1067" s="6" t="s">
        <v>9209</v>
      </c>
      <c r="G1067" s="6" t="s">
        <v>11626</v>
      </c>
      <c r="H1067" s="6" t="s">
        <v>90</v>
      </c>
      <c r="I1067" s="46"/>
      <c r="J1067" s="46"/>
      <c r="L1067" s="6" t="s">
        <v>11627</v>
      </c>
      <c r="M1067" s="6" t="s">
        <v>11628</v>
      </c>
      <c r="N1067" s="6" t="s">
        <v>5516</v>
      </c>
      <c r="O1067" s="6" t="s">
        <v>4585</v>
      </c>
    </row>
    <row r="1068" spans="1:15" x14ac:dyDescent="0.25">
      <c r="A1068" s="6" t="s">
        <v>1538</v>
      </c>
      <c r="B1068" s="6" t="s">
        <v>4434</v>
      </c>
      <c r="C1068" s="6" t="s">
        <v>4423</v>
      </c>
      <c r="D1068" s="6" t="s">
        <v>11629</v>
      </c>
      <c r="E1068" s="6" t="s">
        <v>11630</v>
      </c>
      <c r="F1068" s="6" t="s">
        <v>11631</v>
      </c>
      <c r="G1068" s="6" t="s">
        <v>11632</v>
      </c>
      <c r="H1068" s="6" t="s">
        <v>2021</v>
      </c>
      <c r="I1068" s="46">
        <v>45125</v>
      </c>
      <c r="J1068" s="46"/>
      <c r="K1068">
        <v>750577</v>
      </c>
      <c r="L1068" s="6" t="s">
        <v>11633</v>
      </c>
      <c r="M1068" s="6" t="s">
        <v>11634</v>
      </c>
      <c r="N1068" s="6" t="s">
        <v>6125</v>
      </c>
      <c r="O1068" s="6" t="s">
        <v>4585</v>
      </c>
    </row>
    <row r="1069" spans="1:15" x14ac:dyDescent="0.25">
      <c r="A1069" s="6" t="s">
        <v>3792</v>
      </c>
      <c r="B1069" s="6" t="s">
        <v>4547</v>
      </c>
      <c r="C1069" s="6" t="s">
        <v>4428</v>
      </c>
      <c r="D1069" s="6" t="s">
        <v>11635</v>
      </c>
      <c r="E1069" s="6" t="s">
        <v>90</v>
      </c>
      <c r="F1069" s="6" t="s">
        <v>7947</v>
      </c>
      <c r="G1069" s="6" t="s">
        <v>11636</v>
      </c>
      <c r="H1069" s="6" t="s">
        <v>90</v>
      </c>
      <c r="I1069" s="46"/>
      <c r="J1069" s="46"/>
      <c r="L1069" s="6" t="s">
        <v>11637</v>
      </c>
      <c r="M1069" s="6" t="s">
        <v>11638</v>
      </c>
      <c r="N1069" s="6" t="s">
        <v>6126</v>
      </c>
      <c r="O1069" s="6" t="s">
        <v>4585</v>
      </c>
    </row>
    <row r="1070" spans="1:15" x14ac:dyDescent="0.25">
      <c r="A1070" s="6" t="s">
        <v>1540</v>
      </c>
      <c r="B1070" s="6" t="s">
        <v>4479</v>
      </c>
      <c r="C1070" s="6" t="s">
        <v>4425</v>
      </c>
      <c r="D1070" s="6" t="s">
        <v>7072</v>
      </c>
      <c r="E1070" s="6" t="s">
        <v>8889</v>
      </c>
      <c r="F1070" s="6" t="s">
        <v>7074</v>
      </c>
      <c r="G1070" s="6" t="s">
        <v>7908</v>
      </c>
      <c r="H1070" s="6" t="s">
        <v>7076</v>
      </c>
      <c r="I1070" s="46">
        <v>45140</v>
      </c>
      <c r="J1070" s="46">
        <v>45145</v>
      </c>
      <c r="K1070">
        <v>4281</v>
      </c>
      <c r="L1070" s="6" t="s">
        <v>11639</v>
      </c>
      <c r="M1070" s="6" t="s">
        <v>11640</v>
      </c>
      <c r="N1070" s="6" t="s">
        <v>6127</v>
      </c>
      <c r="O1070" s="6" t="s">
        <v>4586</v>
      </c>
    </row>
    <row r="1071" spans="1:15" x14ac:dyDescent="0.25">
      <c r="A1071" s="6" t="s">
        <v>1542</v>
      </c>
      <c r="B1071" s="6" t="s">
        <v>4479</v>
      </c>
      <c r="C1071" s="6" t="s">
        <v>4425</v>
      </c>
      <c r="D1071" s="6" t="s">
        <v>11641</v>
      </c>
      <c r="E1071" s="6" t="s">
        <v>11642</v>
      </c>
      <c r="F1071" s="6" t="s">
        <v>9179</v>
      </c>
      <c r="G1071" s="6" t="s">
        <v>11643</v>
      </c>
      <c r="H1071" s="6" t="s">
        <v>7431</v>
      </c>
      <c r="I1071" s="46">
        <v>45131</v>
      </c>
      <c r="J1071" s="46">
        <v>45135</v>
      </c>
      <c r="K1071">
        <v>717605</v>
      </c>
      <c r="L1071" s="6" t="s">
        <v>11644</v>
      </c>
      <c r="M1071" s="6" t="s">
        <v>11645</v>
      </c>
      <c r="N1071" s="6" t="s">
        <v>5430</v>
      </c>
      <c r="O1071" s="6" t="s">
        <v>4586</v>
      </c>
    </row>
    <row r="1072" spans="1:15" x14ac:dyDescent="0.25">
      <c r="A1072" s="6" t="s">
        <v>1543</v>
      </c>
      <c r="B1072" s="6" t="s">
        <v>90</v>
      </c>
      <c r="C1072" s="6" t="s">
        <v>90</v>
      </c>
      <c r="D1072" s="6" t="s">
        <v>90</v>
      </c>
      <c r="E1072" s="6" t="s">
        <v>90</v>
      </c>
      <c r="F1072" s="6" t="s">
        <v>90</v>
      </c>
      <c r="G1072" s="6" t="s">
        <v>90</v>
      </c>
      <c r="H1072" s="6" t="s">
        <v>90</v>
      </c>
      <c r="I1072" s="46"/>
      <c r="J1072" s="46"/>
      <c r="K1072">
        <v>1100663</v>
      </c>
      <c r="L1072" s="6" t="s">
        <v>11646</v>
      </c>
      <c r="M1072" s="6" t="s">
        <v>11647</v>
      </c>
      <c r="N1072" s="6" t="s">
        <v>90</v>
      </c>
      <c r="O1072" s="6" t="s">
        <v>90</v>
      </c>
    </row>
    <row r="1073" spans="1:15" x14ac:dyDescent="0.25">
      <c r="A1073" s="6" t="s">
        <v>11648</v>
      </c>
      <c r="B1073" s="6" t="s">
        <v>90</v>
      </c>
      <c r="C1073" s="6" t="s">
        <v>90</v>
      </c>
      <c r="D1073" s="6" t="s">
        <v>90</v>
      </c>
      <c r="E1073" s="6" t="s">
        <v>90</v>
      </c>
      <c r="F1073" s="6" t="s">
        <v>90</v>
      </c>
      <c r="G1073" s="6" t="s">
        <v>90</v>
      </c>
      <c r="H1073" s="6" t="s">
        <v>90</v>
      </c>
      <c r="I1073" s="46"/>
      <c r="J1073" s="46"/>
      <c r="L1073" s="6" t="s">
        <v>90</v>
      </c>
      <c r="M1073" s="6" t="s">
        <v>90</v>
      </c>
      <c r="N1073" s="6" t="s">
        <v>90</v>
      </c>
      <c r="O1073" s="6" t="s">
        <v>90</v>
      </c>
    </row>
    <row r="1074" spans="1:15" x14ac:dyDescent="0.25">
      <c r="A1074" s="6" t="s">
        <v>1545</v>
      </c>
      <c r="B1074" s="6" t="s">
        <v>4432</v>
      </c>
      <c r="C1074" s="6" t="s">
        <v>4418</v>
      </c>
      <c r="D1074" s="6" t="s">
        <v>11649</v>
      </c>
      <c r="E1074" s="6" t="s">
        <v>90</v>
      </c>
      <c r="F1074" s="6" t="s">
        <v>7245</v>
      </c>
      <c r="G1074" s="6" t="s">
        <v>11650</v>
      </c>
      <c r="H1074" s="6" t="s">
        <v>90</v>
      </c>
      <c r="I1074" s="46">
        <v>45049</v>
      </c>
      <c r="J1074" s="46"/>
      <c r="K1074">
        <v>1492426</v>
      </c>
      <c r="L1074" s="6" t="s">
        <v>11651</v>
      </c>
      <c r="M1074" s="6" t="s">
        <v>11652</v>
      </c>
      <c r="N1074" s="6" t="s">
        <v>6128</v>
      </c>
      <c r="O1074" s="6" t="s">
        <v>4586</v>
      </c>
    </row>
    <row r="1075" spans="1:15" x14ac:dyDescent="0.25">
      <c r="A1075" s="6" t="s">
        <v>1547</v>
      </c>
      <c r="B1075" s="6" t="s">
        <v>4508</v>
      </c>
      <c r="C1075" s="6" t="s">
        <v>4489</v>
      </c>
      <c r="D1075" s="6" t="s">
        <v>11653</v>
      </c>
      <c r="E1075" s="6" t="s">
        <v>90</v>
      </c>
      <c r="F1075" s="6" t="s">
        <v>7166</v>
      </c>
      <c r="G1075" s="6" t="s">
        <v>11654</v>
      </c>
      <c r="H1075" s="6" t="s">
        <v>7168</v>
      </c>
      <c r="I1075" s="46">
        <v>45145</v>
      </c>
      <c r="J1075" s="46">
        <v>45149</v>
      </c>
      <c r="K1075">
        <v>1800227</v>
      </c>
      <c r="L1075" s="6" t="s">
        <v>11655</v>
      </c>
      <c r="M1075" s="6" t="s">
        <v>11656</v>
      </c>
      <c r="N1075" s="6" t="s">
        <v>5206</v>
      </c>
      <c r="O1075" s="6" t="s">
        <v>4585</v>
      </c>
    </row>
    <row r="1076" spans="1:15" x14ac:dyDescent="0.25">
      <c r="A1076" s="6" t="s">
        <v>1549</v>
      </c>
      <c r="B1076" s="6" t="s">
        <v>4443</v>
      </c>
      <c r="C1076" s="6" t="s">
        <v>4418</v>
      </c>
      <c r="D1076" s="6" t="s">
        <v>11657</v>
      </c>
      <c r="E1076" s="6" t="s">
        <v>90</v>
      </c>
      <c r="F1076" s="6" t="s">
        <v>9068</v>
      </c>
      <c r="G1076" s="6" t="s">
        <v>9069</v>
      </c>
      <c r="H1076" s="6" t="s">
        <v>7296</v>
      </c>
      <c r="I1076" s="46">
        <v>45132</v>
      </c>
      <c r="J1076" s="46">
        <v>45138</v>
      </c>
      <c r="K1076">
        <v>917520</v>
      </c>
      <c r="L1076" s="6" t="s">
        <v>11658</v>
      </c>
      <c r="M1076" s="6" t="s">
        <v>11659</v>
      </c>
      <c r="N1076" s="6" t="s">
        <v>6129</v>
      </c>
      <c r="O1076" s="6" t="s">
        <v>4586</v>
      </c>
    </row>
    <row r="1077" spans="1:15" x14ac:dyDescent="0.25">
      <c r="A1077" s="6" t="s">
        <v>3794</v>
      </c>
      <c r="B1077" s="6" t="s">
        <v>4415</v>
      </c>
      <c r="C1077" s="6" t="s">
        <v>4489</v>
      </c>
      <c r="D1077" s="6" t="s">
        <v>11660</v>
      </c>
      <c r="E1077" s="6" t="s">
        <v>8716</v>
      </c>
      <c r="F1077" s="6" t="s">
        <v>7166</v>
      </c>
      <c r="G1077" s="6" t="s">
        <v>9359</v>
      </c>
      <c r="H1077" s="6" t="s">
        <v>7168</v>
      </c>
      <c r="I1077" s="46">
        <v>45140</v>
      </c>
      <c r="J1077" s="46">
        <v>45145</v>
      </c>
      <c r="K1077">
        <v>1842718</v>
      </c>
      <c r="L1077" s="6" t="s">
        <v>11661</v>
      </c>
      <c r="M1077" s="6" t="s">
        <v>11662</v>
      </c>
      <c r="N1077" s="6" t="s">
        <v>6130</v>
      </c>
      <c r="O1077" s="6" t="s">
        <v>4585</v>
      </c>
    </row>
    <row r="1078" spans="1:15" x14ac:dyDescent="0.25">
      <c r="A1078" s="6" t="s">
        <v>1550</v>
      </c>
      <c r="B1078" s="6" t="s">
        <v>90</v>
      </c>
      <c r="C1078" s="6" t="s">
        <v>90</v>
      </c>
      <c r="D1078" s="6" t="s">
        <v>90</v>
      </c>
      <c r="E1078" s="6" t="s">
        <v>90</v>
      </c>
      <c r="F1078" s="6" t="s">
        <v>90</v>
      </c>
      <c r="G1078" s="6" t="s">
        <v>90</v>
      </c>
      <c r="H1078" s="6" t="s">
        <v>90</v>
      </c>
      <c r="I1078" s="46"/>
      <c r="J1078" s="46"/>
      <c r="K1078">
        <v>1278680</v>
      </c>
      <c r="L1078" s="6" t="s">
        <v>11663</v>
      </c>
      <c r="M1078" s="6" t="s">
        <v>11664</v>
      </c>
      <c r="N1078" s="6" t="s">
        <v>90</v>
      </c>
      <c r="O1078" s="6" t="s">
        <v>90</v>
      </c>
    </row>
    <row r="1079" spans="1:15" x14ac:dyDescent="0.25">
      <c r="A1079" s="6" t="s">
        <v>1551</v>
      </c>
      <c r="B1079" s="6" t="s">
        <v>90</v>
      </c>
      <c r="C1079" s="6" t="s">
        <v>90</v>
      </c>
      <c r="D1079" s="6" t="s">
        <v>90</v>
      </c>
      <c r="E1079" s="6" t="s">
        <v>90</v>
      </c>
      <c r="F1079" s="6" t="s">
        <v>90</v>
      </c>
      <c r="G1079" s="6" t="s">
        <v>90</v>
      </c>
      <c r="H1079" s="6" t="s">
        <v>90</v>
      </c>
      <c r="I1079" s="46"/>
      <c r="J1079" s="46"/>
      <c r="K1079">
        <v>1100663</v>
      </c>
      <c r="L1079" s="6" t="s">
        <v>11665</v>
      </c>
      <c r="M1079" s="6" t="s">
        <v>11666</v>
      </c>
      <c r="N1079" s="6" t="s">
        <v>90</v>
      </c>
      <c r="O1079" s="6" t="s">
        <v>90</v>
      </c>
    </row>
    <row r="1080" spans="1:15" x14ac:dyDescent="0.25">
      <c r="A1080" s="6" t="s">
        <v>3797</v>
      </c>
      <c r="B1080" s="6" t="s">
        <v>4466</v>
      </c>
      <c r="C1080" s="6" t="s">
        <v>118</v>
      </c>
      <c r="D1080" s="6" t="s">
        <v>11667</v>
      </c>
      <c r="E1080" s="6" t="s">
        <v>90</v>
      </c>
      <c r="F1080" s="6" t="s">
        <v>8333</v>
      </c>
      <c r="G1080" s="6" t="s">
        <v>11668</v>
      </c>
      <c r="H1080" s="6" t="s">
        <v>90</v>
      </c>
      <c r="I1080" s="46"/>
      <c r="J1080" s="46"/>
      <c r="L1080" s="6" t="s">
        <v>11669</v>
      </c>
      <c r="M1080" s="6" t="s">
        <v>11670</v>
      </c>
      <c r="N1080" s="6" t="s">
        <v>6131</v>
      </c>
      <c r="O1080" s="6" t="s">
        <v>4586</v>
      </c>
    </row>
    <row r="1081" spans="1:15" x14ac:dyDescent="0.25">
      <c r="A1081" s="6" t="s">
        <v>1553</v>
      </c>
      <c r="B1081" s="6" t="s">
        <v>4546</v>
      </c>
      <c r="C1081" s="6" t="s">
        <v>4423</v>
      </c>
      <c r="D1081" s="6" t="s">
        <v>11671</v>
      </c>
      <c r="E1081" s="6" t="s">
        <v>90</v>
      </c>
      <c r="F1081" s="6" t="s">
        <v>11305</v>
      </c>
      <c r="G1081" s="6" t="s">
        <v>11672</v>
      </c>
      <c r="H1081" s="6" t="s">
        <v>7431</v>
      </c>
      <c r="I1081" s="46">
        <v>45125</v>
      </c>
      <c r="J1081" s="46"/>
      <c r="K1081">
        <v>1381197</v>
      </c>
      <c r="L1081" s="6" t="s">
        <v>11673</v>
      </c>
      <c r="M1081" s="6" t="s">
        <v>11674</v>
      </c>
      <c r="N1081" s="6" t="s">
        <v>6132</v>
      </c>
      <c r="O1081" s="6" t="s">
        <v>4585</v>
      </c>
    </row>
    <row r="1082" spans="1:15" x14ac:dyDescent="0.25">
      <c r="A1082" s="6" t="s">
        <v>1555</v>
      </c>
      <c r="B1082" s="6" t="s">
        <v>4451</v>
      </c>
      <c r="C1082" s="6" t="s">
        <v>4421</v>
      </c>
      <c r="D1082" s="6" t="s">
        <v>11675</v>
      </c>
      <c r="E1082" s="6" t="s">
        <v>90</v>
      </c>
      <c r="F1082" s="6" t="s">
        <v>11676</v>
      </c>
      <c r="G1082" s="6" t="s">
        <v>11677</v>
      </c>
      <c r="H1082" s="6" t="s">
        <v>7168</v>
      </c>
      <c r="I1082" s="46">
        <v>45126</v>
      </c>
      <c r="J1082" s="46"/>
      <c r="K1082">
        <v>51143</v>
      </c>
      <c r="L1082" s="6" t="s">
        <v>11678</v>
      </c>
      <c r="M1082" s="6" t="s">
        <v>11679</v>
      </c>
      <c r="N1082" s="6" t="s">
        <v>4876</v>
      </c>
      <c r="O1082" s="6" t="s">
        <v>4585</v>
      </c>
    </row>
    <row r="1083" spans="1:15" x14ac:dyDescent="0.25">
      <c r="A1083" s="6" t="s">
        <v>1557</v>
      </c>
      <c r="B1083" s="6" t="s">
        <v>4434</v>
      </c>
      <c r="C1083" s="6" t="s">
        <v>4423</v>
      </c>
      <c r="D1083" s="6" t="s">
        <v>11680</v>
      </c>
      <c r="E1083" s="6" t="s">
        <v>11681</v>
      </c>
      <c r="F1083" s="6" t="s">
        <v>11264</v>
      </c>
      <c r="G1083" s="6" t="s">
        <v>11682</v>
      </c>
      <c r="H1083" s="6" t="s">
        <v>90</v>
      </c>
      <c r="I1083" s="46"/>
      <c r="J1083" s="46"/>
      <c r="K1083">
        <v>1103838</v>
      </c>
      <c r="L1083" s="6" t="s">
        <v>11683</v>
      </c>
      <c r="M1083" s="6" t="s">
        <v>11684</v>
      </c>
      <c r="N1083" s="6" t="s">
        <v>6133</v>
      </c>
      <c r="O1083" s="6" t="s">
        <v>4585</v>
      </c>
    </row>
    <row r="1084" spans="1:15" x14ac:dyDescent="0.25">
      <c r="A1084" s="6" t="s">
        <v>3799</v>
      </c>
      <c r="B1084" s="6" t="s">
        <v>4434</v>
      </c>
      <c r="C1084" s="6" t="s">
        <v>4423</v>
      </c>
      <c r="D1084" s="6" t="s">
        <v>11685</v>
      </c>
      <c r="E1084" s="6" t="s">
        <v>90</v>
      </c>
      <c r="F1084" s="6" t="s">
        <v>11686</v>
      </c>
      <c r="G1084" s="6" t="s">
        <v>11687</v>
      </c>
      <c r="H1084" s="6" t="s">
        <v>7092</v>
      </c>
      <c r="I1084" s="46">
        <v>45140</v>
      </c>
      <c r="J1084" s="46">
        <v>45145</v>
      </c>
      <c r="K1084">
        <v>315709</v>
      </c>
      <c r="L1084" s="6" t="s">
        <v>11688</v>
      </c>
      <c r="M1084" s="6" t="s">
        <v>11689</v>
      </c>
      <c r="N1084" s="6" t="s">
        <v>6134</v>
      </c>
      <c r="O1084" s="6" t="s">
        <v>4585</v>
      </c>
    </row>
    <row r="1085" spans="1:15" x14ac:dyDescent="0.25">
      <c r="A1085" s="6" t="s">
        <v>1559</v>
      </c>
      <c r="B1085" s="6" t="s">
        <v>4520</v>
      </c>
      <c r="C1085" s="6" t="s">
        <v>4428</v>
      </c>
      <c r="D1085" s="6" t="s">
        <v>11690</v>
      </c>
      <c r="E1085" s="6" t="s">
        <v>11691</v>
      </c>
      <c r="F1085" s="6" t="s">
        <v>7363</v>
      </c>
      <c r="G1085" s="6" t="s">
        <v>7364</v>
      </c>
      <c r="H1085" s="6" t="s">
        <v>7365</v>
      </c>
      <c r="I1085" s="46">
        <v>45140</v>
      </c>
      <c r="J1085" s="46">
        <v>45145</v>
      </c>
      <c r="K1085">
        <v>1580905</v>
      </c>
      <c r="L1085" s="6" t="s">
        <v>11692</v>
      </c>
      <c r="M1085" s="6" t="s">
        <v>11693</v>
      </c>
      <c r="N1085" s="6" t="s">
        <v>5437</v>
      </c>
      <c r="O1085" s="6" t="s">
        <v>4585</v>
      </c>
    </row>
    <row r="1086" spans="1:15" x14ac:dyDescent="0.25">
      <c r="A1086" s="6" t="s">
        <v>3800</v>
      </c>
      <c r="B1086" s="6" t="s">
        <v>4424</v>
      </c>
      <c r="C1086" s="6" t="s">
        <v>4425</v>
      </c>
      <c r="D1086" s="6" t="s">
        <v>11694</v>
      </c>
      <c r="E1086" s="6" t="s">
        <v>11695</v>
      </c>
      <c r="F1086" s="6" t="s">
        <v>11696</v>
      </c>
      <c r="G1086" s="6" t="s">
        <v>11697</v>
      </c>
      <c r="H1086" s="6" t="s">
        <v>90</v>
      </c>
      <c r="I1086" s="46"/>
      <c r="J1086" s="46"/>
      <c r="L1086" s="6" t="s">
        <v>11698</v>
      </c>
      <c r="M1086" s="6" t="s">
        <v>11699</v>
      </c>
      <c r="N1086" s="6" t="s">
        <v>6135</v>
      </c>
      <c r="O1086" s="6" t="s">
        <v>4585</v>
      </c>
    </row>
    <row r="1087" spans="1:15" x14ac:dyDescent="0.25">
      <c r="A1087" s="6" t="s">
        <v>1561</v>
      </c>
      <c r="B1087" s="6" t="s">
        <v>4530</v>
      </c>
      <c r="C1087" s="6" t="s">
        <v>4423</v>
      </c>
      <c r="D1087" s="6" t="s">
        <v>11700</v>
      </c>
      <c r="E1087" s="6" t="s">
        <v>7152</v>
      </c>
      <c r="F1087" s="6" t="s">
        <v>7134</v>
      </c>
      <c r="G1087" s="6" t="s">
        <v>10598</v>
      </c>
      <c r="H1087" s="6" t="s">
        <v>7136</v>
      </c>
      <c r="I1087" s="46">
        <v>45140</v>
      </c>
      <c r="J1087" s="46">
        <v>45145</v>
      </c>
      <c r="K1087">
        <v>1571949</v>
      </c>
      <c r="L1087" s="6" t="s">
        <v>11701</v>
      </c>
      <c r="M1087" s="6" t="s">
        <v>11702</v>
      </c>
      <c r="N1087" s="6" t="s">
        <v>6136</v>
      </c>
      <c r="O1087" s="6" t="s">
        <v>4585</v>
      </c>
    </row>
    <row r="1088" spans="1:15" x14ac:dyDescent="0.25">
      <c r="A1088" s="6" t="s">
        <v>3801</v>
      </c>
      <c r="B1088" s="6" t="s">
        <v>90</v>
      </c>
      <c r="C1088" s="6" t="s">
        <v>90</v>
      </c>
      <c r="D1088" s="6" t="s">
        <v>90</v>
      </c>
      <c r="E1088" s="6" t="s">
        <v>90</v>
      </c>
      <c r="F1088" s="6" t="s">
        <v>90</v>
      </c>
      <c r="G1088" s="6" t="s">
        <v>90</v>
      </c>
      <c r="H1088" s="6" t="s">
        <v>90</v>
      </c>
      <c r="I1088" s="46"/>
      <c r="J1088" s="46"/>
      <c r="K1088">
        <v>1100663</v>
      </c>
      <c r="L1088" s="6" t="s">
        <v>11703</v>
      </c>
      <c r="M1088" s="6" t="s">
        <v>11704</v>
      </c>
      <c r="N1088" s="6" t="s">
        <v>90</v>
      </c>
      <c r="O1088" s="6" t="s">
        <v>90</v>
      </c>
    </row>
    <row r="1089" spans="1:15" x14ac:dyDescent="0.25">
      <c r="A1089" s="6" t="s">
        <v>3803</v>
      </c>
      <c r="B1089" s="6" t="s">
        <v>86</v>
      </c>
      <c r="C1089" s="6" t="s">
        <v>4425</v>
      </c>
      <c r="D1089" s="6" t="s">
        <v>11705</v>
      </c>
      <c r="E1089" s="6" t="s">
        <v>90</v>
      </c>
      <c r="F1089" s="6" t="s">
        <v>8859</v>
      </c>
      <c r="G1089" s="6" t="s">
        <v>8860</v>
      </c>
      <c r="H1089" s="6" t="s">
        <v>7377</v>
      </c>
      <c r="I1089" s="46">
        <v>45141</v>
      </c>
      <c r="J1089" s="46"/>
      <c r="K1089">
        <v>1362004</v>
      </c>
      <c r="L1089" s="6" t="s">
        <v>11706</v>
      </c>
      <c r="M1089" s="6" t="s">
        <v>11707</v>
      </c>
      <c r="N1089" s="6" t="s">
        <v>5438</v>
      </c>
      <c r="O1089" s="6" t="s">
        <v>4585</v>
      </c>
    </row>
    <row r="1090" spans="1:15" x14ac:dyDescent="0.25">
      <c r="A1090" s="6" t="s">
        <v>1563</v>
      </c>
      <c r="B1090" s="6" t="s">
        <v>4532</v>
      </c>
      <c r="C1090" s="6" t="s">
        <v>130</v>
      </c>
      <c r="D1090" s="6" t="s">
        <v>11708</v>
      </c>
      <c r="E1090" s="6" t="s">
        <v>11709</v>
      </c>
      <c r="F1090" s="6" t="s">
        <v>8529</v>
      </c>
      <c r="G1090" s="6" t="s">
        <v>11710</v>
      </c>
      <c r="H1090" s="6" t="s">
        <v>90</v>
      </c>
      <c r="I1090" s="46"/>
      <c r="J1090" s="46"/>
      <c r="K1090">
        <v>941221</v>
      </c>
      <c r="L1090" s="6" t="s">
        <v>11711</v>
      </c>
      <c r="M1090" s="6" t="s">
        <v>11712</v>
      </c>
      <c r="N1090" s="6" t="s">
        <v>6137</v>
      </c>
      <c r="O1090" s="6" t="s">
        <v>4585</v>
      </c>
    </row>
    <row r="1091" spans="1:15" x14ac:dyDescent="0.25">
      <c r="A1091" s="6" t="s">
        <v>1565</v>
      </c>
      <c r="B1091" s="6" t="s">
        <v>4417</v>
      </c>
      <c r="C1091" s="6" t="s">
        <v>4418</v>
      </c>
      <c r="D1091" s="6" t="s">
        <v>11713</v>
      </c>
      <c r="E1091" s="6" t="s">
        <v>11714</v>
      </c>
      <c r="F1091" s="6" t="s">
        <v>7245</v>
      </c>
      <c r="G1091" s="6" t="s">
        <v>9809</v>
      </c>
      <c r="H1091" s="6" t="s">
        <v>90</v>
      </c>
      <c r="I1091" s="46">
        <v>45133</v>
      </c>
      <c r="J1091" s="46"/>
      <c r="K1091">
        <v>1060955</v>
      </c>
      <c r="L1091" s="6" t="s">
        <v>11715</v>
      </c>
      <c r="M1091" s="6" t="s">
        <v>11716</v>
      </c>
      <c r="N1091" s="6" t="s">
        <v>5547</v>
      </c>
      <c r="O1091" s="6" t="s">
        <v>4586</v>
      </c>
    </row>
    <row r="1092" spans="1:15" x14ac:dyDescent="0.25">
      <c r="A1092" s="6" t="s">
        <v>1567</v>
      </c>
      <c r="B1092" s="6" t="s">
        <v>4481</v>
      </c>
      <c r="C1092" s="6" t="s">
        <v>4418</v>
      </c>
      <c r="D1092" s="6" t="s">
        <v>11717</v>
      </c>
      <c r="E1092" s="6" t="s">
        <v>90</v>
      </c>
      <c r="F1092" s="6" t="s">
        <v>11718</v>
      </c>
      <c r="G1092" s="6" t="s">
        <v>11719</v>
      </c>
      <c r="H1092" s="6" t="s">
        <v>7069</v>
      </c>
      <c r="I1092" s="46">
        <v>45145</v>
      </c>
      <c r="J1092" s="46">
        <v>45149</v>
      </c>
      <c r="K1092">
        <v>883984</v>
      </c>
      <c r="L1092" s="6" t="s">
        <v>11720</v>
      </c>
      <c r="M1092" s="6" t="s">
        <v>11721</v>
      </c>
      <c r="N1092" s="6" t="s">
        <v>6138</v>
      </c>
      <c r="O1092" s="6" t="s">
        <v>4586</v>
      </c>
    </row>
    <row r="1093" spans="1:15" x14ac:dyDescent="0.25">
      <c r="A1093" s="6" t="s">
        <v>1569</v>
      </c>
      <c r="B1093" s="6" t="s">
        <v>4462</v>
      </c>
      <c r="C1093" s="6" t="s">
        <v>118</v>
      </c>
      <c r="D1093" s="6" t="s">
        <v>11722</v>
      </c>
      <c r="E1093" s="6" t="s">
        <v>90</v>
      </c>
      <c r="F1093" s="6" t="s">
        <v>7223</v>
      </c>
      <c r="G1093" s="6" t="s">
        <v>11723</v>
      </c>
      <c r="H1093" s="6" t="s">
        <v>7225</v>
      </c>
      <c r="I1093" s="46">
        <v>45140</v>
      </c>
      <c r="J1093" s="46">
        <v>45145</v>
      </c>
      <c r="K1093">
        <v>1057877</v>
      </c>
      <c r="L1093" s="6" t="s">
        <v>11724</v>
      </c>
      <c r="M1093" s="6" t="s">
        <v>11725</v>
      </c>
      <c r="N1093" s="6" t="s">
        <v>6139</v>
      </c>
      <c r="O1093" s="6" t="s">
        <v>4586</v>
      </c>
    </row>
    <row r="1094" spans="1:15" x14ac:dyDescent="0.25">
      <c r="A1094" s="6" t="s">
        <v>3804</v>
      </c>
      <c r="B1094" s="6" t="s">
        <v>4445</v>
      </c>
      <c r="C1094" s="6" t="s">
        <v>4423</v>
      </c>
      <c r="D1094" s="6" t="s">
        <v>11726</v>
      </c>
      <c r="E1094" s="6" t="s">
        <v>8260</v>
      </c>
      <c r="F1094" s="6" t="s">
        <v>7208</v>
      </c>
      <c r="G1094" s="6" t="s">
        <v>11727</v>
      </c>
      <c r="H1094" s="6" t="s">
        <v>90</v>
      </c>
      <c r="I1094" s="46"/>
      <c r="J1094" s="46"/>
      <c r="L1094" s="6" t="s">
        <v>11728</v>
      </c>
      <c r="M1094" s="6" t="s">
        <v>90</v>
      </c>
      <c r="N1094" s="6" t="s">
        <v>6140</v>
      </c>
      <c r="O1094" s="6" t="s">
        <v>4585</v>
      </c>
    </row>
    <row r="1095" spans="1:15" x14ac:dyDescent="0.25">
      <c r="A1095" s="6" t="s">
        <v>3806</v>
      </c>
      <c r="B1095" s="6" t="s">
        <v>4493</v>
      </c>
      <c r="C1095" s="6" t="s">
        <v>4489</v>
      </c>
      <c r="D1095" s="6" t="s">
        <v>11729</v>
      </c>
      <c r="E1095" s="6" t="s">
        <v>7159</v>
      </c>
      <c r="F1095" s="6" t="s">
        <v>7278</v>
      </c>
      <c r="G1095" s="6" t="s">
        <v>11730</v>
      </c>
      <c r="H1095" s="6" t="s">
        <v>941</v>
      </c>
      <c r="I1095" s="46">
        <v>45140</v>
      </c>
      <c r="J1095" s="46">
        <v>45145</v>
      </c>
      <c r="K1095">
        <v>1405495</v>
      </c>
      <c r="L1095" s="6" t="s">
        <v>11731</v>
      </c>
      <c r="M1095" s="6" t="s">
        <v>11732</v>
      </c>
      <c r="N1095" s="6" t="s">
        <v>6141</v>
      </c>
      <c r="O1095" s="6" t="s">
        <v>4585</v>
      </c>
    </row>
    <row r="1096" spans="1:15" x14ac:dyDescent="0.25">
      <c r="A1096" s="6" t="s">
        <v>3807</v>
      </c>
      <c r="B1096" s="6" t="s">
        <v>4464</v>
      </c>
      <c r="C1096" s="6" t="s">
        <v>4428</v>
      </c>
      <c r="D1096" s="6" t="s">
        <v>11733</v>
      </c>
      <c r="E1096" s="6" t="s">
        <v>11734</v>
      </c>
      <c r="F1096" s="6" t="s">
        <v>11735</v>
      </c>
      <c r="G1096" s="6" t="s">
        <v>11736</v>
      </c>
      <c r="H1096" s="6" t="s">
        <v>90</v>
      </c>
      <c r="I1096" s="46"/>
      <c r="J1096" s="46"/>
      <c r="K1096">
        <v>1438656</v>
      </c>
      <c r="L1096" s="6" t="s">
        <v>90</v>
      </c>
      <c r="M1096" s="6" t="s">
        <v>11737</v>
      </c>
      <c r="N1096" s="6" t="s">
        <v>6142</v>
      </c>
      <c r="O1096" s="6" t="s">
        <v>4585</v>
      </c>
    </row>
    <row r="1097" spans="1:15" x14ac:dyDescent="0.25">
      <c r="A1097" s="6" t="s">
        <v>1570</v>
      </c>
      <c r="B1097" s="6" t="s">
        <v>90</v>
      </c>
      <c r="C1097" s="6" t="s">
        <v>90</v>
      </c>
      <c r="D1097" s="6" t="s">
        <v>90</v>
      </c>
      <c r="E1097" s="6" t="s">
        <v>90</v>
      </c>
      <c r="F1097" s="6" t="s">
        <v>90</v>
      </c>
      <c r="G1097" s="6" t="s">
        <v>90</v>
      </c>
      <c r="H1097" s="6" t="s">
        <v>90</v>
      </c>
      <c r="I1097" s="46"/>
      <c r="J1097" s="46"/>
      <c r="K1097">
        <v>1100663</v>
      </c>
      <c r="L1097" s="6" t="s">
        <v>11738</v>
      </c>
      <c r="M1097" s="6" t="s">
        <v>11739</v>
      </c>
      <c r="N1097" s="6" t="s">
        <v>90</v>
      </c>
      <c r="O1097" s="6" t="s">
        <v>90</v>
      </c>
    </row>
    <row r="1098" spans="1:15" x14ac:dyDescent="0.25">
      <c r="A1098" s="6" t="s">
        <v>1572</v>
      </c>
      <c r="B1098" s="6" t="s">
        <v>4417</v>
      </c>
      <c r="C1098" s="6" t="s">
        <v>4418</v>
      </c>
      <c r="D1098" s="6" t="s">
        <v>11740</v>
      </c>
      <c r="E1098" s="6" t="s">
        <v>90</v>
      </c>
      <c r="F1098" s="6" t="s">
        <v>11741</v>
      </c>
      <c r="G1098" s="6" t="s">
        <v>11742</v>
      </c>
      <c r="H1098" s="6" t="s">
        <v>11743</v>
      </c>
      <c r="I1098" s="46">
        <v>45138</v>
      </c>
      <c r="J1098" s="46">
        <v>45142</v>
      </c>
      <c r="K1098">
        <v>874716</v>
      </c>
      <c r="L1098" s="6" t="s">
        <v>11744</v>
      </c>
      <c r="M1098" s="6" t="s">
        <v>11745</v>
      </c>
      <c r="N1098" s="6" t="s">
        <v>6143</v>
      </c>
      <c r="O1098" s="6" t="s">
        <v>4586</v>
      </c>
    </row>
    <row r="1099" spans="1:15" x14ac:dyDescent="0.25">
      <c r="A1099" s="6" t="s">
        <v>1573</v>
      </c>
      <c r="B1099" s="6" t="s">
        <v>90</v>
      </c>
      <c r="C1099" s="6" t="s">
        <v>90</v>
      </c>
      <c r="D1099" s="6" t="s">
        <v>90</v>
      </c>
      <c r="E1099" s="6" t="s">
        <v>90</v>
      </c>
      <c r="F1099" s="6" t="s">
        <v>90</v>
      </c>
      <c r="G1099" s="6" t="s">
        <v>90</v>
      </c>
      <c r="H1099" s="6" t="s">
        <v>90</v>
      </c>
      <c r="I1099" s="46"/>
      <c r="J1099" s="46"/>
      <c r="K1099">
        <v>1100663</v>
      </c>
      <c r="L1099" s="6" t="s">
        <v>11746</v>
      </c>
      <c r="M1099" s="6" t="s">
        <v>11747</v>
      </c>
      <c r="N1099" s="6" t="s">
        <v>90</v>
      </c>
      <c r="O1099" s="6" t="s">
        <v>90</v>
      </c>
    </row>
    <row r="1100" spans="1:15" x14ac:dyDescent="0.25">
      <c r="A1100" s="6" t="s">
        <v>1575</v>
      </c>
      <c r="B1100" s="6" t="s">
        <v>4542</v>
      </c>
      <c r="C1100" s="6" t="s">
        <v>4468</v>
      </c>
      <c r="D1100" s="6" t="s">
        <v>11748</v>
      </c>
      <c r="E1100" s="6" t="s">
        <v>11749</v>
      </c>
      <c r="F1100" s="6" t="s">
        <v>11750</v>
      </c>
      <c r="G1100" s="6" t="s">
        <v>11751</v>
      </c>
      <c r="H1100" s="6" t="s">
        <v>3671</v>
      </c>
      <c r="I1100" s="46">
        <v>45140</v>
      </c>
      <c r="J1100" s="46">
        <v>45145</v>
      </c>
      <c r="K1100">
        <v>813762</v>
      </c>
      <c r="L1100" s="6" t="s">
        <v>11752</v>
      </c>
      <c r="M1100" s="6" t="s">
        <v>11753</v>
      </c>
      <c r="N1100" s="6" t="s">
        <v>5132</v>
      </c>
      <c r="O1100" s="6" t="s">
        <v>4585</v>
      </c>
    </row>
    <row r="1101" spans="1:15" x14ac:dyDescent="0.25">
      <c r="A1101" s="6" t="s">
        <v>1577</v>
      </c>
      <c r="B1101" s="6" t="s">
        <v>4482</v>
      </c>
      <c r="C1101" s="6" t="s">
        <v>4425</v>
      </c>
      <c r="D1101" s="6" t="s">
        <v>7592</v>
      </c>
      <c r="E1101" s="6" t="s">
        <v>7198</v>
      </c>
      <c r="F1101" s="6" t="s">
        <v>7593</v>
      </c>
      <c r="G1101" s="6" t="s">
        <v>7594</v>
      </c>
      <c r="H1101" s="6" t="s">
        <v>7124</v>
      </c>
      <c r="I1101" s="46">
        <v>45133</v>
      </c>
      <c r="J1101" s="46"/>
      <c r="K1101">
        <v>832101</v>
      </c>
      <c r="L1101" s="6" t="s">
        <v>11754</v>
      </c>
      <c r="M1101" s="6" t="s">
        <v>11755</v>
      </c>
      <c r="N1101" s="6" t="s">
        <v>4885</v>
      </c>
      <c r="O1101" s="6" t="s">
        <v>4585</v>
      </c>
    </row>
    <row r="1102" spans="1:15" x14ac:dyDescent="0.25">
      <c r="A1102" s="6" t="s">
        <v>1579</v>
      </c>
      <c r="B1102" s="6" t="s">
        <v>4475</v>
      </c>
      <c r="C1102" s="6" t="s">
        <v>130</v>
      </c>
      <c r="D1102" s="6" t="s">
        <v>11756</v>
      </c>
      <c r="E1102" s="6" t="s">
        <v>90</v>
      </c>
      <c r="F1102" s="6" t="s">
        <v>7166</v>
      </c>
      <c r="G1102" s="6" t="s">
        <v>11757</v>
      </c>
      <c r="H1102" s="6" t="s">
        <v>7168</v>
      </c>
      <c r="I1102" s="46">
        <v>45145</v>
      </c>
      <c r="J1102" s="46">
        <v>45149</v>
      </c>
      <c r="K1102">
        <v>51253</v>
      </c>
      <c r="L1102" s="6" t="s">
        <v>11758</v>
      </c>
      <c r="M1102" s="6" t="s">
        <v>11759</v>
      </c>
      <c r="N1102" s="6" t="s">
        <v>6144</v>
      </c>
      <c r="O1102" s="6" t="s">
        <v>4585</v>
      </c>
    </row>
    <row r="1103" spans="1:15" x14ac:dyDescent="0.25">
      <c r="A1103" s="6" t="s">
        <v>3808</v>
      </c>
      <c r="B1103" s="6" t="s">
        <v>4455</v>
      </c>
      <c r="C1103" s="6" t="s">
        <v>4421</v>
      </c>
      <c r="D1103" s="6" t="s">
        <v>11760</v>
      </c>
      <c r="E1103" s="6" t="s">
        <v>90</v>
      </c>
      <c r="F1103" s="6" t="s">
        <v>11761</v>
      </c>
      <c r="G1103" s="6" t="s">
        <v>11762</v>
      </c>
      <c r="H1103" s="6" t="s">
        <v>90</v>
      </c>
      <c r="I1103" s="46"/>
      <c r="J1103" s="46"/>
      <c r="K1103">
        <v>1107457</v>
      </c>
      <c r="L1103" s="6" t="s">
        <v>11763</v>
      </c>
      <c r="M1103" s="6" t="s">
        <v>11764</v>
      </c>
      <c r="N1103" s="6" t="s">
        <v>6145</v>
      </c>
      <c r="O1103" s="6" t="s">
        <v>4585</v>
      </c>
    </row>
    <row r="1104" spans="1:15" x14ac:dyDescent="0.25">
      <c r="A1104" s="6" t="s">
        <v>3810</v>
      </c>
      <c r="B1104" s="6" t="s">
        <v>4434</v>
      </c>
      <c r="C1104" s="6" t="s">
        <v>4423</v>
      </c>
      <c r="D1104" s="6" t="s">
        <v>11765</v>
      </c>
      <c r="E1104" s="6" t="s">
        <v>11766</v>
      </c>
      <c r="F1104" s="6" t="s">
        <v>8297</v>
      </c>
      <c r="G1104" s="6" t="s">
        <v>11767</v>
      </c>
      <c r="H1104" s="6" t="s">
        <v>90</v>
      </c>
      <c r="I1104" s="46">
        <v>45147</v>
      </c>
      <c r="J1104" s="46"/>
      <c r="K1104">
        <v>1615903</v>
      </c>
      <c r="L1104" s="6" t="s">
        <v>11768</v>
      </c>
      <c r="M1104" s="6" t="s">
        <v>11769</v>
      </c>
      <c r="N1104" s="6" t="s">
        <v>6146</v>
      </c>
      <c r="O1104" s="6" t="s">
        <v>4585</v>
      </c>
    </row>
    <row r="1105" spans="1:15" x14ac:dyDescent="0.25">
      <c r="A1105" s="6" t="s">
        <v>1580</v>
      </c>
      <c r="B1105" s="6" t="s">
        <v>90</v>
      </c>
      <c r="C1105" s="6" t="s">
        <v>90</v>
      </c>
      <c r="D1105" s="6" t="s">
        <v>90</v>
      </c>
      <c r="E1105" s="6" t="s">
        <v>90</v>
      </c>
      <c r="F1105" s="6" t="s">
        <v>90</v>
      </c>
      <c r="G1105" s="6" t="s">
        <v>90</v>
      </c>
      <c r="H1105" s="6" t="s">
        <v>90</v>
      </c>
      <c r="I1105" s="46"/>
      <c r="J1105" s="46"/>
      <c r="K1105">
        <v>1100663</v>
      </c>
      <c r="L1105" s="6" t="s">
        <v>11770</v>
      </c>
      <c r="M1105" s="6" t="s">
        <v>11771</v>
      </c>
      <c r="N1105" s="6" t="s">
        <v>90</v>
      </c>
      <c r="O1105" s="6" t="s">
        <v>90</v>
      </c>
    </row>
    <row r="1106" spans="1:15" x14ac:dyDescent="0.25">
      <c r="A1106" s="6" t="s">
        <v>1581</v>
      </c>
      <c r="B1106" s="6" t="s">
        <v>90</v>
      </c>
      <c r="C1106" s="6" t="s">
        <v>90</v>
      </c>
      <c r="D1106" s="6" t="s">
        <v>90</v>
      </c>
      <c r="E1106" s="6" t="s">
        <v>90</v>
      </c>
      <c r="F1106" s="6" t="s">
        <v>90</v>
      </c>
      <c r="G1106" s="6" t="s">
        <v>90</v>
      </c>
      <c r="H1106" s="6" t="s">
        <v>90</v>
      </c>
      <c r="I1106" s="46"/>
      <c r="J1106" s="46"/>
      <c r="K1106">
        <v>1100663</v>
      </c>
      <c r="L1106" s="6" t="s">
        <v>11772</v>
      </c>
      <c r="M1106" s="6" t="s">
        <v>11773</v>
      </c>
      <c r="N1106" s="6" t="s">
        <v>90</v>
      </c>
      <c r="O1106" s="6" t="s">
        <v>90</v>
      </c>
    </row>
    <row r="1107" spans="1:15" x14ac:dyDescent="0.25">
      <c r="A1107" s="6" t="s">
        <v>1583</v>
      </c>
      <c r="B1107" s="6" t="s">
        <v>4534</v>
      </c>
      <c r="C1107" s="6" t="s">
        <v>4428</v>
      </c>
      <c r="D1107" s="6" t="s">
        <v>11774</v>
      </c>
      <c r="E1107" s="6" t="s">
        <v>11775</v>
      </c>
      <c r="F1107" s="6" t="s">
        <v>7947</v>
      </c>
      <c r="G1107" s="6" t="s">
        <v>11776</v>
      </c>
      <c r="H1107" s="6" t="s">
        <v>90</v>
      </c>
      <c r="I1107" s="46">
        <v>45138</v>
      </c>
      <c r="J1107" s="46">
        <v>45142</v>
      </c>
      <c r="K1107">
        <v>1619762</v>
      </c>
      <c r="L1107" s="6" t="s">
        <v>11777</v>
      </c>
      <c r="M1107" s="6" t="s">
        <v>11778</v>
      </c>
      <c r="N1107" s="6" t="s">
        <v>5316</v>
      </c>
      <c r="O1107" s="6" t="s">
        <v>4585</v>
      </c>
    </row>
    <row r="1108" spans="1:15" x14ac:dyDescent="0.25">
      <c r="A1108" s="6" t="s">
        <v>1585</v>
      </c>
      <c r="B1108" s="6" t="s">
        <v>4507</v>
      </c>
      <c r="C1108" s="6" t="s">
        <v>4428</v>
      </c>
      <c r="D1108" s="6" t="s">
        <v>11779</v>
      </c>
      <c r="E1108" s="6" t="s">
        <v>11780</v>
      </c>
      <c r="F1108" s="6" t="s">
        <v>9487</v>
      </c>
      <c r="G1108" s="6" t="s">
        <v>11781</v>
      </c>
      <c r="H1108" s="6" t="s">
        <v>90</v>
      </c>
      <c r="I1108" s="46"/>
      <c r="J1108" s="46"/>
      <c r="K1108">
        <v>858446</v>
      </c>
      <c r="L1108" s="6" t="s">
        <v>11782</v>
      </c>
      <c r="M1108" s="6" t="s">
        <v>11783</v>
      </c>
      <c r="N1108" s="6" t="s">
        <v>5441</v>
      </c>
      <c r="O1108" s="6" t="s">
        <v>4585</v>
      </c>
    </row>
    <row r="1109" spans="1:15" x14ac:dyDescent="0.25">
      <c r="A1109" s="6" t="s">
        <v>3811</v>
      </c>
      <c r="B1109" s="6" t="s">
        <v>4482</v>
      </c>
      <c r="C1109" s="6" t="s">
        <v>4425</v>
      </c>
      <c r="D1109" s="6" t="s">
        <v>11784</v>
      </c>
      <c r="E1109" s="6" t="s">
        <v>11785</v>
      </c>
      <c r="F1109" s="6" t="s">
        <v>7450</v>
      </c>
      <c r="G1109" s="6" t="s">
        <v>11786</v>
      </c>
      <c r="H1109" s="6" t="s">
        <v>90</v>
      </c>
      <c r="I1109" s="46"/>
      <c r="J1109" s="46"/>
      <c r="L1109" s="6" t="s">
        <v>11787</v>
      </c>
      <c r="M1109" s="6" t="s">
        <v>11788</v>
      </c>
      <c r="N1109" s="6" t="s">
        <v>6147</v>
      </c>
      <c r="O1109" s="6" t="s">
        <v>4585</v>
      </c>
    </row>
    <row r="1110" spans="1:15" x14ac:dyDescent="0.25">
      <c r="A1110" s="6" t="s">
        <v>3813</v>
      </c>
      <c r="B1110" s="6" t="s">
        <v>4493</v>
      </c>
      <c r="C1110" s="6" t="s">
        <v>4489</v>
      </c>
      <c r="D1110" s="6" t="s">
        <v>11789</v>
      </c>
      <c r="E1110" s="6" t="s">
        <v>11790</v>
      </c>
      <c r="F1110" s="6" t="s">
        <v>7947</v>
      </c>
      <c r="G1110" s="6" t="s">
        <v>11791</v>
      </c>
      <c r="H1110" s="6" t="s">
        <v>90</v>
      </c>
      <c r="I1110" s="46">
        <v>45152</v>
      </c>
      <c r="J1110" s="46">
        <v>45167</v>
      </c>
      <c r="K1110">
        <v>1876183</v>
      </c>
      <c r="L1110" s="6" t="s">
        <v>11792</v>
      </c>
      <c r="M1110" s="6" t="s">
        <v>11793</v>
      </c>
      <c r="N1110" s="6" t="s">
        <v>6148</v>
      </c>
      <c r="O1110" s="6" t="s">
        <v>4585</v>
      </c>
    </row>
    <row r="1111" spans="1:15" x14ac:dyDescent="0.25">
      <c r="A1111" s="6" t="s">
        <v>3815</v>
      </c>
      <c r="B1111" s="6" t="s">
        <v>4493</v>
      </c>
      <c r="C1111" s="6" t="s">
        <v>4489</v>
      </c>
      <c r="D1111" s="6" t="s">
        <v>11794</v>
      </c>
      <c r="E1111" s="6" t="s">
        <v>11795</v>
      </c>
      <c r="F1111" s="6" t="s">
        <v>7450</v>
      </c>
      <c r="G1111" s="6" t="s">
        <v>11796</v>
      </c>
      <c r="H1111" s="6" t="s">
        <v>90</v>
      </c>
      <c r="I1111" s="46"/>
      <c r="J1111" s="46"/>
      <c r="K1111">
        <v>1090633</v>
      </c>
      <c r="L1111" s="6" t="s">
        <v>90</v>
      </c>
      <c r="M1111" s="6" t="s">
        <v>11797</v>
      </c>
      <c r="N1111" s="6" t="s">
        <v>6149</v>
      </c>
      <c r="O1111" s="6" t="s">
        <v>4585</v>
      </c>
    </row>
    <row r="1112" spans="1:15" x14ac:dyDescent="0.25">
      <c r="A1112" s="6" t="s">
        <v>6892</v>
      </c>
      <c r="B1112" s="6" t="s">
        <v>4537</v>
      </c>
      <c r="C1112" s="6" t="s">
        <v>4442</v>
      </c>
      <c r="D1112" s="6" t="s">
        <v>11798</v>
      </c>
      <c r="E1112" s="6" t="s">
        <v>8889</v>
      </c>
      <c r="F1112" s="6" t="s">
        <v>11799</v>
      </c>
      <c r="G1112" s="6" t="s">
        <v>11800</v>
      </c>
      <c r="H1112" s="6" t="s">
        <v>9513</v>
      </c>
      <c r="I1112" s="46">
        <v>45139</v>
      </c>
      <c r="J1112" s="46">
        <v>45145</v>
      </c>
      <c r="K1112">
        <v>1677576</v>
      </c>
      <c r="L1112" s="6" t="s">
        <v>11801</v>
      </c>
      <c r="M1112" s="6" t="s">
        <v>11802</v>
      </c>
      <c r="N1112" s="6" t="s">
        <v>11803</v>
      </c>
      <c r="O1112" s="6" t="s">
        <v>4585</v>
      </c>
    </row>
    <row r="1113" spans="1:15" x14ac:dyDescent="0.25">
      <c r="A1113" s="6" t="s">
        <v>1586</v>
      </c>
      <c r="B1113" s="6" t="s">
        <v>90</v>
      </c>
      <c r="C1113" s="6" t="s">
        <v>90</v>
      </c>
      <c r="D1113" s="6" t="s">
        <v>90</v>
      </c>
      <c r="E1113" s="6" t="s">
        <v>90</v>
      </c>
      <c r="F1113" s="6" t="s">
        <v>90</v>
      </c>
      <c r="G1113" s="6" t="s">
        <v>90</v>
      </c>
      <c r="H1113" s="6" t="s">
        <v>90</v>
      </c>
      <c r="I1113" s="46"/>
      <c r="J1113" s="46"/>
      <c r="K1113">
        <v>1100663</v>
      </c>
      <c r="L1113" s="6" t="s">
        <v>11804</v>
      </c>
      <c r="M1113" s="6" t="s">
        <v>11805</v>
      </c>
      <c r="N1113" s="6" t="s">
        <v>90</v>
      </c>
      <c r="O1113" s="6" t="s">
        <v>90</v>
      </c>
    </row>
    <row r="1114" spans="1:15" x14ac:dyDescent="0.25">
      <c r="A1114" s="6" t="s">
        <v>1587</v>
      </c>
      <c r="B1114" s="6" t="s">
        <v>90</v>
      </c>
      <c r="C1114" s="6" t="s">
        <v>90</v>
      </c>
      <c r="D1114" s="6" t="s">
        <v>90</v>
      </c>
      <c r="E1114" s="6" t="s">
        <v>90</v>
      </c>
      <c r="F1114" s="6" t="s">
        <v>90</v>
      </c>
      <c r="G1114" s="6" t="s">
        <v>90</v>
      </c>
      <c r="H1114" s="6" t="s">
        <v>90</v>
      </c>
      <c r="I1114" s="46"/>
      <c r="J1114" s="46"/>
      <c r="K1114">
        <v>1100663</v>
      </c>
      <c r="L1114" s="6" t="s">
        <v>11806</v>
      </c>
      <c r="M1114" s="6" t="s">
        <v>11807</v>
      </c>
      <c r="N1114" s="6" t="s">
        <v>90</v>
      </c>
      <c r="O1114" s="6" t="s">
        <v>90</v>
      </c>
    </row>
    <row r="1115" spans="1:15" x14ac:dyDescent="0.25">
      <c r="A1115" s="6" t="s">
        <v>1588</v>
      </c>
      <c r="B1115" s="6" t="s">
        <v>90</v>
      </c>
      <c r="C1115" s="6" t="s">
        <v>90</v>
      </c>
      <c r="D1115" s="6" t="s">
        <v>90</v>
      </c>
      <c r="E1115" s="6" t="s">
        <v>90</v>
      </c>
      <c r="F1115" s="6" t="s">
        <v>90</v>
      </c>
      <c r="G1115" s="6" t="s">
        <v>90</v>
      </c>
      <c r="H1115" s="6" t="s">
        <v>90</v>
      </c>
      <c r="I1115" s="46"/>
      <c r="J1115" s="46"/>
      <c r="K1115">
        <v>1100663</v>
      </c>
      <c r="L1115" s="6" t="s">
        <v>11808</v>
      </c>
      <c r="M1115" s="6" t="s">
        <v>11809</v>
      </c>
      <c r="N1115" s="6" t="s">
        <v>90</v>
      </c>
      <c r="O1115" s="6" t="s">
        <v>90</v>
      </c>
    </row>
    <row r="1116" spans="1:15" x14ac:dyDescent="0.25">
      <c r="A1116" s="6" t="s">
        <v>1589</v>
      </c>
      <c r="B1116" s="6" t="s">
        <v>90</v>
      </c>
      <c r="C1116" s="6" t="s">
        <v>90</v>
      </c>
      <c r="D1116" s="6" t="s">
        <v>90</v>
      </c>
      <c r="E1116" s="6" t="s">
        <v>90</v>
      </c>
      <c r="F1116" s="6" t="s">
        <v>90</v>
      </c>
      <c r="G1116" s="6" t="s">
        <v>90</v>
      </c>
      <c r="H1116" s="6" t="s">
        <v>90</v>
      </c>
      <c r="I1116" s="46"/>
      <c r="J1116" s="46"/>
      <c r="K1116">
        <v>1100663</v>
      </c>
      <c r="L1116" s="6" t="s">
        <v>11810</v>
      </c>
      <c r="M1116" s="6" t="s">
        <v>11811</v>
      </c>
      <c r="N1116" s="6" t="s">
        <v>90</v>
      </c>
      <c r="O1116" s="6" t="s">
        <v>90</v>
      </c>
    </row>
    <row r="1117" spans="1:15" x14ac:dyDescent="0.25">
      <c r="A1117" s="6" t="s">
        <v>1590</v>
      </c>
      <c r="B1117" s="6" t="s">
        <v>90</v>
      </c>
      <c r="C1117" s="6" t="s">
        <v>90</v>
      </c>
      <c r="D1117" s="6" t="s">
        <v>90</v>
      </c>
      <c r="E1117" s="6" t="s">
        <v>90</v>
      </c>
      <c r="F1117" s="6" t="s">
        <v>90</v>
      </c>
      <c r="G1117" s="6" t="s">
        <v>90</v>
      </c>
      <c r="H1117" s="6" t="s">
        <v>90</v>
      </c>
      <c r="I1117" s="46"/>
      <c r="J1117" s="46"/>
      <c r="K1117">
        <v>1100663</v>
      </c>
      <c r="L1117" s="6" t="s">
        <v>11812</v>
      </c>
      <c r="M1117" s="6" t="s">
        <v>11813</v>
      </c>
      <c r="N1117" s="6" t="s">
        <v>90</v>
      </c>
      <c r="O1117" s="6" t="s">
        <v>90</v>
      </c>
    </row>
    <row r="1118" spans="1:15" x14ac:dyDescent="0.25">
      <c r="A1118" s="6" t="s">
        <v>1591</v>
      </c>
      <c r="B1118" s="6" t="s">
        <v>90</v>
      </c>
      <c r="C1118" s="6" t="s">
        <v>90</v>
      </c>
      <c r="D1118" s="6" t="s">
        <v>90</v>
      </c>
      <c r="E1118" s="6" t="s">
        <v>90</v>
      </c>
      <c r="F1118" s="6" t="s">
        <v>90</v>
      </c>
      <c r="G1118" s="6" t="s">
        <v>90</v>
      </c>
      <c r="H1118" s="6" t="s">
        <v>90</v>
      </c>
      <c r="I1118" s="46"/>
      <c r="J1118" s="46"/>
      <c r="K1118">
        <v>1100663</v>
      </c>
      <c r="L1118" s="6" t="s">
        <v>11814</v>
      </c>
      <c r="M1118" s="6" t="s">
        <v>11815</v>
      </c>
      <c r="N1118" s="6" t="s">
        <v>90</v>
      </c>
      <c r="O1118" s="6" t="s">
        <v>90</v>
      </c>
    </row>
    <row r="1119" spans="1:15" x14ac:dyDescent="0.25">
      <c r="A1119" s="6" t="s">
        <v>3816</v>
      </c>
      <c r="B1119" s="6" t="s">
        <v>4439</v>
      </c>
      <c r="C1119" s="6" t="s">
        <v>4425</v>
      </c>
      <c r="D1119" s="6" t="s">
        <v>11816</v>
      </c>
      <c r="E1119" s="6" t="s">
        <v>90</v>
      </c>
      <c r="F1119" s="6" t="s">
        <v>7947</v>
      </c>
      <c r="G1119" s="6" t="s">
        <v>11817</v>
      </c>
      <c r="H1119" s="6" t="s">
        <v>90</v>
      </c>
      <c r="I1119" s="46"/>
      <c r="J1119" s="46"/>
      <c r="L1119" s="6" t="s">
        <v>11818</v>
      </c>
      <c r="M1119" s="6" t="s">
        <v>11819</v>
      </c>
      <c r="N1119" s="6" t="s">
        <v>4882</v>
      </c>
      <c r="O1119" s="6" t="s">
        <v>4585</v>
      </c>
    </row>
    <row r="1120" spans="1:15" x14ac:dyDescent="0.25">
      <c r="A1120" s="6" t="s">
        <v>1593</v>
      </c>
      <c r="B1120" s="6" t="s">
        <v>4417</v>
      </c>
      <c r="C1120" s="6" t="s">
        <v>4418</v>
      </c>
      <c r="D1120" s="6" t="s">
        <v>11820</v>
      </c>
      <c r="E1120" s="6" t="s">
        <v>90</v>
      </c>
      <c r="F1120" s="6" t="s">
        <v>7193</v>
      </c>
      <c r="G1120" s="6" t="s">
        <v>11821</v>
      </c>
      <c r="H1120" s="6" t="s">
        <v>7069</v>
      </c>
      <c r="I1120" s="46">
        <v>45147</v>
      </c>
      <c r="J1120" s="46">
        <v>45152</v>
      </c>
      <c r="K1120">
        <v>1110803</v>
      </c>
      <c r="L1120" s="6" t="s">
        <v>11822</v>
      </c>
      <c r="M1120" s="6" t="s">
        <v>11823</v>
      </c>
      <c r="N1120" s="6" t="s">
        <v>4831</v>
      </c>
      <c r="O1120" s="6" t="s">
        <v>4586</v>
      </c>
    </row>
    <row r="1121" spans="1:15" x14ac:dyDescent="0.25">
      <c r="A1121" s="6" t="s">
        <v>3817</v>
      </c>
      <c r="B1121" s="6" t="s">
        <v>585</v>
      </c>
      <c r="C1121" s="6" t="s">
        <v>4437</v>
      </c>
      <c r="D1121" s="6" t="s">
        <v>11824</v>
      </c>
      <c r="E1121" s="6" t="s">
        <v>90</v>
      </c>
      <c r="F1121" s="6" t="s">
        <v>7734</v>
      </c>
      <c r="G1121" s="6" t="s">
        <v>11825</v>
      </c>
      <c r="H1121" s="6" t="s">
        <v>90</v>
      </c>
      <c r="I1121" s="46"/>
      <c r="J1121" s="46"/>
      <c r="K1121">
        <v>1072670</v>
      </c>
      <c r="L1121" s="6" t="s">
        <v>11826</v>
      </c>
      <c r="M1121" s="6" t="s">
        <v>11827</v>
      </c>
      <c r="N1121" s="6" t="s">
        <v>6150</v>
      </c>
      <c r="O1121" s="6" t="s">
        <v>4586</v>
      </c>
    </row>
    <row r="1122" spans="1:15" x14ac:dyDescent="0.25">
      <c r="A1122" s="6" t="s">
        <v>3819</v>
      </c>
      <c r="B1122" s="6" t="s">
        <v>4435</v>
      </c>
      <c r="C1122" s="6" t="s">
        <v>4418</v>
      </c>
      <c r="D1122" s="6" t="s">
        <v>11828</v>
      </c>
      <c r="E1122" s="6" t="s">
        <v>11829</v>
      </c>
      <c r="F1122" s="6" t="s">
        <v>11830</v>
      </c>
      <c r="G1122" s="6" t="s">
        <v>11831</v>
      </c>
      <c r="H1122" s="6" t="s">
        <v>90</v>
      </c>
      <c r="I1122" s="46">
        <v>45056</v>
      </c>
      <c r="J1122" s="46"/>
      <c r="K1122">
        <v>1671927</v>
      </c>
      <c r="L1122" s="6" t="s">
        <v>11832</v>
      </c>
      <c r="M1122" s="6" t="s">
        <v>11833</v>
      </c>
      <c r="N1122" s="6" t="s">
        <v>6151</v>
      </c>
      <c r="O1122" s="6" t="s">
        <v>4586</v>
      </c>
    </row>
    <row r="1123" spans="1:15" x14ac:dyDescent="0.25">
      <c r="A1123" s="6" t="s">
        <v>1595</v>
      </c>
      <c r="B1123" s="6" t="s">
        <v>4435</v>
      </c>
      <c r="C1123" s="6" t="s">
        <v>4418</v>
      </c>
      <c r="D1123" s="6" t="s">
        <v>11834</v>
      </c>
      <c r="E1123" s="6" t="s">
        <v>90</v>
      </c>
      <c r="F1123" s="6" t="s">
        <v>7829</v>
      </c>
      <c r="G1123" s="6" t="s">
        <v>11835</v>
      </c>
      <c r="H1123" s="6" t="s">
        <v>1891</v>
      </c>
      <c r="I1123" s="46">
        <v>45134</v>
      </c>
      <c r="J1123" s="46">
        <v>45138</v>
      </c>
      <c r="K1123">
        <v>855654</v>
      </c>
      <c r="L1123" s="6" t="s">
        <v>11836</v>
      </c>
      <c r="M1123" s="6" t="s">
        <v>11837</v>
      </c>
      <c r="N1123" s="6" t="s">
        <v>6152</v>
      </c>
      <c r="O1123" s="6" t="s">
        <v>4586</v>
      </c>
    </row>
    <row r="1124" spans="1:15" x14ac:dyDescent="0.25">
      <c r="A1124" s="6" t="s">
        <v>1597</v>
      </c>
      <c r="B1124" s="6" t="s">
        <v>4525</v>
      </c>
      <c r="C1124" s="6" t="s">
        <v>4468</v>
      </c>
      <c r="D1124" s="6" t="s">
        <v>11838</v>
      </c>
      <c r="E1124" s="6" t="s">
        <v>90</v>
      </c>
      <c r="F1124" s="6" t="s">
        <v>7382</v>
      </c>
      <c r="G1124" s="6" t="s">
        <v>11839</v>
      </c>
      <c r="H1124" s="6" t="s">
        <v>36</v>
      </c>
      <c r="I1124" s="46">
        <v>45134</v>
      </c>
      <c r="J1124" s="46">
        <v>45138</v>
      </c>
      <c r="K1124">
        <v>49938</v>
      </c>
      <c r="L1124" s="6" t="s">
        <v>11840</v>
      </c>
      <c r="M1124" s="6" t="s">
        <v>11841</v>
      </c>
      <c r="N1124" s="6" t="s">
        <v>6153</v>
      </c>
      <c r="O1124" s="6" t="s">
        <v>4585</v>
      </c>
    </row>
    <row r="1125" spans="1:15" x14ac:dyDescent="0.25">
      <c r="A1125" s="6" t="s">
        <v>3820</v>
      </c>
      <c r="B1125" s="6" t="s">
        <v>4550</v>
      </c>
      <c r="C1125" s="6" t="s">
        <v>130</v>
      </c>
      <c r="D1125" s="6" t="s">
        <v>11842</v>
      </c>
      <c r="E1125" s="6" t="s">
        <v>11843</v>
      </c>
      <c r="F1125" s="6" t="s">
        <v>11048</v>
      </c>
      <c r="G1125" s="6" t="s">
        <v>11049</v>
      </c>
      <c r="H1125" s="6" t="s">
        <v>90</v>
      </c>
      <c r="I1125" s="46"/>
      <c r="J1125" s="46"/>
      <c r="L1125" s="6" t="s">
        <v>11844</v>
      </c>
      <c r="M1125" s="6" t="s">
        <v>90</v>
      </c>
      <c r="N1125" s="6" t="s">
        <v>6154</v>
      </c>
      <c r="O1125" s="6" t="s">
        <v>4585</v>
      </c>
    </row>
    <row r="1126" spans="1:15" x14ac:dyDescent="0.25">
      <c r="A1126" s="6" t="s">
        <v>3822</v>
      </c>
      <c r="B1126" s="6" t="s">
        <v>4435</v>
      </c>
      <c r="C1126" s="6" t="s">
        <v>4418</v>
      </c>
      <c r="D1126" s="6" t="s">
        <v>11845</v>
      </c>
      <c r="E1126" s="6" t="s">
        <v>11846</v>
      </c>
      <c r="F1126" s="6" t="s">
        <v>7166</v>
      </c>
      <c r="G1126" s="6" t="s">
        <v>9822</v>
      </c>
      <c r="H1126" s="6" t="s">
        <v>7168</v>
      </c>
      <c r="I1126" s="46">
        <v>45141</v>
      </c>
      <c r="J1126" s="46">
        <v>45145</v>
      </c>
      <c r="K1126">
        <v>1764013</v>
      </c>
      <c r="L1126" s="6" t="s">
        <v>11847</v>
      </c>
      <c r="M1126" s="6" t="s">
        <v>11848</v>
      </c>
      <c r="N1126" s="6" t="s">
        <v>6155</v>
      </c>
      <c r="O1126" s="6" t="s">
        <v>4586</v>
      </c>
    </row>
    <row r="1127" spans="1:15" x14ac:dyDescent="0.25">
      <c r="A1127" s="6" t="s">
        <v>1599</v>
      </c>
      <c r="B1127" s="6" t="s">
        <v>4435</v>
      </c>
      <c r="C1127" s="6" t="s">
        <v>4418</v>
      </c>
      <c r="D1127" s="6" t="s">
        <v>11849</v>
      </c>
      <c r="E1127" s="6" t="s">
        <v>90</v>
      </c>
      <c r="F1127" s="6" t="s">
        <v>7278</v>
      </c>
      <c r="G1127" s="6" t="s">
        <v>11850</v>
      </c>
      <c r="H1127" s="6" t="s">
        <v>941</v>
      </c>
      <c r="I1127" s="46">
        <v>45138</v>
      </c>
      <c r="J1127" s="46">
        <v>45142</v>
      </c>
      <c r="K1127">
        <v>879169</v>
      </c>
      <c r="L1127" s="6" t="s">
        <v>11851</v>
      </c>
      <c r="M1127" s="6" t="s">
        <v>11852</v>
      </c>
      <c r="N1127" s="6" t="s">
        <v>5439</v>
      </c>
      <c r="O1127" s="6" t="s">
        <v>4586</v>
      </c>
    </row>
    <row r="1128" spans="1:15" x14ac:dyDescent="0.25">
      <c r="A1128" s="6" t="s">
        <v>3824</v>
      </c>
      <c r="B1128" s="6" t="s">
        <v>4434</v>
      </c>
      <c r="C1128" s="6" t="s">
        <v>4423</v>
      </c>
      <c r="D1128" s="6" t="s">
        <v>11853</v>
      </c>
      <c r="E1128" s="6" t="s">
        <v>90</v>
      </c>
      <c r="F1128" s="6" t="s">
        <v>11854</v>
      </c>
      <c r="G1128" s="6" t="s">
        <v>11855</v>
      </c>
      <c r="H1128" s="6" t="s">
        <v>1891</v>
      </c>
      <c r="I1128" s="46">
        <v>45126</v>
      </c>
      <c r="J1128" s="46">
        <v>45131</v>
      </c>
      <c r="K1128">
        <v>776901</v>
      </c>
      <c r="L1128" s="6" t="s">
        <v>11856</v>
      </c>
      <c r="M1128" s="6" t="s">
        <v>11857</v>
      </c>
      <c r="N1128" s="6" t="s">
        <v>6156</v>
      </c>
      <c r="O1128" s="6" t="s">
        <v>4585</v>
      </c>
    </row>
    <row r="1129" spans="1:15" x14ac:dyDescent="0.25">
      <c r="A1129" s="6" t="s">
        <v>6893</v>
      </c>
      <c r="B1129" s="6" t="s">
        <v>4483</v>
      </c>
      <c r="C1129" s="6" t="s">
        <v>4418</v>
      </c>
      <c r="D1129" s="6" t="s">
        <v>11858</v>
      </c>
      <c r="E1129" s="6" t="s">
        <v>90</v>
      </c>
      <c r="F1129" s="6" t="s">
        <v>11859</v>
      </c>
      <c r="G1129" s="6" t="s">
        <v>11860</v>
      </c>
      <c r="H1129" s="6" t="s">
        <v>7377</v>
      </c>
      <c r="I1129" s="46"/>
      <c r="J1129" s="46"/>
      <c r="L1129" s="6" t="s">
        <v>90</v>
      </c>
      <c r="M1129" s="6" t="s">
        <v>90</v>
      </c>
      <c r="N1129" s="6" t="s">
        <v>6167</v>
      </c>
      <c r="O1129" s="6" t="s">
        <v>4586</v>
      </c>
    </row>
    <row r="1130" spans="1:15" x14ac:dyDescent="0.25">
      <c r="A1130" s="6" t="s">
        <v>1601</v>
      </c>
      <c r="B1130" s="6" t="s">
        <v>4449</v>
      </c>
      <c r="C1130" s="6" t="s">
        <v>4421</v>
      </c>
      <c r="D1130" s="6" t="s">
        <v>11861</v>
      </c>
      <c r="E1130" s="6" t="s">
        <v>90</v>
      </c>
      <c r="F1130" s="6" t="s">
        <v>7454</v>
      </c>
      <c r="G1130" s="6" t="s">
        <v>7455</v>
      </c>
      <c r="H1130" s="6" t="s">
        <v>7069</v>
      </c>
      <c r="I1130" s="46">
        <v>45134</v>
      </c>
      <c r="J1130" s="46">
        <v>45138</v>
      </c>
      <c r="K1130">
        <v>1868778</v>
      </c>
      <c r="L1130" s="6" t="s">
        <v>11862</v>
      </c>
      <c r="M1130" s="6" t="s">
        <v>11863</v>
      </c>
      <c r="N1130" s="6" t="s">
        <v>6157</v>
      </c>
      <c r="O1130" s="6" t="s">
        <v>4585</v>
      </c>
    </row>
    <row r="1131" spans="1:15" x14ac:dyDescent="0.25">
      <c r="A1131" s="6" t="s">
        <v>1603</v>
      </c>
      <c r="B1131" s="6" t="s">
        <v>4451</v>
      </c>
      <c r="C1131" s="6" t="s">
        <v>4421</v>
      </c>
      <c r="D1131" s="6" t="s">
        <v>11864</v>
      </c>
      <c r="E1131" s="6" t="s">
        <v>11865</v>
      </c>
      <c r="F1131" s="6" t="s">
        <v>11866</v>
      </c>
      <c r="G1131" s="6" t="s">
        <v>11867</v>
      </c>
      <c r="H1131" s="6" t="s">
        <v>90</v>
      </c>
      <c r="I1131" s="46"/>
      <c r="J1131" s="46"/>
      <c r="K1131">
        <v>1067491</v>
      </c>
      <c r="L1131" s="6" t="s">
        <v>11868</v>
      </c>
      <c r="M1131" s="6" t="s">
        <v>11869</v>
      </c>
      <c r="N1131" s="6" t="s">
        <v>6158</v>
      </c>
      <c r="O1131" s="6" t="s">
        <v>4585</v>
      </c>
    </row>
    <row r="1132" spans="1:15" x14ac:dyDescent="0.25">
      <c r="A1132" s="6" t="s">
        <v>1605</v>
      </c>
      <c r="B1132" s="6" t="s">
        <v>4445</v>
      </c>
      <c r="C1132" s="6" t="s">
        <v>4423</v>
      </c>
      <c r="D1132" s="6" t="s">
        <v>11870</v>
      </c>
      <c r="E1132" s="6" t="s">
        <v>90</v>
      </c>
      <c r="F1132" s="6" t="s">
        <v>7326</v>
      </c>
      <c r="G1132" s="6" t="s">
        <v>11871</v>
      </c>
      <c r="H1132" s="6" t="s">
        <v>90</v>
      </c>
      <c r="I1132" s="46"/>
      <c r="J1132" s="46"/>
      <c r="K1132">
        <v>1039765</v>
      </c>
      <c r="L1132" s="6" t="s">
        <v>11872</v>
      </c>
      <c r="M1132" s="6" t="s">
        <v>11873</v>
      </c>
      <c r="N1132" s="6" t="s">
        <v>6159</v>
      </c>
      <c r="O1132" s="6" t="s">
        <v>4585</v>
      </c>
    </row>
    <row r="1133" spans="1:15" x14ac:dyDescent="0.25">
      <c r="A1133" s="6" t="s">
        <v>1607</v>
      </c>
      <c r="B1133" s="6" t="s">
        <v>4478</v>
      </c>
      <c r="C1133" s="6" t="s">
        <v>4437</v>
      </c>
      <c r="D1133" s="6" t="s">
        <v>11874</v>
      </c>
      <c r="E1133" s="6" t="s">
        <v>90</v>
      </c>
      <c r="F1133" s="6" t="s">
        <v>11875</v>
      </c>
      <c r="G1133" s="6" t="s">
        <v>11876</v>
      </c>
      <c r="H1133" s="6" t="s">
        <v>7124</v>
      </c>
      <c r="I1133" s="46">
        <v>45145</v>
      </c>
      <c r="J1133" s="46">
        <v>45149</v>
      </c>
      <c r="K1133">
        <v>1046257</v>
      </c>
      <c r="L1133" s="6" t="s">
        <v>11877</v>
      </c>
      <c r="M1133" s="6" t="s">
        <v>11878</v>
      </c>
      <c r="N1133" s="6" t="s">
        <v>4881</v>
      </c>
      <c r="O1133" s="6" t="s">
        <v>4586</v>
      </c>
    </row>
    <row r="1134" spans="1:15" x14ac:dyDescent="0.25">
      <c r="A1134" s="6" t="s">
        <v>3825</v>
      </c>
      <c r="B1134" s="6" t="s">
        <v>4500</v>
      </c>
      <c r="C1134" s="6" t="s">
        <v>118</v>
      </c>
      <c r="D1134" s="6" t="s">
        <v>11879</v>
      </c>
      <c r="E1134" s="6" t="s">
        <v>7704</v>
      </c>
      <c r="F1134" s="6" t="s">
        <v>11880</v>
      </c>
      <c r="G1134" s="6" t="s">
        <v>11881</v>
      </c>
      <c r="H1134" s="6" t="s">
        <v>7205</v>
      </c>
      <c r="I1134" s="46">
        <v>45139</v>
      </c>
      <c r="J1134" s="46">
        <v>45145</v>
      </c>
      <c r="L1134" s="6" t="s">
        <v>90</v>
      </c>
      <c r="M1134" s="6" t="s">
        <v>90</v>
      </c>
      <c r="N1134" s="6" t="s">
        <v>6160</v>
      </c>
      <c r="O1134" s="6" t="s">
        <v>4586</v>
      </c>
    </row>
    <row r="1135" spans="1:15" x14ac:dyDescent="0.25">
      <c r="A1135" s="6" t="s">
        <v>3827</v>
      </c>
      <c r="B1135" s="6" t="s">
        <v>4443</v>
      </c>
      <c r="C1135" s="6" t="s">
        <v>4418</v>
      </c>
      <c r="D1135" s="6" t="s">
        <v>11882</v>
      </c>
      <c r="E1135" s="6" t="s">
        <v>11883</v>
      </c>
      <c r="F1135" s="6" t="s">
        <v>11884</v>
      </c>
      <c r="G1135" s="6" t="s">
        <v>11885</v>
      </c>
      <c r="H1135" s="6" t="s">
        <v>90</v>
      </c>
      <c r="I1135" s="46">
        <v>45133</v>
      </c>
      <c r="J1135" s="46">
        <v>45138</v>
      </c>
      <c r="K1135">
        <v>1742692</v>
      </c>
      <c r="L1135" s="6" t="s">
        <v>11886</v>
      </c>
      <c r="M1135" s="6" t="s">
        <v>11887</v>
      </c>
      <c r="N1135" s="6" t="s">
        <v>6161</v>
      </c>
      <c r="O1135" s="6" t="s">
        <v>4586</v>
      </c>
    </row>
    <row r="1136" spans="1:15" x14ac:dyDescent="0.25">
      <c r="A1136" s="6" t="s">
        <v>3829</v>
      </c>
      <c r="B1136" s="6" t="s">
        <v>4435</v>
      </c>
      <c r="C1136" s="6" t="s">
        <v>4418</v>
      </c>
      <c r="D1136" s="6" t="s">
        <v>11888</v>
      </c>
      <c r="E1136" s="6" t="s">
        <v>90</v>
      </c>
      <c r="F1136" s="6" t="s">
        <v>11889</v>
      </c>
      <c r="G1136" s="6" t="s">
        <v>11890</v>
      </c>
      <c r="H1136" s="6" t="s">
        <v>7296</v>
      </c>
      <c r="I1136" s="46">
        <v>45140</v>
      </c>
      <c r="J1136" s="46">
        <v>45145</v>
      </c>
      <c r="K1136">
        <v>1104506</v>
      </c>
      <c r="L1136" s="6" t="s">
        <v>11891</v>
      </c>
      <c r="M1136" s="6" t="s">
        <v>11892</v>
      </c>
      <c r="N1136" s="6" t="s">
        <v>6162</v>
      </c>
      <c r="O1136" s="6" t="s">
        <v>4586</v>
      </c>
    </row>
    <row r="1137" spans="1:15" x14ac:dyDescent="0.25">
      <c r="A1137" s="6" t="s">
        <v>1609</v>
      </c>
      <c r="B1137" s="6" t="s">
        <v>4443</v>
      </c>
      <c r="C1137" s="6" t="s">
        <v>4418</v>
      </c>
      <c r="D1137" s="6" t="s">
        <v>11893</v>
      </c>
      <c r="E1137" s="6" t="s">
        <v>8561</v>
      </c>
      <c r="F1137" s="6" t="s">
        <v>11894</v>
      </c>
      <c r="G1137" s="6" t="s">
        <v>11895</v>
      </c>
      <c r="H1137" s="6" t="s">
        <v>7437</v>
      </c>
      <c r="I1137" s="46">
        <v>45138</v>
      </c>
      <c r="J1137" s="46">
        <v>45142</v>
      </c>
      <c r="K1137">
        <v>1609550</v>
      </c>
      <c r="L1137" s="6" t="s">
        <v>11896</v>
      </c>
      <c r="M1137" s="6" t="s">
        <v>11897</v>
      </c>
      <c r="N1137" s="6" t="s">
        <v>6163</v>
      </c>
      <c r="O1137" s="6" t="s">
        <v>4586</v>
      </c>
    </row>
    <row r="1138" spans="1:15" x14ac:dyDescent="0.25">
      <c r="A1138" s="6" t="s">
        <v>1611</v>
      </c>
      <c r="B1138" s="6" t="s">
        <v>4460</v>
      </c>
      <c r="C1138" s="6" t="s">
        <v>4421</v>
      </c>
      <c r="D1138" s="6" t="s">
        <v>11898</v>
      </c>
      <c r="E1138" s="6" t="s">
        <v>7923</v>
      </c>
      <c r="F1138" s="6" t="s">
        <v>10577</v>
      </c>
      <c r="G1138" s="6" t="s">
        <v>11899</v>
      </c>
      <c r="H1138" s="6" t="s">
        <v>9513</v>
      </c>
      <c r="I1138" s="46">
        <v>45136</v>
      </c>
      <c r="J1138" s="46">
        <v>45140</v>
      </c>
      <c r="K1138">
        <v>1841804</v>
      </c>
      <c r="L1138" s="6" t="s">
        <v>11900</v>
      </c>
      <c r="M1138" s="6" t="s">
        <v>11901</v>
      </c>
      <c r="N1138" s="6" t="s">
        <v>6164</v>
      </c>
      <c r="O1138" s="6" t="s">
        <v>4585</v>
      </c>
    </row>
    <row r="1139" spans="1:15" x14ac:dyDescent="0.25">
      <c r="A1139" s="6" t="s">
        <v>3831</v>
      </c>
      <c r="B1139" s="6" t="s">
        <v>4460</v>
      </c>
      <c r="C1139" s="6" t="s">
        <v>4421</v>
      </c>
      <c r="D1139" s="6" t="s">
        <v>11902</v>
      </c>
      <c r="E1139" s="6" t="s">
        <v>90</v>
      </c>
      <c r="F1139" s="6" t="s">
        <v>7844</v>
      </c>
      <c r="G1139" s="6" t="s">
        <v>11903</v>
      </c>
      <c r="H1139" s="6" t="s">
        <v>7069</v>
      </c>
      <c r="I1139" s="46">
        <v>45174</v>
      </c>
      <c r="J1139" s="46">
        <v>45178</v>
      </c>
      <c r="K1139">
        <v>1565687</v>
      </c>
      <c r="L1139" s="6" t="s">
        <v>11904</v>
      </c>
      <c r="M1139" s="6" t="s">
        <v>11905</v>
      </c>
      <c r="N1139" s="6" t="s">
        <v>6165</v>
      </c>
      <c r="O1139" s="6" t="s">
        <v>4585</v>
      </c>
    </row>
    <row r="1140" spans="1:15" x14ac:dyDescent="0.25">
      <c r="A1140" s="6" t="s">
        <v>1613</v>
      </c>
      <c r="B1140" s="6" t="s">
        <v>4455</v>
      </c>
      <c r="C1140" s="6" t="s">
        <v>4421</v>
      </c>
      <c r="D1140" s="6" t="s">
        <v>11906</v>
      </c>
      <c r="E1140" s="6" t="s">
        <v>90</v>
      </c>
      <c r="F1140" s="6" t="s">
        <v>7067</v>
      </c>
      <c r="G1140" s="6" t="s">
        <v>11907</v>
      </c>
      <c r="H1140" s="6" t="s">
        <v>7069</v>
      </c>
      <c r="I1140" s="46">
        <v>45133</v>
      </c>
      <c r="J1140" s="46">
        <v>45138</v>
      </c>
      <c r="K1140">
        <v>50863</v>
      </c>
      <c r="L1140" s="6" t="s">
        <v>11908</v>
      </c>
      <c r="M1140" s="6" t="s">
        <v>11909</v>
      </c>
      <c r="N1140" s="6" t="s">
        <v>5440</v>
      </c>
      <c r="O1140" s="6" t="s">
        <v>4585</v>
      </c>
    </row>
    <row r="1141" spans="1:15" x14ac:dyDescent="0.25">
      <c r="A1141" s="6" t="s">
        <v>1616</v>
      </c>
      <c r="B1141" s="6" t="s">
        <v>4460</v>
      </c>
      <c r="C1141" s="6" t="s">
        <v>4421</v>
      </c>
      <c r="D1141" s="6" t="s">
        <v>11910</v>
      </c>
      <c r="E1141" s="6" t="s">
        <v>90</v>
      </c>
      <c r="F1141" s="6" t="s">
        <v>9082</v>
      </c>
      <c r="G1141" s="6" t="s">
        <v>11214</v>
      </c>
      <c r="H1141" s="6" t="s">
        <v>7069</v>
      </c>
      <c r="I1141" s="46">
        <v>45159</v>
      </c>
      <c r="J1141" s="46">
        <v>45163</v>
      </c>
      <c r="K1141">
        <v>896878</v>
      </c>
      <c r="L1141" s="6" t="s">
        <v>11911</v>
      </c>
      <c r="M1141" s="6" t="s">
        <v>11912</v>
      </c>
      <c r="N1141" s="6" t="s">
        <v>5443</v>
      </c>
      <c r="O1141" s="6" t="s">
        <v>4585</v>
      </c>
    </row>
    <row r="1142" spans="1:15" x14ac:dyDescent="0.25">
      <c r="A1142" s="6" t="s">
        <v>1618</v>
      </c>
      <c r="B1142" s="6" t="s">
        <v>4476</v>
      </c>
      <c r="C1142" s="6" t="s">
        <v>4442</v>
      </c>
      <c r="D1142" s="6" t="s">
        <v>9276</v>
      </c>
      <c r="E1142" s="6" t="s">
        <v>9459</v>
      </c>
      <c r="F1142" s="6" t="s">
        <v>7188</v>
      </c>
      <c r="G1142" s="6" t="s">
        <v>11913</v>
      </c>
      <c r="H1142" s="6" t="s">
        <v>7092</v>
      </c>
      <c r="I1142" s="46">
        <v>45132</v>
      </c>
      <c r="J1142" s="46">
        <v>45138</v>
      </c>
      <c r="K1142">
        <v>1687229</v>
      </c>
      <c r="L1142" s="6" t="s">
        <v>11914</v>
      </c>
      <c r="M1142" s="6" t="s">
        <v>11915</v>
      </c>
      <c r="N1142" s="6" t="s">
        <v>6166</v>
      </c>
      <c r="O1142" s="6" t="s">
        <v>4585</v>
      </c>
    </row>
    <row r="1143" spans="1:15" x14ac:dyDescent="0.25">
      <c r="A1143" s="6" t="s">
        <v>1620</v>
      </c>
      <c r="B1143" s="6" t="s">
        <v>4435</v>
      </c>
      <c r="C1143" s="6" t="s">
        <v>4418</v>
      </c>
      <c r="D1143" s="6" t="s">
        <v>11916</v>
      </c>
      <c r="E1143" s="6" t="s">
        <v>90</v>
      </c>
      <c r="F1143" s="6" t="s">
        <v>11917</v>
      </c>
      <c r="G1143" s="6" t="s">
        <v>11918</v>
      </c>
      <c r="H1143" s="6" t="s">
        <v>7069</v>
      </c>
      <c r="I1143" s="46">
        <v>45145</v>
      </c>
      <c r="J1143" s="46">
        <v>45149</v>
      </c>
      <c r="K1143">
        <v>874015</v>
      </c>
      <c r="L1143" s="6" t="s">
        <v>11919</v>
      </c>
      <c r="M1143" s="6" t="s">
        <v>11920</v>
      </c>
      <c r="N1143" s="6" t="s">
        <v>6168</v>
      </c>
      <c r="O1143" s="6" t="s">
        <v>4586</v>
      </c>
    </row>
    <row r="1144" spans="1:15" x14ac:dyDescent="0.25">
      <c r="A1144" s="6" t="s">
        <v>3834</v>
      </c>
      <c r="B1144" s="6" t="s">
        <v>4475</v>
      </c>
      <c r="C1144" s="6" t="s">
        <v>130</v>
      </c>
      <c r="D1144" s="6" t="s">
        <v>11921</v>
      </c>
      <c r="E1144" s="6" t="s">
        <v>7513</v>
      </c>
      <c r="F1144" s="6" t="s">
        <v>8307</v>
      </c>
      <c r="G1144" s="6" t="s">
        <v>7919</v>
      </c>
      <c r="H1144" s="6" t="s">
        <v>7344</v>
      </c>
      <c r="I1144" s="46">
        <v>45138</v>
      </c>
      <c r="J1144" s="46">
        <v>45142</v>
      </c>
      <c r="K1144">
        <v>1054905</v>
      </c>
      <c r="L1144" s="6" t="s">
        <v>11922</v>
      </c>
      <c r="M1144" s="6" t="s">
        <v>11923</v>
      </c>
      <c r="N1144" s="6" t="s">
        <v>6169</v>
      </c>
      <c r="O1144" s="6" t="s">
        <v>4585</v>
      </c>
    </row>
    <row r="1145" spans="1:15" x14ac:dyDescent="0.25">
      <c r="A1145" s="6" t="s">
        <v>1622</v>
      </c>
      <c r="B1145" s="6" t="s">
        <v>4449</v>
      </c>
      <c r="C1145" s="6" t="s">
        <v>4421</v>
      </c>
      <c r="D1145" s="6" t="s">
        <v>11924</v>
      </c>
      <c r="E1145" s="6" t="s">
        <v>90</v>
      </c>
      <c r="F1145" s="6" t="s">
        <v>7172</v>
      </c>
      <c r="G1145" s="6" t="s">
        <v>7935</v>
      </c>
      <c r="H1145" s="6" t="s">
        <v>7069</v>
      </c>
      <c r="I1145" s="46">
        <v>45078</v>
      </c>
      <c r="J1145" s="46"/>
      <c r="K1145">
        <v>1642896</v>
      </c>
      <c r="L1145" s="6" t="s">
        <v>11925</v>
      </c>
      <c r="M1145" s="6" t="s">
        <v>11926</v>
      </c>
      <c r="N1145" s="6" t="s">
        <v>5327</v>
      </c>
      <c r="O1145" s="6" t="s">
        <v>4585</v>
      </c>
    </row>
    <row r="1146" spans="1:15" x14ac:dyDescent="0.25">
      <c r="A1146" s="6" t="s">
        <v>1624</v>
      </c>
      <c r="B1146" s="6" t="s">
        <v>4487</v>
      </c>
      <c r="C1146" s="6" t="s">
        <v>4428</v>
      </c>
      <c r="D1146" s="6" t="s">
        <v>11927</v>
      </c>
      <c r="E1146" s="6" t="s">
        <v>90</v>
      </c>
      <c r="F1146" s="6" t="s">
        <v>8221</v>
      </c>
      <c r="G1146" s="6" t="s">
        <v>11928</v>
      </c>
      <c r="H1146" s="6" t="s">
        <v>7115</v>
      </c>
      <c r="I1146" s="46">
        <v>45134</v>
      </c>
      <c r="J1146" s="46"/>
      <c r="K1146">
        <v>51434</v>
      </c>
      <c r="L1146" s="6" t="s">
        <v>11929</v>
      </c>
      <c r="M1146" s="6" t="s">
        <v>11930</v>
      </c>
      <c r="N1146" s="6" t="s">
        <v>5442</v>
      </c>
      <c r="O1146" s="6" t="s">
        <v>4586</v>
      </c>
    </row>
    <row r="1147" spans="1:15" x14ac:dyDescent="0.25">
      <c r="A1147" s="6" t="s">
        <v>1627</v>
      </c>
      <c r="B1147" s="6" t="s">
        <v>4533</v>
      </c>
      <c r="C1147" s="6" t="s">
        <v>4437</v>
      </c>
      <c r="D1147" s="6" t="s">
        <v>11931</v>
      </c>
      <c r="E1147" s="6" t="s">
        <v>9160</v>
      </c>
      <c r="F1147" s="6" t="s">
        <v>7166</v>
      </c>
      <c r="G1147" s="6" t="s">
        <v>11932</v>
      </c>
      <c r="H1147" s="6" t="s">
        <v>7168</v>
      </c>
      <c r="I1147" s="46">
        <v>45145</v>
      </c>
      <c r="J1147" s="46">
        <v>45149</v>
      </c>
      <c r="K1147">
        <v>822663</v>
      </c>
      <c r="L1147" s="6" t="s">
        <v>11933</v>
      </c>
      <c r="M1147" s="6" t="s">
        <v>11934</v>
      </c>
      <c r="N1147" s="6" t="s">
        <v>4711</v>
      </c>
      <c r="O1147" s="6" t="s">
        <v>4585</v>
      </c>
    </row>
    <row r="1148" spans="1:15" x14ac:dyDescent="0.25">
      <c r="A1148" s="6" t="s">
        <v>1629</v>
      </c>
      <c r="B1148" s="6" t="s">
        <v>4415</v>
      </c>
      <c r="C1148" s="6" t="s">
        <v>4489</v>
      </c>
      <c r="D1148" s="6" t="s">
        <v>11935</v>
      </c>
      <c r="E1148" s="6" t="s">
        <v>90</v>
      </c>
      <c r="F1148" s="6" t="s">
        <v>7166</v>
      </c>
      <c r="G1148" s="6" t="s">
        <v>10550</v>
      </c>
      <c r="H1148" s="6" t="s">
        <v>7168</v>
      </c>
      <c r="I1148" s="46">
        <v>45126</v>
      </c>
      <c r="J1148" s="46">
        <v>45131</v>
      </c>
      <c r="K1148">
        <v>51644</v>
      </c>
      <c r="L1148" s="6" t="s">
        <v>11936</v>
      </c>
      <c r="M1148" s="6" t="s">
        <v>11937</v>
      </c>
      <c r="N1148" s="6" t="s">
        <v>5213</v>
      </c>
      <c r="O1148" s="6" t="s">
        <v>4585</v>
      </c>
    </row>
    <row r="1149" spans="1:15" x14ac:dyDescent="0.25">
      <c r="A1149" s="6" t="s">
        <v>1632</v>
      </c>
      <c r="B1149" s="6" t="s">
        <v>4450</v>
      </c>
      <c r="C1149" s="6" t="s">
        <v>4421</v>
      </c>
      <c r="D1149" s="6" t="s">
        <v>11938</v>
      </c>
      <c r="E1149" s="6" t="s">
        <v>90</v>
      </c>
      <c r="F1149" s="6" t="s">
        <v>8507</v>
      </c>
      <c r="G1149" s="6" t="s">
        <v>8508</v>
      </c>
      <c r="H1149" s="6" t="s">
        <v>1891</v>
      </c>
      <c r="I1149" s="46">
        <v>45138</v>
      </c>
      <c r="J1149" s="46">
        <v>45142</v>
      </c>
      <c r="K1149">
        <v>1111928</v>
      </c>
      <c r="L1149" s="6" t="s">
        <v>11939</v>
      </c>
      <c r="M1149" s="6" t="s">
        <v>11940</v>
      </c>
      <c r="N1149" s="6" t="s">
        <v>5257</v>
      </c>
      <c r="O1149" s="6" t="s">
        <v>4585</v>
      </c>
    </row>
    <row r="1150" spans="1:15" x14ac:dyDescent="0.25">
      <c r="A1150" s="6" t="s">
        <v>3835</v>
      </c>
      <c r="B1150" s="6" t="s">
        <v>4467</v>
      </c>
      <c r="C1150" s="6" t="s">
        <v>4468</v>
      </c>
      <c r="D1150" s="6" t="s">
        <v>11941</v>
      </c>
      <c r="E1150" s="6" t="s">
        <v>11942</v>
      </c>
      <c r="F1150" s="6" t="s">
        <v>7450</v>
      </c>
      <c r="G1150" s="6" t="s">
        <v>11943</v>
      </c>
      <c r="H1150" s="6" t="s">
        <v>90</v>
      </c>
      <c r="I1150" s="46"/>
      <c r="J1150" s="46"/>
      <c r="L1150" s="6" t="s">
        <v>90</v>
      </c>
      <c r="M1150" s="6" t="s">
        <v>90</v>
      </c>
      <c r="N1150" s="6" t="s">
        <v>6170</v>
      </c>
      <c r="O1150" s="6" t="s">
        <v>4585</v>
      </c>
    </row>
    <row r="1151" spans="1:15" x14ac:dyDescent="0.25">
      <c r="A1151" s="6" t="s">
        <v>1635</v>
      </c>
      <c r="B1151" s="6" t="s">
        <v>4488</v>
      </c>
      <c r="C1151" s="6" t="s">
        <v>4489</v>
      </c>
      <c r="D1151" s="6" t="s">
        <v>11944</v>
      </c>
      <c r="E1151" s="6" t="s">
        <v>11945</v>
      </c>
      <c r="F1151" s="6" t="s">
        <v>7208</v>
      </c>
      <c r="G1151" s="6" t="s">
        <v>11946</v>
      </c>
      <c r="H1151" s="6" t="s">
        <v>90</v>
      </c>
      <c r="I1151" s="46">
        <v>45166</v>
      </c>
      <c r="J1151" s="46">
        <v>45170</v>
      </c>
      <c r="K1151">
        <v>1722608</v>
      </c>
      <c r="L1151" s="6" t="s">
        <v>11947</v>
      </c>
      <c r="M1151" s="6" t="s">
        <v>11948</v>
      </c>
      <c r="N1151" s="6" t="s">
        <v>6171</v>
      </c>
      <c r="O1151" s="6" t="s">
        <v>4585</v>
      </c>
    </row>
    <row r="1152" spans="1:15" x14ac:dyDescent="0.25">
      <c r="A1152" s="6" t="s">
        <v>1638</v>
      </c>
      <c r="B1152" s="6" t="s">
        <v>4417</v>
      </c>
      <c r="C1152" s="6" t="s">
        <v>4418</v>
      </c>
      <c r="D1152" s="6" t="s">
        <v>11949</v>
      </c>
      <c r="E1152" s="6" t="s">
        <v>90</v>
      </c>
      <c r="F1152" s="6" t="s">
        <v>11950</v>
      </c>
      <c r="G1152" s="6" t="s">
        <v>11951</v>
      </c>
      <c r="H1152" s="6" t="s">
        <v>7104</v>
      </c>
      <c r="I1152" s="46">
        <v>45126</v>
      </c>
      <c r="J1152" s="46">
        <v>45131</v>
      </c>
      <c r="K1152">
        <v>1478242</v>
      </c>
      <c r="L1152" s="6" t="s">
        <v>11952</v>
      </c>
      <c r="M1152" s="6" t="s">
        <v>11953</v>
      </c>
      <c r="N1152" s="6" t="s">
        <v>5201</v>
      </c>
      <c r="O1152" s="6" t="s">
        <v>4586</v>
      </c>
    </row>
    <row r="1153" spans="1:15" x14ac:dyDescent="0.25">
      <c r="A1153" s="6" t="s">
        <v>1640</v>
      </c>
      <c r="B1153" s="6" t="s">
        <v>4482</v>
      </c>
      <c r="C1153" s="6" t="s">
        <v>4425</v>
      </c>
      <c r="D1153" s="6" t="s">
        <v>11954</v>
      </c>
      <c r="E1153" s="6" t="s">
        <v>9055</v>
      </c>
      <c r="F1153" s="6" t="s">
        <v>9698</v>
      </c>
      <c r="G1153" s="6" t="s">
        <v>9699</v>
      </c>
      <c r="H1153" s="6" t="s">
        <v>7104</v>
      </c>
      <c r="I1153" s="46">
        <v>45139</v>
      </c>
      <c r="J1153" s="46">
        <v>45145</v>
      </c>
      <c r="K1153">
        <v>1699150</v>
      </c>
      <c r="L1153" s="6" t="s">
        <v>11955</v>
      </c>
      <c r="M1153" s="6" t="s">
        <v>11956</v>
      </c>
      <c r="N1153" s="6" t="s">
        <v>4888</v>
      </c>
      <c r="O1153" s="6" t="s">
        <v>4585</v>
      </c>
    </row>
    <row r="1154" spans="1:15" x14ac:dyDescent="0.25">
      <c r="A1154" s="6" t="s">
        <v>1642</v>
      </c>
      <c r="B1154" s="6" t="s">
        <v>4493</v>
      </c>
      <c r="C1154" s="6" t="s">
        <v>4489</v>
      </c>
      <c r="D1154" s="6" t="s">
        <v>11957</v>
      </c>
      <c r="E1154" s="6" t="s">
        <v>8947</v>
      </c>
      <c r="F1154" s="6" t="s">
        <v>7854</v>
      </c>
      <c r="G1154" s="6" t="s">
        <v>7619</v>
      </c>
      <c r="H1154" s="6" t="s">
        <v>7377</v>
      </c>
      <c r="I1154" s="46">
        <v>45131</v>
      </c>
      <c r="J1154" s="46">
        <v>45135</v>
      </c>
      <c r="K1154">
        <v>1418819</v>
      </c>
      <c r="L1154" s="6" t="s">
        <v>11958</v>
      </c>
      <c r="M1154" s="6" t="s">
        <v>11959</v>
      </c>
      <c r="N1154" s="6" t="s">
        <v>6172</v>
      </c>
      <c r="O1154" s="6" t="s">
        <v>4585</v>
      </c>
    </row>
    <row r="1155" spans="1:15" x14ac:dyDescent="0.25">
      <c r="A1155" s="6" t="s">
        <v>1645</v>
      </c>
      <c r="B1155" s="6" t="s">
        <v>4492</v>
      </c>
      <c r="C1155" s="6" t="s">
        <v>4442</v>
      </c>
      <c r="D1155" s="6" t="s">
        <v>11960</v>
      </c>
      <c r="E1155" s="6" t="s">
        <v>11961</v>
      </c>
      <c r="F1155" s="6" t="s">
        <v>11962</v>
      </c>
      <c r="G1155" s="6" t="s">
        <v>11963</v>
      </c>
      <c r="H1155" s="6" t="s">
        <v>7465</v>
      </c>
      <c r="I1155" s="46">
        <v>45140</v>
      </c>
      <c r="J1155" s="46">
        <v>45145</v>
      </c>
      <c r="K1155">
        <v>1020569</v>
      </c>
      <c r="L1155" s="6" t="s">
        <v>11964</v>
      </c>
      <c r="M1155" s="6" t="s">
        <v>11965</v>
      </c>
      <c r="N1155" s="6" t="s">
        <v>4915</v>
      </c>
      <c r="O1155" s="6" t="s">
        <v>4585</v>
      </c>
    </row>
    <row r="1156" spans="1:15" x14ac:dyDescent="0.25">
      <c r="A1156" s="6" t="s">
        <v>1647</v>
      </c>
      <c r="B1156" s="6" t="s">
        <v>4476</v>
      </c>
      <c r="C1156" s="6" t="s">
        <v>4442</v>
      </c>
      <c r="D1156" s="6" t="s">
        <v>11966</v>
      </c>
      <c r="E1156" s="6" t="s">
        <v>11967</v>
      </c>
      <c r="F1156" s="6" t="s">
        <v>7904</v>
      </c>
      <c r="G1156" s="6" t="s">
        <v>11968</v>
      </c>
      <c r="H1156" s="6" t="s">
        <v>7076</v>
      </c>
      <c r="I1156" s="46">
        <v>45132</v>
      </c>
      <c r="J1156" s="46">
        <v>45138</v>
      </c>
      <c r="K1156">
        <v>1466085</v>
      </c>
      <c r="L1156" s="6" t="s">
        <v>11969</v>
      </c>
      <c r="M1156" s="6" t="s">
        <v>11970</v>
      </c>
      <c r="N1156" s="6" t="s">
        <v>6173</v>
      </c>
      <c r="O1156" s="6" t="s">
        <v>4585</v>
      </c>
    </row>
    <row r="1157" spans="1:15" x14ac:dyDescent="0.25">
      <c r="A1157" s="6" t="s">
        <v>1649</v>
      </c>
      <c r="B1157" s="6" t="s">
        <v>4443</v>
      </c>
      <c r="C1157" s="6" t="s">
        <v>4418</v>
      </c>
      <c r="D1157" s="6" t="s">
        <v>11971</v>
      </c>
      <c r="E1157" s="6" t="s">
        <v>9055</v>
      </c>
      <c r="F1157" s="6" t="s">
        <v>7172</v>
      </c>
      <c r="G1157" s="6" t="s">
        <v>7173</v>
      </c>
      <c r="H1157" s="6" t="s">
        <v>7069</v>
      </c>
      <c r="I1157" s="46">
        <v>45140</v>
      </c>
      <c r="J1157" s="46">
        <v>45145</v>
      </c>
      <c r="K1157">
        <v>1388658</v>
      </c>
      <c r="L1157" s="6" t="s">
        <v>11972</v>
      </c>
      <c r="M1157" s="6" t="s">
        <v>11973</v>
      </c>
      <c r="N1157" s="6" t="s">
        <v>6174</v>
      </c>
      <c r="O1157" s="6" t="s">
        <v>4586</v>
      </c>
    </row>
    <row r="1158" spans="1:15" x14ac:dyDescent="0.25">
      <c r="A1158" s="6" t="s">
        <v>1651</v>
      </c>
      <c r="B1158" s="6" t="s">
        <v>4435</v>
      </c>
      <c r="C1158" s="6" t="s">
        <v>4418</v>
      </c>
      <c r="D1158" s="6" t="s">
        <v>11974</v>
      </c>
      <c r="E1158" s="6" t="s">
        <v>90</v>
      </c>
      <c r="F1158" s="6" t="s">
        <v>8898</v>
      </c>
      <c r="G1158" s="6" t="s">
        <v>8899</v>
      </c>
      <c r="H1158" s="6" t="s">
        <v>7296</v>
      </c>
      <c r="I1158" s="46">
        <v>45131</v>
      </c>
      <c r="J1158" s="46">
        <v>45135</v>
      </c>
      <c r="K1158">
        <v>1410939</v>
      </c>
      <c r="L1158" s="6" t="s">
        <v>11975</v>
      </c>
      <c r="M1158" s="6" t="s">
        <v>11976</v>
      </c>
      <c r="N1158" s="6" t="s">
        <v>6175</v>
      </c>
      <c r="O1158" s="6" t="s">
        <v>4586</v>
      </c>
    </row>
    <row r="1159" spans="1:15" x14ac:dyDescent="0.25">
      <c r="A1159" s="6" t="s">
        <v>11977</v>
      </c>
      <c r="B1159" s="6" t="s">
        <v>4451</v>
      </c>
      <c r="C1159" s="6" t="s">
        <v>4421</v>
      </c>
      <c r="D1159" s="6" t="s">
        <v>11978</v>
      </c>
      <c r="E1159" s="6" t="s">
        <v>90</v>
      </c>
      <c r="F1159" s="6" t="s">
        <v>11979</v>
      </c>
      <c r="G1159" s="6" t="s">
        <v>11980</v>
      </c>
      <c r="H1159" s="6" t="s">
        <v>90</v>
      </c>
      <c r="I1159" s="46"/>
      <c r="J1159" s="46"/>
      <c r="L1159" s="6" t="s">
        <v>11981</v>
      </c>
      <c r="M1159" s="6" t="s">
        <v>11982</v>
      </c>
      <c r="N1159" s="6" t="s">
        <v>11983</v>
      </c>
      <c r="O1159" s="6" t="s">
        <v>4585</v>
      </c>
    </row>
    <row r="1160" spans="1:15" x14ac:dyDescent="0.25">
      <c r="A1160" s="6" t="s">
        <v>3836</v>
      </c>
      <c r="B1160" s="6" t="s">
        <v>4434</v>
      </c>
      <c r="C1160" s="6" t="s">
        <v>4423</v>
      </c>
      <c r="D1160" s="6" t="s">
        <v>11984</v>
      </c>
      <c r="E1160" s="6" t="s">
        <v>90</v>
      </c>
      <c r="F1160" s="6" t="s">
        <v>11985</v>
      </c>
      <c r="G1160" s="6" t="s">
        <v>11986</v>
      </c>
      <c r="H1160" s="6" t="s">
        <v>11987</v>
      </c>
      <c r="I1160" s="46"/>
      <c r="J1160" s="46"/>
      <c r="L1160" s="6" t="s">
        <v>90</v>
      </c>
      <c r="M1160" s="6" t="s">
        <v>90</v>
      </c>
      <c r="N1160" s="6" t="s">
        <v>6176</v>
      </c>
      <c r="O1160" s="6" t="s">
        <v>4585</v>
      </c>
    </row>
    <row r="1161" spans="1:15" x14ac:dyDescent="0.25">
      <c r="A1161" s="6" t="s">
        <v>1653</v>
      </c>
      <c r="B1161" s="6" t="s">
        <v>4481</v>
      </c>
      <c r="C1161" s="6" t="s">
        <v>4418</v>
      </c>
      <c r="D1161" s="6" t="s">
        <v>11988</v>
      </c>
      <c r="E1161" s="6" t="s">
        <v>90</v>
      </c>
      <c r="F1161" s="6" t="s">
        <v>10857</v>
      </c>
      <c r="G1161" s="6" t="s">
        <v>11989</v>
      </c>
      <c r="H1161" s="6" t="s">
        <v>7069</v>
      </c>
      <c r="I1161" s="46">
        <v>45127</v>
      </c>
      <c r="J1161" s="46"/>
      <c r="K1161">
        <v>1035267</v>
      </c>
      <c r="L1161" s="6" t="s">
        <v>11990</v>
      </c>
      <c r="M1161" s="6" t="s">
        <v>11991</v>
      </c>
      <c r="N1161" s="6" t="s">
        <v>6177</v>
      </c>
      <c r="O1161" s="6" t="s">
        <v>4586</v>
      </c>
    </row>
    <row r="1162" spans="1:15" x14ac:dyDescent="0.25">
      <c r="A1162" s="6" t="s">
        <v>1655</v>
      </c>
      <c r="B1162" s="6" t="s">
        <v>4451</v>
      </c>
      <c r="C1162" s="6" t="s">
        <v>4421</v>
      </c>
      <c r="D1162" s="6" t="s">
        <v>11992</v>
      </c>
      <c r="E1162" s="6" t="s">
        <v>11993</v>
      </c>
      <c r="F1162" s="6" t="s">
        <v>9179</v>
      </c>
      <c r="G1162" s="6" t="s">
        <v>11994</v>
      </c>
      <c r="H1162" s="6" t="s">
        <v>7431</v>
      </c>
      <c r="I1162" s="46">
        <v>45138</v>
      </c>
      <c r="J1162" s="46">
        <v>45142</v>
      </c>
      <c r="K1162">
        <v>749251</v>
      </c>
      <c r="L1162" s="6" t="s">
        <v>11995</v>
      </c>
      <c r="M1162" s="6" t="s">
        <v>11996</v>
      </c>
      <c r="N1162" s="6" t="s">
        <v>4777</v>
      </c>
      <c r="O1162" s="6" t="s">
        <v>4585</v>
      </c>
    </row>
    <row r="1163" spans="1:15" x14ac:dyDescent="0.25">
      <c r="A1163" s="6" t="s">
        <v>1657</v>
      </c>
      <c r="B1163" s="6" t="s">
        <v>4483</v>
      </c>
      <c r="C1163" s="6" t="s">
        <v>4418</v>
      </c>
      <c r="D1163" s="6" t="s">
        <v>8609</v>
      </c>
      <c r="E1163" s="6" t="s">
        <v>90</v>
      </c>
      <c r="F1163" s="6" t="s">
        <v>7166</v>
      </c>
      <c r="G1163" s="6" t="s">
        <v>8611</v>
      </c>
      <c r="H1163" s="6" t="s">
        <v>7168</v>
      </c>
      <c r="I1163" s="46">
        <v>45145</v>
      </c>
      <c r="J1163" s="46">
        <v>45149</v>
      </c>
      <c r="K1163">
        <v>1567514</v>
      </c>
      <c r="L1163" s="6" t="s">
        <v>11997</v>
      </c>
      <c r="M1163" s="6" t="s">
        <v>11998</v>
      </c>
      <c r="N1163" s="6" t="s">
        <v>6178</v>
      </c>
      <c r="O1163" s="6" t="s">
        <v>4586</v>
      </c>
    </row>
    <row r="1164" spans="1:15" x14ac:dyDescent="0.25">
      <c r="A1164" s="6" t="s">
        <v>6895</v>
      </c>
      <c r="B1164" s="6" t="s">
        <v>4434</v>
      </c>
      <c r="C1164" s="6" t="s">
        <v>4423</v>
      </c>
      <c r="D1164" s="6" t="s">
        <v>11999</v>
      </c>
      <c r="E1164" s="6" t="s">
        <v>12000</v>
      </c>
      <c r="F1164" s="6" t="s">
        <v>7511</v>
      </c>
      <c r="G1164" s="6" t="s">
        <v>90</v>
      </c>
      <c r="H1164" s="6" t="s">
        <v>90</v>
      </c>
      <c r="I1164" s="46"/>
      <c r="J1164" s="46"/>
      <c r="L1164" s="6" t="s">
        <v>90</v>
      </c>
      <c r="M1164" s="6" t="s">
        <v>90</v>
      </c>
      <c r="N1164" s="6" t="s">
        <v>12001</v>
      </c>
      <c r="O1164" s="6" t="s">
        <v>4585</v>
      </c>
    </row>
    <row r="1165" spans="1:15" x14ac:dyDescent="0.25">
      <c r="A1165" s="6" t="s">
        <v>3838</v>
      </c>
      <c r="B1165" s="6" t="s">
        <v>4443</v>
      </c>
      <c r="C1165" s="6" t="s">
        <v>4418</v>
      </c>
      <c r="D1165" s="6" t="s">
        <v>12002</v>
      </c>
      <c r="E1165" s="6" t="s">
        <v>10639</v>
      </c>
      <c r="F1165" s="6" t="s">
        <v>9852</v>
      </c>
      <c r="G1165" s="6" t="s">
        <v>9853</v>
      </c>
      <c r="H1165" s="6" t="s">
        <v>7092</v>
      </c>
      <c r="I1165" s="46">
        <v>45133</v>
      </c>
      <c r="J1165" s="46">
        <v>45138</v>
      </c>
      <c r="K1165">
        <v>1114483</v>
      </c>
      <c r="L1165" s="6" t="s">
        <v>12003</v>
      </c>
      <c r="M1165" s="6" t="s">
        <v>12004</v>
      </c>
      <c r="N1165" s="6" t="s">
        <v>6179</v>
      </c>
      <c r="O1165" s="6" t="s">
        <v>4586</v>
      </c>
    </row>
    <row r="1166" spans="1:15" x14ac:dyDescent="0.25">
      <c r="A1166" s="6" t="s">
        <v>3839</v>
      </c>
      <c r="B1166" s="6" t="s">
        <v>865</v>
      </c>
      <c r="C1166" s="6" t="s">
        <v>4425</v>
      </c>
      <c r="D1166" s="6" t="s">
        <v>12005</v>
      </c>
      <c r="E1166" s="6" t="s">
        <v>9902</v>
      </c>
      <c r="F1166" s="6" t="s">
        <v>7450</v>
      </c>
      <c r="G1166" s="6" t="s">
        <v>12006</v>
      </c>
      <c r="H1166" s="6" t="s">
        <v>90</v>
      </c>
      <c r="I1166" s="46"/>
      <c r="J1166" s="46"/>
      <c r="L1166" s="6" t="s">
        <v>12007</v>
      </c>
      <c r="M1166" s="6" t="s">
        <v>12008</v>
      </c>
      <c r="N1166" s="6" t="s">
        <v>6180</v>
      </c>
      <c r="O1166" s="6" t="s">
        <v>4587</v>
      </c>
    </row>
    <row r="1167" spans="1:15" x14ac:dyDescent="0.25">
      <c r="A1167" s="6" t="s">
        <v>1659</v>
      </c>
      <c r="B1167" s="6" t="s">
        <v>4522</v>
      </c>
      <c r="C1167" s="6" t="s">
        <v>4421</v>
      </c>
      <c r="D1167" s="6" t="s">
        <v>12009</v>
      </c>
      <c r="E1167" s="6" t="s">
        <v>90</v>
      </c>
      <c r="F1167" s="6" t="s">
        <v>12010</v>
      </c>
      <c r="G1167" s="6" t="s">
        <v>12011</v>
      </c>
      <c r="H1167" s="6" t="s">
        <v>7584</v>
      </c>
      <c r="I1167" s="46">
        <v>45140</v>
      </c>
      <c r="J1167" s="46">
        <v>45145</v>
      </c>
      <c r="K1167">
        <v>780571</v>
      </c>
      <c r="L1167" s="6" t="s">
        <v>12012</v>
      </c>
      <c r="M1167" s="6" t="s">
        <v>12013</v>
      </c>
      <c r="N1167" s="6" t="s">
        <v>4957</v>
      </c>
      <c r="O1167" s="6" t="s">
        <v>4585</v>
      </c>
    </row>
    <row r="1168" spans="1:15" x14ac:dyDescent="0.25">
      <c r="A1168" s="6" t="s">
        <v>1660</v>
      </c>
      <c r="B1168" s="6" t="s">
        <v>4482</v>
      </c>
      <c r="C1168" s="6" t="s">
        <v>4425</v>
      </c>
      <c r="D1168" s="6" t="s">
        <v>12014</v>
      </c>
      <c r="E1168" s="6" t="s">
        <v>11846</v>
      </c>
      <c r="F1168" s="6" t="s">
        <v>9179</v>
      </c>
      <c r="G1168" s="6" t="s">
        <v>9180</v>
      </c>
      <c r="H1168" s="6" t="s">
        <v>7431</v>
      </c>
      <c r="I1168" s="46">
        <v>45140</v>
      </c>
      <c r="J1168" s="46">
        <v>45145</v>
      </c>
      <c r="K1168">
        <v>216228</v>
      </c>
      <c r="L1168" s="6" t="s">
        <v>12015</v>
      </c>
      <c r="M1168" s="6" t="s">
        <v>12016</v>
      </c>
      <c r="N1168" s="6" t="s">
        <v>4864</v>
      </c>
      <c r="O1168" s="6" t="s">
        <v>4585</v>
      </c>
    </row>
    <row r="1169" spans="1:15" x14ac:dyDescent="0.25">
      <c r="A1169" s="6" t="s">
        <v>1662</v>
      </c>
      <c r="B1169" s="6" t="s">
        <v>4434</v>
      </c>
      <c r="C1169" s="6" t="s">
        <v>4423</v>
      </c>
      <c r="D1169" s="6" t="s">
        <v>12017</v>
      </c>
      <c r="E1169" s="6" t="s">
        <v>12018</v>
      </c>
      <c r="F1169" s="6" t="s">
        <v>7153</v>
      </c>
      <c r="G1169" s="6" t="s">
        <v>12019</v>
      </c>
      <c r="H1169" s="6" t="s">
        <v>7155</v>
      </c>
      <c r="I1169" s="46"/>
      <c r="J1169" s="46"/>
      <c r="K1169">
        <v>1132597</v>
      </c>
      <c r="L1169" s="6" t="s">
        <v>12020</v>
      </c>
      <c r="M1169" s="6" t="s">
        <v>12021</v>
      </c>
      <c r="N1169" s="6" t="s">
        <v>6181</v>
      </c>
      <c r="O1169" s="6" t="s">
        <v>4585</v>
      </c>
    </row>
    <row r="1170" spans="1:15" x14ac:dyDescent="0.25">
      <c r="A1170" s="6" t="s">
        <v>3840</v>
      </c>
      <c r="B1170" s="6" t="s">
        <v>4556</v>
      </c>
      <c r="C1170" s="6" t="s">
        <v>4489</v>
      </c>
      <c r="D1170" s="6" t="s">
        <v>12022</v>
      </c>
      <c r="E1170" s="6" t="s">
        <v>12023</v>
      </c>
      <c r="F1170" s="6" t="s">
        <v>7947</v>
      </c>
      <c r="G1170" s="6" t="s">
        <v>12024</v>
      </c>
      <c r="H1170" s="6" t="s">
        <v>90</v>
      </c>
      <c r="I1170" s="46"/>
      <c r="J1170" s="46"/>
      <c r="L1170" s="6" t="s">
        <v>90</v>
      </c>
      <c r="M1170" s="6" t="s">
        <v>90</v>
      </c>
      <c r="N1170" s="6" t="s">
        <v>6182</v>
      </c>
      <c r="O1170" s="6" t="s">
        <v>4585</v>
      </c>
    </row>
    <row r="1171" spans="1:15" x14ac:dyDescent="0.25">
      <c r="A1171" s="6" t="s">
        <v>1664</v>
      </c>
      <c r="B1171" s="6" t="s">
        <v>4482</v>
      </c>
      <c r="C1171" s="6" t="s">
        <v>4425</v>
      </c>
      <c r="D1171" s="6" t="s">
        <v>12025</v>
      </c>
      <c r="E1171" s="6" t="s">
        <v>90</v>
      </c>
      <c r="F1171" s="6" t="s">
        <v>12026</v>
      </c>
      <c r="G1171" s="6" t="s">
        <v>12027</v>
      </c>
      <c r="H1171" s="6" t="s">
        <v>7124</v>
      </c>
      <c r="I1171" s="46">
        <v>45138</v>
      </c>
      <c r="J1171" s="46">
        <v>45142</v>
      </c>
      <c r="K1171">
        <v>49826</v>
      </c>
      <c r="L1171" s="6" t="s">
        <v>12028</v>
      </c>
      <c r="M1171" s="6" t="s">
        <v>12029</v>
      </c>
      <c r="N1171" s="6" t="s">
        <v>5444</v>
      </c>
      <c r="O1171" s="6" t="s">
        <v>4585</v>
      </c>
    </row>
    <row r="1172" spans="1:15" x14ac:dyDescent="0.25">
      <c r="A1172" s="6" t="s">
        <v>1665</v>
      </c>
      <c r="B1172" s="6" t="s">
        <v>90</v>
      </c>
      <c r="C1172" s="6" t="s">
        <v>90</v>
      </c>
      <c r="D1172" s="6" t="s">
        <v>90</v>
      </c>
      <c r="E1172" s="6" t="s">
        <v>90</v>
      </c>
      <c r="F1172" s="6" t="s">
        <v>90</v>
      </c>
      <c r="G1172" s="6" t="s">
        <v>90</v>
      </c>
      <c r="H1172" s="6" t="s">
        <v>90</v>
      </c>
      <c r="I1172" s="46"/>
      <c r="J1172" s="46"/>
      <c r="K1172">
        <v>1100663</v>
      </c>
      <c r="L1172" s="6" t="s">
        <v>12030</v>
      </c>
      <c r="M1172" s="6" t="s">
        <v>12031</v>
      </c>
      <c r="N1172" s="6" t="s">
        <v>90</v>
      </c>
      <c r="O1172" s="6" t="s">
        <v>90</v>
      </c>
    </row>
    <row r="1173" spans="1:15" x14ac:dyDescent="0.25">
      <c r="A1173" s="6" t="s">
        <v>1667</v>
      </c>
      <c r="B1173" s="6" t="s">
        <v>4430</v>
      </c>
      <c r="C1173" s="6" t="s">
        <v>4423</v>
      </c>
      <c r="D1173" s="6" t="s">
        <v>12032</v>
      </c>
      <c r="E1173" s="6" t="s">
        <v>12033</v>
      </c>
      <c r="F1173" s="6" t="s">
        <v>7134</v>
      </c>
      <c r="G1173" s="6" t="s">
        <v>10218</v>
      </c>
      <c r="H1173" s="6" t="s">
        <v>7136</v>
      </c>
      <c r="I1173" s="46">
        <v>45132</v>
      </c>
      <c r="J1173" s="46">
        <v>45138</v>
      </c>
      <c r="K1173">
        <v>914208</v>
      </c>
      <c r="L1173" s="6" t="s">
        <v>12034</v>
      </c>
      <c r="M1173" s="6" t="s">
        <v>12035</v>
      </c>
      <c r="N1173" s="6" t="s">
        <v>5180</v>
      </c>
      <c r="O1173" s="6" t="s">
        <v>4585</v>
      </c>
    </row>
    <row r="1174" spans="1:15" x14ac:dyDescent="0.25">
      <c r="A1174" s="6" t="s">
        <v>1668</v>
      </c>
      <c r="B1174" s="6" t="s">
        <v>90</v>
      </c>
      <c r="C1174" s="6" t="s">
        <v>90</v>
      </c>
      <c r="D1174" s="6" t="s">
        <v>90</v>
      </c>
      <c r="E1174" s="6" t="s">
        <v>90</v>
      </c>
      <c r="F1174" s="6" t="s">
        <v>90</v>
      </c>
      <c r="G1174" s="6" t="s">
        <v>90</v>
      </c>
      <c r="H1174" s="6" t="s">
        <v>90</v>
      </c>
      <c r="I1174" s="46"/>
      <c r="J1174" s="46"/>
      <c r="K1174">
        <v>1100663</v>
      </c>
      <c r="L1174" s="6" t="s">
        <v>12036</v>
      </c>
      <c r="M1174" s="6" t="s">
        <v>12037</v>
      </c>
      <c r="N1174" s="6" t="s">
        <v>90</v>
      </c>
      <c r="O1174" s="6" t="s">
        <v>90</v>
      </c>
    </row>
    <row r="1175" spans="1:15" x14ac:dyDescent="0.25">
      <c r="A1175" s="6" t="s">
        <v>1669</v>
      </c>
      <c r="B1175" s="6" t="s">
        <v>90</v>
      </c>
      <c r="C1175" s="6" t="s">
        <v>90</v>
      </c>
      <c r="D1175" s="6" t="s">
        <v>90</v>
      </c>
      <c r="E1175" s="6" t="s">
        <v>90</v>
      </c>
      <c r="F1175" s="6" t="s">
        <v>90</v>
      </c>
      <c r="G1175" s="6" t="s">
        <v>90</v>
      </c>
      <c r="H1175" s="6" t="s">
        <v>90</v>
      </c>
      <c r="I1175" s="46"/>
      <c r="J1175" s="46"/>
      <c r="K1175">
        <v>1100663</v>
      </c>
      <c r="L1175" s="6" t="s">
        <v>12038</v>
      </c>
      <c r="M1175" s="6" t="s">
        <v>12039</v>
      </c>
      <c r="N1175" s="6" t="s">
        <v>90</v>
      </c>
      <c r="O1175" s="6" t="s">
        <v>90</v>
      </c>
    </row>
    <row r="1176" spans="1:15" x14ac:dyDescent="0.25">
      <c r="A1176" s="6" t="s">
        <v>1670</v>
      </c>
      <c r="B1176" s="6" t="s">
        <v>90</v>
      </c>
      <c r="C1176" s="6" t="s">
        <v>90</v>
      </c>
      <c r="D1176" s="6" t="s">
        <v>90</v>
      </c>
      <c r="E1176" s="6" t="s">
        <v>90</v>
      </c>
      <c r="F1176" s="6" t="s">
        <v>90</v>
      </c>
      <c r="G1176" s="6" t="s">
        <v>90</v>
      </c>
      <c r="H1176" s="6" t="s">
        <v>90</v>
      </c>
      <c r="I1176" s="46"/>
      <c r="J1176" s="46"/>
      <c r="K1176">
        <v>1100663</v>
      </c>
      <c r="L1176" s="6" t="s">
        <v>12040</v>
      </c>
      <c r="M1176" s="6" t="s">
        <v>12041</v>
      </c>
      <c r="N1176" s="6" t="s">
        <v>90</v>
      </c>
      <c r="O1176" s="6" t="s">
        <v>90</v>
      </c>
    </row>
    <row r="1177" spans="1:15" x14ac:dyDescent="0.25">
      <c r="A1177" s="6" t="s">
        <v>1671</v>
      </c>
      <c r="B1177" s="6" t="s">
        <v>90</v>
      </c>
      <c r="C1177" s="6" t="s">
        <v>90</v>
      </c>
      <c r="D1177" s="6" t="s">
        <v>90</v>
      </c>
      <c r="E1177" s="6" t="s">
        <v>90</v>
      </c>
      <c r="F1177" s="6" t="s">
        <v>90</v>
      </c>
      <c r="G1177" s="6" t="s">
        <v>90</v>
      </c>
      <c r="H1177" s="6" t="s">
        <v>90</v>
      </c>
      <c r="I1177" s="46"/>
      <c r="J1177" s="46"/>
      <c r="K1177">
        <v>1100663</v>
      </c>
      <c r="L1177" s="6" t="s">
        <v>12042</v>
      </c>
      <c r="M1177" s="6" t="s">
        <v>12043</v>
      </c>
      <c r="N1177" s="6" t="s">
        <v>90</v>
      </c>
      <c r="O1177" s="6" t="s">
        <v>90</v>
      </c>
    </row>
    <row r="1178" spans="1:15" x14ac:dyDescent="0.25">
      <c r="A1178" s="6" t="s">
        <v>1672</v>
      </c>
      <c r="B1178" s="6" t="s">
        <v>90</v>
      </c>
      <c r="C1178" s="6" t="s">
        <v>90</v>
      </c>
      <c r="D1178" s="6" t="s">
        <v>90</v>
      </c>
      <c r="E1178" s="6" t="s">
        <v>90</v>
      </c>
      <c r="F1178" s="6" t="s">
        <v>90</v>
      </c>
      <c r="G1178" s="6" t="s">
        <v>90</v>
      </c>
      <c r="H1178" s="6" t="s">
        <v>90</v>
      </c>
      <c r="I1178" s="46"/>
      <c r="J1178" s="46"/>
      <c r="K1178">
        <v>1100663</v>
      </c>
      <c r="L1178" s="6" t="s">
        <v>12044</v>
      </c>
      <c r="M1178" s="6" t="s">
        <v>12045</v>
      </c>
      <c r="N1178" s="6" t="s">
        <v>90</v>
      </c>
      <c r="O1178" s="6" t="s">
        <v>90</v>
      </c>
    </row>
    <row r="1179" spans="1:15" x14ac:dyDescent="0.25">
      <c r="A1179" s="6" t="s">
        <v>1673</v>
      </c>
      <c r="B1179" s="6" t="s">
        <v>90</v>
      </c>
      <c r="C1179" s="6" t="s">
        <v>90</v>
      </c>
      <c r="D1179" s="6" t="s">
        <v>90</v>
      </c>
      <c r="E1179" s="6" t="s">
        <v>90</v>
      </c>
      <c r="F1179" s="6" t="s">
        <v>90</v>
      </c>
      <c r="G1179" s="6" t="s">
        <v>90</v>
      </c>
      <c r="H1179" s="6" t="s">
        <v>90</v>
      </c>
      <c r="I1179" s="46"/>
      <c r="J1179" s="46"/>
      <c r="K1179">
        <v>1100663</v>
      </c>
      <c r="L1179" s="6" t="s">
        <v>12046</v>
      </c>
      <c r="M1179" s="6" t="s">
        <v>12047</v>
      </c>
      <c r="N1179" s="6" t="s">
        <v>90</v>
      </c>
      <c r="O1179" s="6" t="s">
        <v>90</v>
      </c>
    </row>
    <row r="1180" spans="1:15" x14ac:dyDescent="0.25">
      <c r="A1180" s="6" t="s">
        <v>1674</v>
      </c>
      <c r="B1180" s="6" t="s">
        <v>90</v>
      </c>
      <c r="C1180" s="6" t="s">
        <v>90</v>
      </c>
      <c r="D1180" s="6" t="s">
        <v>90</v>
      </c>
      <c r="E1180" s="6" t="s">
        <v>90</v>
      </c>
      <c r="F1180" s="6" t="s">
        <v>90</v>
      </c>
      <c r="G1180" s="6" t="s">
        <v>90</v>
      </c>
      <c r="H1180" s="6" t="s">
        <v>90</v>
      </c>
      <c r="I1180" s="46"/>
      <c r="J1180" s="46"/>
      <c r="K1180">
        <v>1100663</v>
      </c>
      <c r="L1180" s="6" t="s">
        <v>12048</v>
      </c>
      <c r="M1180" s="6" t="s">
        <v>12049</v>
      </c>
      <c r="N1180" s="6" t="s">
        <v>90</v>
      </c>
      <c r="O1180" s="6" t="s">
        <v>90</v>
      </c>
    </row>
    <row r="1181" spans="1:15" x14ac:dyDescent="0.25">
      <c r="A1181" s="6" t="s">
        <v>1675</v>
      </c>
      <c r="B1181" s="6" t="s">
        <v>90</v>
      </c>
      <c r="C1181" s="6" t="s">
        <v>90</v>
      </c>
      <c r="D1181" s="6" t="s">
        <v>90</v>
      </c>
      <c r="E1181" s="6" t="s">
        <v>90</v>
      </c>
      <c r="F1181" s="6" t="s">
        <v>90</v>
      </c>
      <c r="G1181" s="6" t="s">
        <v>90</v>
      </c>
      <c r="H1181" s="6" t="s">
        <v>90</v>
      </c>
      <c r="I1181" s="46"/>
      <c r="J1181" s="46"/>
      <c r="K1181">
        <v>1100663</v>
      </c>
      <c r="L1181" s="6" t="s">
        <v>12050</v>
      </c>
      <c r="M1181" s="6" t="s">
        <v>12051</v>
      </c>
      <c r="N1181" s="6" t="s">
        <v>90</v>
      </c>
      <c r="O1181" s="6" t="s">
        <v>90</v>
      </c>
    </row>
    <row r="1182" spans="1:15" x14ac:dyDescent="0.25">
      <c r="A1182" s="6" t="s">
        <v>1677</v>
      </c>
      <c r="B1182" s="6" t="s">
        <v>4484</v>
      </c>
      <c r="C1182" s="6" t="s">
        <v>4423</v>
      </c>
      <c r="D1182" s="6" t="s">
        <v>9773</v>
      </c>
      <c r="E1182" s="6" t="s">
        <v>12052</v>
      </c>
      <c r="F1182" s="6" t="s">
        <v>7450</v>
      </c>
      <c r="G1182" s="6" t="s">
        <v>12053</v>
      </c>
      <c r="H1182" s="6" t="s">
        <v>90</v>
      </c>
      <c r="I1182" s="46"/>
      <c r="J1182" s="46"/>
      <c r="K1182">
        <v>1070304</v>
      </c>
      <c r="L1182" s="6" t="s">
        <v>12054</v>
      </c>
      <c r="M1182" s="6" t="s">
        <v>12055</v>
      </c>
      <c r="N1182" s="6" t="s">
        <v>6183</v>
      </c>
      <c r="O1182" s="6" t="s">
        <v>4585</v>
      </c>
    </row>
    <row r="1183" spans="1:15" x14ac:dyDescent="0.25">
      <c r="A1183" s="6" t="s">
        <v>3841</v>
      </c>
      <c r="B1183" s="6" t="s">
        <v>90</v>
      </c>
      <c r="C1183" s="6" t="s">
        <v>90</v>
      </c>
      <c r="D1183" s="6" t="s">
        <v>90</v>
      </c>
      <c r="E1183" s="6" t="s">
        <v>90</v>
      </c>
      <c r="F1183" s="6" t="s">
        <v>90</v>
      </c>
      <c r="G1183" s="6" t="s">
        <v>90</v>
      </c>
      <c r="H1183" s="6" t="s">
        <v>90</v>
      </c>
      <c r="I1183" s="46"/>
      <c r="J1183" s="46"/>
      <c r="K1183">
        <v>1100663</v>
      </c>
      <c r="L1183" s="6" t="s">
        <v>12056</v>
      </c>
      <c r="M1183" s="6" t="s">
        <v>12057</v>
      </c>
      <c r="N1183" s="6" t="s">
        <v>90</v>
      </c>
      <c r="O1183" s="6" t="s">
        <v>90</v>
      </c>
    </row>
    <row r="1184" spans="1:15" x14ac:dyDescent="0.25">
      <c r="A1184" s="6" t="s">
        <v>1678</v>
      </c>
      <c r="B1184" s="6" t="s">
        <v>90</v>
      </c>
      <c r="C1184" s="6" t="s">
        <v>90</v>
      </c>
      <c r="D1184" s="6" t="s">
        <v>90</v>
      </c>
      <c r="E1184" s="6" t="s">
        <v>90</v>
      </c>
      <c r="F1184" s="6" t="s">
        <v>90</v>
      </c>
      <c r="G1184" s="6" t="s">
        <v>90</v>
      </c>
      <c r="H1184" s="6" t="s">
        <v>90</v>
      </c>
      <c r="I1184" s="46"/>
      <c r="J1184" s="46"/>
      <c r="K1184">
        <v>1100663</v>
      </c>
      <c r="L1184" s="6" t="s">
        <v>12058</v>
      </c>
      <c r="M1184" s="6" t="s">
        <v>12059</v>
      </c>
      <c r="N1184" s="6" t="s">
        <v>90</v>
      </c>
      <c r="O1184" s="6" t="s">
        <v>90</v>
      </c>
    </row>
    <row r="1185" spans="1:15" x14ac:dyDescent="0.25">
      <c r="A1185" s="6" t="s">
        <v>1680</v>
      </c>
      <c r="B1185" s="6" t="s">
        <v>4444</v>
      </c>
      <c r="C1185" s="6" t="s">
        <v>4425</v>
      </c>
      <c r="D1185" s="6" t="s">
        <v>12060</v>
      </c>
      <c r="E1185" s="6" t="s">
        <v>7381</v>
      </c>
      <c r="F1185" s="6" t="s">
        <v>7188</v>
      </c>
      <c r="G1185" s="6" t="s">
        <v>7189</v>
      </c>
      <c r="H1185" s="6" t="s">
        <v>7092</v>
      </c>
      <c r="I1185" s="46">
        <v>45138</v>
      </c>
      <c r="J1185" s="46">
        <v>45142</v>
      </c>
      <c r="K1185">
        <v>52988</v>
      </c>
      <c r="L1185" s="6" t="s">
        <v>12061</v>
      </c>
      <c r="M1185" s="6" t="s">
        <v>12062</v>
      </c>
      <c r="N1185" s="6" t="s">
        <v>4974</v>
      </c>
      <c r="O1185" s="6" t="s">
        <v>4587</v>
      </c>
    </row>
    <row r="1186" spans="1:15" x14ac:dyDescent="0.25">
      <c r="A1186" s="6" t="s">
        <v>3843</v>
      </c>
      <c r="B1186" s="6" t="s">
        <v>4460</v>
      </c>
      <c r="C1186" s="6" t="s">
        <v>4421</v>
      </c>
      <c r="D1186" s="6" t="s">
        <v>12063</v>
      </c>
      <c r="E1186" s="6" t="s">
        <v>9295</v>
      </c>
      <c r="F1186" s="6" t="s">
        <v>7724</v>
      </c>
      <c r="G1186" s="6" t="s">
        <v>12064</v>
      </c>
      <c r="H1186" s="6" t="s">
        <v>7437</v>
      </c>
      <c r="I1186" s="46">
        <v>45140</v>
      </c>
      <c r="J1186" s="46">
        <v>45145</v>
      </c>
      <c r="K1186">
        <v>1721947</v>
      </c>
      <c r="L1186" s="6" t="s">
        <v>12065</v>
      </c>
      <c r="M1186" s="6" t="s">
        <v>12066</v>
      </c>
      <c r="N1186" s="6" t="s">
        <v>6184</v>
      </c>
      <c r="O1186" s="6" t="s">
        <v>4585</v>
      </c>
    </row>
    <row r="1187" spans="1:15" x14ac:dyDescent="0.25">
      <c r="A1187" s="6" t="s">
        <v>1682</v>
      </c>
      <c r="B1187" s="6" t="s">
        <v>4435</v>
      </c>
      <c r="C1187" s="6" t="s">
        <v>4418</v>
      </c>
      <c r="D1187" s="6" t="s">
        <v>12067</v>
      </c>
      <c r="E1187" s="6" t="s">
        <v>12068</v>
      </c>
      <c r="F1187" s="6" t="s">
        <v>7245</v>
      </c>
      <c r="G1187" s="6" t="s">
        <v>12069</v>
      </c>
      <c r="H1187" s="6" t="s">
        <v>90</v>
      </c>
      <c r="I1187" s="46">
        <v>45056</v>
      </c>
      <c r="J1187" s="46"/>
      <c r="K1187">
        <v>1232524</v>
      </c>
      <c r="L1187" s="6" t="s">
        <v>12070</v>
      </c>
      <c r="M1187" s="6" t="s">
        <v>12071</v>
      </c>
      <c r="N1187" s="6" t="s">
        <v>6185</v>
      </c>
      <c r="O1187" s="6" t="s">
        <v>4586</v>
      </c>
    </row>
    <row r="1188" spans="1:15" x14ac:dyDescent="0.25">
      <c r="A1188" s="6" t="s">
        <v>1684</v>
      </c>
      <c r="B1188" s="6" t="s">
        <v>4535</v>
      </c>
      <c r="C1188" s="6" t="s">
        <v>4425</v>
      </c>
      <c r="D1188" s="6" t="s">
        <v>12072</v>
      </c>
      <c r="E1188" s="6" t="s">
        <v>90</v>
      </c>
      <c r="F1188" s="6" t="s">
        <v>12073</v>
      </c>
      <c r="G1188" s="6" t="s">
        <v>12074</v>
      </c>
      <c r="H1188" s="6" t="s">
        <v>296</v>
      </c>
      <c r="I1188" s="46">
        <v>45125</v>
      </c>
      <c r="J1188" s="46"/>
      <c r="K1188">
        <v>728535</v>
      </c>
      <c r="L1188" s="6" t="s">
        <v>12075</v>
      </c>
      <c r="M1188" s="6" t="s">
        <v>12076</v>
      </c>
      <c r="N1188" s="6" t="s">
        <v>5185</v>
      </c>
      <c r="O1188" s="6" t="s">
        <v>4585</v>
      </c>
    </row>
    <row r="1189" spans="1:15" x14ac:dyDescent="0.25">
      <c r="A1189" s="6" t="s">
        <v>1687</v>
      </c>
      <c r="B1189" s="6" t="s">
        <v>4498</v>
      </c>
      <c r="C1189" s="6" t="s">
        <v>4421</v>
      </c>
      <c r="D1189" s="6" t="s">
        <v>12077</v>
      </c>
      <c r="E1189" s="6" t="s">
        <v>90</v>
      </c>
      <c r="F1189" s="6" t="s">
        <v>12078</v>
      </c>
      <c r="G1189" s="6" t="s">
        <v>12079</v>
      </c>
      <c r="H1189" s="6" t="s">
        <v>3671</v>
      </c>
      <c r="I1189" s="46">
        <v>45194</v>
      </c>
      <c r="J1189" s="46">
        <v>45198</v>
      </c>
      <c r="K1189">
        <v>898293</v>
      </c>
      <c r="L1189" s="6" t="s">
        <v>12080</v>
      </c>
      <c r="M1189" s="6" t="s">
        <v>12081</v>
      </c>
      <c r="N1189" s="6" t="s">
        <v>5296</v>
      </c>
      <c r="O1189" s="6" t="s">
        <v>4585</v>
      </c>
    </row>
    <row r="1190" spans="1:15" x14ac:dyDescent="0.25">
      <c r="A1190" s="6" t="s">
        <v>3845</v>
      </c>
      <c r="B1190" s="6" t="s">
        <v>4424</v>
      </c>
      <c r="C1190" s="6" t="s">
        <v>4425</v>
      </c>
      <c r="D1190" s="6" t="s">
        <v>12082</v>
      </c>
      <c r="E1190" s="6" t="s">
        <v>90</v>
      </c>
      <c r="F1190" s="6" t="s">
        <v>12083</v>
      </c>
      <c r="G1190" s="6" t="s">
        <v>12084</v>
      </c>
      <c r="H1190" s="6" t="s">
        <v>7168</v>
      </c>
      <c r="I1190" s="46">
        <v>45138</v>
      </c>
      <c r="J1190" s="46">
        <v>45142</v>
      </c>
      <c r="K1190">
        <v>1158463</v>
      </c>
      <c r="L1190" s="6" t="s">
        <v>12085</v>
      </c>
      <c r="M1190" s="6" t="s">
        <v>12086</v>
      </c>
      <c r="N1190" s="6" t="s">
        <v>4678</v>
      </c>
      <c r="O1190" s="6" t="s">
        <v>4585</v>
      </c>
    </row>
    <row r="1191" spans="1:15" x14ac:dyDescent="0.25">
      <c r="A1191" s="6" t="s">
        <v>3846</v>
      </c>
      <c r="B1191" s="6" t="s">
        <v>4478</v>
      </c>
      <c r="C1191" s="6" t="s">
        <v>4437</v>
      </c>
      <c r="D1191" s="6" t="s">
        <v>12087</v>
      </c>
      <c r="E1191" s="6" t="s">
        <v>12088</v>
      </c>
      <c r="F1191" s="6" t="s">
        <v>7153</v>
      </c>
      <c r="G1191" s="6" t="s">
        <v>12089</v>
      </c>
      <c r="H1191" s="6" t="s">
        <v>7155</v>
      </c>
      <c r="I1191" s="46"/>
      <c r="J1191" s="46"/>
      <c r="L1191" s="6" t="s">
        <v>12090</v>
      </c>
      <c r="M1191" s="6" t="s">
        <v>12091</v>
      </c>
      <c r="N1191" s="6" t="s">
        <v>6186</v>
      </c>
      <c r="O1191" s="6" t="s">
        <v>4586</v>
      </c>
    </row>
    <row r="1192" spans="1:15" x14ac:dyDescent="0.25">
      <c r="A1192" s="6" t="s">
        <v>1690</v>
      </c>
      <c r="B1192" s="6" t="s">
        <v>4482</v>
      </c>
      <c r="C1192" s="6" t="s">
        <v>4425</v>
      </c>
      <c r="D1192" s="6" t="s">
        <v>12092</v>
      </c>
      <c r="E1192" s="6" t="s">
        <v>12093</v>
      </c>
      <c r="F1192" s="6" t="s">
        <v>7284</v>
      </c>
      <c r="G1192" s="6" t="s">
        <v>12094</v>
      </c>
      <c r="H1192" s="6" t="s">
        <v>7124</v>
      </c>
      <c r="I1192" s="46">
        <v>45132</v>
      </c>
      <c r="J1192" s="46">
        <v>45138</v>
      </c>
      <c r="K1192">
        <v>1433660</v>
      </c>
      <c r="L1192" s="6" t="s">
        <v>12095</v>
      </c>
      <c r="M1192" s="6" t="s">
        <v>12096</v>
      </c>
      <c r="N1192" s="6" t="s">
        <v>4785</v>
      </c>
      <c r="O1192" s="6" t="s">
        <v>4585</v>
      </c>
    </row>
    <row r="1193" spans="1:15" x14ac:dyDescent="0.25">
      <c r="A1193" s="6" t="s">
        <v>1693</v>
      </c>
      <c r="B1193" s="6" t="s">
        <v>4426</v>
      </c>
      <c r="C1193" s="6" t="s">
        <v>4425</v>
      </c>
      <c r="D1193" s="6" t="s">
        <v>12097</v>
      </c>
      <c r="E1193" s="6" t="s">
        <v>90</v>
      </c>
      <c r="F1193" s="6" t="s">
        <v>12098</v>
      </c>
      <c r="G1193" s="6" t="s">
        <v>12099</v>
      </c>
      <c r="H1193" s="6" t="s">
        <v>90</v>
      </c>
      <c r="I1193" s="46">
        <v>45138</v>
      </c>
      <c r="J1193" s="46">
        <v>45142</v>
      </c>
      <c r="K1193">
        <v>833444</v>
      </c>
      <c r="L1193" s="6" t="s">
        <v>12100</v>
      </c>
      <c r="M1193" s="6" t="s">
        <v>12101</v>
      </c>
      <c r="N1193" s="6" t="s">
        <v>5032</v>
      </c>
      <c r="O1193" s="6" t="s">
        <v>4585</v>
      </c>
    </row>
    <row r="1194" spans="1:15" x14ac:dyDescent="0.25">
      <c r="A1194" s="6" t="s">
        <v>1695</v>
      </c>
      <c r="B1194" s="6" t="s">
        <v>4494</v>
      </c>
      <c r="C1194" s="6" t="s">
        <v>4428</v>
      </c>
      <c r="D1194" s="6" t="s">
        <v>12102</v>
      </c>
      <c r="E1194" s="6" t="s">
        <v>12103</v>
      </c>
      <c r="F1194" s="6" t="s">
        <v>7208</v>
      </c>
      <c r="G1194" s="6" t="s">
        <v>12104</v>
      </c>
      <c r="H1194" s="6" t="s">
        <v>90</v>
      </c>
      <c r="I1194" s="46">
        <v>44054</v>
      </c>
      <c r="J1194" s="46">
        <v>44060</v>
      </c>
      <c r="K1194">
        <v>1549802</v>
      </c>
      <c r="L1194" s="6" t="s">
        <v>12105</v>
      </c>
      <c r="M1194" s="6" t="s">
        <v>12106</v>
      </c>
      <c r="N1194" s="6" t="s">
        <v>6187</v>
      </c>
      <c r="O1194" s="6" t="s">
        <v>4585</v>
      </c>
    </row>
    <row r="1195" spans="1:15" x14ac:dyDescent="0.25">
      <c r="A1195" s="6" t="s">
        <v>1697</v>
      </c>
      <c r="B1195" s="6" t="s">
        <v>4546</v>
      </c>
      <c r="C1195" s="6" t="s">
        <v>4423</v>
      </c>
      <c r="D1195" s="6" t="s">
        <v>12107</v>
      </c>
      <c r="E1195" s="6" t="s">
        <v>90</v>
      </c>
      <c r="F1195" s="6" t="s">
        <v>7166</v>
      </c>
      <c r="G1195" s="6" t="s">
        <v>10550</v>
      </c>
      <c r="H1195" s="6" t="s">
        <v>7168</v>
      </c>
      <c r="I1195" s="46">
        <v>45195</v>
      </c>
      <c r="J1195" s="46">
        <v>45201</v>
      </c>
      <c r="K1195">
        <v>96223</v>
      </c>
      <c r="L1195" s="6" t="s">
        <v>12108</v>
      </c>
      <c r="M1195" s="6" t="s">
        <v>12109</v>
      </c>
      <c r="N1195" s="6" t="s">
        <v>5446</v>
      </c>
      <c r="O1195" s="6" t="s">
        <v>4585</v>
      </c>
    </row>
    <row r="1196" spans="1:15" x14ac:dyDescent="0.25">
      <c r="A1196" s="6" t="s">
        <v>3847</v>
      </c>
      <c r="B1196" s="6" t="s">
        <v>4551</v>
      </c>
      <c r="C1196" s="6" t="s">
        <v>4425</v>
      </c>
      <c r="D1196" s="6" t="s">
        <v>12110</v>
      </c>
      <c r="E1196" s="6" t="s">
        <v>90</v>
      </c>
      <c r="F1196" s="6" t="s">
        <v>12111</v>
      </c>
      <c r="G1196" s="6" t="s">
        <v>12112</v>
      </c>
      <c r="H1196" s="6" t="s">
        <v>90</v>
      </c>
      <c r="I1196" s="46"/>
      <c r="J1196" s="46"/>
      <c r="L1196" s="6" t="s">
        <v>90</v>
      </c>
      <c r="M1196" s="6" t="s">
        <v>90</v>
      </c>
      <c r="N1196" s="6" t="s">
        <v>6188</v>
      </c>
      <c r="O1196" s="6" t="s">
        <v>4585</v>
      </c>
    </row>
    <row r="1197" spans="1:15" x14ac:dyDescent="0.25">
      <c r="A1197" s="6" t="s">
        <v>3848</v>
      </c>
      <c r="B1197" s="6" t="s">
        <v>4496</v>
      </c>
      <c r="C1197" s="6" t="s">
        <v>130</v>
      </c>
      <c r="D1197" s="6" t="s">
        <v>12113</v>
      </c>
      <c r="E1197" s="6" t="s">
        <v>7962</v>
      </c>
      <c r="F1197" s="6" t="s">
        <v>7450</v>
      </c>
      <c r="G1197" s="6" t="s">
        <v>12114</v>
      </c>
      <c r="H1197" s="6" t="s">
        <v>90</v>
      </c>
      <c r="I1197" s="46"/>
      <c r="J1197" s="46"/>
      <c r="L1197" s="6" t="s">
        <v>90</v>
      </c>
      <c r="M1197" s="6" t="s">
        <v>90</v>
      </c>
      <c r="N1197" s="6" t="s">
        <v>6189</v>
      </c>
      <c r="O1197" s="6" t="s">
        <v>4585</v>
      </c>
    </row>
    <row r="1198" spans="1:15" x14ac:dyDescent="0.25">
      <c r="A1198" s="6" t="s">
        <v>1699</v>
      </c>
      <c r="B1198" s="6" t="s">
        <v>4430</v>
      </c>
      <c r="C1198" s="6" t="s">
        <v>4423</v>
      </c>
      <c r="D1198" s="6" t="s">
        <v>12115</v>
      </c>
      <c r="E1198" s="6" t="s">
        <v>90</v>
      </c>
      <c r="F1198" s="6" t="s">
        <v>7947</v>
      </c>
      <c r="G1198" s="6" t="s">
        <v>12116</v>
      </c>
      <c r="H1198" s="6" t="s">
        <v>90</v>
      </c>
      <c r="I1198" s="46">
        <v>45131</v>
      </c>
      <c r="J1198" s="46">
        <v>45141</v>
      </c>
      <c r="K1198">
        <v>1274173</v>
      </c>
      <c r="L1198" s="6" t="s">
        <v>12117</v>
      </c>
      <c r="M1198" s="6" t="s">
        <v>12118</v>
      </c>
      <c r="N1198" s="6" t="s">
        <v>6190</v>
      </c>
      <c r="O1198" s="6" t="s">
        <v>4585</v>
      </c>
    </row>
    <row r="1199" spans="1:15" x14ac:dyDescent="0.25">
      <c r="A1199" s="6" t="s">
        <v>1701</v>
      </c>
      <c r="B1199" s="6" t="s">
        <v>4472</v>
      </c>
      <c r="C1199" s="6" t="s">
        <v>130</v>
      </c>
      <c r="D1199" s="6" t="s">
        <v>11327</v>
      </c>
      <c r="E1199" s="6" t="s">
        <v>12119</v>
      </c>
      <c r="F1199" s="6" t="s">
        <v>7245</v>
      </c>
      <c r="G1199" s="6" t="s">
        <v>11650</v>
      </c>
      <c r="H1199" s="6" t="s">
        <v>90</v>
      </c>
      <c r="I1199" s="46"/>
      <c r="J1199" s="46"/>
      <c r="K1199">
        <v>1159152</v>
      </c>
      <c r="L1199" s="6" t="s">
        <v>12120</v>
      </c>
      <c r="M1199" s="6" t="s">
        <v>12121</v>
      </c>
      <c r="N1199" s="6" t="s">
        <v>12122</v>
      </c>
      <c r="O1199" s="6" t="s">
        <v>4585</v>
      </c>
    </row>
    <row r="1200" spans="1:15" x14ac:dyDescent="0.25">
      <c r="A1200" s="6" t="s">
        <v>3850</v>
      </c>
      <c r="B1200" s="6" t="s">
        <v>4478</v>
      </c>
      <c r="C1200" s="6" t="s">
        <v>4437</v>
      </c>
      <c r="D1200" s="6" t="s">
        <v>12123</v>
      </c>
      <c r="E1200" s="6" t="s">
        <v>90</v>
      </c>
      <c r="F1200" s="6" t="s">
        <v>12124</v>
      </c>
      <c r="G1200" s="6" t="s">
        <v>12125</v>
      </c>
      <c r="H1200" s="6" t="s">
        <v>7296</v>
      </c>
      <c r="I1200" s="46">
        <v>45138</v>
      </c>
      <c r="J1200" s="46">
        <v>45142</v>
      </c>
      <c r="K1200">
        <v>785956</v>
      </c>
      <c r="L1200" s="6" t="s">
        <v>12126</v>
      </c>
      <c r="M1200" s="6" t="s">
        <v>12127</v>
      </c>
      <c r="N1200" s="6" t="s">
        <v>4681</v>
      </c>
      <c r="O1200" s="6" t="s">
        <v>4586</v>
      </c>
    </row>
    <row r="1201" spans="1:15" x14ac:dyDescent="0.25">
      <c r="A1201" s="6" t="s">
        <v>1703</v>
      </c>
      <c r="B1201" s="6" t="s">
        <v>4451</v>
      </c>
      <c r="C1201" s="6" t="s">
        <v>4421</v>
      </c>
      <c r="D1201" s="6" t="s">
        <v>12128</v>
      </c>
      <c r="E1201" s="6" t="s">
        <v>12129</v>
      </c>
      <c r="F1201" s="6" t="s">
        <v>12130</v>
      </c>
      <c r="G1201" s="6" t="s">
        <v>12131</v>
      </c>
      <c r="H1201" s="6" t="s">
        <v>1988</v>
      </c>
      <c r="I1201" s="46">
        <v>45152</v>
      </c>
      <c r="J1201" s="46">
        <v>45156</v>
      </c>
      <c r="K1201">
        <v>779152</v>
      </c>
      <c r="L1201" s="6" t="s">
        <v>12132</v>
      </c>
      <c r="M1201" s="6" t="s">
        <v>12133</v>
      </c>
      <c r="N1201" s="6" t="s">
        <v>6191</v>
      </c>
      <c r="O1201" s="6" t="s">
        <v>4585</v>
      </c>
    </row>
    <row r="1202" spans="1:15" x14ac:dyDescent="0.25">
      <c r="A1202" s="6" t="s">
        <v>3852</v>
      </c>
      <c r="B1202" s="6" t="s">
        <v>311</v>
      </c>
      <c r="C1202" s="6" t="s">
        <v>4421</v>
      </c>
      <c r="D1202" s="6" t="s">
        <v>12134</v>
      </c>
      <c r="E1202" s="6" t="s">
        <v>12135</v>
      </c>
      <c r="F1202" s="6" t="s">
        <v>12136</v>
      </c>
      <c r="G1202" s="6" t="s">
        <v>12137</v>
      </c>
      <c r="H1202" s="6" t="s">
        <v>90</v>
      </c>
      <c r="I1202" s="46">
        <v>45162</v>
      </c>
      <c r="J1202" s="46">
        <v>45166</v>
      </c>
      <c r="K1202">
        <v>1481513</v>
      </c>
      <c r="L1202" s="6" t="s">
        <v>12138</v>
      </c>
      <c r="M1202" s="6" t="s">
        <v>12139</v>
      </c>
      <c r="N1202" s="6" t="s">
        <v>6192</v>
      </c>
      <c r="O1202" s="6" t="s">
        <v>4585</v>
      </c>
    </row>
    <row r="1203" spans="1:15" x14ac:dyDescent="0.25">
      <c r="A1203" s="6" t="s">
        <v>1706</v>
      </c>
      <c r="B1203" s="6" t="s">
        <v>4514</v>
      </c>
      <c r="C1203" s="6" t="s">
        <v>4442</v>
      </c>
      <c r="D1203" s="6" t="s">
        <v>12140</v>
      </c>
      <c r="E1203" s="6" t="s">
        <v>12141</v>
      </c>
      <c r="F1203" s="6" t="s">
        <v>7284</v>
      </c>
      <c r="G1203" s="6" t="s">
        <v>7285</v>
      </c>
      <c r="H1203" s="6" t="s">
        <v>7124</v>
      </c>
      <c r="I1203" s="46">
        <v>45139</v>
      </c>
      <c r="J1203" s="46">
        <v>45145</v>
      </c>
      <c r="K1203">
        <v>1037976</v>
      </c>
      <c r="L1203" s="6" t="s">
        <v>12142</v>
      </c>
      <c r="M1203" s="6" t="s">
        <v>12143</v>
      </c>
      <c r="N1203" s="6" t="s">
        <v>5141</v>
      </c>
      <c r="O1203" s="6" t="s">
        <v>4585</v>
      </c>
    </row>
    <row r="1204" spans="1:15" x14ac:dyDescent="0.25">
      <c r="A1204" s="6" t="s">
        <v>3853</v>
      </c>
      <c r="B1204" s="6" t="s">
        <v>865</v>
      </c>
      <c r="C1204" s="6" t="s">
        <v>4425</v>
      </c>
      <c r="D1204" s="6" t="s">
        <v>12144</v>
      </c>
      <c r="E1204" s="6" t="s">
        <v>11489</v>
      </c>
      <c r="F1204" s="6" t="s">
        <v>7426</v>
      </c>
      <c r="G1204" s="6" t="s">
        <v>90</v>
      </c>
      <c r="H1204" s="6" t="s">
        <v>90</v>
      </c>
      <c r="I1204" s="46"/>
      <c r="J1204" s="46"/>
      <c r="L1204" s="6" t="s">
        <v>12145</v>
      </c>
      <c r="M1204" s="6" t="s">
        <v>12146</v>
      </c>
      <c r="N1204" s="6" t="s">
        <v>6193</v>
      </c>
      <c r="O1204" s="6" t="s">
        <v>4587</v>
      </c>
    </row>
    <row r="1205" spans="1:15" x14ac:dyDescent="0.25">
      <c r="A1205" s="6" t="s">
        <v>3854</v>
      </c>
      <c r="B1205" s="6" t="s">
        <v>4475</v>
      </c>
      <c r="C1205" s="6" t="s">
        <v>130</v>
      </c>
      <c r="D1205" s="6" t="s">
        <v>12147</v>
      </c>
      <c r="E1205" s="6" t="s">
        <v>8500</v>
      </c>
      <c r="F1205" s="6" t="s">
        <v>7947</v>
      </c>
      <c r="G1205" s="6" t="s">
        <v>12148</v>
      </c>
      <c r="H1205" s="6" t="s">
        <v>90</v>
      </c>
      <c r="I1205" s="46"/>
      <c r="J1205" s="46"/>
      <c r="L1205" s="6" t="s">
        <v>12149</v>
      </c>
      <c r="M1205" s="6" t="s">
        <v>12150</v>
      </c>
      <c r="N1205" s="6" t="s">
        <v>4642</v>
      </c>
      <c r="O1205" s="6" t="s">
        <v>4585</v>
      </c>
    </row>
    <row r="1206" spans="1:15" x14ac:dyDescent="0.25">
      <c r="A1206" s="6" t="s">
        <v>1708</v>
      </c>
      <c r="B1206" s="6" t="s">
        <v>4432</v>
      </c>
      <c r="C1206" s="6" t="s">
        <v>4418</v>
      </c>
      <c r="D1206" s="6" t="s">
        <v>12151</v>
      </c>
      <c r="E1206" s="6" t="s">
        <v>90</v>
      </c>
      <c r="F1206" s="6" t="s">
        <v>12152</v>
      </c>
      <c r="G1206" s="6" t="s">
        <v>12153</v>
      </c>
      <c r="H1206" s="6" t="s">
        <v>7296</v>
      </c>
      <c r="I1206" s="46">
        <v>45127</v>
      </c>
      <c r="J1206" s="46"/>
      <c r="K1206">
        <v>200406</v>
      </c>
      <c r="L1206" s="6" t="s">
        <v>12154</v>
      </c>
      <c r="M1206" s="6" t="s">
        <v>12155</v>
      </c>
      <c r="N1206" s="6" t="s">
        <v>5094</v>
      </c>
      <c r="O1206" s="6" t="s">
        <v>4586</v>
      </c>
    </row>
    <row r="1207" spans="1:15" x14ac:dyDescent="0.25">
      <c r="A1207" s="6" t="s">
        <v>1709</v>
      </c>
      <c r="B1207" s="6" t="s">
        <v>90</v>
      </c>
      <c r="C1207" s="6" t="s">
        <v>90</v>
      </c>
      <c r="D1207" s="6" t="s">
        <v>90</v>
      </c>
      <c r="E1207" s="6" t="s">
        <v>90</v>
      </c>
      <c r="F1207" s="6" t="s">
        <v>90</v>
      </c>
      <c r="G1207" s="6" t="s">
        <v>90</v>
      </c>
      <c r="H1207" s="6" t="s">
        <v>90</v>
      </c>
      <c r="I1207" s="46"/>
      <c r="J1207" s="46"/>
      <c r="K1207">
        <v>1064642</v>
      </c>
      <c r="L1207" s="6" t="s">
        <v>12156</v>
      </c>
      <c r="M1207" s="6" t="s">
        <v>12157</v>
      </c>
      <c r="N1207" s="6" t="s">
        <v>90</v>
      </c>
      <c r="O1207" s="6" t="s">
        <v>90</v>
      </c>
    </row>
    <row r="1208" spans="1:15" x14ac:dyDescent="0.25">
      <c r="A1208" s="6" t="s">
        <v>1711</v>
      </c>
      <c r="B1208" s="6" t="s">
        <v>4420</v>
      </c>
      <c r="C1208" s="6" t="s">
        <v>4421</v>
      </c>
      <c r="D1208" s="6" t="s">
        <v>12158</v>
      </c>
      <c r="E1208" s="6" t="s">
        <v>90</v>
      </c>
      <c r="F1208" s="6" t="s">
        <v>10857</v>
      </c>
      <c r="G1208" s="6" t="s">
        <v>10858</v>
      </c>
      <c r="H1208" s="6" t="s">
        <v>7069</v>
      </c>
      <c r="I1208" s="46">
        <v>45134</v>
      </c>
      <c r="J1208" s="46"/>
      <c r="K1208">
        <v>1043604</v>
      </c>
      <c r="L1208" s="6" t="s">
        <v>12159</v>
      </c>
      <c r="M1208" s="6" t="s">
        <v>12160</v>
      </c>
      <c r="N1208" s="6" t="s">
        <v>4820</v>
      </c>
      <c r="O1208" s="6" t="s">
        <v>4587</v>
      </c>
    </row>
    <row r="1209" spans="1:15" x14ac:dyDescent="0.25">
      <c r="A1209" s="6" t="s">
        <v>1713</v>
      </c>
      <c r="B1209" s="6" t="s">
        <v>4506</v>
      </c>
      <c r="C1209" s="6" t="s">
        <v>4425</v>
      </c>
      <c r="D1209" s="6" t="s">
        <v>12161</v>
      </c>
      <c r="E1209" s="6" t="s">
        <v>12162</v>
      </c>
      <c r="F1209" s="6" t="s">
        <v>12163</v>
      </c>
      <c r="G1209" s="6" t="s">
        <v>12164</v>
      </c>
      <c r="H1209" s="6" t="s">
        <v>7069</v>
      </c>
      <c r="I1209" s="46">
        <v>45146</v>
      </c>
      <c r="J1209" s="46">
        <v>45150</v>
      </c>
      <c r="K1209">
        <v>1819848</v>
      </c>
      <c r="L1209" s="6" t="s">
        <v>12165</v>
      </c>
      <c r="M1209" s="6" t="s">
        <v>12166</v>
      </c>
      <c r="N1209" s="6" t="s">
        <v>6194</v>
      </c>
      <c r="O1209" s="6" t="s">
        <v>4585</v>
      </c>
    </row>
    <row r="1210" spans="1:15" x14ac:dyDescent="0.25">
      <c r="A1210" s="6" t="s">
        <v>3856</v>
      </c>
      <c r="B1210" s="6" t="s">
        <v>4544</v>
      </c>
      <c r="C1210" s="6" t="s">
        <v>4442</v>
      </c>
      <c r="D1210" s="6" t="s">
        <v>12167</v>
      </c>
      <c r="E1210" s="6" t="s">
        <v>8889</v>
      </c>
      <c r="F1210" s="6" t="s">
        <v>12168</v>
      </c>
      <c r="G1210" s="6" t="s">
        <v>12169</v>
      </c>
      <c r="H1210" s="6" t="s">
        <v>3671</v>
      </c>
      <c r="I1210" s="46">
        <v>45132</v>
      </c>
      <c r="J1210" s="46">
        <v>45138</v>
      </c>
      <c r="K1210">
        <v>745308</v>
      </c>
      <c r="L1210" s="6" t="s">
        <v>12170</v>
      </c>
      <c r="M1210" s="6" t="s">
        <v>12171</v>
      </c>
      <c r="N1210" s="6" t="s">
        <v>5517</v>
      </c>
      <c r="O1210" s="6" t="s">
        <v>4585</v>
      </c>
    </row>
    <row r="1211" spans="1:15" x14ac:dyDescent="0.25">
      <c r="A1211" s="6" t="s">
        <v>1715</v>
      </c>
      <c r="B1211" s="6" t="s">
        <v>4445</v>
      </c>
      <c r="C1211" s="6" t="s">
        <v>4423</v>
      </c>
      <c r="D1211" s="6" t="s">
        <v>12172</v>
      </c>
      <c r="E1211" s="6" t="s">
        <v>90</v>
      </c>
      <c r="F1211" s="6" t="s">
        <v>7166</v>
      </c>
      <c r="G1211" s="6" t="s">
        <v>12173</v>
      </c>
      <c r="H1211" s="6" t="s">
        <v>7168</v>
      </c>
      <c r="I1211" s="46">
        <v>45121</v>
      </c>
      <c r="J1211" s="46"/>
      <c r="K1211">
        <v>19617</v>
      </c>
      <c r="L1211" s="6" t="s">
        <v>12174</v>
      </c>
      <c r="M1211" s="6" t="s">
        <v>12175</v>
      </c>
      <c r="N1211" s="6" t="s">
        <v>4632</v>
      </c>
      <c r="O1211" s="6" t="s">
        <v>4585</v>
      </c>
    </row>
    <row r="1212" spans="1:15" x14ac:dyDescent="0.25">
      <c r="A1212" s="6" t="s">
        <v>3857</v>
      </c>
      <c r="B1212" s="6" t="s">
        <v>4529</v>
      </c>
      <c r="C1212" s="6" t="s">
        <v>4437</v>
      </c>
      <c r="D1212" s="6" t="s">
        <v>12176</v>
      </c>
      <c r="E1212" s="6" t="s">
        <v>90</v>
      </c>
      <c r="F1212" s="6" t="s">
        <v>11131</v>
      </c>
      <c r="G1212" s="6" t="s">
        <v>12177</v>
      </c>
      <c r="H1212" s="6" t="s">
        <v>90</v>
      </c>
      <c r="I1212" s="46"/>
      <c r="J1212" s="46"/>
      <c r="K1212">
        <v>1438077</v>
      </c>
      <c r="L1212" s="6" t="s">
        <v>12178</v>
      </c>
      <c r="M1212" s="6" t="s">
        <v>12179</v>
      </c>
      <c r="N1212" s="6" t="s">
        <v>6195</v>
      </c>
      <c r="O1212" s="6" t="s">
        <v>4586</v>
      </c>
    </row>
    <row r="1213" spans="1:15" x14ac:dyDescent="0.25">
      <c r="A1213" s="6" t="s">
        <v>3858</v>
      </c>
      <c r="B1213" s="6" t="s">
        <v>4448</v>
      </c>
      <c r="C1213" s="6" t="s">
        <v>4437</v>
      </c>
      <c r="D1213" s="6" t="s">
        <v>12180</v>
      </c>
      <c r="E1213" s="6" t="s">
        <v>12181</v>
      </c>
      <c r="F1213" s="6" t="s">
        <v>7947</v>
      </c>
      <c r="G1213" s="6" t="s">
        <v>12182</v>
      </c>
      <c r="H1213" s="6" t="s">
        <v>90</v>
      </c>
      <c r="I1213" s="46"/>
      <c r="J1213" s="46"/>
      <c r="L1213" s="6" t="s">
        <v>12183</v>
      </c>
      <c r="M1213" s="6" t="s">
        <v>12184</v>
      </c>
      <c r="N1213" s="6" t="s">
        <v>6196</v>
      </c>
      <c r="O1213" s="6" t="s">
        <v>4586</v>
      </c>
    </row>
    <row r="1214" spans="1:15" x14ac:dyDescent="0.25">
      <c r="A1214" s="6" t="s">
        <v>3859</v>
      </c>
      <c r="B1214" s="6" t="s">
        <v>4475</v>
      </c>
      <c r="C1214" s="6" t="s">
        <v>130</v>
      </c>
      <c r="D1214" s="6" t="s">
        <v>12185</v>
      </c>
      <c r="E1214" s="6" t="s">
        <v>12186</v>
      </c>
      <c r="F1214" s="6" t="s">
        <v>7450</v>
      </c>
      <c r="G1214" s="6" t="s">
        <v>12187</v>
      </c>
      <c r="H1214" s="6" t="s">
        <v>90</v>
      </c>
      <c r="I1214" s="46"/>
      <c r="J1214" s="46"/>
      <c r="L1214" s="6" t="s">
        <v>12188</v>
      </c>
      <c r="M1214" s="6" t="s">
        <v>90</v>
      </c>
      <c r="N1214" s="6" t="s">
        <v>6197</v>
      </c>
      <c r="O1214" s="6" t="s">
        <v>4585</v>
      </c>
    </row>
    <row r="1215" spans="1:15" x14ac:dyDescent="0.25">
      <c r="A1215" s="6" t="s">
        <v>3860</v>
      </c>
      <c r="B1215" s="6" t="s">
        <v>4494</v>
      </c>
      <c r="C1215" s="6" t="s">
        <v>4428</v>
      </c>
      <c r="D1215" s="6" t="s">
        <v>12189</v>
      </c>
      <c r="E1215" s="6" t="s">
        <v>90</v>
      </c>
      <c r="F1215" s="6" t="s">
        <v>7326</v>
      </c>
      <c r="G1215" s="6" t="s">
        <v>12190</v>
      </c>
      <c r="H1215" s="6" t="s">
        <v>90</v>
      </c>
      <c r="I1215" s="46"/>
      <c r="J1215" s="46"/>
      <c r="K1215">
        <v>1792627</v>
      </c>
      <c r="L1215" s="6" t="s">
        <v>12191</v>
      </c>
      <c r="M1215" s="6" t="s">
        <v>12192</v>
      </c>
      <c r="N1215" s="6" t="s">
        <v>6198</v>
      </c>
      <c r="O1215" s="6" t="s">
        <v>4585</v>
      </c>
    </row>
    <row r="1216" spans="1:15" x14ac:dyDescent="0.25">
      <c r="A1216" s="6" t="s">
        <v>3862</v>
      </c>
      <c r="B1216" s="6" t="s">
        <v>4543</v>
      </c>
      <c r="C1216" s="6" t="s">
        <v>4428</v>
      </c>
      <c r="D1216" s="6" t="s">
        <v>12193</v>
      </c>
      <c r="E1216" s="6" t="s">
        <v>90</v>
      </c>
      <c r="F1216" s="6" t="s">
        <v>7582</v>
      </c>
      <c r="G1216" s="6" t="s">
        <v>9468</v>
      </c>
      <c r="H1216" s="6" t="s">
        <v>7584</v>
      </c>
      <c r="I1216" s="46">
        <v>45159</v>
      </c>
      <c r="J1216" s="46">
        <v>45163</v>
      </c>
      <c r="K1216">
        <v>72333</v>
      </c>
      <c r="L1216" s="6" t="s">
        <v>12194</v>
      </c>
      <c r="M1216" s="6" t="s">
        <v>12195</v>
      </c>
      <c r="N1216" s="6" t="s">
        <v>6199</v>
      </c>
      <c r="O1216" s="6" t="s">
        <v>4585</v>
      </c>
    </row>
    <row r="1217" spans="1:15" x14ac:dyDescent="0.25">
      <c r="A1217" s="6" t="s">
        <v>3864</v>
      </c>
      <c r="B1217" s="6" t="s">
        <v>4422</v>
      </c>
      <c r="C1217" s="6" t="s">
        <v>4423</v>
      </c>
      <c r="D1217" s="6" t="s">
        <v>12196</v>
      </c>
      <c r="E1217" s="6" t="s">
        <v>90</v>
      </c>
      <c r="F1217" s="6" t="s">
        <v>12197</v>
      </c>
      <c r="G1217" s="6" t="s">
        <v>12198</v>
      </c>
      <c r="H1217" s="6" t="s">
        <v>7269</v>
      </c>
      <c r="I1217" s="46">
        <v>45148</v>
      </c>
      <c r="J1217" s="46">
        <v>45152</v>
      </c>
      <c r="K1217">
        <v>1822993</v>
      </c>
      <c r="L1217" s="6" t="s">
        <v>12199</v>
      </c>
      <c r="M1217" s="6" t="s">
        <v>12200</v>
      </c>
      <c r="N1217" s="6" t="s">
        <v>6200</v>
      </c>
      <c r="O1217" s="6" t="s">
        <v>4587</v>
      </c>
    </row>
    <row r="1218" spans="1:15" x14ac:dyDescent="0.25">
      <c r="A1218" s="6" t="s">
        <v>1717</v>
      </c>
      <c r="B1218" s="6" t="s">
        <v>4478</v>
      </c>
      <c r="C1218" s="6" t="s">
        <v>4437</v>
      </c>
      <c r="D1218" s="6" t="s">
        <v>12201</v>
      </c>
      <c r="E1218" s="6" t="s">
        <v>90</v>
      </c>
      <c r="F1218" s="6" t="s">
        <v>12202</v>
      </c>
      <c r="G1218" s="6" t="s">
        <v>12203</v>
      </c>
      <c r="H1218" s="6" t="s">
        <v>7269</v>
      </c>
      <c r="I1218" s="46">
        <v>45141</v>
      </c>
      <c r="J1218" s="46"/>
      <c r="K1218">
        <v>55067</v>
      </c>
      <c r="L1218" s="6" t="s">
        <v>12204</v>
      </c>
      <c r="M1218" s="6" t="s">
        <v>12205</v>
      </c>
      <c r="N1218" s="6" t="s">
        <v>4868</v>
      </c>
      <c r="O1218" s="6" t="s">
        <v>4586</v>
      </c>
    </row>
    <row r="1219" spans="1:15" x14ac:dyDescent="0.25">
      <c r="A1219" s="6" t="s">
        <v>3866</v>
      </c>
      <c r="B1219" s="6" t="s">
        <v>4482</v>
      </c>
      <c r="C1219" s="6" t="s">
        <v>4425</v>
      </c>
      <c r="D1219" s="6" t="s">
        <v>12206</v>
      </c>
      <c r="E1219" s="6" t="s">
        <v>90</v>
      </c>
      <c r="F1219" s="6" t="s">
        <v>12207</v>
      </c>
      <c r="G1219" s="6" t="s">
        <v>12208</v>
      </c>
      <c r="H1219" s="6" t="s">
        <v>1891</v>
      </c>
      <c r="I1219" s="46">
        <v>45138</v>
      </c>
      <c r="J1219" s="46">
        <v>45142</v>
      </c>
      <c r="K1219">
        <v>886346</v>
      </c>
      <c r="L1219" s="6" t="s">
        <v>12209</v>
      </c>
      <c r="M1219" s="6" t="s">
        <v>12210</v>
      </c>
      <c r="N1219" s="6" t="s">
        <v>4720</v>
      </c>
      <c r="O1219" s="6" t="s">
        <v>4585</v>
      </c>
    </row>
    <row r="1220" spans="1:15" x14ac:dyDescent="0.25">
      <c r="A1220" s="6" t="s">
        <v>1719</v>
      </c>
      <c r="B1220" s="6" t="s">
        <v>4434</v>
      </c>
      <c r="C1220" s="6" t="s">
        <v>4423</v>
      </c>
      <c r="D1220" s="6" t="s">
        <v>12211</v>
      </c>
      <c r="E1220" s="6" t="s">
        <v>12212</v>
      </c>
      <c r="F1220" s="6" t="s">
        <v>12213</v>
      </c>
      <c r="G1220" s="6" t="s">
        <v>12214</v>
      </c>
      <c r="H1220" s="6" t="s">
        <v>90</v>
      </c>
      <c r="I1220" s="46"/>
      <c r="J1220" s="46"/>
      <c r="K1220">
        <v>1445930</v>
      </c>
      <c r="L1220" s="6" t="s">
        <v>12215</v>
      </c>
      <c r="M1220" s="6" t="s">
        <v>12216</v>
      </c>
      <c r="N1220" s="6" t="s">
        <v>6201</v>
      </c>
      <c r="O1220" s="6" t="s">
        <v>4585</v>
      </c>
    </row>
    <row r="1221" spans="1:15" x14ac:dyDescent="0.25">
      <c r="A1221" s="6" t="s">
        <v>3867</v>
      </c>
      <c r="B1221" s="6" t="s">
        <v>4434</v>
      </c>
      <c r="C1221" s="6" t="s">
        <v>4423</v>
      </c>
      <c r="D1221" s="6" t="s">
        <v>12217</v>
      </c>
      <c r="E1221" s="6" t="s">
        <v>90</v>
      </c>
      <c r="F1221" s="6" t="s">
        <v>7403</v>
      </c>
      <c r="G1221" s="6" t="s">
        <v>12218</v>
      </c>
      <c r="H1221" s="6" t="s">
        <v>90</v>
      </c>
      <c r="I1221" s="46"/>
      <c r="J1221" s="46"/>
      <c r="L1221" s="6" t="s">
        <v>90</v>
      </c>
      <c r="M1221" s="6" t="s">
        <v>12219</v>
      </c>
      <c r="N1221" s="6" t="s">
        <v>6202</v>
      </c>
      <c r="O1221" s="6" t="s">
        <v>4585</v>
      </c>
    </row>
    <row r="1222" spans="1:15" x14ac:dyDescent="0.25">
      <c r="A1222" s="6" t="s">
        <v>1721</v>
      </c>
      <c r="B1222" s="6" t="s">
        <v>4520</v>
      </c>
      <c r="C1222" s="6" t="s">
        <v>4428</v>
      </c>
      <c r="D1222" s="6" t="s">
        <v>12220</v>
      </c>
      <c r="E1222" s="6" t="s">
        <v>7165</v>
      </c>
      <c r="F1222" s="6" t="s">
        <v>7524</v>
      </c>
      <c r="G1222" s="6" t="s">
        <v>12221</v>
      </c>
      <c r="H1222" s="6" t="s">
        <v>7069</v>
      </c>
      <c r="I1222" s="46">
        <v>45188</v>
      </c>
      <c r="J1222" s="46">
        <v>45194</v>
      </c>
      <c r="K1222">
        <v>795266</v>
      </c>
      <c r="L1222" s="6" t="s">
        <v>12222</v>
      </c>
      <c r="M1222" s="6" t="s">
        <v>12223</v>
      </c>
      <c r="N1222" s="6" t="s">
        <v>4787</v>
      </c>
      <c r="O1222" s="6" t="s">
        <v>4585</v>
      </c>
    </row>
    <row r="1223" spans="1:15" x14ac:dyDescent="0.25">
      <c r="A1223" s="6" t="s">
        <v>1722</v>
      </c>
      <c r="B1223" s="6" t="s">
        <v>4444</v>
      </c>
      <c r="C1223" s="6" t="s">
        <v>4425</v>
      </c>
      <c r="D1223" s="6" t="s">
        <v>12224</v>
      </c>
      <c r="E1223" s="6" t="s">
        <v>9061</v>
      </c>
      <c r="F1223" s="6" t="s">
        <v>7797</v>
      </c>
      <c r="G1223" s="6" t="s">
        <v>8726</v>
      </c>
      <c r="H1223" s="6" t="s">
        <v>7092</v>
      </c>
      <c r="I1223" s="46">
        <v>45138</v>
      </c>
      <c r="J1223" s="46">
        <v>45142</v>
      </c>
      <c r="K1223">
        <v>1357615</v>
      </c>
      <c r="L1223" s="6" t="s">
        <v>12225</v>
      </c>
      <c r="M1223" s="6" t="s">
        <v>12226</v>
      </c>
      <c r="N1223" s="6" t="s">
        <v>4696</v>
      </c>
      <c r="O1223" s="6" t="s">
        <v>4587</v>
      </c>
    </row>
    <row r="1224" spans="1:15" x14ac:dyDescent="0.25">
      <c r="A1224" s="6" t="s">
        <v>3868</v>
      </c>
      <c r="B1224" s="6" t="s">
        <v>4533</v>
      </c>
      <c r="C1224" s="6" t="s">
        <v>4437</v>
      </c>
      <c r="D1224" s="6" t="s">
        <v>12227</v>
      </c>
      <c r="E1224" s="6" t="s">
        <v>12228</v>
      </c>
      <c r="F1224" s="6" t="s">
        <v>7751</v>
      </c>
      <c r="G1224" s="6" t="s">
        <v>12229</v>
      </c>
      <c r="H1224" s="6" t="s">
        <v>7753</v>
      </c>
      <c r="I1224" s="46"/>
      <c r="J1224" s="46"/>
      <c r="L1224" s="6" t="s">
        <v>90</v>
      </c>
      <c r="M1224" s="6" t="s">
        <v>90</v>
      </c>
      <c r="N1224" s="6" t="s">
        <v>6203</v>
      </c>
      <c r="O1224" s="6" t="s">
        <v>4585</v>
      </c>
    </row>
    <row r="1225" spans="1:15" x14ac:dyDescent="0.25">
      <c r="A1225" s="6" t="s">
        <v>3870</v>
      </c>
      <c r="B1225" s="6" t="s">
        <v>4451</v>
      </c>
      <c r="C1225" s="6" t="s">
        <v>4421</v>
      </c>
      <c r="D1225" s="6" t="s">
        <v>12230</v>
      </c>
      <c r="E1225" s="6" t="s">
        <v>8383</v>
      </c>
      <c r="F1225" s="6" t="s">
        <v>7166</v>
      </c>
      <c r="G1225" s="6" t="s">
        <v>9359</v>
      </c>
      <c r="H1225" s="6" t="s">
        <v>7168</v>
      </c>
      <c r="I1225" s="46">
        <v>45106</v>
      </c>
      <c r="J1225" s="46">
        <v>45110</v>
      </c>
      <c r="K1225">
        <v>1867072</v>
      </c>
      <c r="L1225" s="6" t="s">
        <v>12231</v>
      </c>
      <c r="M1225" s="6" t="s">
        <v>12232</v>
      </c>
      <c r="N1225" s="6" t="s">
        <v>5522</v>
      </c>
      <c r="O1225" s="6" t="s">
        <v>4585</v>
      </c>
    </row>
    <row r="1226" spans="1:15" x14ac:dyDescent="0.25">
      <c r="A1226" s="6" t="s">
        <v>3871</v>
      </c>
      <c r="B1226" s="6" t="s">
        <v>4493</v>
      </c>
      <c r="C1226" s="6" t="s">
        <v>4489</v>
      </c>
      <c r="D1226" s="6" t="s">
        <v>12233</v>
      </c>
      <c r="E1226" s="6" t="s">
        <v>12234</v>
      </c>
      <c r="F1226" s="6" t="s">
        <v>7450</v>
      </c>
      <c r="G1226" s="6" t="s">
        <v>12235</v>
      </c>
      <c r="H1226" s="6" t="s">
        <v>90</v>
      </c>
      <c r="I1226" s="46"/>
      <c r="J1226" s="46"/>
      <c r="L1226" s="6" t="s">
        <v>12236</v>
      </c>
      <c r="M1226" s="6" t="s">
        <v>90</v>
      </c>
      <c r="N1226" s="6" t="s">
        <v>6204</v>
      </c>
      <c r="O1226" s="6" t="s">
        <v>4585</v>
      </c>
    </row>
    <row r="1227" spans="1:15" x14ac:dyDescent="0.25">
      <c r="A1227" s="6" t="s">
        <v>6897</v>
      </c>
      <c r="B1227" s="6" t="s">
        <v>4435</v>
      </c>
      <c r="C1227" s="6" t="s">
        <v>4418</v>
      </c>
      <c r="D1227" s="6" t="s">
        <v>12237</v>
      </c>
      <c r="E1227" s="6" t="s">
        <v>7177</v>
      </c>
      <c r="F1227" s="6" t="s">
        <v>7582</v>
      </c>
      <c r="G1227" s="6" t="s">
        <v>12238</v>
      </c>
      <c r="H1227" s="6" t="s">
        <v>7584</v>
      </c>
      <c r="I1227" s="46">
        <v>45145</v>
      </c>
      <c r="J1227" s="46">
        <v>45149</v>
      </c>
      <c r="K1227">
        <v>1435049</v>
      </c>
      <c r="L1227" s="6" t="s">
        <v>12239</v>
      </c>
      <c r="M1227" s="6" t="s">
        <v>12240</v>
      </c>
      <c r="N1227" s="6" t="s">
        <v>12241</v>
      </c>
      <c r="O1227" s="6" t="s">
        <v>4586</v>
      </c>
    </row>
    <row r="1228" spans="1:15" x14ac:dyDescent="0.25">
      <c r="A1228" s="6" t="s">
        <v>1724</v>
      </c>
      <c r="B1228" s="6" t="s">
        <v>4480</v>
      </c>
      <c r="C1228" s="6" t="s">
        <v>4437</v>
      </c>
      <c r="D1228" s="6" t="s">
        <v>12242</v>
      </c>
      <c r="E1228" s="6" t="s">
        <v>90</v>
      </c>
      <c r="F1228" s="6" t="s">
        <v>8231</v>
      </c>
      <c r="G1228" s="6" t="s">
        <v>8232</v>
      </c>
      <c r="H1228" s="6" t="s">
        <v>1891</v>
      </c>
      <c r="I1228" s="46">
        <v>45133</v>
      </c>
      <c r="J1228" s="46">
        <v>45138</v>
      </c>
      <c r="K1228">
        <v>1418135</v>
      </c>
      <c r="L1228" s="6" t="s">
        <v>12243</v>
      </c>
      <c r="M1228" s="6" t="s">
        <v>12244</v>
      </c>
      <c r="N1228" s="6" t="s">
        <v>4819</v>
      </c>
      <c r="O1228" s="6" t="s">
        <v>4586</v>
      </c>
    </row>
    <row r="1229" spans="1:15" x14ac:dyDescent="0.25">
      <c r="A1229" s="6" t="s">
        <v>1726</v>
      </c>
      <c r="B1229" s="6" t="s">
        <v>4462</v>
      </c>
      <c r="C1229" s="6" t="s">
        <v>118</v>
      </c>
      <c r="D1229" s="6" t="s">
        <v>12245</v>
      </c>
      <c r="E1229" s="6" t="s">
        <v>90</v>
      </c>
      <c r="F1229" s="6" t="s">
        <v>12246</v>
      </c>
      <c r="G1229" s="6" t="s">
        <v>12247</v>
      </c>
      <c r="H1229" s="6" t="s">
        <v>90</v>
      </c>
      <c r="I1229" s="46"/>
      <c r="J1229" s="46"/>
      <c r="K1229">
        <v>887225</v>
      </c>
      <c r="L1229" s="6" t="s">
        <v>12248</v>
      </c>
      <c r="M1229" s="6" t="s">
        <v>12249</v>
      </c>
      <c r="N1229" s="6" t="s">
        <v>6205</v>
      </c>
      <c r="O1229" s="6" t="s">
        <v>4586</v>
      </c>
    </row>
    <row r="1230" spans="1:15" x14ac:dyDescent="0.25">
      <c r="A1230" s="6" t="s">
        <v>1728</v>
      </c>
      <c r="B1230" s="6" t="s">
        <v>4490</v>
      </c>
      <c r="C1230" s="6" t="s">
        <v>4425</v>
      </c>
      <c r="D1230" s="6" t="s">
        <v>12250</v>
      </c>
      <c r="E1230" s="6" t="s">
        <v>7217</v>
      </c>
      <c r="F1230" s="6" t="s">
        <v>7797</v>
      </c>
      <c r="G1230" s="6" t="s">
        <v>12251</v>
      </c>
      <c r="H1230" s="6" t="s">
        <v>7092</v>
      </c>
      <c r="I1230" s="46">
        <v>45133</v>
      </c>
      <c r="J1230" s="46">
        <v>45138</v>
      </c>
      <c r="K1230">
        <v>56047</v>
      </c>
      <c r="L1230" s="6" t="s">
        <v>12252</v>
      </c>
      <c r="M1230" s="6" t="s">
        <v>12253</v>
      </c>
      <c r="N1230" s="6" t="s">
        <v>4793</v>
      </c>
      <c r="O1230" s="6" t="s">
        <v>4585</v>
      </c>
    </row>
    <row r="1231" spans="1:15" x14ac:dyDescent="0.25">
      <c r="A1231" s="6" t="s">
        <v>1730</v>
      </c>
      <c r="B1231" s="6" t="s">
        <v>4434</v>
      </c>
      <c r="C1231" s="6" t="s">
        <v>4423</v>
      </c>
      <c r="D1231" s="6" t="s">
        <v>12254</v>
      </c>
      <c r="E1231" s="6" t="s">
        <v>90</v>
      </c>
      <c r="F1231" s="6" t="s">
        <v>7482</v>
      </c>
      <c r="G1231" s="6" t="s">
        <v>12255</v>
      </c>
      <c r="H1231" s="6" t="s">
        <v>7365</v>
      </c>
      <c r="I1231" s="46">
        <v>45127</v>
      </c>
      <c r="J1231" s="46"/>
      <c r="K1231">
        <v>91576</v>
      </c>
      <c r="L1231" s="6" t="s">
        <v>12256</v>
      </c>
      <c r="M1231" s="6" t="s">
        <v>12257</v>
      </c>
      <c r="N1231" s="6" t="s">
        <v>6206</v>
      </c>
      <c r="O1231" s="6" t="s">
        <v>4585</v>
      </c>
    </row>
    <row r="1232" spans="1:15" x14ac:dyDescent="0.25">
      <c r="A1232" s="6" t="s">
        <v>1732</v>
      </c>
      <c r="B1232" s="6" t="s">
        <v>4522</v>
      </c>
      <c r="C1232" s="6" t="s">
        <v>4421</v>
      </c>
      <c r="D1232" s="6" t="s">
        <v>12258</v>
      </c>
      <c r="E1232" s="6" t="s">
        <v>90</v>
      </c>
      <c r="F1232" s="6" t="s">
        <v>12259</v>
      </c>
      <c r="G1232" s="6" t="s">
        <v>12260</v>
      </c>
      <c r="H1232" s="6" t="s">
        <v>7069</v>
      </c>
      <c r="I1232" s="46">
        <v>45153</v>
      </c>
      <c r="J1232" s="46">
        <v>45159</v>
      </c>
      <c r="K1232">
        <v>1601046</v>
      </c>
      <c r="L1232" s="6" t="s">
        <v>12261</v>
      </c>
      <c r="M1232" s="6" t="s">
        <v>12262</v>
      </c>
      <c r="N1232" s="6" t="s">
        <v>4817</v>
      </c>
      <c r="O1232" s="6" t="s">
        <v>4585</v>
      </c>
    </row>
    <row r="1233" spans="1:15" x14ac:dyDescent="0.25">
      <c r="A1233" s="6" t="s">
        <v>3873</v>
      </c>
      <c r="B1233" s="6" t="s">
        <v>4458</v>
      </c>
      <c r="C1233" s="6" t="s">
        <v>4425</v>
      </c>
      <c r="D1233" s="6" t="s">
        <v>12263</v>
      </c>
      <c r="E1233" s="6" t="s">
        <v>9160</v>
      </c>
      <c r="F1233" s="6" t="s">
        <v>7524</v>
      </c>
      <c r="G1233" s="6" t="s">
        <v>7525</v>
      </c>
      <c r="H1233" s="6" t="s">
        <v>7069</v>
      </c>
      <c r="I1233" s="46">
        <v>45174</v>
      </c>
      <c r="J1233" s="46">
        <v>45180</v>
      </c>
      <c r="K1233">
        <v>56679</v>
      </c>
      <c r="L1233" s="6" t="s">
        <v>12264</v>
      </c>
      <c r="M1233" s="6" t="s">
        <v>12265</v>
      </c>
      <c r="N1233" s="6" t="s">
        <v>4671</v>
      </c>
      <c r="O1233" s="6" t="s">
        <v>4585</v>
      </c>
    </row>
    <row r="1234" spans="1:15" x14ac:dyDescent="0.25">
      <c r="A1234" s="6" t="s">
        <v>1735</v>
      </c>
      <c r="B1234" s="6" t="s">
        <v>4463</v>
      </c>
      <c r="C1234" s="6" t="s">
        <v>130</v>
      </c>
      <c r="D1234" s="6" t="s">
        <v>12266</v>
      </c>
      <c r="E1234" s="6" t="s">
        <v>11073</v>
      </c>
      <c r="F1234" s="6" t="s">
        <v>7354</v>
      </c>
      <c r="G1234" s="6" t="s">
        <v>12267</v>
      </c>
      <c r="H1234" s="6" t="s">
        <v>2232</v>
      </c>
      <c r="I1234" s="46">
        <v>45140</v>
      </c>
      <c r="J1234" s="46"/>
      <c r="K1234">
        <v>701818</v>
      </c>
      <c r="L1234" s="6" t="s">
        <v>12268</v>
      </c>
      <c r="M1234" s="6" t="s">
        <v>12269</v>
      </c>
      <c r="N1234" s="6" t="s">
        <v>5107</v>
      </c>
      <c r="O1234" s="6" t="s">
        <v>4585</v>
      </c>
    </row>
    <row r="1235" spans="1:15" x14ac:dyDescent="0.25">
      <c r="A1235" s="6" t="s">
        <v>3874</v>
      </c>
      <c r="B1235" s="6" t="s">
        <v>4460</v>
      </c>
      <c r="C1235" s="6" t="s">
        <v>4421</v>
      </c>
      <c r="D1235" s="6" t="s">
        <v>12270</v>
      </c>
      <c r="E1235" s="6" t="s">
        <v>12271</v>
      </c>
      <c r="F1235" s="6" t="s">
        <v>7081</v>
      </c>
      <c r="G1235" s="6" t="s">
        <v>90</v>
      </c>
      <c r="H1235" s="6" t="s">
        <v>90</v>
      </c>
      <c r="I1235" s="46"/>
      <c r="J1235" s="46"/>
      <c r="L1235" s="6" t="s">
        <v>90</v>
      </c>
      <c r="M1235" s="6" t="s">
        <v>90</v>
      </c>
      <c r="N1235" s="6" t="s">
        <v>6207</v>
      </c>
      <c r="O1235" s="6" t="s">
        <v>4585</v>
      </c>
    </row>
    <row r="1236" spans="1:15" x14ac:dyDescent="0.25">
      <c r="A1236" s="6" t="s">
        <v>3875</v>
      </c>
      <c r="B1236" s="6" t="s">
        <v>4549</v>
      </c>
      <c r="C1236" s="6" t="s">
        <v>4428</v>
      </c>
      <c r="D1236" s="6" t="s">
        <v>12272</v>
      </c>
      <c r="E1236" s="6" t="s">
        <v>90</v>
      </c>
      <c r="F1236" s="6" t="s">
        <v>7947</v>
      </c>
      <c r="G1236" s="6" t="s">
        <v>12273</v>
      </c>
      <c r="H1236" s="6" t="s">
        <v>90</v>
      </c>
      <c r="I1236" s="46"/>
      <c r="J1236" s="46"/>
      <c r="L1236" s="6" t="s">
        <v>12274</v>
      </c>
      <c r="M1236" s="6" t="s">
        <v>12275</v>
      </c>
      <c r="N1236" s="6" t="s">
        <v>6208</v>
      </c>
      <c r="O1236" s="6" t="s">
        <v>4585</v>
      </c>
    </row>
    <row r="1237" spans="1:15" x14ac:dyDescent="0.25">
      <c r="A1237" s="6" t="s">
        <v>1737</v>
      </c>
      <c r="B1237" s="6" t="s">
        <v>4478</v>
      </c>
      <c r="C1237" s="6" t="s">
        <v>4437</v>
      </c>
      <c r="D1237" s="6" t="s">
        <v>12276</v>
      </c>
      <c r="E1237" s="6" t="s">
        <v>90</v>
      </c>
      <c r="F1237" s="6" t="s">
        <v>7074</v>
      </c>
      <c r="G1237" s="6" t="s">
        <v>8080</v>
      </c>
      <c r="H1237" s="6" t="s">
        <v>7076</v>
      </c>
      <c r="I1237" s="46">
        <v>45132</v>
      </c>
      <c r="J1237" s="46">
        <v>45138</v>
      </c>
      <c r="K1237">
        <v>1637459</v>
      </c>
      <c r="L1237" s="6" t="s">
        <v>12277</v>
      </c>
      <c r="M1237" s="6" t="s">
        <v>12278</v>
      </c>
      <c r="N1237" s="6" t="s">
        <v>4746</v>
      </c>
      <c r="O1237" s="6" t="s">
        <v>4586</v>
      </c>
    </row>
    <row r="1238" spans="1:15" x14ac:dyDescent="0.25">
      <c r="A1238" s="6" t="s">
        <v>3876</v>
      </c>
      <c r="B1238" s="6" t="s">
        <v>4535</v>
      </c>
      <c r="C1238" s="6" t="s">
        <v>4425</v>
      </c>
      <c r="D1238" s="6" t="s">
        <v>12279</v>
      </c>
      <c r="E1238" s="6" t="s">
        <v>12280</v>
      </c>
      <c r="F1238" s="6" t="s">
        <v>12281</v>
      </c>
      <c r="G1238" s="6" t="s">
        <v>12282</v>
      </c>
      <c r="H1238" s="6" t="s">
        <v>90</v>
      </c>
      <c r="I1238" s="46"/>
      <c r="J1238" s="46"/>
      <c r="L1238" s="6" t="s">
        <v>12283</v>
      </c>
      <c r="M1238" s="6" t="s">
        <v>12284</v>
      </c>
      <c r="N1238" s="6" t="s">
        <v>6209</v>
      </c>
      <c r="O1238" s="6" t="s">
        <v>4585</v>
      </c>
    </row>
    <row r="1239" spans="1:15" x14ac:dyDescent="0.25">
      <c r="A1239" s="6" t="s">
        <v>1739</v>
      </c>
      <c r="B1239" s="6" t="s">
        <v>4453</v>
      </c>
      <c r="C1239" s="6" t="s">
        <v>4442</v>
      </c>
      <c r="D1239" s="6" t="s">
        <v>12285</v>
      </c>
      <c r="E1239" s="6" t="s">
        <v>10870</v>
      </c>
      <c r="F1239" s="6" t="s">
        <v>12286</v>
      </c>
      <c r="G1239" s="6" t="s">
        <v>12287</v>
      </c>
      <c r="H1239" s="6" t="s">
        <v>7168</v>
      </c>
      <c r="I1239" s="46">
        <v>45133</v>
      </c>
      <c r="J1239" s="46">
        <v>45138</v>
      </c>
      <c r="K1239">
        <v>879101</v>
      </c>
      <c r="L1239" s="6" t="s">
        <v>12288</v>
      </c>
      <c r="M1239" s="6" t="s">
        <v>12289</v>
      </c>
      <c r="N1239" s="6" t="s">
        <v>6210</v>
      </c>
      <c r="O1239" s="6" t="s">
        <v>4585</v>
      </c>
    </row>
    <row r="1240" spans="1:15" x14ac:dyDescent="0.25">
      <c r="A1240" s="6" t="s">
        <v>3877</v>
      </c>
      <c r="B1240" s="6" t="s">
        <v>4493</v>
      </c>
      <c r="C1240" s="6" t="s">
        <v>4489</v>
      </c>
      <c r="D1240" s="6" t="s">
        <v>12290</v>
      </c>
      <c r="E1240" s="6" t="s">
        <v>90</v>
      </c>
      <c r="F1240" s="6" t="s">
        <v>12291</v>
      </c>
      <c r="G1240" s="6" t="s">
        <v>12292</v>
      </c>
      <c r="H1240" s="6" t="s">
        <v>90</v>
      </c>
      <c r="I1240" s="46"/>
      <c r="J1240" s="46"/>
      <c r="L1240" s="6" t="s">
        <v>90</v>
      </c>
      <c r="M1240" s="6" t="s">
        <v>90</v>
      </c>
      <c r="N1240" s="6" t="s">
        <v>6211</v>
      </c>
      <c r="O1240" s="6" t="s">
        <v>4585</v>
      </c>
    </row>
    <row r="1241" spans="1:15" x14ac:dyDescent="0.25">
      <c r="A1241" s="6" t="s">
        <v>3878</v>
      </c>
      <c r="B1241" s="6" t="s">
        <v>4493</v>
      </c>
      <c r="C1241" s="6" t="s">
        <v>4489</v>
      </c>
      <c r="D1241" s="6" t="s">
        <v>12290</v>
      </c>
      <c r="E1241" s="6" t="s">
        <v>90</v>
      </c>
      <c r="F1241" s="6" t="s">
        <v>12291</v>
      </c>
      <c r="G1241" s="6" t="s">
        <v>12292</v>
      </c>
      <c r="H1241" s="6" t="s">
        <v>90</v>
      </c>
      <c r="I1241" s="46"/>
      <c r="J1241" s="46"/>
      <c r="L1241" s="6" t="s">
        <v>90</v>
      </c>
      <c r="M1241" s="6" t="s">
        <v>90</v>
      </c>
      <c r="N1241" s="6" t="s">
        <v>6211</v>
      </c>
      <c r="O1241" s="6" t="s">
        <v>4585</v>
      </c>
    </row>
    <row r="1242" spans="1:15" x14ac:dyDescent="0.25">
      <c r="A1242" s="6" t="s">
        <v>1741</v>
      </c>
      <c r="B1242" s="6" t="s">
        <v>4430</v>
      </c>
      <c r="C1242" s="6" t="s">
        <v>4423</v>
      </c>
      <c r="D1242" s="6" t="s">
        <v>12293</v>
      </c>
      <c r="E1242" s="6" t="s">
        <v>12294</v>
      </c>
      <c r="F1242" s="6" t="s">
        <v>7166</v>
      </c>
      <c r="G1242" s="6" t="s">
        <v>8565</v>
      </c>
      <c r="H1242" s="6" t="s">
        <v>7168</v>
      </c>
      <c r="I1242" s="46">
        <v>45047</v>
      </c>
      <c r="J1242" s="46">
        <v>45051</v>
      </c>
      <c r="K1242">
        <v>1404912</v>
      </c>
      <c r="L1242" s="6" t="s">
        <v>12295</v>
      </c>
      <c r="M1242" s="6" t="s">
        <v>12296</v>
      </c>
      <c r="N1242" s="6" t="s">
        <v>5093</v>
      </c>
      <c r="O1242" s="6" t="s">
        <v>4585</v>
      </c>
    </row>
    <row r="1243" spans="1:15" x14ac:dyDescent="0.25">
      <c r="A1243" s="6" t="s">
        <v>1743</v>
      </c>
      <c r="B1243" s="6" t="s">
        <v>4450</v>
      </c>
      <c r="C1243" s="6" t="s">
        <v>4421</v>
      </c>
      <c r="D1243" s="6" t="s">
        <v>12297</v>
      </c>
      <c r="E1243" s="6" t="s">
        <v>90</v>
      </c>
      <c r="F1243" s="6" t="s">
        <v>12298</v>
      </c>
      <c r="G1243" s="6" t="s">
        <v>12299</v>
      </c>
      <c r="H1243" s="6" t="s">
        <v>7069</v>
      </c>
      <c r="I1243" s="46">
        <v>45134</v>
      </c>
      <c r="J1243" s="46"/>
      <c r="K1243">
        <v>319201</v>
      </c>
      <c r="L1243" s="6" t="s">
        <v>12300</v>
      </c>
      <c r="M1243" s="6" t="s">
        <v>12301</v>
      </c>
      <c r="N1243" s="6" t="s">
        <v>6212</v>
      </c>
      <c r="O1243" s="6" t="s">
        <v>4585</v>
      </c>
    </row>
    <row r="1244" spans="1:15" x14ac:dyDescent="0.25">
      <c r="A1244" s="6" t="s">
        <v>3879</v>
      </c>
      <c r="B1244" s="6" t="s">
        <v>4557</v>
      </c>
      <c r="C1244" s="6" t="s">
        <v>130</v>
      </c>
      <c r="D1244" s="6" t="s">
        <v>12302</v>
      </c>
      <c r="E1244" s="6" t="s">
        <v>12303</v>
      </c>
      <c r="F1244" s="6" t="s">
        <v>7153</v>
      </c>
      <c r="G1244" s="6" t="s">
        <v>12304</v>
      </c>
      <c r="H1244" s="6" t="s">
        <v>7155</v>
      </c>
      <c r="I1244" s="46"/>
      <c r="J1244" s="46"/>
      <c r="L1244" s="6" t="s">
        <v>90</v>
      </c>
      <c r="M1244" s="6" t="s">
        <v>90</v>
      </c>
      <c r="N1244" s="6" t="s">
        <v>6213</v>
      </c>
      <c r="O1244" s="6" t="s">
        <v>4586</v>
      </c>
    </row>
    <row r="1245" spans="1:15" x14ac:dyDescent="0.25">
      <c r="A1245" s="6" t="s">
        <v>1745</v>
      </c>
      <c r="B1245" s="6" t="s">
        <v>4450</v>
      </c>
      <c r="C1245" s="6" t="s">
        <v>4421</v>
      </c>
      <c r="D1245" s="6" t="s">
        <v>12305</v>
      </c>
      <c r="E1245" s="6" t="s">
        <v>90</v>
      </c>
      <c r="F1245" s="6" t="s">
        <v>9799</v>
      </c>
      <c r="G1245" s="6" t="s">
        <v>12306</v>
      </c>
      <c r="H1245" s="6" t="s">
        <v>90</v>
      </c>
      <c r="I1245" s="46">
        <v>45139</v>
      </c>
      <c r="J1245" s="46">
        <v>45145</v>
      </c>
      <c r="K1245">
        <v>56978</v>
      </c>
      <c r="L1245" s="6" t="s">
        <v>12307</v>
      </c>
      <c r="M1245" s="6" t="s">
        <v>12308</v>
      </c>
      <c r="N1245" s="6" t="s">
        <v>6214</v>
      </c>
      <c r="O1245" s="6" t="s">
        <v>4585</v>
      </c>
    </row>
    <row r="1246" spans="1:15" x14ac:dyDescent="0.25">
      <c r="A1246" s="6" t="s">
        <v>3880</v>
      </c>
      <c r="B1246" s="6" t="s">
        <v>4453</v>
      </c>
      <c r="C1246" s="6" t="s">
        <v>4442</v>
      </c>
      <c r="D1246" s="6" t="s">
        <v>12309</v>
      </c>
      <c r="E1246" s="6" t="s">
        <v>90</v>
      </c>
      <c r="F1246" s="6" t="s">
        <v>7470</v>
      </c>
      <c r="G1246" s="6" t="s">
        <v>8620</v>
      </c>
      <c r="H1246" s="6" t="s">
        <v>90</v>
      </c>
      <c r="I1246" s="46"/>
      <c r="J1246" s="46"/>
      <c r="L1246" s="6" t="s">
        <v>90</v>
      </c>
      <c r="M1246" s="6" t="s">
        <v>90</v>
      </c>
      <c r="N1246" s="6" t="s">
        <v>6215</v>
      </c>
      <c r="O1246" s="6" t="s">
        <v>4585</v>
      </c>
    </row>
    <row r="1247" spans="1:15" x14ac:dyDescent="0.25">
      <c r="A1247" s="6" t="s">
        <v>3881</v>
      </c>
      <c r="B1247" s="6" t="s">
        <v>4542</v>
      </c>
      <c r="C1247" s="6" t="s">
        <v>4468</v>
      </c>
      <c r="D1247" s="6" t="s">
        <v>12310</v>
      </c>
      <c r="E1247" s="6" t="s">
        <v>12311</v>
      </c>
      <c r="F1247" s="6" t="s">
        <v>9136</v>
      </c>
      <c r="G1247" s="6" t="s">
        <v>90</v>
      </c>
      <c r="H1247" s="6" t="s">
        <v>90</v>
      </c>
      <c r="I1247" s="46"/>
      <c r="J1247" s="46"/>
      <c r="L1247" s="6" t="s">
        <v>90</v>
      </c>
      <c r="M1247" s="6" t="s">
        <v>90</v>
      </c>
      <c r="N1247" s="6" t="s">
        <v>6216</v>
      </c>
      <c r="O1247" s="6" t="s">
        <v>4585</v>
      </c>
    </row>
    <row r="1248" spans="1:15" x14ac:dyDescent="0.25">
      <c r="A1248" s="6" t="s">
        <v>1747</v>
      </c>
      <c r="B1248" s="6" t="s">
        <v>4533</v>
      </c>
      <c r="C1248" s="6" t="s">
        <v>4437</v>
      </c>
      <c r="D1248" s="6" t="s">
        <v>12312</v>
      </c>
      <c r="E1248" s="6" t="s">
        <v>90</v>
      </c>
      <c r="F1248" s="6" t="s">
        <v>7188</v>
      </c>
      <c r="G1248" s="6" t="s">
        <v>12313</v>
      </c>
      <c r="H1248" s="6" t="s">
        <v>7092</v>
      </c>
      <c r="I1248" s="46">
        <v>45132</v>
      </c>
      <c r="J1248" s="46"/>
      <c r="K1248">
        <v>55785</v>
      </c>
      <c r="L1248" s="6" t="s">
        <v>12314</v>
      </c>
      <c r="M1248" s="6" t="s">
        <v>12315</v>
      </c>
      <c r="N1248" s="6" t="s">
        <v>5274</v>
      </c>
      <c r="O1248" s="6" t="s">
        <v>4585</v>
      </c>
    </row>
    <row r="1249" spans="1:15" x14ac:dyDescent="0.25">
      <c r="A1249" s="6" t="s">
        <v>1749</v>
      </c>
      <c r="B1249" s="6" t="s">
        <v>4486</v>
      </c>
      <c r="C1249" s="6" t="s">
        <v>4468</v>
      </c>
      <c r="D1249" s="6" t="s">
        <v>12316</v>
      </c>
      <c r="E1249" s="6" t="s">
        <v>7217</v>
      </c>
      <c r="F1249" s="6" t="s">
        <v>7797</v>
      </c>
      <c r="G1249" s="6" t="s">
        <v>8726</v>
      </c>
      <c r="H1249" s="6" t="s">
        <v>7092</v>
      </c>
      <c r="I1249" s="46">
        <v>45125</v>
      </c>
      <c r="J1249" s="46">
        <v>45131</v>
      </c>
      <c r="K1249">
        <v>1506307</v>
      </c>
      <c r="L1249" s="6" t="s">
        <v>12317</v>
      </c>
      <c r="M1249" s="6" t="s">
        <v>12318</v>
      </c>
      <c r="N1249" s="6" t="s">
        <v>4833</v>
      </c>
      <c r="O1249" s="6" t="s">
        <v>4585</v>
      </c>
    </row>
    <row r="1250" spans="1:15" x14ac:dyDescent="0.25">
      <c r="A1250" s="6" t="s">
        <v>3883</v>
      </c>
      <c r="B1250" s="6" t="s">
        <v>4469</v>
      </c>
      <c r="C1250" s="6" t="s">
        <v>4423</v>
      </c>
      <c r="D1250" s="6" t="s">
        <v>12319</v>
      </c>
      <c r="E1250" s="6" t="s">
        <v>9252</v>
      </c>
      <c r="F1250" s="6" t="s">
        <v>7284</v>
      </c>
      <c r="G1250" s="6" t="s">
        <v>7285</v>
      </c>
      <c r="H1250" s="6" t="s">
        <v>7124</v>
      </c>
      <c r="I1250" s="46">
        <v>45138</v>
      </c>
      <c r="J1250" s="46">
        <v>45142</v>
      </c>
      <c r="K1250">
        <v>860748</v>
      </c>
      <c r="L1250" s="6" t="s">
        <v>12320</v>
      </c>
      <c r="M1250" s="6" t="s">
        <v>12321</v>
      </c>
      <c r="N1250" s="6" t="s">
        <v>6217</v>
      </c>
      <c r="O1250" s="6" t="s">
        <v>4585</v>
      </c>
    </row>
    <row r="1251" spans="1:15" x14ac:dyDescent="0.25">
      <c r="A1251" s="6" t="s">
        <v>3885</v>
      </c>
      <c r="B1251" s="6" t="s">
        <v>4558</v>
      </c>
      <c r="C1251" s="6" t="s">
        <v>4425</v>
      </c>
      <c r="D1251" s="6" t="s">
        <v>12322</v>
      </c>
      <c r="E1251" s="6" t="s">
        <v>9252</v>
      </c>
      <c r="F1251" s="6" t="s">
        <v>7074</v>
      </c>
      <c r="G1251" s="6" t="s">
        <v>12323</v>
      </c>
      <c r="H1251" s="6" t="s">
        <v>7076</v>
      </c>
      <c r="I1251" s="46">
        <v>45138</v>
      </c>
      <c r="J1251" s="46">
        <v>45142</v>
      </c>
      <c r="K1251">
        <v>55242</v>
      </c>
      <c r="L1251" s="6" t="s">
        <v>12324</v>
      </c>
      <c r="M1251" s="6" t="s">
        <v>12325</v>
      </c>
      <c r="N1251" s="6" t="s">
        <v>5087</v>
      </c>
      <c r="O1251" s="6" t="s">
        <v>4585</v>
      </c>
    </row>
    <row r="1252" spans="1:15" x14ac:dyDescent="0.25">
      <c r="A1252" s="6" t="s">
        <v>3886</v>
      </c>
      <c r="B1252" s="6" t="s">
        <v>4470</v>
      </c>
      <c r="C1252" s="6" t="s">
        <v>4425</v>
      </c>
      <c r="D1252" s="6" t="s">
        <v>12326</v>
      </c>
      <c r="E1252" s="6" t="s">
        <v>9902</v>
      </c>
      <c r="F1252" s="6" t="s">
        <v>7450</v>
      </c>
      <c r="G1252" s="6" t="s">
        <v>12327</v>
      </c>
      <c r="H1252" s="6" t="s">
        <v>90</v>
      </c>
      <c r="I1252" s="46"/>
      <c r="J1252" s="46"/>
      <c r="L1252" s="6" t="s">
        <v>12328</v>
      </c>
      <c r="M1252" s="6" t="s">
        <v>12329</v>
      </c>
      <c r="N1252" s="6" t="s">
        <v>6218</v>
      </c>
      <c r="O1252" s="6" t="s">
        <v>4585</v>
      </c>
    </row>
    <row r="1253" spans="1:15" x14ac:dyDescent="0.25">
      <c r="A1253" s="6" t="s">
        <v>1751</v>
      </c>
      <c r="B1253" s="6" t="s">
        <v>4438</v>
      </c>
      <c r="C1253" s="6" t="s">
        <v>4428</v>
      </c>
      <c r="D1253" s="6" t="s">
        <v>12330</v>
      </c>
      <c r="E1253" s="6" t="s">
        <v>90</v>
      </c>
      <c r="F1253" s="6" t="s">
        <v>7824</v>
      </c>
      <c r="G1253" s="6" t="s">
        <v>12331</v>
      </c>
      <c r="H1253" s="6" t="s">
        <v>7377</v>
      </c>
      <c r="I1253" s="46">
        <v>45197</v>
      </c>
      <c r="J1253" s="46"/>
      <c r="K1253">
        <v>1170010</v>
      </c>
      <c r="L1253" s="6" t="s">
        <v>12332</v>
      </c>
      <c r="M1253" s="6" t="s">
        <v>12333</v>
      </c>
      <c r="N1253" s="6" t="s">
        <v>4857</v>
      </c>
      <c r="O1253" s="6" t="s">
        <v>4585</v>
      </c>
    </row>
    <row r="1254" spans="1:15" x14ac:dyDescent="0.25">
      <c r="A1254" s="6" t="s">
        <v>3887</v>
      </c>
      <c r="B1254" s="6" t="s">
        <v>4436</v>
      </c>
      <c r="C1254" s="6" t="s">
        <v>4437</v>
      </c>
      <c r="D1254" s="6" t="s">
        <v>12334</v>
      </c>
      <c r="E1254" s="6" t="s">
        <v>12335</v>
      </c>
      <c r="F1254" s="6" t="s">
        <v>7450</v>
      </c>
      <c r="G1254" s="6" t="s">
        <v>12336</v>
      </c>
      <c r="H1254" s="6" t="s">
        <v>90</v>
      </c>
      <c r="I1254" s="46"/>
      <c r="J1254" s="46"/>
      <c r="L1254" s="6" t="s">
        <v>90</v>
      </c>
      <c r="M1254" s="6" t="s">
        <v>12337</v>
      </c>
      <c r="N1254" s="6" t="s">
        <v>6219</v>
      </c>
      <c r="O1254" s="6" t="s">
        <v>4587</v>
      </c>
    </row>
    <row r="1255" spans="1:15" x14ac:dyDescent="0.25">
      <c r="A1255" s="6" t="s">
        <v>6898</v>
      </c>
      <c r="B1255" s="6" t="s">
        <v>4472</v>
      </c>
      <c r="C1255" s="6" t="s">
        <v>130</v>
      </c>
      <c r="D1255" s="6" t="s">
        <v>12338</v>
      </c>
      <c r="E1255" s="6" t="s">
        <v>90</v>
      </c>
      <c r="F1255" s="6" t="s">
        <v>12339</v>
      </c>
      <c r="G1255" s="6" t="s">
        <v>12340</v>
      </c>
      <c r="H1255" s="6" t="s">
        <v>12341</v>
      </c>
      <c r="I1255" s="46"/>
      <c r="J1255" s="46"/>
      <c r="K1255">
        <v>1955520</v>
      </c>
      <c r="L1255" s="6" t="s">
        <v>90</v>
      </c>
      <c r="M1255" s="6" t="s">
        <v>90</v>
      </c>
      <c r="N1255" s="6" t="s">
        <v>12342</v>
      </c>
      <c r="O1255" s="6" t="s">
        <v>4585</v>
      </c>
    </row>
    <row r="1256" spans="1:15" x14ac:dyDescent="0.25">
      <c r="A1256" s="6" t="s">
        <v>1753</v>
      </c>
      <c r="B1256" s="6" t="s">
        <v>4469</v>
      </c>
      <c r="C1256" s="6" t="s">
        <v>4423</v>
      </c>
      <c r="D1256" s="6" t="s">
        <v>12343</v>
      </c>
      <c r="E1256" s="6" t="s">
        <v>7617</v>
      </c>
      <c r="F1256" s="6" t="s">
        <v>7824</v>
      </c>
      <c r="G1256" s="6" t="s">
        <v>11192</v>
      </c>
      <c r="H1256" s="6" t="s">
        <v>7377</v>
      </c>
      <c r="I1256" s="46">
        <v>45133</v>
      </c>
      <c r="J1256" s="46">
        <v>45138</v>
      </c>
      <c r="K1256">
        <v>1669162</v>
      </c>
      <c r="L1256" s="6" t="s">
        <v>12344</v>
      </c>
      <c r="M1256" s="6" t="s">
        <v>12345</v>
      </c>
      <c r="N1256" s="6" t="s">
        <v>6220</v>
      </c>
      <c r="O1256" s="6" t="s">
        <v>4585</v>
      </c>
    </row>
    <row r="1257" spans="1:15" x14ac:dyDescent="0.25">
      <c r="A1257" s="6" t="s">
        <v>1755</v>
      </c>
      <c r="B1257" s="6" t="s">
        <v>4486</v>
      </c>
      <c r="C1257" s="6" t="s">
        <v>4468</v>
      </c>
      <c r="D1257" s="6" t="s">
        <v>12346</v>
      </c>
      <c r="E1257" s="6" t="s">
        <v>7159</v>
      </c>
      <c r="F1257" s="6" t="s">
        <v>7797</v>
      </c>
      <c r="G1257" s="6" t="s">
        <v>12347</v>
      </c>
      <c r="H1257" s="6" t="s">
        <v>7092</v>
      </c>
      <c r="I1257" s="46">
        <v>45145</v>
      </c>
      <c r="J1257" s="46">
        <v>45149</v>
      </c>
      <c r="K1257">
        <v>1692787</v>
      </c>
      <c r="L1257" s="6" t="s">
        <v>90</v>
      </c>
      <c r="M1257" s="6" t="s">
        <v>90</v>
      </c>
      <c r="N1257" s="6" t="s">
        <v>6221</v>
      </c>
      <c r="O1257" s="6" t="s">
        <v>4585</v>
      </c>
    </row>
    <row r="1258" spans="1:15" x14ac:dyDescent="0.25">
      <c r="A1258" s="6" t="s">
        <v>1757</v>
      </c>
      <c r="B1258" s="6" t="s">
        <v>4501</v>
      </c>
      <c r="C1258" s="6" t="s">
        <v>4425</v>
      </c>
      <c r="D1258" s="6" t="s">
        <v>12348</v>
      </c>
      <c r="E1258" s="6" t="s">
        <v>90</v>
      </c>
      <c r="F1258" s="6" t="s">
        <v>8123</v>
      </c>
      <c r="G1258" s="6" t="s">
        <v>12349</v>
      </c>
      <c r="H1258" s="6" t="s">
        <v>7561</v>
      </c>
      <c r="I1258" s="46">
        <v>45127</v>
      </c>
      <c r="J1258" s="46"/>
      <c r="K1258">
        <v>1492691</v>
      </c>
      <c r="L1258" s="6" t="s">
        <v>12350</v>
      </c>
      <c r="M1258" s="6" t="s">
        <v>12351</v>
      </c>
      <c r="N1258" s="6" t="s">
        <v>6222</v>
      </c>
      <c r="O1258" s="6" t="s">
        <v>4585</v>
      </c>
    </row>
    <row r="1259" spans="1:15" x14ac:dyDescent="0.25">
      <c r="A1259" s="6" t="s">
        <v>3888</v>
      </c>
      <c r="B1259" s="6" t="s">
        <v>4482</v>
      </c>
      <c r="C1259" s="6" t="s">
        <v>4425</v>
      </c>
      <c r="D1259" s="6" t="s">
        <v>12352</v>
      </c>
      <c r="E1259" s="6" t="s">
        <v>12353</v>
      </c>
      <c r="F1259" s="6" t="s">
        <v>12354</v>
      </c>
      <c r="G1259" s="6" t="s">
        <v>12355</v>
      </c>
      <c r="H1259" s="6" t="s">
        <v>90</v>
      </c>
      <c r="I1259" s="46"/>
      <c r="J1259" s="46"/>
      <c r="L1259" s="6" t="s">
        <v>12356</v>
      </c>
      <c r="M1259" s="6" t="s">
        <v>12357</v>
      </c>
      <c r="N1259" s="6" t="s">
        <v>6223</v>
      </c>
      <c r="O1259" s="6" t="s">
        <v>4585</v>
      </c>
    </row>
    <row r="1260" spans="1:15" x14ac:dyDescent="0.25">
      <c r="A1260" s="6" t="s">
        <v>1759</v>
      </c>
      <c r="B1260" s="6" t="s">
        <v>4480</v>
      </c>
      <c r="C1260" s="6" t="s">
        <v>4437</v>
      </c>
      <c r="D1260" s="6" t="s">
        <v>12358</v>
      </c>
      <c r="E1260" s="6" t="s">
        <v>90</v>
      </c>
      <c r="F1260" s="6" t="s">
        <v>7134</v>
      </c>
      <c r="G1260" s="6" t="s">
        <v>12359</v>
      </c>
      <c r="H1260" s="6" t="s">
        <v>7136</v>
      </c>
      <c r="I1260" s="46">
        <v>45133</v>
      </c>
      <c r="J1260" s="46"/>
      <c r="K1260">
        <v>21344</v>
      </c>
      <c r="L1260" s="6" t="s">
        <v>12360</v>
      </c>
      <c r="M1260" s="6" t="s">
        <v>12361</v>
      </c>
      <c r="N1260" s="6" t="s">
        <v>5405</v>
      </c>
      <c r="O1260" s="6" t="s">
        <v>4586</v>
      </c>
    </row>
    <row r="1261" spans="1:15" x14ac:dyDescent="0.25">
      <c r="A1261" s="6" t="s">
        <v>3890</v>
      </c>
      <c r="B1261" s="6" t="s">
        <v>4467</v>
      </c>
      <c r="C1261" s="6" t="s">
        <v>4468</v>
      </c>
      <c r="D1261" s="6" t="s">
        <v>12362</v>
      </c>
      <c r="E1261" s="6" t="s">
        <v>7073</v>
      </c>
      <c r="F1261" s="6" t="s">
        <v>7188</v>
      </c>
      <c r="G1261" s="6" t="s">
        <v>12363</v>
      </c>
      <c r="H1261" s="6" t="s">
        <v>7092</v>
      </c>
      <c r="I1261" s="46">
        <v>45145</v>
      </c>
      <c r="J1261" s="46">
        <v>45149</v>
      </c>
      <c r="K1261">
        <v>1509991</v>
      </c>
      <c r="L1261" s="6" t="s">
        <v>12364</v>
      </c>
      <c r="M1261" s="6" t="s">
        <v>12365</v>
      </c>
      <c r="N1261" s="6" t="s">
        <v>6224</v>
      </c>
      <c r="O1261" s="6" t="s">
        <v>4585</v>
      </c>
    </row>
    <row r="1262" spans="1:15" x14ac:dyDescent="0.25">
      <c r="A1262" s="6" t="s">
        <v>3891</v>
      </c>
      <c r="B1262" s="6" t="s">
        <v>865</v>
      </c>
      <c r="C1262" s="6" t="s">
        <v>4425</v>
      </c>
      <c r="D1262" s="6" t="s">
        <v>12366</v>
      </c>
      <c r="E1262" s="6" t="s">
        <v>12367</v>
      </c>
      <c r="F1262" s="6" t="s">
        <v>9799</v>
      </c>
      <c r="G1262" s="6" t="s">
        <v>12368</v>
      </c>
      <c r="H1262" s="6" t="s">
        <v>90</v>
      </c>
      <c r="I1262" s="46"/>
      <c r="J1262" s="46"/>
      <c r="L1262" s="6" t="s">
        <v>12369</v>
      </c>
      <c r="M1262" s="6" t="s">
        <v>90</v>
      </c>
      <c r="N1262" s="6" t="s">
        <v>6225</v>
      </c>
      <c r="O1262" s="6" t="s">
        <v>4587</v>
      </c>
    </row>
    <row r="1263" spans="1:15" x14ac:dyDescent="0.25">
      <c r="A1263" s="6" t="s">
        <v>1761</v>
      </c>
      <c r="B1263" s="6" t="s">
        <v>4448</v>
      </c>
      <c r="C1263" s="6" t="s">
        <v>4437</v>
      </c>
      <c r="D1263" s="6" t="s">
        <v>12370</v>
      </c>
      <c r="E1263" s="6" t="s">
        <v>90</v>
      </c>
      <c r="F1263" s="6" t="s">
        <v>7385</v>
      </c>
      <c r="G1263" s="6" t="s">
        <v>12371</v>
      </c>
      <c r="H1263" s="6" t="s">
        <v>7365</v>
      </c>
      <c r="I1263" s="46">
        <v>45176</v>
      </c>
      <c r="J1263" s="46">
        <v>45180</v>
      </c>
      <c r="K1263">
        <v>56873</v>
      </c>
      <c r="L1263" s="6" t="s">
        <v>12372</v>
      </c>
      <c r="M1263" s="6" t="s">
        <v>12373</v>
      </c>
      <c r="N1263" s="6" t="s">
        <v>5277</v>
      </c>
      <c r="O1263" s="6" t="s">
        <v>4586</v>
      </c>
    </row>
    <row r="1264" spans="1:15" x14ac:dyDescent="0.25">
      <c r="A1264" s="6" t="s">
        <v>1764</v>
      </c>
      <c r="B1264" s="6" t="s">
        <v>4502</v>
      </c>
      <c r="C1264" s="6" t="s">
        <v>4442</v>
      </c>
      <c r="D1264" s="6" t="s">
        <v>12374</v>
      </c>
      <c r="E1264" s="6" t="s">
        <v>8889</v>
      </c>
      <c r="F1264" s="6" t="s">
        <v>7524</v>
      </c>
      <c r="G1264" s="6" t="s">
        <v>12375</v>
      </c>
      <c r="H1264" s="6" t="s">
        <v>7069</v>
      </c>
      <c r="I1264" s="46">
        <v>45132</v>
      </c>
      <c r="J1264" s="46">
        <v>45138</v>
      </c>
      <c r="K1264">
        <v>1025996</v>
      </c>
      <c r="L1264" s="6" t="s">
        <v>12376</v>
      </c>
      <c r="M1264" s="6" t="s">
        <v>12377</v>
      </c>
      <c r="N1264" s="6" t="s">
        <v>6226</v>
      </c>
      <c r="O1264" s="6" t="s">
        <v>4585</v>
      </c>
    </row>
    <row r="1265" spans="1:15" x14ac:dyDescent="0.25">
      <c r="A1265" s="6" t="s">
        <v>3892</v>
      </c>
      <c r="B1265" s="6" t="s">
        <v>4502</v>
      </c>
      <c r="C1265" s="6" t="s">
        <v>4442</v>
      </c>
      <c r="D1265" s="6" t="s">
        <v>12367</v>
      </c>
      <c r="E1265" s="6" t="s">
        <v>12378</v>
      </c>
      <c r="F1265" s="6" t="s">
        <v>9799</v>
      </c>
      <c r="G1265" s="6" t="s">
        <v>12368</v>
      </c>
      <c r="H1265" s="6" t="s">
        <v>90</v>
      </c>
      <c r="I1265" s="46"/>
      <c r="J1265" s="46"/>
      <c r="L1265" s="6" t="s">
        <v>90</v>
      </c>
      <c r="M1265" s="6" t="s">
        <v>90</v>
      </c>
      <c r="N1265" s="6" t="s">
        <v>6227</v>
      </c>
      <c r="O1265" s="6" t="s">
        <v>4585</v>
      </c>
    </row>
    <row r="1266" spans="1:15" x14ac:dyDescent="0.25">
      <c r="A1266" s="6" t="s">
        <v>1766</v>
      </c>
      <c r="B1266" s="6" t="s">
        <v>4453</v>
      </c>
      <c r="C1266" s="6" t="s">
        <v>4442</v>
      </c>
      <c r="D1266" s="6" t="s">
        <v>12379</v>
      </c>
      <c r="E1266" s="6" t="s">
        <v>9295</v>
      </c>
      <c r="F1266" s="6" t="s">
        <v>7628</v>
      </c>
      <c r="G1266" s="6" t="s">
        <v>12380</v>
      </c>
      <c r="H1266" s="6" t="s">
        <v>7630</v>
      </c>
      <c r="I1266" s="46">
        <v>45138</v>
      </c>
      <c r="J1266" s="46"/>
      <c r="K1266">
        <v>1286043</v>
      </c>
      <c r="L1266" s="6" t="s">
        <v>12381</v>
      </c>
      <c r="M1266" s="6" t="s">
        <v>12382</v>
      </c>
      <c r="N1266" s="6" t="s">
        <v>6228</v>
      </c>
      <c r="O1266" s="6" t="s">
        <v>4585</v>
      </c>
    </row>
    <row r="1267" spans="1:15" x14ac:dyDescent="0.25">
      <c r="A1267" s="6" t="s">
        <v>1768</v>
      </c>
      <c r="B1267" s="6" t="s">
        <v>4435</v>
      </c>
      <c r="C1267" s="6" t="s">
        <v>4418</v>
      </c>
      <c r="D1267" s="6" t="s">
        <v>12383</v>
      </c>
      <c r="E1267" s="6" t="s">
        <v>12384</v>
      </c>
      <c r="F1267" s="6" t="s">
        <v>7745</v>
      </c>
      <c r="G1267" s="6" t="s">
        <v>10168</v>
      </c>
      <c r="H1267" s="6" t="s">
        <v>1891</v>
      </c>
      <c r="I1267" s="46">
        <v>45145</v>
      </c>
      <c r="J1267" s="46">
        <v>45149</v>
      </c>
      <c r="K1267">
        <v>1771917</v>
      </c>
      <c r="L1267" s="6" t="s">
        <v>12385</v>
      </c>
      <c r="M1267" s="6" t="s">
        <v>12386</v>
      </c>
      <c r="N1267" s="6" t="s">
        <v>6229</v>
      </c>
      <c r="O1267" s="6" t="s">
        <v>4586</v>
      </c>
    </row>
    <row r="1268" spans="1:15" x14ac:dyDescent="0.25">
      <c r="A1268" s="6" t="s">
        <v>3893</v>
      </c>
      <c r="B1268" s="6" t="s">
        <v>4478</v>
      </c>
      <c r="C1268" s="6" t="s">
        <v>4437</v>
      </c>
      <c r="D1268" s="6" t="s">
        <v>12387</v>
      </c>
      <c r="E1268" s="6" t="s">
        <v>90</v>
      </c>
      <c r="F1268" s="6" t="s">
        <v>12388</v>
      </c>
      <c r="G1268" s="6" t="s">
        <v>12389</v>
      </c>
      <c r="H1268" s="6" t="s">
        <v>90</v>
      </c>
      <c r="I1268" s="46"/>
      <c r="J1268" s="46"/>
      <c r="L1268" s="6" t="s">
        <v>12390</v>
      </c>
      <c r="M1268" s="6" t="s">
        <v>90</v>
      </c>
      <c r="N1268" s="6" t="s">
        <v>4666</v>
      </c>
      <c r="O1268" s="6" t="s">
        <v>4586</v>
      </c>
    </row>
    <row r="1269" spans="1:15" x14ac:dyDescent="0.25">
      <c r="A1269" s="6" t="s">
        <v>3895</v>
      </c>
      <c r="B1269" s="6" t="s">
        <v>4435</v>
      </c>
      <c r="C1269" s="6" t="s">
        <v>4418</v>
      </c>
      <c r="D1269" s="6" t="s">
        <v>12391</v>
      </c>
      <c r="E1269" s="6" t="s">
        <v>12392</v>
      </c>
      <c r="F1269" s="6" t="s">
        <v>7074</v>
      </c>
      <c r="G1269" s="6" t="s">
        <v>12393</v>
      </c>
      <c r="H1269" s="6" t="s">
        <v>7076</v>
      </c>
      <c r="I1269" s="46">
        <v>45145</v>
      </c>
      <c r="J1269" s="46">
        <v>45149</v>
      </c>
      <c r="K1269">
        <v>1711279</v>
      </c>
      <c r="L1269" s="6" t="s">
        <v>12394</v>
      </c>
      <c r="M1269" s="6" t="s">
        <v>12395</v>
      </c>
      <c r="N1269" s="6" t="s">
        <v>6230</v>
      </c>
      <c r="O1269" s="6" t="s">
        <v>4586</v>
      </c>
    </row>
    <row r="1270" spans="1:15" x14ac:dyDescent="0.25">
      <c r="A1270" s="6" t="s">
        <v>3897</v>
      </c>
      <c r="B1270" s="6" t="s">
        <v>4543</v>
      </c>
      <c r="C1270" s="6" t="s">
        <v>4428</v>
      </c>
      <c r="D1270" s="6" t="s">
        <v>12396</v>
      </c>
      <c r="E1270" s="6" t="s">
        <v>90</v>
      </c>
      <c r="F1270" s="6" t="s">
        <v>12397</v>
      </c>
      <c r="G1270" s="6" t="s">
        <v>12398</v>
      </c>
      <c r="H1270" s="6" t="s">
        <v>7792</v>
      </c>
      <c r="I1270" s="46">
        <v>45154</v>
      </c>
      <c r="J1270" s="46">
        <v>45159</v>
      </c>
      <c r="K1270">
        <v>885639</v>
      </c>
      <c r="L1270" s="6" t="s">
        <v>12399</v>
      </c>
      <c r="M1270" s="6" t="s">
        <v>12400</v>
      </c>
      <c r="N1270" s="6" t="s">
        <v>5447</v>
      </c>
      <c r="O1270" s="6" t="s">
        <v>4585</v>
      </c>
    </row>
    <row r="1271" spans="1:15" x14ac:dyDescent="0.25">
      <c r="A1271" s="6" t="s">
        <v>1769</v>
      </c>
      <c r="B1271" s="6" t="s">
        <v>4493</v>
      </c>
      <c r="C1271" s="6" t="s">
        <v>4489</v>
      </c>
      <c r="D1271" s="6" t="s">
        <v>12401</v>
      </c>
      <c r="E1271" s="6" t="s">
        <v>12402</v>
      </c>
      <c r="F1271" s="6" t="s">
        <v>12403</v>
      </c>
      <c r="G1271" s="6" t="s">
        <v>12404</v>
      </c>
      <c r="H1271" s="6" t="s">
        <v>90</v>
      </c>
      <c r="I1271" s="46"/>
      <c r="J1271" s="46"/>
      <c r="K1271">
        <v>892450</v>
      </c>
      <c r="L1271" s="6" t="s">
        <v>12405</v>
      </c>
      <c r="M1271" s="6" t="s">
        <v>12406</v>
      </c>
      <c r="N1271" s="6" t="s">
        <v>6231</v>
      </c>
      <c r="O1271" s="6" t="s">
        <v>4585</v>
      </c>
    </row>
    <row r="1272" spans="1:15" x14ac:dyDescent="0.25">
      <c r="A1272" s="6" t="s">
        <v>3899</v>
      </c>
      <c r="B1272" s="6" t="s">
        <v>4524</v>
      </c>
      <c r="C1272" s="6" t="s">
        <v>4428</v>
      </c>
      <c r="D1272" s="6" t="s">
        <v>12407</v>
      </c>
      <c r="E1272" s="6" t="s">
        <v>90</v>
      </c>
      <c r="F1272" s="6" t="s">
        <v>12408</v>
      </c>
      <c r="G1272" s="6" t="s">
        <v>12409</v>
      </c>
      <c r="H1272" s="6" t="s">
        <v>7104</v>
      </c>
      <c r="I1272" s="46">
        <v>45140</v>
      </c>
      <c r="J1272" s="46">
        <v>45145</v>
      </c>
      <c r="K1272">
        <v>1760965</v>
      </c>
      <c r="L1272" s="6" t="s">
        <v>12410</v>
      </c>
      <c r="M1272" s="6" t="s">
        <v>12411</v>
      </c>
      <c r="N1272" s="6" t="s">
        <v>5343</v>
      </c>
      <c r="O1272" s="6" t="s">
        <v>4585</v>
      </c>
    </row>
    <row r="1273" spans="1:15" x14ac:dyDescent="0.25">
      <c r="A1273" s="6" t="s">
        <v>3900</v>
      </c>
      <c r="B1273" s="6" t="s">
        <v>4473</v>
      </c>
      <c r="C1273" s="6" t="s">
        <v>130</v>
      </c>
      <c r="D1273" s="6" t="s">
        <v>12412</v>
      </c>
      <c r="E1273" s="6" t="s">
        <v>12413</v>
      </c>
      <c r="F1273" s="6" t="s">
        <v>7450</v>
      </c>
      <c r="G1273" s="6" t="s">
        <v>12414</v>
      </c>
      <c r="H1273" s="6" t="s">
        <v>90</v>
      </c>
      <c r="I1273" s="46"/>
      <c r="J1273" s="46"/>
      <c r="L1273" s="6" t="s">
        <v>12415</v>
      </c>
      <c r="M1273" s="6" t="s">
        <v>90</v>
      </c>
      <c r="N1273" s="6" t="s">
        <v>6232</v>
      </c>
      <c r="O1273" s="6" t="s">
        <v>4585</v>
      </c>
    </row>
    <row r="1274" spans="1:15" x14ac:dyDescent="0.25">
      <c r="A1274" s="6" t="s">
        <v>1771</v>
      </c>
      <c r="B1274" s="6" t="s">
        <v>4533</v>
      </c>
      <c r="C1274" s="6" t="s">
        <v>4437</v>
      </c>
      <c r="D1274" s="6" t="s">
        <v>12416</v>
      </c>
      <c r="E1274" s="6" t="s">
        <v>90</v>
      </c>
      <c r="F1274" s="6" t="s">
        <v>12417</v>
      </c>
      <c r="G1274" s="6" t="s">
        <v>12418</v>
      </c>
      <c r="H1274" s="6" t="s">
        <v>7296</v>
      </c>
      <c r="I1274" s="46"/>
      <c r="J1274" s="46"/>
      <c r="K1274">
        <v>1944048</v>
      </c>
      <c r="L1274" s="6" t="s">
        <v>90</v>
      </c>
      <c r="M1274" s="6" t="s">
        <v>90</v>
      </c>
      <c r="N1274" s="6" t="s">
        <v>6233</v>
      </c>
      <c r="O1274" s="6" t="s">
        <v>4585</v>
      </c>
    </row>
    <row r="1275" spans="1:15" x14ac:dyDescent="0.25">
      <c r="A1275" s="6" t="s">
        <v>3902</v>
      </c>
      <c r="B1275" s="6" t="s">
        <v>4514</v>
      </c>
      <c r="C1275" s="6" t="s">
        <v>4442</v>
      </c>
      <c r="D1275" s="6" t="s">
        <v>12419</v>
      </c>
      <c r="E1275" s="6" t="s">
        <v>90</v>
      </c>
      <c r="F1275" s="6" t="s">
        <v>10198</v>
      </c>
      <c r="G1275" s="6" t="s">
        <v>12420</v>
      </c>
      <c r="H1275" s="6" t="s">
        <v>7069</v>
      </c>
      <c r="I1275" s="46">
        <v>45139</v>
      </c>
      <c r="J1275" s="46">
        <v>45145</v>
      </c>
      <c r="K1275">
        <v>1408100</v>
      </c>
      <c r="L1275" s="6" t="s">
        <v>12421</v>
      </c>
      <c r="M1275" s="6" t="s">
        <v>12422</v>
      </c>
      <c r="N1275" s="6" t="s">
        <v>6234</v>
      </c>
      <c r="O1275" s="6" t="s">
        <v>4585</v>
      </c>
    </row>
    <row r="1276" spans="1:15" x14ac:dyDescent="0.25">
      <c r="A1276" s="6" t="s">
        <v>3903</v>
      </c>
      <c r="B1276" s="6" t="s">
        <v>4482</v>
      </c>
      <c r="C1276" s="6" t="s">
        <v>4425</v>
      </c>
      <c r="D1276" s="6" t="s">
        <v>12423</v>
      </c>
      <c r="E1276" s="6" t="s">
        <v>9902</v>
      </c>
      <c r="F1276" s="6" t="s">
        <v>7450</v>
      </c>
      <c r="G1276" s="6" t="s">
        <v>12424</v>
      </c>
      <c r="H1276" s="6" t="s">
        <v>90</v>
      </c>
      <c r="I1276" s="46"/>
      <c r="J1276" s="46"/>
      <c r="L1276" s="6" t="s">
        <v>12425</v>
      </c>
      <c r="M1276" s="6" t="s">
        <v>12426</v>
      </c>
      <c r="N1276" s="6" t="s">
        <v>6235</v>
      </c>
      <c r="O1276" s="6" t="s">
        <v>4585</v>
      </c>
    </row>
    <row r="1277" spans="1:15" x14ac:dyDescent="0.25">
      <c r="A1277" s="6" t="s">
        <v>1773</v>
      </c>
      <c r="B1277" s="6" t="s">
        <v>4475</v>
      </c>
      <c r="C1277" s="6" t="s">
        <v>130</v>
      </c>
      <c r="D1277" s="6" t="s">
        <v>12427</v>
      </c>
      <c r="E1277" s="6" t="s">
        <v>12428</v>
      </c>
      <c r="F1277" s="6" t="s">
        <v>7128</v>
      </c>
      <c r="G1277" s="6" t="s">
        <v>12429</v>
      </c>
      <c r="H1277" s="6" t="s">
        <v>7076</v>
      </c>
      <c r="I1277" s="46">
        <v>45140</v>
      </c>
      <c r="J1277" s="46">
        <v>45145</v>
      </c>
      <c r="K1277">
        <v>81362</v>
      </c>
      <c r="L1277" s="6" t="s">
        <v>12430</v>
      </c>
      <c r="M1277" s="6" t="s">
        <v>12431</v>
      </c>
      <c r="N1277" s="6" t="s">
        <v>6236</v>
      </c>
      <c r="O1277" s="6" t="s">
        <v>4585</v>
      </c>
    </row>
    <row r="1278" spans="1:15" x14ac:dyDescent="0.25">
      <c r="A1278" s="6" t="s">
        <v>3904</v>
      </c>
      <c r="B1278" s="6" t="s">
        <v>865</v>
      </c>
      <c r="C1278" s="6" t="s">
        <v>4425</v>
      </c>
      <c r="D1278" s="6" t="s">
        <v>12432</v>
      </c>
      <c r="E1278" s="6" t="s">
        <v>12433</v>
      </c>
      <c r="F1278" s="6" t="s">
        <v>9909</v>
      </c>
      <c r="G1278" s="6" t="s">
        <v>12434</v>
      </c>
      <c r="H1278" s="6" t="s">
        <v>90</v>
      </c>
      <c r="I1278" s="46"/>
      <c r="J1278" s="46"/>
      <c r="L1278" s="6" t="s">
        <v>12435</v>
      </c>
      <c r="M1278" s="6" t="s">
        <v>12436</v>
      </c>
      <c r="N1278" s="6" t="s">
        <v>6237</v>
      </c>
      <c r="O1278" s="6" t="s">
        <v>4587</v>
      </c>
    </row>
    <row r="1279" spans="1:15" x14ac:dyDescent="0.25">
      <c r="A1279" s="6" t="s">
        <v>1775</v>
      </c>
      <c r="B1279" s="6" t="s">
        <v>4469</v>
      </c>
      <c r="C1279" s="6" t="s">
        <v>4423</v>
      </c>
      <c r="D1279" s="6" t="s">
        <v>12437</v>
      </c>
      <c r="E1279" s="6" t="s">
        <v>90</v>
      </c>
      <c r="F1279" s="6" t="s">
        <v>7166</v>
      </c>
      <c r="G1279" s="6" t="s">
        <v>12438</v>
      </c>
      <c r="H1279" s="6" t="s">
        <v>7168</v>
      </c>
      <c r="I1279" s="46">
        <v>45138</v>
      </c>
      <c r="J1279" s="46">
        <v>45142</v>
      </c>
      <c r="K1279">
        <v>60086</v>
      </c>
      <c r="L1279" s="6" t="s">
        <v>12439</v>
      </c>
      <c r="M1279" s="6" t="s">
        <v>12440</v>
      </c>
      <c r="N1279" s="6" t="s">
        <v>5223</v>
      </c>
      <c r="O1279" s="6" t="s">
        <v>4585</v>
      </c>
    </row>
    <row r="1280" spans="1:15" x14ac:dyDescent="0.25">
      <c r="A1280" s="6" t="s">
        <v>1777</v>
      </c>
      <c r="B1280" s="6" t="s">
        <v>4518</v>
      </c>
      <c r="C1280" s="6" t="s">
        <v>130</v>
      </c>
      <c r="D1280" s="6" t="s">
        <v>12441</v>
      </c>
      <c r="E1280" s="6" t="s">
        <v>7159</v>
      </c>
      <c r="F1280" s="6" t="s">
        <v>7140</v>
      </c>
      <c r="G1280" s="6" t="s">
        <v>12442</v>
      </c>
      <c r="H1280" s="6" t="s">
        <v>435</v>
      </c>
      <c r="I1280" s="46">
        <v>45133</v>
      </c>
      <c r="J1280" s="46">
        <v>45138</v>
      </c>
      <c r="K1280">
        <v>1440972</v>
      </c>
      <c r="L1280" s="6" t="s">
        <v>12443</v>
      </c>
      <c r="M1280" s="6" t="s">
        <v>12444</v>
      </c>
      <c r="N1280" s="6" t="s">
        <v>6238</v>
      </c>
      <c r="O1280" s="6" t="s">
        <v>4585</v>
      </c>
    </row>
    <row r="1281" spans="1:15" x14ac:dyDescent="0.25">
      <c r="A1281" s="6" t="s">
        <v>1779</v>
      </c>
      <c r="B1281" s="6" t="s">
        <v>4438</v>
      </c>
      <c r="C1281" s="6" t="s">
        <v>4428</v>
      </c>
      <c r="D1281" s="6" t="s">
        <v>12445</v>
      </c>
      <c r="E1281" s="6" t="s">
        <v>90</v>
      </c>
      <c r="F1281" s="6" t="s">
        <v>12446</v>
      </c>
      <c r="G1281" s="6" t="s">
        <v>12447</v>
      </c>
      <c r="H1281" s="6" t="s">
        <v>4065</v>
      </c>
      <c r="I1281" s="46">
        <v>45125</v>
      </c>
      <c r="J1281" s="46">
        <v>45131</v>
      </c>
      <c r="K1281">
        <v>1023128</v>
      </c>
      <c r="L1281" s="6" t="s">
        <v>12448</v>
      </c>
      <c r="M1281" s="6" t="s">
        <v>12449</v>
      </c>
      <c r="N1281" s="6" t="s">
        <v>6239</v>
      </c>
      <c r="O1281" s="6" t="s">
        <v>4585</v>
      </c>
    </row>
    <row r="1282" spans="1:15" x14ac:dyDescent="0.25">
      <c r="A1282" s="6" t="s">
        <v>1781</v>
      </c>
      <c r="B1282" s="6" t="s">
        <v>4492</v>
      </c>
      <c r="C1282" s="6" t="s">
        <v>4442</v>
      </c>
      <c r="D1282" s="6" t="s">
        <v>12450</v>
      </c>
      <c r="E1282" s="6" t="s">
        <v>90</v>
      </c>
      <c r="F1282" s="6" t="s">
        <v>7681</v>
      </c>
      <c r="G1282" s="6" t="s">
        <v>12451</v>
      </c>
      <c r="H1282" s="6" t="s">
        <v>7683</v>
      </c>
      <c r="I1282" s="46">
        <v>45139</v>
      </c>
      <c r="J1282" s="46">
        <v>45145</v>
      </c>
      <c r="K1282">
        <v>1090425</v>
      </c>
      <c r="L1282" s="6" t="s">
        <v>12452</v>
      </c>
      <c r="M1282" s="6" t="s">
        <v>12453</v>
      </c>
      <c r="N1282" s="6" t="s">
        <v>5063</v>
      </c>
      <c r="O1282" s="6" t="s">
        <v>4585</v>
      </c>
    </row>
    <row r="1283" spans="1:15" x14ac:dyDescent="0.25">
      <c r="A1283" s="6" t="s">
        <v>1783</v>
      </c>
      <c r="B1283" s="6" t="s">
        <v>4478</v>
      </c>
      <c r="C1283" s="6" t="s">
        <v>4437</v>
      </c>
      <c r="D1283" s="6" t="s">
        <v>12454</v>
      </c>
      <c r="E1283" s="6" t="s">
        <v>7187</v>
      </c>
      <c r="F1283" s="6" t="s">
        <v>12455</v>
      </c>
      <c r="G1283" s="6" t="s">
        <v>12456</v>
      </c>
      <c r="H1283" s="6" t="s">
        <v>7365</v>
      </c>
      <c r="I1283" s="46">
        <v>45161</v>
      </c>
      <c r="J1283" s="46">
        <v>45166</v>
      </c>
      <c r="K1283">
        <v>57515</v>
      </c>
      <c r="L1283" s="6" t="s">
        <v>12457</v>
      </c>
      <c r="M1283" s="6" t="s">
        <v>12458</v>
      </c>
      <c r="N1283" s="6" t="s">
        <v>6240</v>
      </c>
      <c r="O1283" s="6" t="s">
        <v>4586</v>
      </c>
    </row>
    <row r="1284" spans="1:15" x14ac:dyDescent="0.25">
      <c r="A1284" s="6" t="s">
        <v>1785</v>
      </c>
      <c r="B1284" s="6" t="s">
        <v>4546</v>
      </c>
      <c r="C1284" s="6" t="s">
        <v>4423</v>
      </c>
      <c r="D1284" s="6" t="s">
        <v>10447</v>
      </c>
      <c r="E1284" s="6" t="s">
        <v>10448</v>
      </c>
      <c r="F1284" s="6" t="s">
        <v>7426</v>
      </c>
      <c r="G1284" s="6" t="s">
        <v>12459</v>
      </c>
      <c r="H1284" s="6" t="s">
        <v>90</v>
      </c>
      <c r="I1284" s="46">
        <v>45133</v>
      </c>
      <c r="J1284" s="46">
        <v>45138</v>
      </c>
      <c r="K1284">
        <v>1311370</v>
      </c>
      <c r="L1284" s="6" t="s">
        <v>12460</v>
      </c>
      <c r="M1284" s="6" t="s">
        <v>12461</v>
      </c>
      <c r="N1284" s="6" t="s">
        <v>4859</v>
      </c>
      <c r="O1284" s="6" t="s">
        <v>4585</v>
      </c>
    </row>
    <row r="1285" spans="1:15" x14ac:dyDescent="0.25">
      <c r="A1285" s="6" t="s">
        <v>3906</v>
      </c>
      <c r="B1285" s="6" t="s">
        <v>4457</v>
      </c>
      <c r="C1285" s="6" t="s">
        <v>4428</v>
      </c>
      <c r="D1285" s="6" t="s">
        <v>12462</v>
      </c>
      <c r="E1285" s="6" t="s">
        <v>7617</v>
      </c>
      <c r="F1285" s="6" t="s">
        <v>10049</v>
      </c>
      <c r="G1285" s="6" t="s">
        <v>12463</v>
      </c>
      <c r="H1285" s="6" t="s">
        <v>3671</v>
      </c>
      <c r="I1285" s="46">
        <v>45145</v>
      </c>
      <c r="J1285" s="46">
        <v>45149</v>
      </c>
      <c r="K1285">
        <v>1758057</v>
      </c>
      <c r="L1285" s="6" t="s">
        <v>12464</v>
      </c>
      <c r="M1285" s="6" t="s">
        <v>12465</v>
      </c>
      <c r="N1285" s="6" t="s">
        <v>6241</v>
      </c>
      <c r="O1285" s="6" t="s">
        <v>4585</v>
      </c>
    </row>
    <row r="1286" spans="1:15" x14ac:dyDescent="0.25">
      <c r="A1286" s="6" t="s">
        <v>1787</v>
      </c>
      <c r="B1286" s="6" t="s">
        <v>4493</v>
      </c>
      <c r="C1286" s="6" t="s">
        <v>4489</v>
      </c>
      <c r="D1286" s="6" t="s">
        <v>8306</v>
      </c>
      <c r="E1286" s="6" t="s">
        <v>90</v>
      </c>
      <c r="F1286" s="6" t="s">
        <v>8307</v>
      </c>
      <c r="G1286" s="6" t="s">
        <v>7919</v>
      </c>
      <c r="H1286" s="6" t="s">
        <v>7344</v>
      </c>
      <c r="I1286" s="46">
        <v>45141</v>
      </c>
      <c r="J1286" s="46">
        <v>45145</v>
      </c>
      <c r="K1286">
        <v>1611983</v>
      </c>
      <c r="L1286" s="6" t="s">
        <v>12466</v>
      </c>
      <c r="M1286" s="6" t="s">
        <v>12467</v>
      </c>
      <c r="N1286" s="6" t="s">
        <v>5450</v>
      </c>
      <c r="O1286" s="6" t="s">
        <v>4585</v>
      </c>
    </row>
    <row r="1287" spans="1:15" x14ac:dyDescent="0.25">
      <c r="A1287" s="6" t="s">
        <v>1788</v>
      </c>
      <c r="B1287" s="6" t="s">
        <v>4493</v>
      </c>
      <c r="C1287" s="6" t="s">
        <v>4489</v>
      </c>
      <c r="D1287" s="6" t="s">
        <v>8306</v>
      </c>
      <c r="E1287" s="6" t="s">
        <v>90</v>
      </c>
      <c r="F1287" s="6" t="s">
        <v>8307</v>
      </c>
      <c r="G1287" s="6" t="s">
        <v>7919</v>
      </c>
      <c r="H1287" s="6" t="s">
        <v>7344</v>
      </c>
      <c r="I1287" s="46">
        <v>44134</v>
      </c>
      <c r="J1287" s="46">
        <v>44138</v>
      </c>
      <c r="K1287">
        <v>1611983</v>
      </c>
      <c r="L1287" s="6" t="s">
        <v>12468</v>
      </c>
      <c r="M1287" s="6" t="s">
        <v>12469</v>
      </c>
      <c r="N1287" s="6" t="s">
        <v>5450</v>
      </c>
      <c r="O1287" s="6" t="s">
        <v>4585</v>
      </c>
    </row>
    <row r="1288" spans="1:15" x14ac:dyDescent="0.25">
      <c r="A1288" s="6" t="s">
        <v>3908</v>
      </c>
      <c r="B1288" s="6" t="s">
        <v>4521</v>
      </c>
      <c r="C1288" s="6" t="s">
        <v>4468</v>
      </c>
      <c r="D1288" s="6" t="s">
        <v>12470</v>
      </c>
      <c r="E1288" s="6" t="s">
        <v>9481</v>
      </c>
      <c r="F1288" s="6" t="s">
        <v>7342</v>
      </c>
      <c r="G1288" s="6" t="s">
        <v>7343</v>
      </c>
      <c r="H1288" s="6" t="s">
        <v>7344</v>
      </c>
      <c r="I1288" s="46">
        <v>45126</v>
      </c>
      <c r="J1288" s="46"/>
      <c r="K1288">
        <v>1694028</v>
      </c>
      <c r="L1288" s="6" t="s">
        <v>12471</v>
      </c>
      <c r="M1288" s="6" t="s">
        <v>12472</v>
      </c>
      <c r="N1288" s="6" t="s">
        <v>6242</v>
      </c>
      <c r="O1288" s="6" t="s">
        <v>4585</v>
      </c>
    </row>
    <row r="1289" spans="1:15" x14ac:dyDescent="0.25">
      <c r="A1289" s="6" t="s">
        <v>1790</v>
      </c>
      <c r="B1289" s="6" t="s">
        <v>4493</v>
      </c>
      <c r="C1289" s="6" t="s">
        <v>4489</v>
      </c>
      <c r="D1289" s="6" t="s">
        <v>12473</v>
      </c>
      <c r="E1289" s="6" t="s">
        <v>12474</v>
      </c>
      <c r="F1289" s="6" t="s">
        <v>7947</v>
      </c>
      <c r="G1289" s="6" t="s">
        <v>12475</v>
      </c>
      <c r="H1289" s="6" t="s">
        <v>90</v>
      </c>
      <c r="I1289" s="46">
        <v>45131</v>
      </c>
      <c r="J1289" s="46"/>
      <c r="K1289">
        <v>1570585</v>
      </c>
      <c r="L1289" s="6" t="s">
        <v>12476</v>
      </c>
      <c r="M1289" s="6" t="s">
        <v>12477</v>
      </c>
      <c r="N1289" s="6" t="s">
        <v>6243</v>
      </c>
      <c r="O1289" s="6" t="s">
        <v>4585</v>
      </c>
    </row>
    <row r="1290" spans="1:15" x14ac:dyDescent="0.25">
      <c r="A1290" s="6" t="s">
        <v>1791</v>
      </c>
      <c r="B1290" s="6" t="s">
        <v>4493</v>
      </c>
      <c r="C1290" s="6" t="s">
        <v>4489</v>
      </c>
      <c r="D1290" s="6" t="s">
        <v>12473</v>
      </c>
      <c r="E1290" s="6" t="s">
        <v>12474</v>
      </c>
      <c r="F1290" s="6" t="s">
        <v>7947</v>
      </c>
      <c r="G1290" s="6" t="s">
        <v>12475</v>
      </c>
      <c r="H1290" s="6" t="s">
        <v>90</v>
      </c>
      <c r="I1290" s="46"/>
      <c r="J1290" s="46"/>
      <c r="K1290">
        <v>1570585</v>
      </c>
      <c r="L1290" s="6" t="s">
        <v>12478</v>
      </c>
      <c r="M1290" s="6" t="s">
        <v>12479</v>
      </c>
      <c r="N1290" s="6" t="s">
        <v>6243</v>
      </c>
      <c r="O1290" s="6" t="s">
        <v>4585</v>
      </c>
    </row>
    <row r="1291" spans="1:15" x14ac:dyDescent="0.25">
      <c r="A1291" s="6" t="s">
        <v>1792</v>
      </c>
      <c r="B1291" s="6" t="s">
        <v>4493</v>
      </c>
      <c r="C1291" s="6" t="s">
        <v>4489</v>
      </c>
      <c r="D1291" s="6" t="s">
        <v>12473</v>
      </c>
      <c r="E1291" s="6" t="s">
        <v>12474</v>
      </c>
      <c r="F1291" s="6" t="s">
        <v>7947</v>
      </c>
      <c r="G1291" s="6" t="s">
        <v>12475</v>
      </c>
      <c r="H1291" s="6" t="s">
        <v>90</v>
      </c>
      <c r="I1291" s="46">
        <v>44139</v>
      </c>
      <c r="J1291" s="46"/>
      <c r="K1291">
        <v>1570585</v>
      </c>
      <c r="L1291" s="6" t="s">
        <v>12480</v>
      </c>
      <c r="M1291" s="6" t="s">
        <v>12481</v>
      </c>
      <c r="N1291" s="6" t="s">
        <v>6243</v>
      </c>
      <c r="O1291" s="6" t="s">
        <v>4585</v>
      </c>
    </row>
    <row r="1292" spans="1:15" x14ac:dyDescent="0.25">
      <c r="A1292" s="6" t="s">
        <v>1794</v>
      </c>
      <c r="B1292" s="6" t="s">
        <v>4512</v>
      </c>
      <c r="C1292" s="6" t="s">
        <v>4428</v>
      </c>
      <c r="D1292" s="6" t="s">
        <v>12482</v>
      </c>
      <c r="E1292" s="6" t="s">
        <v>90</v>
      </c>
      <c r="F1292" s="6" t="s">
        <v>9368</v>
      </c>
      <c r="G1292" s="6" t="s">
        <v>9369</v>
      </c>
      <c r="H1292" s="6" t="s">
        <v>7069</v>
      </c>
      <c r="I1292" s="46">
        <v>45139</v>
      </c>
      <c r="J1292" s="46">
        <v>45145</v>
      </c>
      <c r="K1292">
        <v>1811210</v>
      </c>
      <c r="L1292" s="6" t="s">
        <v>12483</v>
      </c>
      <c r="M1292" s="6" t="s">
        <v>12484</v>
      </c>
      <c r="N1292" s="6" t="s">
        <v>6244</v>
      </c>
      <c r="O1292" s="6" t="s">
        <v>4585</v>
      </c>
    </row>
    <row r="1293" spans="1:15" x14ac:dyDescent="0.25">
      <c r="A1293" s="6" t="s">
        <v>3909</v>
      </c>
      <c r="B1293" s="6" t="s">
        <v>4513</v>
      </c>
      <c r="C1293" s="6" t="s">
        <v>4428</v>
      </c>
      <c r="D1293" s="6" t="s">
        <v>12485</v>
      </c>
      <c r="E1293" s="6" t="s">
        <v>90</v>
      </c>
      <c r="F1293" s="6" t="s">
        <v>12486</v>
      </c>
      <c r="G1293" s="6" t="s">
        <v>12487</v>
      </c>
      <c r="H1293" s="6" t="s">
        <v>7630</v>
      </c>
      <c r="I1293" s="46">
        <v>45138</v>
      </c>
      <c r="J1293" s="46">
        <v>45142</v>
      </c>
      <c r="K1293">
        <v>763744</v>
      </c>
      <c r="L1293" s="6" t="s">
        <v>12488</v>
      </c>
      <c r="M1293" s="6" t="s">
        <v>12489</v>
      </c>
      <c r="N1293" s="6" t="s">
        <v>4899</v>
      </c>
      <c r="O1293" s="6" t="s">
        <v>4585</v>
      </c>
    </row>
    <row r="1294" spans="1:15" x14ac:dyDescent="0.25">
      <c r="A1294" s="6" t="s">
        <v>1796</v>
      </c>
      <c r="B1294" s="6" t="s">
        <v>4451</v>
      </c>
      <c r="C1294" s="6" t="s">
        <v>4421</v>
      </c>
      <c r="D1294" s="6" t="s">
        <v>12490</v>
      </c>
      <c r="E1294" s="6" t="s">
        <v>90</v>
      </c>
      <c r="F1294" s="6" t="s">
        <v>8859</v>
      </c>
      <c r="G1294" s="6" t="s">
        <v>8860</v>
      </c>
      <c r="H1294" s="6" t="s">
        <v>7377</v>
      </c>
      <c r="I1294" s="46">
        <v>45139</v>
      </c>
      <c r="J1294" s="46"/>
      <c r="K1294">
        <v>1336920</v>
      </c>
      <c r="L1294" s="6" t="s">
        <v>12491</v>
      </c>
      <c r="M1294" s="6" t="s">
        <v>12492</v>
      </c>
      <c r="N1294" s="6" t="s">
        <v>4924</v>
      </c>
      <c r="O1294" s="6" t="s">
        <v>4585</v>
      </c>
    </row>
    <row r="1295" spans="1:15" x14ac:dyDescent="0.25">
      <c r="A1295" s="6" t="s">
        <v>1798</v>
      </c>
      <c r="B1295" s="6" t="s">
        <v>4457</v>
      </c>
      <c r="C1295" s="6" t="s">
        <v>4428</v>
      </c>
      <c r="D1295" s="6" t="s">
        <v>12493</v>
      </c>
      <c r="E1295" s="6" t="s">
        <v>90</v>
      </c>
      <c r="F1295" s="6" t="s">
        <v>8854</v>
      </c>
      <c r="G1295" s="6" t="s">
        <v>12494</v>
      </c>
      <c r="H1295" s="6" t="s">
        <v>7269</v>
      </c>
      <c r="I1295" s="46">
        <v>45138</v>
      </c>
      <c r="J1295" s="46">
        <v>45142</v>
      </c>
      <c r="K1295">
        <v>842162</v>
      </c>
      <c r="L1295" s="6" t="s">
        <v>12495</v>
      </c>
      <c r="M1295" s="6" t="s">
        <v>12496</v>
      </c>
      <c r="N1295" s="6" t="s">
        <v>5005</v>
      </c>
      <c r="O1295" s="6" t="s">
        <v>4585</v>
      </c>
    </row>
    <row r="1296" spans="1:15" x14ac:dyDescent="0.25">
      <c r="A1296" s="6" t="s">
        <v>1800</v>
      </c>
      <c r="B1296" s="6" t="s">
        <v>4558</v>
      </c>
      <c r="C1296" s="6" t="s">
        <v>4425</v>
      </c>
      <c r="D1296" s="6" t="s">
        <v>12497</v>
      </c>
      <c r="E1296" s="6" t="s">
        <v>90</v>
      </c>
      <c r="F1296" s="6" t="s">
        <v>7482</v>
      </c>
      <c r="G1296" s="6" t="s">
        <v>12498</v>
      </c>
      <c r="H1296" s="6" t="s">
        <v>7365</v>
      </c>
      <c r="I1296" s="46">
        <v>45133</v>
      </c>
      <c r="J1296" s="46">
        <v>45138</v>
      </c>
      <c r="K1296">
        <v>59527</v>
      </c>
      <c r="L1296" s="6" t="s">
        <v>12499</v>
      </c>
      <c r="M1296" s="6" t="s">
        <v>12500</v>
      </c>
      <c r="N1296" s="6" t="s">
        <v>4809</v>
      </c>
      <c r="O1296" s="6" t="s">
        <v>4585</v>
      </c>
    </row>
    <row r="1297" spans="1:15" x14ac:dyDescent="0.25">
      <c r="A1297" s="6" t="s">
        <v>1803</v>
      </c>
      <c r="B1297" s="6" t="s">
        <v>4547</v>
      </c>
      <c r="C1297" s="6" t="s">
        <v>4428</v>
      </c>
      <c r="D1297" s="6" t="s">
        <v>12501</v>
      </c>
      <c r="E1297" s="6" t="s">
        <v>90</v>
      </c>
      <c r="F1297" s="6" t="s">
        <v>12502</v>
      </c>
      <c r="G1297" s="6" t="s">
        <v>12503</v>
      </c>
      <c r="H1297" s="6" t="s">
        <v>1988</v>
      </c>
      <c r="I1297" s="46">
        <v>45138</v>
      </c>
      <c r="J1297" s="46"/>
      <c r="K1297">
        <v>58492</v>
      </c>
      <c r="L1297" s="6" t="s">
        <v>12504</v>
      </c>
      <c r="M1297" s="6" t="s">
        <v>12505</v>
      </c>
      <c r="N1297" s="6" t="s">
        <v>5148</v>
      </c>
      <c r="O1297" s="6" t="s">
        <v>4585</v>
      </c>
    </row>
    <row r="1298" spans="1:15" x14ac:dyDescent="0.25">
      <c r="A1298" s="6" t="s">
        <v>3910</v>
      </c>
      <c r="B1298" s="6" t="s">
        <v>4514</v>
      </c>
      <c r="C1298" s="6" t="s">
        <v>4442</v>
      </c>
      <c r="D1298" s="6" t="s">
        <v>12506</v>
      </c>
      <c r="E1298" s="6" t="s">
        <v>90</v>
      </c>
      <c r="F1298" s="6" t="s">
        <v>11386</v>
      </c>
      <c r="G1298" s="6" t="s">
        <v>12507</v>
      </c>
      <c r="H1298" s="6" t="s">
        <v>90</v>
      </c>
      <c r="I1298" s="46"/>
      <c r="J1298" s="46"/>
      <c r="L1298" s="6" t="s">
        <v>90</v>
      </c>
      <c r="M1298" s="6" t="s">
        <v>90</v>
      </c>
      <c r="N1298" s="6" t="s">
        <v>6245</v>
      </c>
      <c r="O1298" s="6" t="s">
        <v>4585</v>
      </c>
    </row>
    <row r="1299" spans="1:15" x14ac:dyDescent="0.25">
      <c r="A1299" s="6" t="s">
        <v>1806</v>
      </c>
      <c r="B1299" s="6" t="s">
        <v>4435</v>
      </c>
      <c r="C1299" s="6" t="s">
        <v>4418</v>
      </c>
      <c r="D1299" s="6" t="s">
        <v>12508</v>
      </c>
      <c r="E1299" s="6" t="s">
        <v>90</v>
      </c>
      <c r="F1299" s="6" t="s">
        <v>9621</v>
      </c>
      <c r="G1299" s="6" t="s">
        <v>9622</v>
      </c>
      <c r="H1299" s="6" t="s">
        <v>7296</v>
      </c>
      <c r="I1299" s="46">
        <v>45064</v>
      </c>
      <c r="J1299" s="46"/>
      <c r="K1299">
        <v>1801198</v>
      </c>
      <c r="L1299" s="6" t="s">
        <v>12509</v>
      </c>
      <c r="M1299" s="6" t="s">
        <v>12510</v>
      </c>
      <c r="N1299" s="6" t="s">
        <v>6246</v>
      </c>
      <c r="O1299" s="6" t="s">
        <v>4586</v>
      </c>
    </row>
    <row r="1300" spans="1:15" x14ac:dyDescent="0.25">
      <c r="A1300" s="6" t="s">
        <v>1808</v>
      </c>
      <c r="B1300" s="6" t="s">
        <v>4520</v>
      </c>
      <c r="C1300" s="6" t="s">
        <v>4428</v>
      </c>
      <c r="D1300" s="6" t="s">
        <v>12511</v>
      </c>
      <c r="E1300" s="6" t="s">
        <v>90</v>
      </c>
      <c r="F1300" s="6" t="s">
        <v>8995</v>
      </c>
      <c r="G1300" s="6" t="s">
        <v>12512</v>
      </c>
      <c r="H1300" s="6" t="s">
        <v>3671</v>
      </c>
      <c r="I1300" s="46">
        <v>45188</v>
      </c>
      <c r="J1300" s="46">
        <v>45194</v>
      </c>
      <c r="K1300">
        <v>920760</v>
      </c>
      <c r="L1300" s="6" t="s">
        <v>12513</v>
      </c>
      <c r="M1300" s="6" t="s">
        <v>12514</v>
      </c>
      <c r="N1300" s="6" t="s">
        <v>4839</v>
      </c>
      <c r="O1300" s="6" t="s">
        <v>4585</v>
      </c>
    </row>
    <row r="1301" spans="1:15" x14ac:dyDescent="0.25">
      <c r="A1301" s="6" t="s">
        <v>1809</v>
      </c>
      <c r="B1301" s="6" t="s">
        <v>4520</v>
      </c>
      <c r="C1301" s="6" t="s">
        <v>4428</v>
      </c>
      <c r="D1301" s="6" t="s">
        <v>12511</v>
      </c>
      <c r="E1301" s="6" t="s">
        <v>90</v>
      </c>
      <c r="F1301" s="6" t="s">
        <v>8995</v>
      </c>
      <c r="G1301" s="6" t="s">
        <v>12512</v>
      </c>
      <c r="H1301" s="6" t="s">
        <v>3671</v>
      </c>
      <c r="I1301" s="46"/>
      <c r="J1301" s="46"/>
      <c r="L1301" s="6" t="s">
        <v>90</v>
      </c>
      <c r="M1301" s="6" t="s">
        <v>90</v>
      </c>
      <c r="N1301" s="6" t="s">
        <v>4839</v>
      </c>
      <c r="O1301" s="6" t="s">
        <v>4585</v>
      </c>
    </row>
    <row r="1302" spans="1:15" x14ac:dyDescent="0.25">
      <c r="A1302" s="6" t="s">
        <v>1811</v>
      </c>
      <c r="B1302" s="6" t="s">
        <v>4524</v>
      </c>
      <c r="C1302" s="6" t="s">
        <v>4428</v>
      </c>
      <c r="D1302" s="6" t="s">
        <v>12515</v>
      </c>
      <c r="E1302" s="6" t="s">
        <v>12516</v>
      </c>
      <c r="F1302" s="6" t="s">
        <v>7172</v>
      </c>
      <c r="G1302" s="6" t="s">
        <v>12517</v>
      </c>
      <c r="H1302" s="6" t="s">
        <v>7069</v>
      </c>
      <c r="I1302" s="46">
        <v>45113</v>
      </c>
      <c r="J1302" s="46"/>
      <c r="K1302">
        <v>94845</v>
      </c>
      <c r="L1302" s="6" t="s">
        <v>12518</v>
      </c>
      <c r="M1302" s="6" t="s">
        <v>12519</v>
      </c>
      <c r="N1302" s="6" t="s">
        <v>5287</v>
      </c>
      <c r="O1302" s="6" t="s">
        <v>4585</v>
      </c>
    </row>
    <row r="1303" spans="1:15" x14ac:dyDescent="0.25">
      <c r="A1303" s="6" t="s">
        <v>1813</v>
      </c>
      <c r="B1303" s="6" t="s">
        <v>4447</v>
      </c>
      <c r="C1303" s="6" t="s">
        <v>4418</v>
      </c>
      <c r="D1303" s="6" t="s">
        <v>12520</v>
      </c>
      <c r="E1303" s="6" t="s">
        <v>12521</v>
      </c>
      <c r="F1303" s="6" t="s">
        <v>8177</v>
      </c>
      <c r="G1303" s="6" t="s">
        <v>12522</v>
      </c>
      <c r="H1303" s="6" t="s">
        <v>7561</v>
      </c>
      <c r="I1303" s="46">
        <v>45056</v>
      </c>
      <c r="J1303" s="46"/>
      <c r="K1303">
        <v>1845257</v>
      </c>
      <c r="L1303" s="6" t="s">
        <v>12523</v>
      </c>
      <c r="M1303" s="6" t="s">
        <v>12524</v>
      </c>
      <c r="N1303" s="6" t="s">
        <v>5451</v>
      </c>
      <c r="O1303" s="6" t="s">
        <v>4586</v>
      </c>
    </row>
    <row r="1304" spans="1:15" x14ac:dyDescent="0.25">
      <c r="A1304" s="6" t="s">
        <v>1815</v>
      </c>
      <c r="B1304" s="6" t="s">
        <v>4498</v>
      </c>
      <c r="C1304" s="6" t="s">
        <v>4421</v>
      </c>
      <c r="D1304" s="6" t="s">
        <v>12525</v>
      </c>
      <c r="E1304" s="6" t="s">
        <v>7073</v>
      </c>
      <c r="F1304" s="6" t="s">
        <v>7284</v>
      </c>
      <c r="G1304" s="6" t="s">
        <v>12526</v>
      </c>
      <c r="H1304" s="6" t="s">
        <v>7124</v>
      </c>
      <c r="I1304" s="46">
        <v>45138</v>
      </c>
      <c r="J1304" s="46">
        <v>45142</v>
      </c>
      <c r="K1304">
        <v>889331</v>
      </c>
      <c r="L1304" s="6" t="s">
        <v>12527</v>
      </c>
      <c r="M1304" s="6" t="s">
        <v>12528</v>
      </c>
      <c r="N1304" s="6" t="s">
        <v>5194</v>
      </c>
      <c r="O1304" s="6" t="s">
        <v>4585</v>
      </c>
    </row>
    <row r="1305" spans="1:15" x14ac:dyDescent="0.25">
      <c r="A1305" s="6" t="s">
        <v>3912</v>
      </c>
      <c r="B1305" s="6" t="s">
        <v>4488</v>
      </c>
      <c r="C1305" s="6" t="s">
        <v>4489</v>
      </c>
      <c r="D1305" s="6" t="s">
        <v>12529</v>
      </c>
      <c r="E1305" s="6" t="s">
        <v>90</v>
      </c>
      <c r="F1305" s="6" t="s">
        <v>8059</v>
      </c>
      <c r="G1305" s="6" t="s">
        <v>8060</v>
      </c>
      <c r="H1305" s="6" t="s">
        <v>7069</v>
      </c>
      <c r="I1305" s="46">
        <v>45140</v>
      </c>
      <c r="J1305" s="46">
        <v>45145</v>
      </c>
      <c r="L1305" s="6" t="s">
        <v>90</v>
      </c>
      <c r="M1305" s="6" t="s">
        <v>90</v>
      </c>
      <c r="N1305" s="6" t="s">
        <v>5452</v>
      </c>
      <c r="O1305" s="6" t="s">
        <v>4585</v>
      </c>
    </row>
    <row r="1306" spans="1:15" x14ac:dyDescent="0.25">
      <c r="A1306" s="6" t="s">
        <v>3913</v>
      </c>
      <c r="B1306" s="6" t="s">
        <v>4430</v>
      </c>
      <c r="C1306" s="6" t="s">
        <v>4423</v>
      </c>
      <c r="D1306" s="6" t="s">
        <v>12530</v>
      </c>
      <c r="E1306" s="6" t="s">
        <v>90</v>
      </c>
      <c r="F1306" s="6" t="s">
        <v>7947</v>
      </c>
      <c r="G1306" s="6" t="s">
        <v>12531</v>
      </c>
      <c r="H1306" s="6" t="s">
        <v>90</v>
      </c>
      <c r="I1306" s="46"/>
      <c r="J1306" s="46"/>
      <c r="L1306" s="6" t="s">
        <v>90</v>
      </c>
      <c r="M1306" s="6" t="s">
        <v>90</v>
      </c>
      <c r="N1306" s="6" t="s">
        <v>6247</v>
      </c>
      <c r="O1306" s="6" t="s">
        <v>4585</v>
      </c>
    </row>
    <row r="1307" spans="1:15" x14ac:dyDescent="0.25">
      <c r="A1307" s="6" t="s">
        <v>3915</v>
      </c>
      <c r="B1307" s="6" t="s">
        <v>4520</v>
      </c>
      <c r="C1307" s="6" t="s">
        <v>4428</v>
      </c>
      <c r="D1307" s="6" t="s">
        <v>12532</v>
      </c>
      <c r="E1307" s="6" t="s">
        <v>12533</v>
      </c>
      <c r="F1307" s="6" t="s">
        <v>9190</v>
      </c>
      <c r="G1307" s="6" t="s">
        <v>11409</v>
      </c>
      <c r="H1307" s="6" t="s">
        <v>7092</v>
      </c>
      <c r="I1307" s="46">
        <v>45138</v>
      </c>
      <c r="J1307" s="46">
        <v>45142</v>
      </c>
      <c r="K1307">
        <v>1580670</v>
      </c>
      <c r="L1307" s="6" t="s">
        <v>12534</v>
      </c>
      <c r="M1307" s="6" t="s">
        <v>12535</v>
      </c>
      <c r="N1307" s="6" t="s">
        <v>4688</v>
      </c>
      <c r="O1307" s="6" t="s">
        <v>4585</v>
      </c>
    </row>
    <row r="1308" spans="1:15" x14ac:dyDescent="0.25">
      <c r="A1308" s="6" t="s">
        <v>3916</v>
      </c>
      <c r="B1308" s="6" t="s">
        <v>4431</v>
      </c>
      <c r="C1308" s="6" t="s">
        <v>4425</v>
      </c>
      <c r="D1308" s="6" t="s">
        <v>12536</v>
      </c>
      <c r="E1308" s="6" t="s">
        <v>90</v>
      </c>
      <c r="F1308" s="6" t="s">
        <v>12537</v>
      </c>
      <c r="G1308" s="6" t="s">
        <v>12538</v>
      </c>
      <c r="H1308" s="6" t="s">
        <v>90</v>
      </c>
      <c r="I1308" s="46"/>
      <c r="J1308" s="46"/>
      <c r="L1308" s="6" t="s">
        <v>90</v>
      </c>
      <c r="M1308" s="6" t="s">
        <v>90</v>
      </c>
      <c r="N1308" s="6" t="s">
        <v>6248</v>
      </c>
      <c r="O1308" s="6" t="s">
        <v>4587</v>
      </c>
    </row>
    <row r="1309" spans="1:15" x14ac:dyDescent="0.25">
      <c r="A1309" s="6" t="s">
        <v>1817</v>
      </c>
      <c r="B1309" s="6" t="s">
        <v>4417</v>
      </c>
      <c r="C1309" s="6" t="s">
        <v>4418</v>
      </c>
      <c r="D1309" s="6" t="s">
        <v>12539</v>
      </c>
      <c r="E1309" s="6" t="s">
        <v>90</v>
      </c>
      <c r="F1309" s="6" t="s">
        <v>8231</v>
      </c>
      <c r="G1309" s="6" t="s">
        <v>12540</v>
      </c>
      <c r="H1309" s="6" t="s">
        <v>7104</v>
      </c>
      <c r="I1309" s="46">
        <v>45133</v>
      </c>
      <c r="J1309" s="46">
        <v>45138</v>
      </c>
      <c r="K1309">
        <v>920148</v>
      </c>
      <c r="L1309" s="6" t="s">
        <v>12541</v>
      </c>
      <c r="M1309" s="6" t="s">
        <v>12542</v>
      </c>
      <c r="N1309" s="6" t="s">
        <v>5039</v>
      </c>
      <c r="O1309" s="6" t="s">
        <v>4586</v>
      </c>
    </row>
    <row r="1310" spans="1:15" x14ac:dyDescent="0.25">
      <c r="A1310" s="6" t="s">
        <v>1819</v>
      </c>
      <c r="B1310" s="6" t="s">
        <v>4479</v>
      </c>
      <c r="C1310" s="6" t="s">
        <v>4425</v>
      </c>
      <c r="D1310" s="6" t="s">
        <v>12543</v>
      </c>
      <c r="E1310" s="6" t="s">
        <v>90</v>
      </c>
      <c r="F1310" s="6" t="s">
        <v>8471</v>
      </c>
      <c r="G1310" s="6" t="s">
        <v>12544</v>
      </c>
      <c r="H1310" s="6" t="s">
        <v>3671</v>
      </c>
      <c r="I1310" s="46">
        <v>45133</v>
      </c>
      <c r="J1310" s="46">
        <v>45138</v>
      </c>
      <c r="K1310">
        <v>202058</v>
      </c>
      <c r="L1310" s="6" t="s">
        <v>12545</v>
      </c>
      <c r="M1310" s="6" t="s">
        <v>12546</v>
      </c>
      <c r="N1310" s="6" t="s">
        <v>6249</v>
      </c>
      <c r="O1310" s="6" t="s">
        <v>4586</v>
      </c>
    </row>
    <row r="1311" spans="1:15" x14ac:dyDescent="0.25">
      <c r="A1311" s="6" t="s">
        <v>1821</v>
      </c>
      <c r="B1311" s="6" t="s">
        <v>4512</v>
      </c>
      <c r="C1311" s="6" t="s">
        <v>4428</v>
      </c>
      <c r="D1311" s="6" t="s">
        <v>12547</v>
      </c>
      <c r="E1311" s="6" t="s">
        <v>12548</v>
      </c>
      <c r="F1311" s="6" t="s">
        <v>7208</v>
      </c>
      <c r="G1311" s="6" t="s">
        <v>12549</v>
      </c>
      <c r="H1311" s="6" t="s">
        <v>90</v>
      </c>
      <c r="I1311" s="46">
        <v>45152</v>
      </c>
      <c r="J1311" s="46">
        <v>45156</v>
      </c>
      <c r="K1311">
        <v>1791706</v>
      </c>
      <c r="L1311" s="6" t="s">
        <v>12550</v>
      </c>
      <c r="M1311" s="6" t="s">
        <v>12551</v>
      </c>
      <c r="N1311" s="6" t="s">
        <v>6250</v>
      </c>
      <c r="O1311" s="6" t="s">
        <v>4585</v>
      </c>
    </row>
    <row r="1312" spans="1:15" x14ac:dyDescent="0.25">
      <c r="A1312" s="6" t="s">
        <v>1823</v>
      </c>
      <c r="B1312" s="6" t="s">
        <v>4426</v>
      </c>
      <c r="C1312" s="6" t="s">
        <v>4425</v>
      </c>
      <c r="D1312" s="6" t="s">
        <v>12552</v>
      </c>
      <c r="E1312" s="6" t="s">
        <v>90</v>
      </c>
      <c r="F1312" s="6" t="s">
        <v>12553</v>
      </c>
      <c r="G1312" s="6" t="s">
        <v>12554</v>
      </c>
      <c r="H1312" s="6" t="s">
        <v>7092</v>
      </c>
      <c r="I1312" s="46">
        <v>45133</v>
      </c>
      <c r="J1312" s="46">
        <v>45138</v>
      </c>
      <c r="K1312">
        <v>1069202</v>
      </c>
      <c r="L1312" s="6" t="s">
        <v>12555</v>
      </c>
      <c r="M1312" s="6" t="s">
        <v>12556</v>
      </c>
      <c r="N1312" s="6" t="s">
        <v>5449</v>
      </c>
      <c r="O1312" s="6" t="s">
        <v>4585</v>
      </c>
    </row>
    <row r="1313" spans="1:15" x14ac:dyDescent="0.25">
      <c r="A1313" s="6" t="s">
        <v>1825</v>
      </c>
      <c r="B1313" s="6" t="s">
        <v>4475</v>
      </c>
      <c r="C1313" s="6" t="s">
        <v>130</v>
      </c>
      <c r="D1313" s="6" t="s">
        <v>12557</v>
      </c>
      <c r="E1313" s="6" t="s">
        <v>90</v>
      </c>
      <c r="F1313" s="6" t="s">
        <v>12558</v>
      </c>
      <c r="G1313" s="6" t="s">
        <v>12559</v>
      </c>
      <c r="H1313" s="6" t="s">
        <v>90</v>
      </c>
      <c r="I1313" s="46">
        <v>44964</v>
      </c>
      <c r="J1313" s="46"/>
      <c r="K1313">
        <v>1707925</v>
      </c>
      <c r="L1313" s="6" t="s">
        <v>12560</v>
      </c>
      <c r="M1313" s="6" t="s">
        <v>12551</v>
      </c>
      <c r="N1313" s="6" t="s">
        <v>6251</v>
      </c>
      <c r="O1313" s="6" t="s">
        <v>4585</v>
      </c>
    </row>
    <row r="1314" spans="1:15" x14ac:dyDescent="0.25">
      <c r="A1314" s="6" t="s">
        <v>3917</v>
      </c>
      <c r="B1314" s="6" t="s">
        <v>4533</v>
      </c>
      <c r="C1314" s="6" t="s">
        <v>4437</v>
      </c>
      <c r="D1314" s="6" t="s">
        <v>12561</v>
      </c>
      <c r="E1314" s="6" t="s">
        <v>12562</v>
      </c>
      <c r="F1314" s="6" t="s">
        <v>7450</v>
      </c>
      <c r="G1314" s="6" t="s">
        <v>12563</v>
      </c>
      <c r="H1314" s="6" t="s">
        <v>90</v>
      </c>
      <c r="I1314" s="46"/>
      <c r="J1314" s="46"/>
      <c r="L1314" s="6" t="s">
        <v>90</v>
      </c>
      <c r="M1314" s="6" t="s">
        <v>90</v>
      </c>
      <c r="N1314" s="6" t="s">
        <v>6252</v>
      </c>
      <c r="O1314" s="6" t="s">
        <v>4585</v>
      </c>
    </row>
    <row r="1315" spans="1:15" x14ac:dyDescent="0.25">
      <c r="A1315" s="6" t="s">
        <v>1827</v>
      </c>
      <c r="B1315" s="6" t="s">
        <v>4420</v>
      </c>
      <c r="C1315" s="6" t="s">
        <v>4421</v>
      </c>
      <c r="D1315" s="6" t="s">
        <v>12564</v>
      </c>
      <c r="E1315" s="6" t="s">
        <v>90</v>
      </c>
      <c r="F1315" s="6" t="s">
        <v>7262</v>
      </c>
      <c r="G1315" s="6" t="s">
        <v>11451</v>
      </c>
      <c r="H1315" s="6" t="s">
        <v>7069</v>
      </c>
      <c r="I1315" s="46">
        <v>45152</v>
      </c>
      <c r="J1315" s="46">
        <v>45156</v>
      </c>
      <c r="K1315">
        <v>1633978</v>
      </c>
      <c r="L1315" s="6" t="s">
        <v>12565</v>
      </c>
      <c r="M1315" s="6" t="s">
        <v>12566</v>
      </c>
      <c r="N1315" s="6" t="s">
        <v>5252</v>
      </c>
      <c r="O1315" s="6" t="s">
        <v>4587</v>
      </c>
    </row>
    <row r="1316" spans="1:15" x14ac:dyDescent="0.25">
      <c r="A1316" s="6" t="s">
        <v>3919</v>
      </c>
      <c r="B1316" s="6" t="s">
        <v>4443</v>
      </c>
      <c r="C1316" s="6" t="s">
        <v>4418</v>
      </c>
      <c r="D1316" s="6" t="s">
        <v>12567</v>
      </c>
      <c r="E1316" s="6" t="s">
        <v>90</v>
      </c>
      <c r="F1316" s="6" t="s">
        <v>7947</v>
      </c>
      <c r="G1316" s="6" t="s">
        <v>12568</v>
      </c>
      <c r="H1316" s="6" t="s">
        <v>90</v>
      </c>
      <c r="I1316" s="46">
        <v>45133</v>
      </c>
      <c r="J1316" s="46"/>
      <c r="K1316">
        <v>1639691</v>
      </c>
      <c r="L1316" s="6" t="s">
        <v>12569</v>
      </c>
      <c r="M1316" s="6" t="s">
        <v>12570</v>
      </c>
      <c r="N1316" s="6" t="s">
        <v>6253</v>
      </c>
      <c r="O1316" s="6" t="s">
        <v>4586</v>
      </c>
    </row>
    <row r="1317" spans="1:15" x14ac:dyDescent="0.25">
      <c r="A1317" s="6" t="s">
        <v>3920</v>
      </c>
      <c r="B1317" s="6" t="s">
        <v>4517</v>
      </c>
      <c r="C1317" s="6" t="s">
        <v>4428</v>
      </c>
      <c r="D1317" s="6" t="s">
        <v>12571</v>
      </c>
      <c r="E1317" s="6" t="s">
        <v>12572</v>
      </c>
      <c r="F1317" s="6" t="s">
        <v>12573</v>
      </c>
      <c r="G1317" s="6" t="s">
        <v>12574</v>
      </c>
      <c r="H1317" s="6" t="s">
        <v>90</v>
      </c>
      <c r="I1317" s="46">
        <v>45145</v>
      </c>
      <c r="J1317" s="46">
        <v>45160</v>
      </c>
      <c r="K1317">
        <v>1767582</v>
      </c>
      <c r="L1317" s="6" t="s">
        <v>90</v>
      </c>
      <c r="M1317" s="6" t="s">
        <v>12575</v>
      </c>
      <c r="N1317" s="6" t="s">
        <v>6254</v>
      </c>
      <c r="O1317" s="6" t="s">
        <v>4585</v>
      </c>
    </row>
    <row r="1318" spans="1:15" x14ac:dyDescent="0.25">
      <c r="A1318" s="6" t="s">
        <v>1828</v>
      </c>
      <c r="B1318" s="6" t="s">
        <v>4457</v>
      </c>
      <c r="C1318" s="6" t="s">
        <v>4428</v>
      </c>
      <c r="D1318" s="6" t="s">
        <v>12576</v>
      </c>
      <c r="E1318" s="6" t="s">
        <v>12577</v>
      </c>
      <c r="F1318" s="6" t="s">
        <v>7284</v>
      </c>
      <c r="G1318" s="6" t="s">
        <v>11032</v>
      </c>
      <c r="H1318" s="6" t="s">
        <v>7124</v>
      </c>
      <c r="I1318" s="46">
        <v>45134</v>
      </c>
      <c r="J1318" s="46"/>
      <c r="K1318">
        <v>1065696</v>
      </c>
      <c r="L1318" s="6" t="s">
        <v>12578</v>
      </c>
      <c r="M1318" s="6" t="s">
        <v>12579</v>
      </c>
      <c r="N1318" s="6" t="s">
        <v>4872</v>
      </c>
      <c r="O1318" s="6" t="s">
        <v>4585</v>
      </c>
    </row>
    <row r="1319" spans="1:15" x14ac:dyDescent="0.25">
      <c r="A1319" s="6" t="s">
        <v>1830</v>
      </c>
      <c r="B1319" s="6" t="s">
        <v>4432</v>
      </c>
      <c r="C1319" s="6" t="s">
        <v>4418</v>
      </c>
      <c r="D1319" s="6" t="s">
        <v>12580</v>
      </c>
      <c r="E1319" s="6" t="s">
        <v>90</v>
      </c>
      <c r="F1319" s="6" t="s">
        <v>7628</v>
      </c>
      <c r="G1319" s="6" t="s">
        <v>12581</v>
      </c>
      <c r="H1319" s="6" t="s">
        <v>7630</v>
      </c>
      <c r="I1319" s="46">
        <v>45146</v>
      </c>
      <c r="J1319" s="46"/>
      <c r="K1319">
        <v>59478</v>
      </c>
      <c r="L1319" s="6" t="s">
        <v>12582</v>
      </c>
      <c r="M1319" s="6" t="s">
        <v>12583</v>
      </c>
      <c r="N1319" s="6" t="s">
        <v>4880</v>
      </c>
      <c r="O1319" s="6" t="s">
        <v>4586</v>
      </c>
    </row>
    <row r="1320" spans="1:15" x14ac:dyDescent="0.25">
      <c r="A1320" s="6" t="s">
        <v>1832</v>
      </c>
      <c r="B1320" s="6" t="s">
        <v>4479</v>
      </c>
      <c r="C1320" s="6" t="s">
        <v>4425</v>
      </c>
      <c r="D1320" s="6" t="s">
        <v>12584</v>
      </c>
      <c r="E1320" s="6" t="s">
        <v>90</v>
      </c>
      <c r="F1320" s="6" t="s">
        <v>7421</v>
      </c>
      <c r="G1320" s="6" t="s">
        <v>12585</v>
      </c>
      <c r="H1320" s="6" t="s">
        <v>7321</v>
      </c>
      <c r="I1320" s="46">
        <v>45124</v>
      </c>
      <c r="J1320" s="46">
        <v>45128</v>
      </c>
      <c r="K1320">
        <v>936468</v>
      </c>
      <c r="L1320" s="6" t="s">
        <v>12586</v>
      </c>
      <c r="M1320" s="6" t="s">
        <v>12587</v>
      </c>
      <c r="N1320" s="6" t="s">
        <v>4758</v>
      </c>
      <c r="O1320" s="6" t="s">
        <v>4586</v>
      </c>
    </row>
    <row r="1321" spans="1:15" x14ac:dyDescent="0.25">
      <c r="A1321" s="6" t="s">
        <v>1834</v>
      </c>
      <c r="B1321" s="6" t="s">
        <v>4422</v>
      </c>
      <c r="C1321" s="6" t="s">
        <v>4423</v>
      </c>
      <c r="D1321" s="6" t="s">
        <v>12588</v>
      </c>
      <c r="E1321" s="6" t="s">
        <v>12589</v>
      </c>
      <c r="F1321" s="6" t="s">
        <v>8129</v>
      </c>
      <c r="G1321" s="6" t="s">
        <v>8130</v>
      </c>
      <c r="H1321" s="6" t="s">
        <v>7076</v>
      </c>
      <c r="I1321" s="46">
        <v>45139</v>
      </c>
      <c r="J1321" s="46">
        <v>45145</v>
      </c>
      <c r="K1321">
        <v>59558</v>
      </c>
      <c r="L1321" s="6" t="s">
        <v>12590</v>
      </c>
      <c r="M1321" s="6" t="s">
        <v>12591</v>
      </c>
      <c r="N1321" s="6" t="s">
        <v>6255</v>
      </c>
      <c r="O1321" s="6" t="s">
        <v>4587</v>
      </c>
    </row>
    <row r="1322" spans="1:15" x14ac:dyDescent="0.25">
      <c r="A1322" s="6" t="s">
        <v>1836</v>
      </c>
      <c r="B1322" s="6" t="s">
        <v>4486</v>
      </c>
      <c r="C1322" s="6" t="s">
        <v>4468</v>
      </c>
      <c r="D1322" s="6" t="s">
        <v>9489</v>
      </c>
      <c r="E1322" s="6" t="s">
        <v>8816</v>
      </c>
      <c r="F1322" s="6" t="s">
        <v>7797</v>
      </c>
      <c r="G1322" s="6" t="s">
        <v>8726</v>
      </c>
      <c r="H1322" s="6" t="s">
        <v>7092</v>
      </c>
      <c r="I1322" s="46">
        <v>45140</v>
      </c>
      <c r="J1322" s="46">
        <v>45145</v>
      </c>
      <c r="K1322">
        <v>3570</v>
      </c>
      <c r="L1322" s="6" t="s">
        <v>12592</v>
      </c>
      <c r="M1322" s="6" t="s">
        <v>12593</v>
      </c>
      <c r="N1322" s="6" t="s">
        <v>4931</v>
      </c>
      <c r="O1322" s="6" t="s">
        <v>4585</v>
      </c>
    </row>
    <row r="1323" spans="1:15" x14ac:dyDescent="0.25">
      <c r="A1323" s="6" t="s">
        <v>3921</v>
      </c>
      <c r="B1323" s="6" t="s">
        <v>4497</v>
      </c>
      <c r="C1323" s="6" t="s">
        <v>4428</v>
      </c>
      <c r="D1323" s="6" t="s">
        <v>12594</v>
      </c>
      <c r="E1323" s="6" t="s">
        <v>12595</v>
      </c>
      <c r="F1323" s="6" t="s">
        <v>7208</v>
      </c>
      <c r="G1323" s="6" t="s">
        <v>12104</v>
      </c>
      <c r="H1323" s="6" t="s">
        <v>90</v>
      </c>
      <c r="I1323" s="46"/>
      <c r="J1323" s="46"/>
      <c r="K1323">
        <v>1447629</v>
      </c>
      <c r="L1323" s="6" t="s">
        <v>12596</v>
      </c>
      <c r="M1323" s="6" t="s">
        <v>12597</v>
      </c>
      <c r="N1323" s="6" t="s">
        <v>6256</v>
      </c>
      <c r="O1323" s="6" t="s">
        <v>4585</v>
      </c>
    </row>
    <row r="1324" spans="1:15" x14ac:dyDescent="0.25">
      <c r="A1324" s="6" t="s">
        <v>1838</v>
      </c>
      <c r="B1324" s="6" t="s">
        <v>4462</v>
      </c>
      <c r="C1324" s="6" t="s">
        <v>118</v>
      </c>
      <c r="D1324" s="6" t="s">
        <v>12598</v>
      </c>
      <c r="E1324" s="6" t="s">
        <v>90</v>
      </c>
      <c r="F1324" s="6" t="s">
        <v>10534</v>
      </c>
      <c r="G1324" s="6" t="s">
        <v>12599</v>
      </c>
      <c r="H1324" s="6" t="s">
        <v>7792</v>
      </c>
      <c r="I1324" s="46">
        <v>45140</v>
      </c>
      <c r="J1324" s="46">
        <v>45145</v>
      </c>
      <c r="K1324">
        <v>352541</v>
      </c>
      <c r="L1324" s="6" t="s">
        <v>12600</v>
      </c>
      <c r="M1324" s="6" t="s">
        <v>12601</v>
      </c>
      <c r="N1324" s="6" t="s">
        <v>6257</v>
      </c>
      <c r="O1324" s="6" t="s">
        <v>4586</v>
      </c>
    </row>
    <row r="1325" spans="1:15" x14ac:dyDescent="0.25">
      <c r="A1325" s="6" t="s">
        <v>1840</v>
      </c>
      <c r="B1325" s="6" t="s">
        <v>4483</v>
      </c>
      <c r="C1325" s="6" t="s">
        <v>4418</v>
      </c>
      <c r="D1325" s="6" t="s">
        <v>12602</v>
      </c>
      <c r="E1325" s="6" t="s">
        <v>12603</v>
      </c>
      <c r="F1325" s="6" t="s">
        <v>8226</v>
      </c>
      <c r="G1325" s="6" t="s">
        <v>8227</v>
      </c>
      <c r="H1325" s="6" t="s">
        <v>1891</v>
      </c>
      <c r="I1325" s="46">
        <v>45140</v>
      </c>
      <c r="J1325" s="46">
        <v>45145</v>
      </c>
      <c r="K1325">
        <v>1521036</v>
      </c>
      <c r="L1325" s="6" t="s">
        <v>12604</v>
      </c>
      <c r="M1325" s="6" t="s">
        <v>12605</v>
      </c>
      <c r="N1325" s="6" t="s">
        <v>6258</v>
      </c>
      <c r="O1325" s="6" t="s">
        <v>4586</v>
      </c>
    </row>
    <row r="1326" spans="1:15" x14ac:dyDescent="0.25">
      <c r="A1326" s="6" t="s">
        <v>3922</v>
      </c>
      <c r="B1326" s="6" t="s">
        <v>4495</v>
      </c>
      <c r="C1326" s="6" t="s">
        <v>4421</v>
      </c>
      <c r="D1326" s="6" t="s">
        <v>12606</v>
      </c>
      <c r="E1326" s="6" t="s">
        <v>12607</v>
      </c>
      <c r="F1326" s="6" t="s">
        <v>9868</v>
      </c>
      <c r="G1326" s="6" t="s">
        <v>90</v>
      </c>
      <c r="H1326" s="6" t="s">
        <v>90</v>
      </c>
      <c r="I1326" s="46"/>
      <c r="J1326" s="46"/>
      <c r="K1326">
        <v>932477</v>
      </c>
      <c r="L1326" s="6" t="s">
        <v>12608</v>
      </c>
      <c r="M1326" s="6" t="s">
        <v>12609</v>
      </c>
      <c r="N1326" s="6" t="s">
        <v>5263</v>
      </c>
      <c r="O1326" s="6" t="s">
        <v>4585</v>
      </c>
    </row>
    <row r="1327" spans="1:15" x14ac:dyDescent="0.25">
      <c r="A1327" s="6" t="s">
        <v>1842</v>
      </c>
      <c r="B1327" s="6" t="s">
        <v>4534</v>
      </c>
      <c r="C1327" s="6" t="s">
        <v>4428</v>
      </c>
      <c r="D1327" s="6" t="s">
        <v>12610</v>
      </c>
      <c r="E1327" s="6" t="s">
        <v>90</v>
      </c>
      <c r="F1327" s="6" t="s">
        <v>7565</v>
      </c>
      <c r="G1327" s="6" t="s">
        <v>12611</v>
      </c>
      <c r="H1327" s="6" t="s">
        <v>7567</v>
      </c>
      <c r="I1327" s="46">
        <v>45145</v>
      </c>
      <c r="J1327" s="46">
        <v>45149</v>
      </c>
      <c r="K1327">
        <v>750004</v>
      </c>
      <c r="L1327" s="6" t="s">
        <v>90</v>
      </c>
      <c r="M1327" s="6" t="s">
        <v>12612</v>
      </c>
      <c r="N1327" s="6" t="s">
        <v>6259</v>
      </c>
      <c r="O1327" s="6" t="s">
        <v>4585</v>
      </c>
    </row>
    <row r="1328" spans="1:15" x14ac:dyDescent="0.25">
      <c r="A1328" s="6" t="s">
        <v>1844</v>
      </c>
      <c r="B1328" s="6" t="s">
        <v>4495</v>
      </c>
      <c r="C1328" s="6" t="s">
        <v>4421</v>
      </c>
      <c r="D1328" s="6" t="s">
        <v>12613</v>
      </c>
      <c r="E1328" s="6" t="s">
        <v>12614</v>
      </c>
      <c r="F1328" s="6" t="s">
        <v>12615</v>
      </c>
      <c r="G1328" s="6" t="s">
        <v>12616</v>
      </c>
      <c r="H1328" s="6" t="s">
        <v>90</v>
      </c>
      <c r="I1328" s="46"/>
      <c r="J1328" s="46"/>
      <c r="K1328">
        <v>1032975</v>
      </c>
      <c r="L1328" s="6" t="s">
        <v>12617</v>
      </c>
      <c r="M1328" s="6" t="s">
        <v>12618</v>
      </c>
      <c r="N1328" s="6" t="s">
        <v>4866</v>
      </c>
      <c r="O1328" s="6" t="s">
        <v>4585</v>
      </c>
    </row>
    <row r="1329" spans="1:15" x14ac:dyDescent="0.25">
      <c r="A1329" s="6" t="s">
        <v>1847</v>
      </c>
      <c r="B1329" s="6" t="s">
        <v>4539</v>
      </c>
      <c r="C1329" s="6" t="s">
        <v>4437</v>
      </c>
      <c r="D1329" s="6" t="s">
        <v>12619</v>
      </c>
      <c r="E1329" s="6" t="s">
        <v>90</v>
      </c>
      <c r="F1329" s="6" t="s">
        <v>8123</v>
      </c>
      <c r="G1329" s="6" t="s">
        <v>12620</v>
      </c>
      <c r="H1329" s="6" t="s">
        <v>7561</v>
      </c>
      <c r="I1329" s="46">
        <v>45140</v>
      </c>
      <c r="J1329" s="46">
        <v>45145</v>
      </c>
      <c r="K1329">
        <v>1434588</v>
      </c>
      <c r="L1329" s="6" t="s">
        <v>12621</v>
      </c>
      <c r="M1329" s="6" t="s">
        <v>12622</v>
      </c>
      <c r="N1329" s="6" t="s">
        <v>6260</v>
      </c>
      <c r="O1329" s="6" t="s">
        <v>4586</v>
      </c>
    </row>
    <row r="1330" spans="1:15" x14ac:dyDescent="0.25">
      <c r="A1330" s="6" t="s">
        <v>1849</v>
      </c>
      <c r="B1330" s="6" t="s">
        <v>4549</v>
      </c>
      <c r="C1330" s="6" t="s">
        <v>4428</v>
      </c>
      <c r="D1330" s="6" t="s">
        <v>12623</v>
      </c>
      <c r="E1330" s="6" t="s">
        <v>90</v>
      </c>
      <c r="F1330" s="6" t="s">
        <v>12624</v>
      </c>
      <c r="G1330" s="6" t="s">
        <v>12625</v>
      </c>
      <c r="H1330" s="6" t="s">
        <v>7104</v>
      </c>
      <c r="I1330" s="46">
        <v>45160</v>
      </c>
      <c r="J1330" s="46"/>
      <c r="K1330">
        <v>60667</v>
      </c>
      <c r="L1330" s="6" t="s">
        <v>12626</v>
      </c>
      <c r="M1330" s="6" t="s">
        <v>12627</v>
      </c>
      <c r="N1330" s="6" t="s">
        <v>4670</v>
      </c>
      <c r="O1330" s="6" t="s">
        <v>4585</v>
      </c>
    </row>
    <row r="1331" spans="1:15" x14ac:dyDescent="0.25">
      <c r="A1331" s="6" t="s">
        <v>1851</v>
      </c>
      <c r="B1331" s="6" t="s">
        <v>4429</v>
      </c>
      <c r="C1331" s="6" t="s">
        <v>4421</v>
      </c>
      <c r="D1331" s="6" t="s">
        <v>12628</v>
      </c>
      <c r="E1331" s="6" t="s">
        <v>12629</v>
      </c>
      <c r="F1331" s="6" t="s">
        <v>12213</v>
      </c>
      <c r="G1331" s="6" t="s">
        <v>12630</v>
      </c>
      <c r="H1331" s="6" t="s">
        <v>90</v>
      </c>
      <c r="I1331" s="46"/>
      <c r="J1331" s="46"/>
      <c r="K1331">
        <v>1290109</v>
      </c>
      <c r="L1331" s="6" t="s">
        <v>12631</v>
      </c>
      <c r="M1331" s="6" t="s">
        <v>12632</v>
      </c>
      <c r="N1331" s="6" t="s">
        <v>6261</v>
      </c>
      <c r="O1331" s="6" t="s">
        <v>4585</v>
      </c>
    </row>
    <row r="1332" spans="1:15" x14ac:dyDescent="0.25">
      <c r="A1332" s="6" t="s">
        <v>1853</v>
      </c>
      <c r="B1332" s="6" t="s">
        <v>4546</v>
      </c>
      <c r="C1332" s="6" t="s">
        <v>4423</v>
      </c>
      <c r="D1332" s="6" t="s">
        <v>12633</v>
      </c>
      <c r="E1332" s="6" t="s">
        <v>90</v>
      </c>
      <c r="F1332" s="6" t="s">
        <v>7193</v>
      </c>
      <c r="G1332" s="6" t="s">
        <v>10141</v>
      </c>
      <c r="H1332" s="6" t="s">
        <v>7069</v>
      </c>
      <c r="I1332" s="46">
        <v>45138</v>
      </c>
      <c r="J1332" s="46">
        <v>45142</v>
      </c>
      <c r="K1332">
        <v>1397911</v>
      </c>
      <c r="L1332" s="6" t="s">
        <v>12634</v>
      </c>
      <c r="M1332" s="6" t="s">
        <v>12635</v>
      </c>
      <c r="N1332" s="6" t="s">
        <v>5189</v>
      </c>
      <c r="O1332" s="6" t="s">
        <v>4585</v>
      </c>
    </row>
    <row r="1333" spans="1:15" x14ac:dyDescent="0.25">
      <c r="A1333" s="6" t="s">
        <v>1855</v>
      </c>
      <c r="B1333" s="6" t="s">
        <v>4426</v>
      </c>
      <c r="C1333" s="6" t="s">
        <v>4425</v>
      </c>
      <c r="D1333" s="6" t="s">
        <v>12636</v>
      </c>
      <c r="E1333" s="6" t="s">
        <v>8889</v>
      </c>
      <c r="F1333" s="6" t="s">
        <v>7113</v>
      </c>
      <c r="G1333" s="6" t="s">
        <v>7114</v>
      </c>
      <c r="H1333" s="6" t="s">
        <v>7115</v>
      </c>
      <c r="I1333" s="46">
        <v>45145</v>
      </c>
      <c r="J1333" s="46">
        <v>45149</v>
      </c>
      <c r="K1333">
        <v>60519</v>
      </c>
      <c r="L1333" s="6" t="s">
        <v>12637</v>
      </c>
      <c r="M1333" s="6" t="s">
        <v>12638</v>
      </c>
      <c r="N1333" s="6" t="s">
        <v>5080</v>
      </c>
      <c r="O1333" s="6" t="s">
        <v>4585</v>
      </c>
    </row>
    <row r="1334" spans="1:15" x14ac:dyDescent="0.25">
      <c r="A1334" s="6" t="s">
        <v>1856</v>
      </c>
      <c r="B1334" s="6" t="s">
        <v>90</v>
      </c>
      <c r="C1334" s="6" t="s">
        <v>90</v>
      </c>
      <c r="D1334" s="6" t="s">
        <v>90</v>
      </c>
      <c r="E1334" s="6" t="s">
        <v>90</v>
      </c>
      <c r="F1334" s="6" t="s">
        <v>90</v>
      </c>
      <c r="G1334" s="6" t="s">
        <v>90</v>
      </c>
      <c r="H1334" s="6" t="s">
        <v>90</v>
      </c>
      <c r="I1334" s="46"/>
      <c r="J1334" s="46"/>
      <c r="K1334">
        <v>1100663</v>
      </c>
      <c r="L1334" s="6" t="s">
        <v>12639</v>
      </c>
      <c r="M1334" s="6" t="s">
        <v>12640</v>
      </c>
      <c r="N1334" s="6" t="s">
        <v>90</v>
      </c>
      <c r="O1334" s="6" t="s">
        <v>90</v>
      </c>
    </row>
    <row r="1335" spans="1:15" x14ac:dyDescent="0.25">
      <c r="A1335" s="6" t="s">
        <v>1858</v>
      </c>
      <c r="B1335" s="6" t="s">
        <v>4450</v>
      </c>
      <c r="C1335" s="6" t="s">
        <v>4421</v>
      </c>
      <c r="D1335" s="6" t="s">
        <v>12641</v>
      </c>
      <c r="E1335" s="6" t="s">
        <v>90</v>
      </c>
      <c r="F1335" s="6" t="s">
        <v>10312</v>
      </c>
      <c r="G1335" s="6" t="s">
        <v>10313</v>
      </c>
      <c r="H1335" s="6" t="s">
        <v>7069</v>
      </c>
      <c r="I1335" s="46">
        <v>45132</v>
      </c>
      <c r="J1335" s="46">
        <v>45138</v>
      </c>
      <c r="K1335">
        <v>707549</v>
      </c>
      <c r="L1335" s="6" t="s">
        <v>12642</v>
      </c>
      <c r="M1335" s="6" t="s">
        <v>12643</v>
      </c>
      <c r="N1335" s="6" t="s">
        <v>4865</v>
      </c>
      <c r="O1335" s="6" t="s">
        <v>4585</v>
      </c>
    </row>
    <row r="1336" spans="1:15" x14ac:dyDescent="0.25">
      <c r="A1336" s="6" t="s">
        <v>3923</v>
      </c>
      <c r="B1336" s="6" t="s">
        <v>4533</v>
      </c>
      <c r="C1336" s="6" t="s">
        <v>4437</v>
      </c>
      <c r="D1336" s="6" t="s">
        <v>12644</v>
      </c>
      <c r="E1336" s="6" t="s">
        <v>90</v>
      </c>
      <c r="F1336" s="6" t="s">
        <v>12645</v>
      </c>
      <c r="G1336" s="6" t="s">
        <v>12646</v>
      </c>
      <c r="H1336" s="6" t="s">
        <v>90</v>
      </c>
      <c r="I1336" s="46"/>
      <c r="J1336" s="46"/>
      <c r="L1336" s="6" t="s">
        <v>12647</v>
      </c>
      <c r="M1336" s="6" t="s">
        <v>12648</v>
      </c>
      <c r="N1336" s="6" t="s">
        <v>6262</v>
      </c>
      <c r="O1336" s="6" t="s">
        <v>4585</v>
      </c>
    </row>
    <row r="1337" spans="1:15" x14ac:dyDescent="0.25">
      <c r="A1337" s="6" t="s">
        <v>1860</v>
      </c>
      <c r="B1337" s="6" t="s">
        <v>4455</v>
      </c>
      <c r="C1337" s="6" t="s">
        <v>4421</v>
      </c>
      <c r="D1337" s="6" t="s">
        <v>12649</v>
      </c>
      <c r="E1337" s="6" t="s">
        <v>90</v>
      </c>
      <c r="F1337" s="6" t="s">
        <v>12650</v>
      </c>
      <c r="G1337" s="6" t="s">
        <v>12651</v>
      </c>
      <c r="H1337" s="6" t="s">
        <v>4065</v>
      </c>
      <c r="I1337" s="46">
        <v>45138</v>
      </c>
      <c r="J1337" s="46">
        <v>45142</v>
      </c>
      <c r="K1337">
        <v>855658</v>
      </c>
      <c r="L1337" s="6" t="s">
        <v>12652</v>
      </c>
      <c r="M1337" s="6" t="s">
        <v>12653</v>
      </c>
      <c r="N1337" s="6" t="s">
        <v>6263</v>
      </c>
      <c r="O1337" s="6" t="s">
        <v>4585</v>
      </c>
    </row>
    <row r="1338" spans="1:15" x14ac:dyDescent="0.25">
      <c r="A1338" s="6" t="s">
        <v>1862</v>
      </c>
      <c r="B1338" s="6" t="s">
        <v>4537</v>
      </c>
      <c r="C1338" s="6" t="s">
        <v>4442</v>
      </c>
      <c r="D1338" s="6" t="s">
        <v>12654</v>
      </c>
      <c r="E1338" s="6" t="s">
        <v>90</v>
      </c>
      <c r="F1338" s="6" t="s">
        <v>12655</v>
      </c>
      <c r="G1338" s="6" t="s">
        <v>12656</v>
      </c>
      <c r="H1338" s="6" t="s">
        <v>7168</v>
      </c>
      <c r="I1338" s="46">
        <v>45139</v>
      </c>
      <c r="J1338" s="46">
        <v>45145</v>
      </c>
      <c r="K1338">
        <v>944314</v>
      </c>
      <c r="L1338" s="6" t="s">
        <v>12657</v>
      </c>
      <c r="M1338" s="6" t="s">
        <v>12658</v>
      </c>
      <c r="N1338" s="6" t="s">
        <v>6264</v>
      </c>
      <c r="O1338" s="6" t="s">
        <v>4585</v>
      </c>
    </row>
    <row r="1339" spans="1:15" x14ac:dyDescent="0.25">
      <c r="A1339" s="6" t="s">
        <v>3925</v>
      </c>
      <c r="B1339" s="6" t="s">
        <v>4460</v>
      </c>
      <c r="C1339" s="6" t="s">
        <v>4421</v>
      </c>
      <c r="D1339" s="6" t="s">
        <v>12659</v>
      </c>
      <c r="E1339" s="6" t="s">
        <v>7159</v>
      </c>
      <c r="F1339" s="6" t="s">
        <v>8593</v>
      </c>
      <c r="G1339" s="6" t="s">
        <v>12660</v>
      </c>
      <c r="H1339" s="6" t="s">
        <v>7205</v>
      </c>
      <c r="I1339" s="46">
        <v>45140</v>
      </c>
      <c r="J1339" s="46">
        <v>45145</v>
      </c>
      <c r="K1339">
        <v>1823306</v>
      </c>
      <c r="L1339" s="6" t="s">
        <v>12661</v>
      </c>
      <c r="M1339" s="6" t="s">
        <v>12662</v>
      </c>
      <c r="N1339" s="6" t="s">
        <v>6265</v>
      </c>
      <c r="O1339" s="6" t="s">
        <v>4585</v>
      </c>
    </row>
    <row r="1340" spans="1:15" x14ac:dyDescent="0.25">
      <c r="A1340" s="6" t="s">
        <v>1864</v>
      </c>
      <c r="B1340" s="6" t="s">
        <v>4535</v>
      </c>
      <c r="C1340" s="6" t="s">
        <v>4425</v>
      </c>
      <c r="D1340" s="6" t="s">
        <v>12663</v>
      </c>
      <c r="E1340" s="6" t="s">
        <v>90</v>
      </c>
      <c r="F1340" s="6" t="s">
        <v>8533</v>
      </c>
      <c r="G1340" s="6" t="s">
        <v>12664</v>
      </c>
      <c r="H1340" s="6" t="s">
        <v>3671</v>
      </c>
      <c r="I1340" s="46">
        <v>45133</v>
      </c>
      <c r="J1340" s="46"/>
      <c r="K1340">
        <v>853816</v>
      </c>
      <c r="L1340" s="6" t="s">
        <v>12665</v>
      </c>
      <c r="M1340" s="6" t="s">
        <v>12666</v>
      </c>
      <c r="N1340" s="6" t="s">
        <v>4735</v>
      </c>
      <c r="O1340" s="6" t="s">
        <v>4585</v>
      </c>
    </row>
    <row r="1341" spans="1:15" x14ac:dyDescent="0.25">
      <c r="A1341" s="6" t="s">
        <v>1865</v>
      </c>
      <c r="B1341" s="6" t="s">
        <v>4556</v>
      </c>
      <c r="C1341" s="6" t="s">
        <v>4489</v>
      </c>
      <c r="D1341" s="6" t="s">
        <v>8306</v>
      </c>
      <c r="E1341" s="6" t="s">
        <v>90</v>
      </c>
      <c r="F1341" s="6" t="s">
        <v>8307</v>
      </c>
      <c r="G1341" s="6" t="s">
        <v>7919</v>
      </c>
      <c r="H1341" s="6" t="s">
        <v>7344</v>
      </c>
      <c r="I1341" s="46"/>
      <c r="J1341" s="46"/>
      <c r="K1341">
        <v>1560385</v>
      </c>
      <c r="L1341" s="6" t="s">
        <v>12667</v>
      </c>
      <c r="M1341" s="6" t="s">
        <v>12668</v>
      </c>
      <c r="N1341" s="6" t="s">
        <v>5691</v>
      </c>
      <c r="O1341" s="6" t="s">
        <v>4585</v>
      </c>
    </row>
    <row r="1342" spans="1:15" x14ac:dyDescent="0.25">
      <c r="A1342" s="6" t="s">
        <v>1866</v>
      </c>
      <c r="B1342" s="6" t="s">
        <v>4556</v>
      </c>
      <c r="C1342" s="6" t="s">
        <v>4489</v>
      </c>
      <c r="D1342" s="6" t="s">
        <v>8306</v>
      </c>
      <c r="E1342" s="6" t="s">
        <v>90</v>
      </c>
      <c r="F1342" s="6" t="s">
        <v>8307</v>
      </c>
      <c r="G1342" s="6" t="s">
        <v>7919</v>
      </c>
      <c r="H1342" s="6" t="s">
        <v>7344</v>
      </c>
      <c r="I1342" s="46"/>
      <c r="J1342" s="46"/>
      <c r="K1342">
        <v>1560385</v>
      </c>
      <c r="L1342" s="6" t="s">
        <v>12669</v>
      </c>
      <c r="M1342" s="6" t="s">
        <v>12670</v>
      </c>
      <c r="N1342" s="6" t="s">
        <v>5691</v>
      </c>
      <c r="O1342" s="6" t="s">
        <v>4585</v>
      </c>
    </row>
    <row r="1343" spans="1:15" x14ac:dyDescent="0.25">
      <c r="A1343" s="6" t="s">
        <v>1867</v>
      </c>
      <c r="B1343" s="6" t="s">
        <v>4556</v>
      </c>
      <c r="C1343" s="6" t="s">
        <v>4489</v>
      </c>
      <c r="D1343" s="6" t="s">
        <v>8306</v>
      </c>
      <c r="E1343" s="6" t="s">
        <v>90</v>
      </c>
      <c r="F1343" s="6" t="s">
        <v>8307</v>
      </c>
      <c r="G1343" s="6" t="s">
        <v>7919</v>
      </c>
      <c r="H1343" s="6" t="s">
        <v>7344</v>
      </c>
      <c r="I1343" s="46"/>
      <c r="J1343" s="46"/>
      <c r="K1343">
        <v>1560385</v>
      </c>
      <c r="L1343" s="6" t="s">
        <v>12671</v>
      </c>
      <c r="M1343" s="6" t="s">
        <v>12672</v>
      </c>
      <c r="N1343" s="6" t="s">
        <v>5691</v>
      </c>
      <c r="O1343" s="6" t="s">
        <v>4585</v>
      </c>
    </row>
    <row r="1344" spans="1:15" x14ac:dyDescent="0.25">
      <c r="A1344" s="6" t="s">
        <v>1869</v>
      </c>
      <c r="B1344" s="6" t="s">
        <v>4497</v>
      </c>
      <c r="C1344" s="6" t="s">
        <v>4428</v>
      </c>
      <c r="D1344" s="6" t="s">
        <v>12673</v>
      </c>
      <c r="E1344" s="6" t="s">
        <v>90</v>
      </c>
      <c r="F1344" s="6" t="s">
        <v>12674</v>
      </c>
      <c r="G1344" s="6" t="s">
        <v>12675</v>
      </c>
      <c r="H1344" s="6" t="s">
        <v>7437</v>
      </c>
      <c r="I1344" s="46">
        <v>45153</v>
      </c>
      <c r="J1344" s="46">
        <v>45156</v>
      </c>
      <c r="K1344">
        <v>1869198</v>
      </c>
      <c r="L1344" s="6" t="s">
        <v>12676</v>
      </c>
      <c r="M1344" s="6" t="s">
        <v>12677</v>
      </c>
      <c r="N1344" s="6" t="s">
        <v>6266</v>
      </c>
      <c r="O1344" s="6" t="s">
        <v>4585</v>
      </c>
    </row>
    <row r="1345" spans="1:15" x14ac:dyDescent="0.25">
      <c r="A1345" s="6" t="s">
        <v>1871</v>
      </c>
      <c r="B1345" s="6" t="s">
        <v>4475</v>
      </c>
      <c r="C1345" s="6" t="s">
        <v>130</v>
      </c>
      <c r="D1345" s="6" t="s">
        <v>12678</v>
      </c>
      <c r="E1345" s="6" t="s">
        <v>12679</v>
      </c>
      <c r="F1345" s="6" t="s">
        <v>7904</v>
      </c>
      <c r="G1345" s="6" t="s">
        <v>7905</v>
      </c>
      <c r="H1345" s="6" t="s">
        <v>7076</v>
      </c>
      <c r="I1345" s="46">
        <v>45138</v>
      </c>
      <c r="J1345" s="46">
        <v>45142</v>
      </c>
      <c r="K1345">
        <v>1742924</v>
      </c>
      <c r="L1345" s="6" t="s">
        <v>12680</v>
      </c>
      <c r="M1345" s="6" t="s">
        <v>12681</v>
      </c>
      <c r="N1345" s="6" t="s">
        <v>6267</v>
      </c>
      <c r="O1345" s="6" t="s">
        <v>4585</v>
      </c>
    </row>
    <row r="1346" spans="1:15" x14ac:dyDescent="0.25">
      <c r="A1346" s="6" t="s">
        <v>3926</v>
      </c>
      <c r="B1346" s="6" t="s">
        <v>4424</v>
      </c>
      <c r="C1346" s="6" t="s">
        <v>4425</v>
      </c>
      <c r="D1346" s="6" t="s">
        <v>12682</v>
      </c>
      <c r="E1346" s="6" t="s">
        <v>12683</v>
      </c>
      <c r="F1346" s="6" t="s">
        <v>7511</v>
      </c>
      <c r="G1346" s="6" t="s">
        <v>90</v>
      </c>
      <c r="H1346" s="6" t="s">
        <v>90</v>
      </c>
      <c r="I1346" s="46"/>
      <c r="J1346" s="46"/>
      <c r="K1346">
        <v>1047716</v>
      </c>
      <c r="L1346" s="6" t="s">
        <v>90</v>
      </c>
      <c r="M1346" s="6" t="s">
        <v>90</v>
      </c>
      <c r="N1346" s="6" t="s">
        <v>5359</v>
      </c>
      <c r="O1346" s="6" t="s">
        <v>4585</v>
      </c>
    </row>
    <row r="1347" spans="1:15" x14ac:dyDescent="0.25">
      <c r="A1347" s="6" t="s">
        <v>6900</v>
      </c>
      <c r="B1347" s="6" t="s">
        <v>4508</v>
      </c>
      <c r="C1347" s="6" t="s">
        <v>4489</v>
      </c>
      <c r="D1347" s="6" t="s">
        <v>8306</v>
      </c>
      <c r="E1347" s="6" t="s">
        <v>90</v>
      </c>
      <c r="F1347" s="6" t="s">
        <v>8307</v>
      </c>
      <c r="G1347" s="6" t="s">
        <v>7919</v>
      </c>
      <c r="H1347" s="6" t="s">
        <v>7344</v>
      </c>
      <c r="I1347" s="46">
        <v>44139</v>
      </c>
      <c r="J1347" s="46">
        <v>44146</v>
      </c>
      <c r="K1347">
        <v>1606745</v>
      </c>
      <c r="L1347" s="6" t="s">
        <v>12684</v>
      </c>
      <c r="M1347" s="6" t="s">
        <v>12685</v>
      </c>
      <c r="N1347" s="6" t="s">
        <v>12686</v>
      </c>
      <c r="O1347" s="6" t="s">
        <v>4585</v>
      </c>
    </row>
    <row r="1348" spans="1:15" x14ac:dyDescent="0.25">
      <c r="A1348" s="6" t="s">
        <v>3928</v>
      </c>
      <c r="B1348" s="6" t="s">
        <v>4484</v>
      </c>
      <c r="C1348" s="6" t="s">
        <v>4423</v>
      </c>
      <c r="D1348" s="6" t="s">
        <v>12687</v>
      </c>
      <c r="E1348" s="6" t="s">
        <v>12688</v>
      </c>
      <c r="F1348" s="6" t="s">
        <v>8011</v>
      </c>
      <c r="G1348" s="6" t="s">
        <v>90</v>
      </c>
      <c r="H1348" s="6" t="s">
        <v>90</v>
      </c>
      <c r="I1348" s="46">
        <v>45140</v>
      </c>
      <c r="J1348" s="46">
        <v>45145</v>
      </c>
      <c r="K1348">
        <v>1816007</v>
      </c>
      <c r="L1348" s="6" t="s">
        <v>12689</v>
      </c>
      <c r="M1348" s="6" t="s">
        <v>12690</v>
      </c>
      <c r="N1348" s="6" t="s">
        <v>6268</v>
      </c>
      <c r="O1348" s="6" t="s">
        <v>4585</v>
      </c>
    </row>
    <row r="1349" spans="1:15" x14ac:dyDescent="0.25">
      <c r="A1349" s="6" t="s">
        <v>1873</v>
      </c>
      <c r="B1349" s="6" t="s">
        <v>4464</v>
      </c>
      <c r="C1349" s="6" t="s">
        <v>4428</v>
      </c>
      <c r="D1349" s="6" t="s">
        <v>12691</v>
      </c>
      <c r="E1349" s="6" t="s">
        <v>90</v>
      </c>
      <c r="F1349" s="6" t="s">
        <v>7140</v>
      </c>
      <c r="G1349" s="6" t="s">
        <v>12692</v>
      </c>
      <c r="H1349" s="6" t="s">
        <v>435</v>
      </c>
      <c r="I1349" s="46">
        <v>45168</v>
      </c>
      <c r="J1349" s="46">
        <v>45173</v>
      </c>
      <c r="K1349">
        <v>1397187</v>
      </c>
      <c r="L1349" s="6" t="s">
        <v>12693</v>
      </c>
      <c r="M1349" s="6" t="s">
        <v>12694</v>
      </c>
      <c r="N1349" s="6" t="s">
        <v>6269</v>
      </c>
      <c r="O1349" s="6" t="s">
        <v>4585</v>
      </c>
    </row>
    <row r="1350" spans="1:15" x14ac:dyDescent="0.25">
      <c r="A1350" s="6" t="s">
        <v>6902</v>
      </c>
      <c r="B1350" s="6" t="s">
        <v>4493</v>
      </c>
      <c r="C1350" s="6" t="s">
        <v>4489</v>
      </c>
      <c r="D1350" s="6" t="s">
        <v>12695</v>
      </c>
      <c r="E1350" s="6" t="s">
        <v>90</v>
      </c>
      <c r="F1350" s="6" t="s">
        <v>12696</v>
      </c>
      <c r="G1350" s="6" t="s">
        <v>12697</v>
      </c>
      <c r="H1350" s="6" t="s">
        <v>7683</v>
      </c>
      <c r="I1350" s="46">
        <v>45139</v>
      </c>
      <c r="J1350" s="46">
        <v>45145</v>
      </c>
      <c r="K1350">
        <v>18926</v>
      </c>
      <c r="L1350" s="6" t="s">
        <v>12698</v>
      </c>
      <c r="M1350" s="6" t="s">
        <v>12699</v>
      </c>
      <c r="N1350" s="6" t="s">
        <v>12700</v>
      </c>
      <c r="O1350" s="6" t="s">
        <v>4585</v>
      </c>
    </row>
    <row r="1351" spans="1:15" x14ac:dyDescent="0.25">
      <c r="A1351" s="6" t="s">
        <v>3929</v>
      </c>
      <c r="B1351" s="6" t="s">
        <v>4548</v>
      </c>
      <c r="C1351" s="6" t="s">
        <v>130</v>
      </c>
      <c r="D1351" s="6" t="s">
        <v>12701</v>
      </c>
      <c r="E1351" s="6" t="s">
        <v>12702</v>
      </c>
      <c r="F1351" s="6" t="s">
        <v>7354</v>
      </c>
      <c r="G1351" s="6" t="s">
        <v>12703</v>
      </c>
      <c r="H1351" s="6" t="s">
        <v>2232</v>
      </c>
      <c r="I1351" s="46">
        <v>45132</v>
      </c>
      <c r="J1351" s="46">
        <v>45138</v>
      </c>
      <c r="L1351" s="6" t="s">
        <v>90</v>
      </c>
      <c r="M1351" s="6" t="s">
        <v>90</v>
      </c>
      <c r="N1351" s="6" t="s">
        <v>6270</v>
      </c>
      <c r="O1351" s="6" t="s">
        <v>4585</v>
      </c>
    </row>
    <row r="1352" spans="1:15" x14ac:dyDescent="0.25">
      <c r="A1352" s="6" t="s">
        <v>1875</v>
      </c>
      <c r="B1352" s="6" t="s">
        <v>4424</v>
      </c>
      <c r="C1352" s="6" t="s">
        <v>4425</v>
      </c>
      <c r="D1352" s="6" t="s">
        <v>12704</v>
      </c>
      <c r="E1352" s="6" t="s">
        <v>90</v>
      </c>
      <c r="F1352" s="6" t="s">
        <v>7188</v>
      </c>
      <c r="G1352" s="6" t="s">
        <v>12705</v>
      </c>
      <c r="H1352" s="6" t="s">
        <v>7092</v>
      </c>
      <c r="I1352" s="46">
        <v>45134</v>
      </c>
      <c r="J1352" s="46"/>
      <c r="K1352">
        <v>92380</v>
      </c>
      <c r="L1352" s="6" t="s">
        <v>12706</v>
      </c>
      <c r="M1352" s="6" t="s">
        <v>12707</v>
      </c>
      <c r="N1352" s="6" t="s">
        <v>5492</v>
      </c>
      <c r="O1352" s="6" t="s">
        <v>4585</v>
      </c>
    </row>
    <row r="1353" spans="1:15" x14ac:dyDescent="0.25">
      <c r="A1353" s="6" t="s">
        <v>3930</v>
      </c>
      <c r="B1353" s="6" t="s">
        <v>4527</v>
      </c>
      <c r="C1353" s="6" t="s">
        <v>4428</v>
      </c>
      <c r="D1353" s="6" t="s">
        <v>12708</v>
      </c>
      <c r="E1353" s="6" t="s">
        <v>90</v>
      </c>
      <c r="F1353" s="6" t="s">
        <v>7470</v>
      </c>
      <c r="G1353" s="6" t="s">
        <v>8168</v>
      </c>
      <c r="H1353" s="6" t="s">
        <v>90</v>
      </c>
      <c r="I1353" s="46"/>
      <c r="J1353" s="46"/>
      <c r="K1353">
        <v>824046</v>
      </c>
      <c r="L1353" s="6" t="s">
        <v>12709</v>
      </c>
      <c r="M1353" s="6" t="s">
        <v>12710</v>
      </c>
      <c r="N1353" s="6" t="s">
        <v>4640</v>
      </c>
      <c r="O1353" s="6" t="s">
        <v>4585</v>
      </c>
    </row>
    <row r="1354" spans="1:15" x14ac:dyDescent="0.25">
      <c r="A1354" s="6" t="s">
        <v>1877</v>
      </c>
      <c r="B1354" s="6" t="s">
        <v>4528</v>
      </c>
      <c r="C1354" s="6" t="s">
        <v>4428</v>
      </c>
      <c r="D1354" s="6" t="s">
        <v>12711</v>
      </c>
      <c r="E1354" s="6" t="s">
        <v>90</v>
      </c>
      <c r="F1354" s="6" t="s">
        <v>7565</v>
      </c>
      <c r="G1354" s="6" t="s">
        <v>12611</v>
      </c>
      <c r="H1354" s="6" t="s">
        <v>7567</v>
      </c>
      <c r="I1354" s="46">
        <v>45125</v>
      </c>
      <c r="J1354" s="46">
        <v>45131</v>
      </c>
      <c r="K1354">
        <v>1300514</v>
      </c>
      <c r="L1354" s="6" t="s">
        <v>12712</v>
      </c>
      <c r="M1354" s="6" t="s">
        <v>12713</v>
      </c>
      <c r="N1354" s="6" t="s">
        <v>4754</v>
      </c>
      <c r="O1354" s="6" t="s">
        <v>4585</v>
      </c>
    </row>
    <row r="1355" spans="1:15" x14ac:dyDescent="0.25">
      <c r="A1355" s="6" t="s">
        <v>6904</v>
      </c>
      <c r="B1355" s="6" t="s">
        <v>4512</v>
      </c>
      <c r="C1355" s="6" t="s">
        <v>4428</v>
      </c>
      <c r="D1355" s="6" t="s">
        <v>11504</v>
      </c>
      <c r="E1355" s="6" t="s">
        <v>90</v>
      </c>
      <c r="F1355" s="6" t="s">
        <v>7790</v>
      </c>
      <c r="G1355" s="6" t="s">
        <v>11505</v>
      </c>
      <c r="H1355" s="6" t="s">
        <v>7792</v>
      </c>
      <c r="I1355" s="46"/>
      <c r="J1355" s="46"/>
      <c r="K1355">
        <v>1898795</v>
      </c>
      <c r="L1355" s="6" t="s">
        <v>90</v>
      </c>
      <c r="M1355" s="6" t="s">
        <v>90</v>
      </c>
      <c r="N1355" s="6" t="s">
        <v>12714</v>
      </c>
      <c r="O1355" s="6" t="s">
        <v>4585</v>
      </c>
    </row>
    <row r="1356" spans="1:15" x14ac:dyDescent="0.25">
      <c r="A1356" s="6" t="s">
        <v>1879</v>
      </c>
      <c r="B1356" s="6" t="s">
        <v>4478</v>
      </c>
      <c r="C1356" s="6" t="s">
        <v>4437</v>
      </c>
      <c r="D1356" s="6" t="s">
        <v>12715</v>
      </c>
      <c r="E1356" s="6" t="s">
        <v>90</v>
      </c>
      <c r="F1356" s="6" t="s">
        <v>12716</v>
      </c>
      <c r="G1356" s="6" t="s">
        <v>12717</v>
      </c>
      <c r="H1356" s="6" t="s">
        <v>7225</v>
      </c>
      <c r="I1356" s="46">
        <v>45132</v>
      </c>
      <c r="J1356" s="46"/>
      <c r="K1356">
        <v>1679273</v>
      </c>
      <c r="L1356" s="6" t="s">
        <v>12718</v>
      </c>
      <c r="M1356" s="6" t="s">
        <v>12719</v>
      </c>
      <c r="N1356" s="6" t="s">
        <v>4608</v>
      </c>
      <c r="O1356" s="6" t="s">
        <v>4586</v>
      </c>
    </row>
    <row r="1357" spans="1:15" x14ac:dyDescent="0.25">
      <c r="A1357" s="6" t="s">
        <v>3932</v>
      </c>
      <c r="B1357" s="6" t="s">
        <v>4537</v>
      </c>
      <c r="C1357" s="6" t="s">
        <v>4442</v>
      </c>
      <c r="D1357" s="6" t="s">
        <v>12720</v>
      </c>
      <c r="E1357" s="6" t="s">
        <v>12721</v>
      </c>
      <c r="F1357" s="6" t="s">
        <v>7166</v>
      </c>
      <c r="G1357" s="6" t="s">
        <v>12722</v>
      </c>
      <c r="H1357" s="6" t="s">
        <v>7168</v>
      </c>
      <c r="I1357" s="46">
        <v>45140</v>
      </c>
      <c r="J1357" s="46">
        <v>45145</v>
      </c>
      <c r="K1357">
        <v>910108</v>
      </c>
      <c r="L1357" s="6" t="s">
        <v>12723</v>
      </c>
      <c r="M1357" s="6" t="s">
        <v>12724</v>
      </c>
      <c r="N1357" s="6" t="s">
        <v>6271</v>
      </c>
      <c r="O1357" s="6" t="s">
        <v>4585</v>
      </c>
    </row>
    <row r="1358" spans="1:15" x14ac:dyDescent="0.25">
      <c r="A1358" s="6" t="s">
        <v>1881</v>
      </c>
      <c r="B1358" s="6" t="s">
        <v>4475</v>
      </c>
      <c r="C1358" s="6" t="s">
        <v>130</v>
      </c>
      <c r="D1358" s="6" t="s">
        <v>12725</v>
      </c>
      <c r="E1358" s="6" t="s">
        <v>12726</v>
      </c>
      <c r="F1358" s="6" t="s">
        <v>7797</v>
      </c>
      <c r="G1358" s="6" t="s">
        <v>12727</v>
      </c>
      <c r="H1358" s="6" t="s">
        <v>7092</v>
      </c>
      <c r="I1358" s="46">
        <v>45134</v>
      </c>
      <c r="J1358" s="46">
        <v>45138</v>
      </c>
      <c r="K1358">
        <v>1489393</v>
      </c>
      <c r="L1358" s="6" t="s">
        <v>12728</v>
      </c>
      <c r="M1358" s="6" t="s">
        <v>12729</v>
      </c>
      <c r="N1358" s="6" t="s">
        <v>4950</v>
      </c>
      <c r="O1358" s="6" t="s">
        <v>4585</v>
      </c>
    </row>
    <row r="1359" spans="1:15" x14ac:dyDescent="0.25">
      <c r="A1359" s="6" t="s">
        <v>1883</v>
      </c>
      <c r="B1359" s="6" t="s">
        <v>4460</v>
      </c>
      <c r="C1359" s="6" t="s">
        <v>4421</v>
      </c>
      <c r="D1359" s="6" t="s">
        <v>12730</v>
      </c>
      <c r="E1359" s="6" t="s">
        <v>7187</v>
      </c>
      <c r="F1359" s="6" t="s">
        <v>7172</v>
      </c>
      <c r="G1359" s="6" t="s">
        <v>7935</v>
      </c>
      <c r="H1359" s="6" t="s">
        <v>7069</v>
      </c>
      <c r="I1359" s="46">
        <v>45140</v>
      </c>
      <c r="J1359" s="46">
        <v>45145</v>
      </c>
      <c r="K1359">
        <v>1759509</v>
      </c>
      <c r="L1359" s="6" t="s">
        <v>12731</v>
      </c>
      <c r="M1359" s="6" t="s">
        <v>12732</v>
      </c>
      <c r="N1359" s="6" t="s">
        <v>5183</v>
      </c>
      <c r="O1359" s="6" t="s">
        <v>4585</v>
      </c>
    </row>
    <row r="1360" spans="1:15" x14ac:dyDescent="0.25">
      <c r="A1360" s="6" t="s">
        <v>1885</v>
      </c>
      <c r="B1360" s="6" t="s">
        <v>4434</v>
      </c>
      <c r="C1360" s="6" t="s">
        <v>4423</v>
      </c>
      <c r="D1360" s="6" t="s">
        <v>12733</v>
      </c>
      <c r="E1360" s="6" t="s">
        <v>90</v>
      </c>
      <c r="F1360" s="6" t="s">
        <v>7947</v>
      </c>
      <c r="G1360" s="6" t="s">
        <v>12734</v>
      </c>
      <c r="H1360" s="6" t="s">
        <v>90</v>
      </c>
      <c r="I1360" s="46"/>
      <c r="J1360" s="46"/>
      <c r="K1360">
        <v>1160106</v>
      </c>
      <c r="L1360" s="6" t="s">
        <v>12735</v>
      </c>
      <c r="M1360" s="6" t="s">
        <v>12736</v>
      </c>
      <c r="N1360" s="6" t="s">
        <v>6272</v>
      </c>
      <c r="O1360" s="6" t="s">
        <v>4585</v>
      </c>
    </row>
    <row r="1361" spans="1:15" x14ac:dyDescent="0.25">
      <c r="A1361" s="6" t="s">
        <v>3933</v>
      </c>
      <c r="B1361" s="6" t="s">
        <v>4518</v>
      </c>
      <c r="C1361" s="6" t="s">
        <v>130</v>
      </c>
      <c r="D1361" s="6" t="s">
        <v>12737</v>
      </c>
      <c r="E1361" s="6" t="s">
        <v>12738</v>
      </c>
      <c r="F1361" s="6" t="s">
        <v>12739</v>
      </c>
      <c r="G1361" s="6" t="s">
        <v>12740</v>
      </c>
      <c r="H1361" s="6" t="s">
        <v>7584</v>
      </c>
      <c r="I1361" s="46"/>
      <c r="J1361" s="46"/>
      <c r="K1361">
        <v>1444327</v>
      </c>
      <c r="L1361" s="6" t="s">
        <v>12741</v>
      </c>
      <c r="M1361" s="6" t="s">
        <v>12742</v>
      </c>
      <c r="N1361" s="6" t="s">
        <v>6273</v>
      </c>
      <c r="O1361" s="6" t="s">
        <v>4585</v>
      </c>
    </row>
    <row r="1362" spans="1:15" x14ac:dyDescent="0.25">
      <c r="A1362" s="6" t="s">
        <v>1887</v>
      </c>
      <c r="B1362" s="6" t="s">
        <v>4488</v>
      </c>
      <c r="C1362" s="6" t="s">
        <v>4489</v>
      </c>
      <c r="D1362" s="6" t="s">
        <v>12743</v>
      </c>
      <c r="E1362" s="6" t="s">
        <v>90</v>
      </c>
      <c r="F1362" s="6" t="s">
        <v>10198</v>
      </c>
      <c r="G1362" s="6" t="s">
        <v>10199</v>
      </c>
      <c r="H1362" s="6" t="s">
        <v>7069</v>
      </c>
      <c r="I1362" s="46">
        <v>45140</v>
      </c>
      <c r="J1362" s="46">
        <v>45145</v>
      </c>
      <c r="K1362">
        <v>1335258</v>
      </c>
      <c r="L1362" s="6" t="s">
        <v>12744</v>
      </c>
      <c r="M1362" s="6" t="s">
        <v>12745</v>
      </c>
      <c r="N1362" s="6" t="s">
        <v>4751</v>
      </c>
      <c r="O1362" s="6" t="s">
        <v>4585</v>
      </c>
    </row>
    <row r="1363" spans="1:15" x14ac:dyDescent="0.25">
      <c r="A1363" s="6" t="s">
        <v>3935</v>
      </c>
      <c r="B1363" s="6" t="s">
        <v>4439</v>
      </c>
      <c r="C1363" s="6" t="s">
        <v>4425</v>
      </c>
      <c r="D1363" s="6" t="s">
        <v>12746</v>
      </c>
      <c r="E1363" s="6" t="s">
        <v>7374</v>
      </c>
      <c r="F1363" s="6" t="s">
        <v>12747</v>
      </c>
      <c r="G1363" s="6" t="s">
        <v>12748</v>
      </c>
      <c r="H1363" s="6" t="s">
        <v>7069</v>
      </c>
      <c r="I1363" s="46">
        <v>45147</v>
      </c>
      <c r="J1363" s="46">
        <v>45152</v>
      </c>
      <c r="K1363">
        <v>1286139</v>
      </c>
      <c r="L1363" s="6" t="s">
        <v>12749</v>
      </c>
      <c r="M1363" s="6" t="s">
        <v>12750</v>
      </c>
      <c r="N1363" s="6" t="s">
        <v>6274</v>
      </c>
      <c r="O1363" s="6" t="s">
        <v>4585</v>
      </c>
    </row>
    <row r="1364" spans="1:15" x14ac:dyDescent="0.25">
      <c r="A1364" s="6" t="s">
        <v>3936</v>
      </c>
      <c r="B1364" s="6" t="s">
        <v>4417</v>
      </c>
      <c r="C1364" s="6" t="s">
        <v>4418</v>
      </c>
      <c r="D1364" s="6" t="s">
        <v>12751</v>
      </c>
      <c r="E1364" s="6" t="s">
        <v>90</v>
      </c>
      <c r="F1364" s="6" t="s">
        <v>10098</v>
      </c>
      <c r="G1364" s="6" t="s">
        <v>12752</v>
      </c>
      <c r="H1364" s="6" t="s">
        <v>90</v>
      </c>
      <c r="I1364" s="46"/>
      <c r="J1364" s="46"/>
      <c r="L1364" s="6" t="s">
        <v>90</v>
      </c>
      <c r="M1364" s="6" t="s">
        <v>90</v>
      </c>
      <c r="N1364" s="6" t="s">
        <v>4890</v>
      </c>
      <c r="O1364" s="6" t="s">
        <v>4586</v>
      </c>
    </row>
    <row r="1365" spans="1:15" x14ac:dyDescent="0.25">
      <c r="A1365" s="6" t="s">
        <v>1889</v>
      </c>
      <c r="B1365" s="6" t="s">
        <v>4543</v>
      </c>
      <c r="C1365" s="6" t="s">
        <v>4428</v>
      </c>
      <c r="D1365" s="6" t="s">
        <v>12753</v>
      </c>
      <c r="E1365" s="6" t="s">
        <v>90</v>
      </c>
      <c r="F1365" s="6" t="s">
        <v>7166</v>
      </c>
      <c r="G1365" s="6" t="s">
        <v>8565</v>
      </c>
      <c r="H1365" s="6" t="s">
        <v>7168</v>
      </c>
      <c r="I1365" s="46">
        <v>45159</v>
      </c>
      <c r="J1365" s="46">
        <v>45163</v>
      </c>
      <c r="K1365">
        <v>794367</v>
      </c>
      <c r="L1365" s="6" t="s">
        <v>12754</v>
      </c>
      <c r="M1365" s="6" t="s">
        <v>12755</v>
      </c>
      <c r="N1365" s="6" t="s">
        <v>5136</v>
      </c>
      <c r="O1365" s="6" t="s">
        <v>4585</v>
      </c>
    </row>
    <row r="1366" spans="1:15" x14ac:dyDescent="0.25">
      <c r="A1366" s="6" t="s">
        <v>1891</v>
      </c>
      <c r="B1366" s="6" t="s">
        <v>4484</v>
      </c>
      <c r="C1366" s="6" t="s">
        <v>4423</v>
      </c>
      <c r="D1366" s="6" t="s">
        <v>12756</v>
      </c>
      <c r="E1366" s="6" t="s">
        <v>90</v>
      </c>
      <c r="F1366" s="6" t="s">
        <v>12757</v>
      </c>
      <c r="G1366" s="6" t="s">
        <v>12758</v>
      </c>
      <c r="H1366" s="6" t="s">
        <v>7168</v>
      </c>
      <c r="I1366" s="46">
        <v>45133</v>
      </c>
      <c r="J1366" s="46">
        <v>45138</v>
      </c>
      <c r="K1366">
        <v>1141391</v>
      </c>
      <c r="L1366" s="6" t="s">
        <v>12759</v>
      </c>
      <c r="M1366" s="6" t="s">
        <v>12760</v>
      </c>
      <c r="N1366" s="6" t="s">
        <v>6275</v>
      </c>
      <c r="O1366" s="6" t="s">
        <v>4585</v>
      </c>
    </row>
    <row r="1367" spans="1:15" x14ac:dyDescent="0.25">
      <c r="A1367" s="6" t="s">
        <v>1893</v>
      </c>
      <c r="B1367" s="6" t="s">
        <v>4476</v>
      </c>
      <c r="C1367" s="6" t="s">
        <v>4442</v>
      </c>
      <c r="D1367" s="6" t="s">
        <v>12761</v>
      </c>
      <c r="E1367" s="6" t="s">
        <v>7073</v>
      </c>
      <c r="F1367" s="6" t="s">
        <v>12762</v>
      </c>
      <c r="G1367" s="6" t="s">
        <v>12763</v>
      </c>
      <c r="H1367" s="6" t="s">
        <v>7115</v>
      </c>
      <c r="I1367" s="46">
        <v>45132</v>
      </c>
      <c r="J1367" s="46">
        <v>45138</v>
      </c>
      <c r="K1367">
        <v>912595</v>
      </c>
      <c r="L1367" s="6" t="s">
        <v>12764</v>
      </c>
      <c r="M1367" s="6" t="s">
        <v>12765</v>
      </c>
      <c r="N1367" s="6" t="s">
        <v>6276</v>
      </c>
      <c r="O1367" s="6" t="s">
        <v>4585</v>
      </c>
    </row>
    <row r="1368" spans="1:15" x14ac:dyDescent="0.25">
      <c r="A1368" s="6" t="s">
        <v>3938</v>
      </c>
      <c r="B1368" s="6" t="s">
        <v>4453</v>
      </c>
      <c r="C1368" s="6" t="s">
        <v>4442</v>
      </c>
      <c r="D1368" s="6" t="s">
        <v>12766</v>
      </c>
      <c r="E1368" s="6" t="s">
        <v>7923</v>
      </c>
      <c r="F1368" s="6" t="s">
        <v>8059</v>
      </c>
      <c r="G1368" s="6" t="s">
        <v>12767</v>
      </c>
      <c r="H1368" s="6" t="s">
        <v>7069</v>
      </c>
      <c r="I1368" s="46">
        <v>45133</v>
      </c>
      <c r="J1368" s="46">
        <v>45138</v>
      </c>
      <c r="K1368">
        <v>912242</v>
      </c>
      <c r="L1368" s="6" t="s">
        <v>12768</v>
      </c>
      <c r="M1368" s="6" t="s">
        <v>12769</v>
      </c>
      <c r="N1368" s="6" t="s">
        <v>6277</v>
      </c>
      <c r="O1368" s="6" t="s">
        <v>4585</v>
      </c>
    </row>
    <row r="1369" spans="1:15" x14ac:dyDescent="0.25">
      <c r="A1369" s="6" t="s">
        <v>1895</v>
      </c>
      <c r="B1369" s="6" t="s">
        <v>4430</v>
      </c>
      <c r="C1369" s="6" t="s">
        <v>4423</v>
      </c>
      <c r="D1369" s="6" t="s">
        <v>12770</v>
      </c>
      <c r="E1369" s="6" t="s">
        <v>9206</v>
      </c>
      <c r="F1369" s="6" t="s">
        <v>7797</v>
      </c>
      <c r="G1369" s="6" t="s">
        <v>12771</v>
      </c>
      <c r="H1369" s="6" t="s">
        <v>7092</v>
      </c>
      <c r="I1369" s="46">
        <v>45140</v>
      </c>
      <c r="J1369" s="46">
        <v>45145</v>
      </c>
      <c r="K1369">
        <v>1396440</v>
      </c>
      <c r="L1369" s="6" t="s">
        <v>12772</v>
      </c>
      <c r="M1369" s="6" t="s">
        <v>12773</v>
      </c>
      <c r="N1369" s="6" t="s">
        <v>6278</v>
      </c>
      <c r="O1369" s="6" t="s">
        <v>4585</v>
      </c>
    </row>
    <row r="1370" spans="1:15" x14ac:dyDescent="0.25">
      <c r="A1370" s="6" t="s">
        <v>3939</v>
      </c>
      <c r="B1370" s="6" t="s">
        <v>4543</v>
      </c>
      <c r="C1370" s="6" t="s">
        <v>4428</v>
      </c>
      <c r="D1370" s="6" t="s">
        <v>12774</v>
      </c>
      <c r="E1370" s="6" t="s">
        <v>12775</v>
      </c>
      <c r="F1370" s="6" t="s">
        <v>7947</v>
      </c>
      <c r="G1370" s="6" t="s">
        <v>12776</v>
      </c>
      <c r="H1370" s="6" t="s">
        <v>90</v>
      </c>
      <c r="I1370" s="46"/>
      <c r="J1370" s="46"/>
      <c r="L1370" s="6" t="s">
        <v>12777</v>
      </c>
      <c r="M1370" s="6" t="s">
        <v>90</v>
      </c>
      <c r="N1370" s="6" t="s">
        <v>6279</v>
      </c>
      <c r="O1370" s="6" t="s">
        <v>4585</v>
      </c>
    </row>
    <row r="1371" spans="1:15" x14ac:dyDescent="0.25">
      <c r="A1371" s="6" t="s">
        <v>1897</v>
      </c>
      <c r="B1371" s="6" t="s">
        <v>4458</v>
      </c>
      <c r="C1371" s="6" t="s">
        <v>4425</v>
      </c>
      <c r="D1371" s="6" t="s">
        <v>12778</v>
      </c>
      <c r="E1371" s="6" t="s">
        <v>90</v>
      </c>
      <c r="F1371" s="6" t="s">
        <v>7790</v>
      </c>
      <c r="G1371" s="6" t="s">
        <v>12779</v>
      </c>
      <c r="H1371" s="6" t="s">
        <v>7792</v>
      </c>
      <c r="I1371" s="46">
        <v>45124</v>
      </c>
      <c r="J1371" s="46">
        <v>45128</v>
      </c>
      <c r="K1371">
        <v>871763</v>
      </c>
      <c r="L1371" s="6" t="s">
        <v>12780</v>
      </c>
      <c r="M1371" s="6" t="s">
        <v>12781</v>
      </c>
      <c r="N1371" s="6" t="s">
        <v>5266</v>
      </c>
      <c r="O1371" s="6" t="s">
        <v>4585</v>
      </c>
    </row>
    <row r="1372" spans="1:15" x14ac:dyDescent="0.25">
      <c r="A1372" s="6" t="s">
        <v>1900</v>
      </c>
      <c r="B1372" s="6" t="s">
        <v>4460</v>
      </c>
      <c r="C1372" s="6" t="s">
        <v>4421</v>
      </c>
      <c r="D1372" s="6" t="s">
        <v>12782</v>
      </c>
      <c r="E1372" s="6" t="s">
        <v>12783</v>
      </c>
      <c r="F1372" s="6" t="s">
        <v>7134</v>
      </c>
      <c r="G1372" s="6" t="s">
        <v>10793</v>
      </c>
      <c r="H1372" s="6" t="s">
        <v>7136</v>
      </c>
      <c r="I1372" s="46">
        <v>45131</v>
      </c>
      <c r="J1372" s="46">
        <v>45135</v>
      </c>
      <c r="K1372">
        <v>1056696</v>
      </c>
      <c r="L1372" s="6" t="s">
        <v>12784</v>
      </c>
      <c r="M1372" s="6" t="s">
        <v>12785</v>
      </c>
      <c r="N1372" s="6" t="s">
        <v>6280</v>
      </c>
      <c r="O1372" s="6" t="s">
        <v>4585</v>
      </c>
    </row>
    <row r="1373" spans="1:15" x14ac:dyDescent="0.25">
      <c r="A1373" s="6" t="s">
        <v>1902</v>
      </c>
      <c r="B1373" s="6" t="s">
        <v>4488</v>
      </c>
      <c r="C1373" s="6" t="s">
        <v>4489</v>
      </c>
      <c r="D1373" s="6" t="s">
        <v>12786</v>
      </c>
      <c r="E1373" s="6" t="s">
        <v>12787</v>
      </c>
      <c r="F1373" s="6" t="s">
        <v>7554</v>
      </c>
      <c r="G1373" s="6" t="s">
        <v>12788</v>
      </c>
      <c r="H1373" s="6" t="s">
        <v>90</v>
      </c>
      <c r="I1373" s="46">
        <v>45189</v>
      </c>
      <c r="J1373" s="46">
        <v>45194</v>
      </c>
      <c r="K1373">
        <v>1549107</v>
      </c>
      <c r="L1373" s="6" t="s">
        <v>12789</v>
      </c>
      <c r="M1373" s="6" t="s">
        <v>12790</v>
      </c>
      <c r="N1373" s="6" t="s">
        <v>6281</v>
      </c>
      <c r="O1373" s="6" t="s">
        <v>4585</v>
      </c>
    </row>
    <row r="1374" spans="1:15" x14ac:dyDescent="0.25">
      <c r="A1374" s="6" t="s">
        <v>1904</v>
      </c>
      <c r="B1374" s="6" t="s">
        <v>4507</v>
      </c>
      <c r="C1374" s="6" t="s">
        <v>4428</v>
      </c>
      <c r="D1374" s="6" t="s">
        <v>12791</v>
      </c>
      <c r="E1374" s="6" t="s">
        <v>90</v>
      </c>
      <c r="F1374" s="6" t="s">
        <v>7421</v>
      </c>
      <c r="G1374" s="6" t="s">
        <v>7422</v>
      </c>
      <c r="H1374" s="6" t="s">
        <v>7321</v>
      </c>
      <c r="I1374" s="46">
        <v>45138</v>
      </c>
      <c r="J1374" s="46">
        <v>45142</v>
      </c>
      <c r="K1374">
        <v>1048286</v>
      </c>
      <c r="L1374" s="6" t="s">
        <v>12792</v>
      </c>
      <c r="M1374" s="6" t="s">
        <v>12793</v>
      </c>
      <c r="N1374" s="6" t="s">
        <v>4814</v>
      </c>
      <c r="O1374" s="6" t="s">
        <v>4585</v>
      </c>
    </row>
    <row r="1375" spans="1:15" x14ac:dyDescent="0.25">
      <c r="A1375" s="6" t="s">
        <v>3940</v>
      </c>
      <c r="B1375" s="6" t="s">
        <v>865</v>
      </c>
      <c r="C1375" s="6" t="s">
        <v>4425</v>
      </c>
      <c r="D1375" s="6" t="s">
        <v>12794</v>
      </c>
      <c r="E1375" s="6" t="s">
        <v>7962</v>
      </c>
      <c r="F1375" s="6" t="s">
        <v>7450</v>
      </c>
      <c r="G1375" s="6" t="s">
        <v>12795</v>
      </c>
      <c r="H1375" s="6" t="s">
        <v>90</v>
      </c>
      <c r="I1375" s="46"/>
      <c r="J1375" s="46"/>
      <c r="L1375" s="6" t="s">
        <v>12796</v>
      </c>
      <c r="M1375" s="6" t="s">
        <v>12797</v>
      </c>
      <c r="N1375" s="6" t="s">
        <v>6282</v>
      </c>
      <c r="O1375" s="6" t="s">
        <v>4587</v>
      </c>
    </row>
    <row r="1376" spans="1:15" x14ac:dyDescent="0.25">
      <c r="A1376" s="6" t="s">
        <v>1906</v>
      </c>
      <c r="B1376" s="6" t="s">
        <v>4426</v>
      </c>
      <c r="C1376" s="6" t="s">
        <v>4425</v>
      </c>
      <c r="D1376" s="6" t="s">
        <v>12798</v>
      </c>
      <c r="E1376" s="6" t="s">
        <v>90</v>
      </c>
      <c r="F1376" s="6" t="s">
        <v>12799</v>
      </c>
      <c r="G1376" s="6" t="s">
        <v>12800</v>
      </c>
      <c r="H1376" s="6" t="s">
        <v>7269</v>
      </c>
      <c r="I1376" s="46">
        <v>45134</v>
      </c>
      <c r="J1376" s="46"/>
      <c r="K1376">
        <v>62996</v>
      </c>
      <c r="L1376" s="6" t="s">
        <v>12801</v>
      </c>
      <c r="M1376" s="6" t="s">
        <v>12802</v>
      </c>
      <c r="N1376" s="6" t="s">
        <v>4652</v>
      </c>
      <c r="O1376" s="6" t="s">
        <v>4585</v>
      </c>
    </row>
    <row r="1377" spans="1:15" x14ac:dyDescent="0.25">
      <c r="A1377" s="6" t="s">
        <v>1908</v>
      </c>
      <c r="B1377" s="6" t="s">
        <v>4443</v>
      </c>
      <c r="C1377" s="6" t="s">
        <v>4418</v>
      </c>
      <c r="D1377" s="6" t="s">
        <v>12803</v>
      </c>
      <c r="E1377" s="6" t="s">
        <v>90</v>
      </c>
      <c r="F1377" s="6" t="s">
        <v>8172</v>
      </c>
      <c r="G1377" s="6" t="s">
        <v>8173</v>
      </c>
      <c r="H1377" s="6" t="s">
        <v>7069</v>
      </c>
      <c r="I1377" s="46">
        <v>45145</v>
      </c>
      <c r="J1377" s="46">
        <v>45149</v>
      </c>
      <c r="K1377">
        <v>937556</v>
      </c>
      <c r="L1377" s="6" t="s">
        <v>12804</v>
      </c>
      <c r="M1377" s="6" t="s">
        <v>12805</v>
      </c>
      <c r="N1377" s="6" t="s">
        <v>4825</v>
      </c>
      <c r="O1377" s="6" t="s">
        <v>4586</v>
      </c>
    </row>
    <row r="1378" spans="1:15" x14ac:dyDescent="0.25">
      <c r="A1378" s="6" t="s">
        <v>1910</v>
      </c>
      <c r="B1378" s="6" t="s">
        <v>4497</v>
      </c>
      <c r="C1378" s="6" t="s">
        <v>4428</v>
      </c>
      <c r="D1378" s="6" t="s">
        <v>12806</v>
      </c>
      <c r="E1378" s="6" t="s">
        <v>90</v>
      </c>
      <c r="F1378" s="6" t="s">
        <v>7501</v>
      </c>
      <c r="G1378" s="6" t="s">
        <v>12807</v>
      </c>
      <c r="H1378" s="6" t="s">
        <v>7069</v>
      </c>
      <c r="I1378" s="46">
        <v>45126</v>
      </c>
      <c r="J1378" s="46">
        <v>45131</v>
      </c>
      <c r="K1378">
        <v>63276</v>
      </c>
      <c r="L1378" s="6" t="s">
        <v>12808</v>
      </c>
      <c r="M1378" s="6" t="s">
        <v>12809</v>
      </c>
      <c r="N1378" s="6" t="s">
        <v>6283</v>
      </c>
      <c r="O1378" s="6" t="s">
        <v>4585</v>
      </c>
    </row>
    <row r="1379" spans="1:15" x14ac:dyDescent="0.25">
      <c r="A1379" s="6" t="s">
        <v>3942</v>
      </c>
      <c r="B1379" s="6" t="s">
        <v>4490</v>
      </c>
      <c r="C1379" s="6" t="s">
        <v>4425</v>
      </c>
      <c r="D1379" s="6" t="s">
        <v>12810</v>
      </c>
      <c r="E1379" s="6" t="s">
        <v>90</v>
      </c>
      <c r="F1379" s="6" t="s">
        <v>10688</v>
      </c>
      <c r="G1379" s="6" t="s">
        <v>12811</v>
      </c>
      <c r="H1379" s="6" t="s">
        <v>1473</v>
      </c>
      <c r="I1379" s="46">
        <v>45138</v>
      </c>
      <c r="J1379" s="46">
        <v>45142</v>
      </c>
      <c r="K1379">
        <v>3453</v>
      </c>
      <c r="L1379" s="6" t="s">
        <v>12812</v>
      </c>
      <c r="M1379" s="6" t="s">
        <v>12813</v>
      </c>
      <c r="N1379" s="6" t="s">
        <v>4706</v>
      </c>
      <c r="O1379" s="6" t="s">
        <v>4585</v>
      </c>
    </row>
    <row r="1380" spans="1:15" x14ac:dyDescent="0.25">
      <c r="A1380" s="6" t="s">
        <v>3943</v>
      </c>
      <c r="B1380" s="6" t="s">
        <v>4484</v>
      </c>
      <c r="C1380" s="6" t="s">
        <v>4423</v>
      </c>
      <c r="D1380" s="6" t="s">
        <v>12814</v>
      </c>
      <c r="E1380" s="6" t="s">
        <v>12815</v>
      </c>
      <c r="F1380" s="6" t="s">
        <v>7450</v>
      </c>
      <c r="G1380" s="6" t="s">
        <v>12816</v>
      </c>
      <c r="H1380" s="6" t="s">
        <v>90</v>
      </c>
      <c r="I1380" s="46"/>
      <c r="J1380" s="46"/>
      <c r="L1380" s="6" t="s">
        <v>12817</v>
      </c>
      <c r="M1380" s="6" t="s">
        <v>12818</v>
      </c>
      <c r="N1380" s="6" t="s">
        <v>6284</v>
      </c>
      <c r="O1380" s="6" t="s">
        <v>4585</v>
      </c>
    </row>
    <row r="1381" spans="1:15" x14ac:dyDescent="0.25">
      <c r="A1381" s="6" t="s">
        <v>3944</v>
      </c>
      <c r="B1381" s="6" t="s">
        <v>4547</v>
      </c>
      <c r="C1381" s="6" t="s">
        <v>4428</v>
      </c>
      <c r="D1381" s="6" t="s">
        <v>12819</v>
      </c>
      <c r="E1381" s="6" t="s">
        <v>12820</v>
      </c>
      <c r="F1381" s="6" t="s">
        <v>12821</v>
      </c>
      <c r="G1381" s="6" t="s">
        <v>90</v>
      </c>
      <c r="H1381" s="6" t="s">
        <v>90</v>
      </c>
      <c r="I1381" s="46"/>
      <c r="J1381" s="46"/>
      <c r="L1381" s="6" t="s">
        <v>90</v>
      </c>
      <c r="M1381" s="6" t="s">
        <v>90</v>
      </c>
      <c r="N1381" s="6" t="s">
        <v>6285</v>
      </c>
      <c r="O1381" s="6" t="s">
        <v>4585</v>
      </c>
    </row>
    <row r="1382" spans="1:15" x14ac:dyDescent="0.25">
      <c r="A1382" s="6" t="s">
        <v>1911</v>
      </c>
      <c r="B1382" s="6" t="s">
        <v>90</v>
      </c>
      <c r="C1382" s="6" t="s">
        <v>90</v>
      </c>
      <c r="D1382" s="6" t="s">
        <v>90</v>
      </c>
      <c r="E1382" s="6" t="s">
        <v>90</v>
      </c>
      <c r="F1382" s="6" t="s">
        <v>90</v>
      </c>
      <c r="G1382" s="6" t="s">
        <v>90</v>
      </c>
      <c r="H1382" s="6" t="s">
        <v>90</v>
      </c>
      <c r="I1382" s="46"/>
      <c r="J1382" s="46"/>
      <c r="K1382">
        <v>1100663</v>
      </c>
      <c r="L1382" s="6" t="s">
        <v>12822</v>
      </c>
      <c r="M1382" s="6" t="s">
        <v>12823</v>
      </c>
      <c r="N1382" s="6" t="s">
        <v>90</v>
      </c>
      <c r="O1382" s="6" t="s">
        <v>90</v>
      </c>
    </row>
    <row r="1383" spans="1:15" x14ac:dyDescent="0.25">
      <c r="A1383" s="6" t="s">
        <v>3945</v>
      </c>
      <c r="B1383" s="6" t="s">
        <v>4512</v>
      </c>
      <c r="C1383" s="6" t="s">
        <v>4428</v>
      </c>
      <c r="D1383" s="6" t="s">
        <v>12824</v>
      </c>
      <c r="E1383" s="6" t="s">
        <v>90</v>
      </c>
      <c r="F1383" s="6" t="s">
        <v>12825</v>
      </c>
      <c r="G1383" s="6" t="s">
        <v>12826</v>
      </c>
      <c r="H1383" s="6" t="s">
        <v>90</v>
      </c>
      <c r="I1383" s="46"/>
      <c r="J1383" s="46"/>
      <c r="K1383">
        <v>1067318</v>
      </c>
      <c r="L1383" s="6" t="s">
        <v>90</v>
      </c>
      <c r="M1383" s="6" t="s">
        <v>90</v>
      </c>
      <c r="N1383" s="6" t="s">
        <v>6286</v>
      </c>
      <c r="O1383" s="6" t="s">
        <v>4585</v>
      </c>
    </row>
    <row r="1384" spans="1:15" x14ac:dyDescent="0.25">
      <c r="A1384" s="6" t="s">
        <v>1913</v>
      </c>
      <c r="B1384" s="6" t="s">
        <v>4457</v>
      </c>
      <c r="C1384" s="6" t="s">
        <v>4428</v>
      </c>
      <c r="D1384" s="6" t="s">
        <v>12827</v>
      </c>
      <c r="E1384" s="6" t="s">
        <v>12828</v>
      </c>
      <c r="F1384" s="6" t="s">
        <v>12829</v>
      </c>
      <c r="G1384" s="6" t="s">
        <v>12830</v>
      </c>
      <c r="H1384" s="6" t="s">
        <v>90</v>
      </c>
      <c r="I1384" s="46"/>
      <c r="J1384" s="46"/>
      <c r="K1384">
        <v>1910139</v>
      </c>
      <c r="L1384" s="6" t="s">
        <v>90</v>
      </c>
      <c r="M1384" s="6" t="s">
        <v>90</v>
      </c>
      <c r="N1384" s="6" t="s">
        <v>6287</v>
      </c>
      <c r="O1384" s="6" t="s">
        <v>4585</v>
      </c>
    </row>
    <row r="1385" spans="1:15" x14ac:dyDescent="0.25">
      <c r="A1385" s="6" t="s">
        <v>3947</v>
      </c>
      <c r="B1385" s="6" t="s">
        <v>4546</v>
      </c>
      <c r="C1385" s="6" t="s">
        <v>4423</v>
      </c>
      <c r="D1385" s="6" t="s">
        <v>12831</v>
      </c>
      <c r="E1385" s="6" t="s">
        <v>8014</v>
      </c>
      <c r="F1385" s="6" t="s">
        <v>7166</v>
      </c>
      <c r="G1385" s="6" t="s">
        <v>10550</v>
      </c>
      <c r="H1385" s="6" t="s">
        <v>7168</v>
      </c>
      <c r="I1385" s="46">
        <v>45132</v>
      </c>
      <c r="J1385" s="46">
        <v>45138</v>
      </c>
      <c r="K1385">
        <v>1596967</v>
      </c>
      <c r="L1385" s="6" t="s">
        <v>12832</v>
      </c>
      <c r="M1385" s="6" t="s">
        <v>12833</v>
      </c>
      <c r="N1385" s="6" t="s">
        <v>5171</v>
      </c>
      <c r="O1385" s="6" t="s">
        <v>4585</v>
      </c>
    </row>
    <row r="1386" spans="1:15" x14ac:dyDescent="0.25">
      <c r="A1386" s="6" t="s">
        <v>1915</v>
      </c>
      <c r="B1386" s="6" t="s">
        <v>4517</v>
      </c>
      <c r="C1386" s="6" t="s">
        <v>4428</v>
      </c>
      <c r="D1386" s="6" t="s">
        <v>12834</v>
      </c>
      <c r="E1386" s="6" t="s">
        <v>90</v>
      </c>
      <c r="F1386" s="6" t="s">
        <v>7284</v>
      </c>
      <c r="G1386" s="6" t="s">
        <v>8213</v>
      </c>
      <c r="H1386" s="6" t="s">
        <v>7124</v>
      </c>
      <c r="I1386" s="46">
        <v>45131</v>
      </c>
      <c r="J1386" s="46">
        <v>45135</v>
      </c>
      <c r="K1386">
        <v>63908</v>
      </c>
      <c r="L1386" s="6" t="s">
        <v>12835</v>
      </c>
      <c r="M1386" s="6" t="s">
        <v>12836</v>
      </c>
      <c r="N1386" s="6" t="s">
        <v>4961</v>
      </c>
      <c r="O1386" s="6" t="s">
        <v>4585</v>
      </c>
    </row>
    <row r="1387" spans="1:15" x14ac:dyDescent="0.25">
      <c r="A1387" s="6" t="s">
        <v>1917</v>
      </c>
      <c r="B1387" s="6" t="s">
        <v>4455</v>
      </c>
      <c r="C1387" s="6" t="s">
        <v>4421</v>
      </c>
      <c r="D1387" s="6" t="s">
        <v>12837</v>
      </c>
      <c r="E1387" s="6" t="s">
        <v>90</v>
      </c>
      <c r="F1387" s="6" t="s">
        <v>12838</v>
      </c>
      <c r="G1387" s="6" t="s">
        <v>12839</v>
      </c>
      <c r="H1387" s="6" t="s">
        <v>7561</v>
      </c>
      <c r="I1387" s="46">
        <v>45138</v>
      </c>
      <c r="J1387" s="46">
        <v>45142</v>
      </c>
      <c r="K1387">
        <v>827054</v>
      </c>
      <c r="L1387" s="6" t="s">
        <v>12840</v>
      </c>
      <c r="M1387" s="6" t="s">
        <v>12841</v>
      </c>
      <c r="N1387" s="6" t="s">
        <v>5026</v>
      </c>
      <c r="O1387" s="6" t="s">
        <v>4585</v>
      </c>
    </row>
    <row r="1388" spans="1:15" x14ac:dyDescent="0.25">
      <c r="A1388" s="6" t="s">
        <v>1919</v>
      </c>
      <c r="B1388" s="6" t="s">
        <v>4433</v>
      </c>
      <c r="C1388" s="6" t="s">
        <v>4418</v>
      </c>
      <c r="D1388" s="6" t="s">
        <v>12842</v>
      </c>
      <c r="E1388" s="6" t="s">
        <v>90</v>
      </c>
      <c r="F1388" s="6" t="s">
        <v>9037</v>
      </c>
      <c r="G1388" s="6" t="s">
        <v>9283</v>
      </c>
      <c r="H1388" s="6" t="s">
        <v>7092</v>
      </c>
      <c r="I1388" s="46">
        <v>45140</v>
      </c>
      <c r="J1388" s="46"/>
      <c r="K1388">
        <v>927653</v>
      </c>
      <c r="L1388" s="6" t="s">
        <v>12843</v>
      </c>
      <c r="M1388" s="6" t="s">
        <v>12844</v>
      </c>
      <c r="N1388" s="6" t="s">
        <v>4744</v>
      </c>
      <c r="O1388" s="6" t="s">
        <v>4586</v>
      </c>
    </row>
    <row r="1389" spans="1:15" x14ac:dyDescent="0.25">
      <c r="A1389" s="6" t="s">
        <v>1921</v>
      </c>
      <c r="B1389" s="6" t="s">
        <v>4530</v>
      </c>
      <c r="C1389" s="6" t="s">
        <v>4423</v>
      </c>
      <c r="D1389" s="6" t="s">
        <v>12845</v>
      </c>
      <c r="E1389" s="6" t="s">
        <v>12846</v>
      </c>
      <c r="F1389" s="6" t="s">
        <v>7166</v>
      </c>
      <c r="G1389" s="6" t="s">
        <v>8190</v>
      </c>
      <c r="H1389" s="6" t="s">
        <v>7168</v>
      </c>
      <c r="I1389" s="46">
        <v>45131</v>
      </c>
      <c r="J1389" s="46">
        <v>45135</v>
      </c>
      <c r="K1389">
        <v>1059556</v>
      </c>
      <c r="L1389" s="6" t="s">
        <v>12847</v>
      </c>
      <c r="M1389" s="6" t="s">
        <v>12848</v>
      </c>
      <c r="N1389" s="6" t="s">
        <v>5248</v>
      </c>
      <c r="O1389" s="6" t="s">
        <v>4585</v>
      </c>
    </row>
    <row r="1390" spans="1:15" x14ac:dyDescent="0.25">
      <c r="A1390" s="6" t="s">
        <v>3949</v>
      </c>
      <c r="B1390" s="6" t="s">
        <v>4516</v>
      </c>
      <c r="C1390" s="6" t="s">
        <v>4428</v>
      </c>
      <c r="D1390" s="6" t="s">
        <v>12849</v>
      </c>
      <c r="E1390" s="6" t="s">
        <v>90</v>
      </c>
      <c r="F1390" s="6" t="s">
        <v>12850</v>
      </c>
      <c r="G1390" s="6" t="s">
        <v>12851</v>
      </c>
      <c r="H1390" s="6" t="s">
        <v>7561</v>
      </c>
      <c r="I1390" s="46">
        <v>45145</v>
      </c>
      <c r="J1390" s="46">
        <v>45150</v>
      </c>
      <c r="K1390">
        <v>1853513</v>
      </c>
      <c r="L1390" s="6" t="s">
        <v>12852</v>
      </c>
      <c r="M1390" s="6" t="s">
        <v>12853</v>
      </c>
      <c r="N1390" s="6" t="s">
        <v>5549</v>
      </c>
      <c r="O1390" s="6" t="s">
        <v>4585</v>
      </c>
    </row>
    <row r="1391" spans="1:15" x14ac:dyDescent="0.25">
      <c r="A1391" s="6" t="s">
        <v>1923</v>
      </c>
      <c r="B1391" s="6" t="s">
        <v>4449</v>
      </c>
      <c r="C1391" s="6" t="s">
        <v>4421</v>
      </c>
      <c r="D1391" s="6" t="s">
        <v>12854</v>
      </c>
      <c r="E1391" s="6" t="s">
        <v>12855</v>
      </c>
      <c r="F1391" s="6" t="s">
        <v>7166</v>
      </c>
      <c r="G1391" s="6" t="s">
        <v>7840</v>
      </c>
      <c r="H1391" s="6" t="s">
        <v>7168</v>
      </c>
      <c r="I1391" s="46">
        <v>45167</v>
      </c>
      <c r="J1391" s="46">
        <v>45173</v>
      </c>
      <c r="K1391">
        <v>1441816</v>
      </c>
      <c r="L1391" s="6" t="s">
        <v>12856</v>
      </c>
      <c r="M1391" s="6" t="s">
        <v>12857</v>
      </c>
      <c r="N1391" s="6" t="s">
        <v>6288</v>
      </c>
      <c r="O1391" s="6" t="s">
        <v>4585</v>
      </c>
    </row>
    <row r="1392" spans="1:15" x14ac:dyDescent="0.25">
      <c r="A1392" s="6" t="s">
        <v>3951</v>
      </c>
      <c r="B1392" s="6" t="s">
        <v>4520</v>
      </c>
      <c r="C1392" s="6" t="s">
        <v>4428</v>
      </c>
      <c r="D1392" s="6" t="s">
        <v>12858</v>
      </c>
      <c r="E1392" s="6" t="s">
        <v>7073</v>
      </c>
      <c r="F1392" s="6" t="s">
        <v>7342</v>
      </c>
      <c r="G1392" s="6" t="s">
        <v>12859</v>
      </c>
      <c r="H1392" s="6" t="s">
        <v>7344</v>
      </c>
      <c r="I1392" s="46">
        <v>45133</v>
      </c>
      <c r="J1392" s="46">
        <v>45138</v>
      </c>
      <c r="K1392">
        <v>773141</v>
      </c>
      <c r="L1392" s="6" t="s">
        <v>12860</v>
      </c>
      <c r="M1392" s="6" t="s">
        <v>12861</v>
      </c>
      <c r="N1392" s="6" t="s">
        <v>6289</v>
      </c>
      <c r="O1392" s="6" t="s">
        <v>4585</v>
      </c>
    </row>
    <row r="1393" spans="1:15" x14ac:dyDescent="0.25">
      <c r="A1393" s="6" t="s">
        <v>1925</v>
      </c>
      <c r="B1393" s="6" t="s">
        <v>4435</v>
      </c>
      <c r="C1393" s="6" t="s">
        <v>4418</v>
      </c>
      <c r="D1393" s="6" t="s">
        <v>12862</v>
      </c>
      <c r="E1393" s="6" t="s">
        <v>12863</v>
      </c>
      <c r="F1393" s="6" t="s">
        <v>12864</v>
      </c>
      <c r="G1393" s="6" t="s">
        <v>11464</v>
      </c>
      <c r="H1393" s="6" t="s">
        <v>7076</v>
      </c>
      <c r="I1393" s="46">
        <v>45140</v>
      </c>
      <c r="J1393" s="46">
        <v>45145</v>
      </c>
      <c r="K1393">
        <v>1157601</v>
      </c>
      <c r="L1393" s="6" t="s">
        <v>12865</v>
      </c>
      <c r="M1393" s="6" t="s">
        <v>12866</v>
      </c>
      <c r="N1393" s="6" t="s">
        <v>6290</v>
      </c>
      <c r="O1393" s="6" t="s">
        <v>4586</v>
      </c>
    </row>
    <row r="1394" spans="1:15" x14ac:dyDescent="0.25">
      <c r="A1394" s="6" t="s">
        <v>1927</v>
      </c>
      <c r="B1394" s="6" t="s">
        <v>4554</v>
      </c>
      <c r="C1394" s="6" t="s">
        <v>4437</v>
      </c>
      <c r="D1394" s="6" t="s">
        <v>12867</v>
      </c>
      <c r="E1394" s="6" t="s">
        <v>8889</v>
      </c>
      <c r="F1394" s="6" t="s">
        <v>7284</v>
      </c>
      <c r="G1394" s="6" t="s">
        <v>8213</v>
      </c>
      <c r="H1394" s="6" t="s">
        <v>7124</v>
      </c>
      <c r="I1394" s="46">
        <v>45131</v>
      </c>
      <c r="J1394" s="46">
        <v>45135</v>
      </c>
      <c r="K1394">
        <v>1103982</v>
      </c>
      <c r="L1394" s="6" t="s">
        <v>12868</v>
      </c>
      <c r="M1394" s="6" t="s">
        <v>12869</v>
      </c>
      <c r="N1394" s="6" t="s">
        <v>5038</v>
      </c>
      <c r="O1394" s="6" t="s">
        <v>4586</v>
      </c>
    </row>
    <row r="1395" spans="1:15" x14ac:dyDescent="0.25">
      <c r="A1395" s="6" t="s">
        <v>1929</v>
      </c>
      <c r="B1395" s="6" t="s">
        <v>4443</v>
      </c>
      <c r="C1395" s="6" t="s">
        <v>4418</v>
      </c>
      <c r="D1395" s="6" t="s">
        <v>12870</v>
      </c>
      <c r="E1395" s="6" t="s">
        <v>12871</v>
      </c>
      <c r="F1395" s="6" t="s">
        <v>7245</v>
      </c>
      <c r="G1395" s="6" t="s">
        <v>11650</v>
      </c>
      <c r="H1395" s="6" t="s">
        <v>90</v>
      </c>
      <c r="I1395" s="46">
        <v>45159</v>
      </c>
      <c r="J1395" s="46">
        <v>45163</v>
      </c>
      <c r="K1395">
        <v>1613103</v>
      </c>
      <c r="L1395" s="6" t="s">
        <v>12872</v>
      </c>
      <c r="M1395" s="6" t="s">
        <v>12873</v>
      </c>
      <c r="N1395" s="6" t="s">
        <v>5454</v>
      </c>
      <c r="O1395" s="6" t="s">
        <v>4586</v>
      </c>
    </row>
    <row r="1396" spans="1:15" x14ac:dyDescent="0.25">
      <c r="A1396" s="6" t="s">
        <v>1931</v>
      </c>
      <c r="B1396" s="6" t="s">
        <v>865</v>
      </c>
      <c r="C1396" s="6" t="s">
        <v>4425</v>
      </c>
      <c r="D1396" s="6" t="s">
        <v>12874</v>
      </c>
      <c r="E1396" s="6" t="s">
        <v>12875</v>
      </c>
      <c r="F1396" s="6" t="s">
        <v>12339</v>
      </c>
      <c r="G1396" s="6" t="s">
        <v>12876</v>
      </c>
      <c r="H1396" s="6" t="s">
        <v>12341</v>
      </c>
      <c r="I1396" s="46">
        <v>45140</v>
      </c>
      <c r="J1396" s="46">
        <v>45145</v>
      </c>
      <c r="K1396">
        <v>67716</v>
      </c>
      <c r="L1396" s="6" t="s">
        <v>12877</v>
      </c>
      <c r="M1396" s="6" t="s">
        <v>12878</v>
      </c>
      <c r="N1396" s="6" t="s">
        <v>6291</v>
      </c>
      <c r="O1396" s="6" t="s">
        <v>4587</v>
      </c>
    </row>
    <row r="1397" spans="1:15" x14ac:dyDescent="0.25">
      <c r="A1397" s="6" t="s">
        <v>1933</v>
      </c>
      <c r="B1397" s="6" t="s">
        <v>4417</v>
      </c>
      <c r="C1397" s="6" t="s">
        <v>4418</v>
      </c>
      <c r="D1397" s="6" t="s">
        <v>12879</v>
      </c>
      <c r="E1397" s="6" t="s">
        <v>90</v>
      </c>
      <c r="F1397" s="6" t="s">
        <v>7385</v>
      </c>
      <c r="G1397" s="6" t="s">
        <v>12880</v>
      </c>
      <c r="H1397" s="6" t="s">
        <v>7365</v>
      </c>
      <c r="I1397" s="46">
        <v>45131</v>
      </c>
      <c r="J1397" s="46">
        <v>45135</v>
      </c>
      <c r="K1397">
        <v>1668397</v>
      </c>
      <c r="L1397" s="6" t="s">
        <v>12881</v>
      </c>
      <c r="M1397" s="6" t="s">
        <v>12882</v>
      </c>
      <c r="N1397" s="6" t="s">
        <v>5218</v>
      </c>
      <c r="O1397" s="6" t="s">
        <v>4586</v>
      </c>
    </row>
    <row r="1398" spans="1:15" x14ac:dyDescent="0.25">
      <c r="A1398" s="6" t="s">
        <v>1935</v>
      </c>
      <c r="B1398" s="6" t="s">
        <v>4494</v>
      </c>
      <c r="C1398" s="6" t="s">
        <v>4428</v>
      </c>
      <c r="D1398" s="6" t="s">
        <v>12883</v>
      </c>
      <c r="E1398" s="6" t="s">
        <v>12884</v>
      </c>
      <c r="F1398" s="6" t="s">
        <v>9950</v>
      </c>
      <c r="G1398" s="6" t="s">
        <v>9951</v>
      </c>
      <c r="H1398" s="6" t="s">
        <v>90</v>
      </c>
      <c r="I1398" s="46">
        <v>45139</v>
      </c>
      <c r="J1398" s="46">
        <v>45145</v>
      </c>
      <c r="K1398">
        <v>1099590</v>
      </c>
      <c r="L1398" s="6" t="s">
        <v>12885</v>
      </c>
      <c r="M1398" s="6" t="s">
        <v>12886</v>
      </c>
      <c r="N1398" s="6" t="s">
        <v>6292</v>
      </c>
      <c r="O1398" s="6" t="s">
        <v>4585</v>
      </c>
    </row>
    <row r="1399" spans="1:15" x14ac:dyDescent="0.25">
      <c r="A1399" s="6" t="s">
        <v>3953</v>
      </c>
      <c r="B1399" s="6" t="s">
        <v>4473</v>
      </c>
      <c r="C1399" s="6" t="s">
        <v>130</v>
      </c>
      <c r="D1399" s="6" t="s">
        <v>12887</v>
      </c>
      <c r="E1399" s="6" t="s">
        <v>12888</v>
      </c>
      <c r="F1399" s="6" t="s">
        <v>7140</v>
      </c>
      <c r="G1399" s="6" t="s">
        <v>12889</v>
      </c>
      <c r="H1399" s="6" t="s">
        <v>435</v>
      </c>
      <c r="I1399" s="46">
        <v>45132</v>
      </c>
      <c r="J1399" s="46">
        <v>45138</v>
      </c>
      <c r="K1399">
        <v>886977</v>
      </c>
      <c r="L1399" s="6" t="s">
        <v>12890</v>
      </c>
      <c r="M1399" s="6" t="s">
        <v>12891</v>
      </c>
      <c r="N1399" s="6" t="s">
        <v>6293</v>
      </c>
      <c r="O1399" s="6" t="s">
        <v>4585</v>
      </c>
    </row>
    <row r="1400" spans="1:15" x14ac:dyDescent="0.25">
      <c r="A1400" s="6" t="s">
        <v>1937</v>
      </c>
      <c r="B1400" s="6" t="s">
        <v>4422</v>
      </c>
      <c r="C1400" s="6" t="s">
        <v>4423</v>
      </c>
      <c r="D1400" s="6" t="s">
        <v>12892</v>
      </c>
      <c r="E1400" s="6" t="s">
        <v>90</v>
      </c>
      <c r="F1400" s="6" t="s">
        <v>7166</v>
      </c>
      <c r="G1400" s="6" t="s">
        <v>12893</v>
      </c>
      <c r="H1400" s="6" t="s">
        <v>7168</v>
      </c>
      <c r="I1400" s="46">
        <v>45139</v>
      </c>
      <c r="J1400" s="46">
        <v>45145</v>
      </c>
      <c r="K1400">
        <v>1099219</v>
      </c>
      <c r="L1400" s="6" t="s">
        <v>12894</v>
      </c>
      <c r="M1400" s="6" t="s">
        <v>12895</v>
      </c>
      <c r="N1400" s="6" t="s">
        <v>5033</v>
      </c>
      <c r="O1400" s="6" t="s">
        <v>4587</v>
      </c>
    </row>
    <row r="1401" spans="1:15" x14ac:dyDescent="0.25">
      <c r="A1401" s="6" t="s">
        <v>1939</v>
      </c>
      <c r="B1401" s="6" t="s">
        <v>4508</v>
      </c>
      <c r="C1401" s="6" t="s">
        <v>4489</v>
      </c>
      <c r="D1401" s="6" t="s">
        <v>12896</v>
      </c>
      <c r="E1401" s="6" t="s">
        <v>90</v>
      </c>
      <c r="F1401" s="6" t="s">
        <v>9420</v>
      </c>
      <c r="G1401" s="6" t="s">
        <v>9421</v>
      </c>
      <c r="H1401" s="6" t="s">
        <v>7069</v>
      </c>
      <c r="I1401" s="46">
        <v>45132</v>
      </c>
      <c r="J1401" s="46">
        <v>45138</v>
      </c>
      <c r="K1401">
        <v>1326801</v>
      </c>
      <c r="L1401" s="6" t="s">
        <v>12897</v>
      </c>
      <c r="M1401" s="6" t="s">
        <v>12898</v>
      </c>
      <c r="N1401" s="6" t="s">
        <v>6294</v>
      </c>
      <c r="O1401" s="6" t="s">
        <v>4585</v>
      </c>
    </row>
    <row r="1402" spans="1:15" x14ac:dyDescent="0.25">
      <c r="A1402" s="6" t="s">
        <v>1941</v>
      </c>
      <c r="B1402" s="6" t="s">
        <v>4422</v>
      </c>
      <c r="C1402" s="6" t="s">
        <v>4423</v>
      </c>
      <c r="D1402" s="6" t="s">
        <v>12899</v>
      </c>
      <c r="E1402" s="6" t="s">
        <v>90</v>
      </c>
      <c r="F1402" s="6" t="s">
        <v>7354</v>
      </c>
      <c r="G1402" s="6" t="s">
        <v>12900</v>
      </c>
      <c r="H1402" s="6" t="s">
        <v>2232</v>
      </c>
      <c r="I1402" s="46">
        <v>45147</v>
      </c>
      <c r="J1402" s="46"/>
      <c r="K1402">
        <v>1086888</v>
      </c>
      <c r="L1402" s="6" t="s">
        <v>12901</v>
      </c>
      <c r="M1402" s="6" t="s">
        <v>12902</v>
      </c>
      <c r="N1402" s="6" t="s">
        <v>6295</v>
      </c>
      <c r="O1402" s="6" t="s">
        <v>4587</v>
      </c>
    </row>
    <row r="1403" spans="1:15" x14ac:dyDescent="0.25">
      <c r="A1403" s="6" t="s">
        <v>1943</v>
      </c>
      <c r="B1403" s="6" t="s">
        <v>4434</v>
      </c>
      <c r="C1403" s="6" t="s">
        <v>4423</v>
      </c>
      <c r="D1403" s="6" t="s">
        <v>12903</v>
      </c>
      <c r="E1403" s="6" t="s">
        <v>7962</v>
      </c>
      <c r="F1403" s="6" t="s">
        <v>7450</v>
      </c>
      <c r="G1403" s="6" t="s">
        <v>12904</v>
      </c>
      <c r="H1403" s="6" t="s">
        <v>90</v>
      </c>
      <c r="I1403" s="46"/>
      <c r="J1403" s="46"/>
      <c r="K1403">
        <v>1335730</v>
      </c>
      <c r="L1403" s="6" t="s">
        <v>12905</v>
      </c>
      <c r="M1403" s="6" t="s">
        <v>12906</v>
      </c>
      <c r="N1403" s="6" t="s">
        <v>6296</v>
      </c>
      <c r="O1403" s="6" t="s">
        <v>4585</v>
      </c>
    </row>
    <row r="1404" spans="1:15" x14ac:dyDescent="0.25">
      <c r="A1404" s="6" t="s">
        <v>1945</v>
      </c>
      <c r="B1404" s="6" t="s">
        <v>4457</v>
      </c>
      <c r="C1404" s="6" t="s">
        <v>4428</v>
      </c>
      <c r="D1404" s="6" t="s">
        <v>12907</v>
      </c>
      <c r="E1404" s="6" t="s">
        <v>90</v>
      </c>
      <c r="F1404" s="6" t="s">
        <v>12908</v>
      </c>
      <c r="G1404" s="6" t="s">
        <v>12909</v>
      </c>
      <c r="H1404" s="6" t="s">
        <v>2232</v>
      </c>
      <c r="I1404" s="46">
        <v>45134</v>
      </c>
      <c r="J1404" s="46">
        <v>45138</v>
      </c>
      <c r="K1404">
        <v>749098</v>
      </c>
      <c r="L1404" s="6" t="s">
        <v>12910</v>
      </c>
      <c r="M1404" s="6" t="s">
        <v>12911</v>
      </c>
      <c r="N1404" s="6" t="s">
        <v>4654</v>
      </c>
      <c r="O1404" s="6" t="s">
        <v>4585</v>
      </c>
    </row>
    <row r="1405" spans="1:15" x14ac:dyDescent="0.25">
      <c r="A1405" s="6" t="s">
        <v>12912</v>
      </c>
      <c r="B1405" s="6" t="s">
        <v>90</v>
      </c>
      <c r="C1405" s="6" t="s">
        <v>90</v>
      </c>
      <c r="D1405" s="6" t="s">
        <v>90</v>
      </c>
      <c r="E1405" s="6" t="s">
        <v>90</v>
      </c>
      <c r="F1405" s="6" t="s">
        <v>90</v>
      </c>
      <c r="G1405" s="6" t="s">
        <v>90</v>
      </c>
      <c r="H1405" s="6" t="s">
        <v>90</v>
      </c>
      <c r="I1405" s="46"/>
      <c r="J1405" s="46"/>
      <c r="K1405">
        <v>896076</v>
      </c>
      <c r="L1405" s="6" t="s">
        <v>12913</v>
      </c>
      <c r="M1405" s="6" t="s">
        <v>12914</v>
      </c>
      <c r="N1405" s="6" t="s">
        <v>90</v>
      </c>
      <c r="O1405" s="6" t="s">
        <v>90</v>
      </c>
    </row>
    <row r="1406" spans="1:15" x14ac:dyDescent="0.25">
      <c r="A1406" s="6" t="s">
        <v>3955</v>
      </c>
      <c r="B1406" s="6" t="s">
        <v>4462</v>
      </c>
      <c r="C1406" s="6" t="s">
        <v>118</v>
      </c>
      <c r="D1406" s="6" t="s">
        <v>12915</v>
      </c>
      <c r="E1406" s="6" t="s">
        <v>90</v>
      </c>
      <c r="F1406" s="6" t="s">
        <v>10534</v>
      </c>
      <c r="G1406" s="6" t="s">
        <v>12916</v>
      </c>
      <c r="H1406" s="6" t="s">
        <v>7792</v>
      </c>
      <c r="I1406" s="46">
        <v>45140</v>
      </c>
      <c r="J1406" s="46">
        <v>45145</v>
      </c>
      <c r="K1406">
        <v>1161728</v>
      </c>
      <c r="L1406" s="6" t="s">
        <v>12917</v>
      </c>
      <c r="M1406" s="6" t="s">
        <v>12918</v>
      </c>
      <c r="N1406" s="6" t="s">
        <v>6297</v>
      </c>
      <c r="O1406" s="6" t="s">
        <v>4586</v>
      </c>
    </row>
    <row r="1407" spans="1:15" x14ac:dyDescent="0.25">
      <c r="A1407" s="6" t="s">
        <v>1947</v>
      </c>
      <c r="B1407" s="6" t="s">
        <v>4528</v>
      </c>
      <c r="C1407" s="6" t="s">
        <v>4428</v>
      </c>
      <c r="D1407" s="6" t="s">
        <v>12919</v>
      </c>
      <c r="E1407" s="6" t="s">
        <v>90</v>
      </c>
      <c r="F1407" s="6" t="s">
        <v>7565</v>
      </c>
      <c r="G1407" s="6" t="s">
        <v>12920</v>
      </c>
      <c r="H1407" s="6" t="s">
        <v>7567</v>
      </c>
      <c r="I1407" s="46">
        <v>45140</v>
      </c>
      <c r="J1407" s="46"/>
      <c r="K1407">
        <v>789570</v>
      </c>
      <c r="L1407" s="6" t="s">
        <v>12921</v>
      </c>
      <c r="M1407" s="6" t="s">
        <v>12922</v>
      </c>
      <c r="N1407" s="6" t="s">
        <v>4589</v>
      </c>
      <c r="O1407" s="6" t="s">
        <v>4585</v>
      </c>
    </row>
    <row r="1408" spans="1:15" x14ac:dyDescent="0.25">
      <c r="A1408" s="6" t="s">
        <v>3957</v>
      </c>
      <c r="B1408" s="6" t="s">
        <v>4515</v>
      </c>
      <c r="C1408" s="6" t="s">
        <v>4437</v>
      </c>
      <c r="D1408" s="6" t="s">
        <v>12923</v>
      </c>
      <c r="E1408" s="6" t="s">
        <v>12924</v>
      </c>
      <c r="F1408" s="6" t="s">
        <v>12925</v>
      </c>
      <c r="G1408" s="6" t="s">
        <v>12926</v>
      </c>
      <c r="H1408" s="6" t="s">
        <v>7665</v>
      </c>
      <c r="I1408" s="46">
        <v>45140</v>
      </c>
      <c r="J1408" s="46">
        <v>45145</v>
      </c>
      <c r="K1408">
        <v>835011</v>
      </c>
      <c r="L1408" s="6" t="s">
        <v>12927</v>
      </c>
      <c r="M1408" s="6" t="s">
        <v>12928</v>
      </c>
      <c r="N1408" s="6" t="s">
        <v>5186</v>
      </c>
      <c r="O1408" s="6" t="s">
        <v>4586</v>
      </c>
    </row>
    <row r="1409" spans="1:15" x14ac:dyDescent="0.25">
      <c r="A1409" s="6" t="s">
        <v>3959</v>
      </c>
      <c r="B1409" s="6" t="s">
        <v>4465</v>
      </c>
      <c r="C1409" s="6" t="s">
        <v>4425</v>
      </c>
      <c r="D1409" s="6" t="s">
        <v>12929</v>
      </c>
      <c r="E1409" s="6" t="s">
        <v>90</v>
      </c>
      <c r="F1409" s="6" t="s">
        <v>10814</v>
      </c>
      <c r="G1409" s="6" t="s">
        <v>12930</v>
      </c>
      <c r="H1409" s="6" t="s">
        <v>7069</v>
      </c>
      <c r="I1409" s="46">
        <v>45133</v>
      </c>
      <c r="J1409" s="46">
        <v>45138</v>
      </c>
      <c r="K1409">
        <v>752714</v>
      </c>
      <c r="L1409" s="6" t="s">
        <v>12931</v>
      </c>
      <c r="M1409" s="6" t="s">
        <v>12932</v>
      </c>
      <c r="N1409" s="6" t="s">
        <v>6298</v>
      </c>
      <c r="O1409" s="6" t="s">
        <v>4585</v>
      </c>
    </row>
    <row r="1410" spans="1:15" x14ac:dyDescent="0.25">
      <c r="A1410" s="6" t="s">
        <v>1949</v>
      </c>
      <c r="B1410" s="6" t="s">
        <v>4467</v>
      </c>
      <c r="C1410" s="6" t="s">
        <v>4468</v>
      </c>
      <c r="D1410" s="6" t="s">
        <v>12933</v>
      </c>
      <c r="E1410" s="6" t="s">
        <v>7318</v>
      </c>
      <c r="F1410" s="6" t="s">
        <v>7797</v>
      </c>
      <c r="G1410" s="6" t="s">
        <v>12934</v>
      </c>
      <c r="H1410" s="6" t="s">
        <v>7092</v>
      </c>
      <c r="I1410" s="46">
        <v>45138</v>
      </c>
      <c r="J1410" s="46">
        <v>45142</v>
      </c>
      <c r="K1410">
        <v>1698990</v>
      </c>
      <c r="L1410" s="6" t="s">
        <v>12935</v>
      </c>
      <c r="M1410" s="6" t="s">
        <v>12936</v>
      </c>
      <c r="N1410" s="6" t="s">
        <v>6299</v>
      </c>
      <c r="O1410" s="6" t="s">
        <v>4585</v>
      </c>
    </row>
    <row r="1411" spans="1:15" x14ac:dyDescent="0.25">
      <c r="A1411" s="6" t="s">
        <v>1951</v>
      </c>
      <c r="B1411" s="6" t="s">
        <v>4547</v>
      </c>
      <c r="C1411" s="6" t="s">
        <v>4428</v>
      </c>
      <c r="D1411" s="6" t="s">
        <v>12937</v>
      </c>
      <c r="E1411" s="6" t="s">
        <v>90</v>
      </c>
      <c r="F1411" s="6" t="s">
        <v>12938</v>
      </c>
      <c r="G1411" s="6" t="s">
        <v>12939</v>
      </c>
      <c r="H1411" s="6" t="s">
        <v>7136</v>
      </c>
      <c r="I1411" s="46">
        <v>45133</v>
      </c>
      <c r="J1411" s="46">
        <v>45138</v>
      </c>
      <c r="K1411">
        <v>851968</v>
      </c>
      <c r="L1411" s="6" t="s">
        <v>12940</v>
      </c>
      <c r="M1411" s="6" t="s">
        <v>12941</v>
      </c>
      <c r="N1411" s="6" t="s">
        <v>4588</v>
      </c>
      <c r="O1411" s="6" t="s">
        <v>4585</v>
      </c>
    </row>
    <row r="1412" spans="1:15" x14ac:dyDescent="0.25">
      <c r="A1412" s="6" t="s">
        <v>3961</v>
      </c>
      <c r="B1412" s="6" t="s">
        <v>4520</v>
      </c>
      <c r="C1412" s="6" t="s">
        <v>4428</v>
      </c>
      <c r="D1412" s="6" t="s">
        <v>12942</v>
      </c>
      <c r="E1412" s="6" t="s">
        <v>7073</v>
      </c>
      <c r="F1412" s="6" t="s">
        <v>7363</v>
      </c>
      <c r="G1412" s="6" t="s">
        <v>12943</v>
      </c>
      <c r="H1412" s="6" t="s">
        <v>7365</v>
      </c>
      <c r="I1412" s="46">
        <v>45132</v>
      </c>
      <c r="J1412" s="46">
        <v>45138</v>
      </c>
      <c r="K1412">
        <v>799292</v>
      </c>
      <c r="L1412" s="6" t="s">
        <v>12944</v>
      </c>
      <c r="M1412" s="6" t="s">
        <v>12945</v>
      </c>
      <c r="N1412" s="6" t="s">
        <v>5155</v>
      </c>
      <c r="O1412" s="6" t="s">
        <v>4585</v>
      </c>
    </row>
    <row r="1413" spans="1:15" x14ac:dyDescent="0.25">
      <c r="A1413" s="6" t="s">
        <v>1954</v>
      </c>
      <c r="B1413" s="6" t="s">
        <v>4482</v>
      </c>
      <c r="C1413" s="6" t="s">
        <v>4425</v>
      </c>
      <c r="D1413" s="6" t="s">
        <v>12946</v>
      </c>
      <c r="E1413" s="6" t="s">
        <v>90</v>
      </c>
      <c r="F1413" s="6" t="s">
        <v>12947</v>
      </c>
      <c r="G1413" s="6" t="s">
        <v>12948</v>
      </c>
      <c r="H1413" s="6" t="s">
        <v>7124</v>
      </c>
      <c r="I1413" s="46">
        <v>45140</v>
      </c>
      <c r="J1413" s="46">
        <v>45145</v>
      </c>
      <c r="K1413">
        <v>769520</v>
      </c>
      <c r="L1413" s="6" t="s">
        <v>12949</v>
      </c>
      <c r="M1413" s="6" t="s">
        <v>12950</v>
      </c>
      <c r="N1413" s="6" t="s">
        <v>4842</v>
      </c>
      <c r="O1413" s="6" t="s">
        <v>4585</v>
      </c>
    </row>
    <row r="1414" spans="1:15" x14ac:dyDescent="0.25">
      <c r="A1414" s="6" t="s">
        <v>3962</v>
      </c>
      <c r="B1414" s="6" t="s">
        <v>4431</v>
      </c>
      <c r="C1414" s="6" t="s">
        <v>4425</v>
      </c>
      <c r="D1414" s="6" t="s">
        <v>12951</v>
      </c>
      <c r="E1414" s="6" t="s">
        <v>12952</v>
      </c>
      <c r="F1414" s="6" t="s">
        <v>7450</v>
      </c>
      <c r="G1414" s="6" t="s">
        <v>12953</v>
      </c>
      <c r="H1414" s="6" t="s">
        <v>90</v>
      </c>
      <c r="I1414" s="46"/>
      <c r="J1414" s="46"/>
      <c r="L1414" s="6" t="s">
        <v>90</v>
      </c>
      <c r="M1414" s="6" t="s">
        <v>90</v>
      </c>
      <c r="N1414" s="6" t="s">
        <v>6300</v>
      </c>
      <c r="O1414" s="6" t="s">
        <v>4587</v>
      </c>
    </row>
    <row r="1415" spans="1:15" x14ac:dyDescent="0.25">
      <c r="A1415" s="6" t="s">
        <v>3963</v>
      </c>
      <c r="B1415" s="6" t="s">
        <v>4544</v>
      </c>
      <c r="C1415" s="6" t="s">
        <v>4442</v>
      </c>
      <c r="D1415" s="6" t="s">
        <v>12954</v>
      </c>
      <c r="E1415" s="6" t="s">
        <v>12955</v>
      </c>
      <c r="F1415" s="6" t="s">
        <v>7450</v>
      </c>
      <c r="G1415" s="6" t="s">
        <v>12956</v>
      </c>
      <c r="H1415" s="6" t="s">
        <v>90</v>
      </c>
      <c r="I1415" s="46"/>
      <c r="J1415" s="46"/>
      <c r="L1415" s="6" t="s">
        <v>12957</v>
      </c>
      <c r="M1415" s="6" t="s">
        <v>90</v>
      </c>
      <c r="N1415" s="6" t="s">
        <v>6301</v>
      </c>
      <c r="O1415" s="6" t="s">
        <v>4585</v>
      </c>
    </row>
    <row r="1416" spans="1:15" x14ac:dyDescent="0.25">
      <c r="A1416" s="6" t="s">
        <v>3964</v>
      </c>
      <c r="B1416" s="6" t="s">
        <v>865</v>
      </c>
      <c r="C1416" s="6" t="s">
        <v>4425</v>
      </c>
      <c r="D1416" s="6" t="s">
        <v>12958</v>
      </c>
      <c r="E1416" s="6" t="s">
        <v>7962</v>
      </c>
      <c r="F1416" s="6" t="s">
        <v>7450</v>
      </c>
      <c r="G1416" s="6" t="s">
        <v>12959</v>
      </c>
      <c r="H1416" s="6" t="s">
        <v>90</v>
      </c>
      <c r="I1416" s="46"/>
      <c r="J1416" s="46"/>
      <c r="L1416" s="6" t="s">
        <v>12960</v>
      </c>
      <c r="M1416" s="6" t="s">
        <v>90</v>
      </c>
      <c r="N1416" s="6" t="s">
        <v>5129</v>
      </c>
      <c r="O1416" s="6" t="s">
        <v>4587</v>
      </c>
    </row>
    <row r="1417" spans="1:15" x14ac:dyDescent="0.25">
      <c r="A1417" s="6" t="s">
        <v>1956</v>
      </c>
      <c r="B1417" s="6" t="s">
        <v>4478</v>
      </c>
      <c r="C1417" s="6" t="s">
        <v>4437</v>
      </c>
      <c r="D1417" s="6" t="s">
        <v>12961</v>
      </c>
      <c r="E1417" s="6" t="s">
        <v>12962</v>
      </c>
      <c r="F1417" s="6" t="s">
        <v>12963</v>
      </c>
      <c r="G1417" s="6" t="s">
        <v>12964</v>
      </c>
      <c r="H1417" s="6" t="s">
        <v>7321</v>
      </c>
      <c r="I1417" s="46">
        <v>45106</v>
      </c>
      <c r="J1417" s="46"/>
      <c r="K1417">
        <v>63754</v>
      </c>
      <c r="L1417" s="6" t="s">
        <v>12965</v>
      </c>
      <c r="M1417" s="6" t="s">
        <v>12966</v>
      </c>
      <c r="N1417" s="6" t="s">
        <v>6302</v>
      </c>
      <c r="O1417" s="6" t="s">
        <v>4586</v>
      </c>
    </row>
    <row r="1418" spans="1:15" x14ac:dyDescent="0.25">
      <c r="A1418" s="6" t="s">
        <v>1958</v>
      </c>
      <c r="B1418" s="6" t="s">
        <v>4478</v>
      </c>
      <c r="C1418" s="6" t="s">
        <v>4437</v>
      </c>
      <c r="D1418" s="6" t="s">
        <v>12961</v>
      </c>
      <c r="E1418" s="6" t="s">
        <v>12962</v>
      </c>
      <c r="F1418" s="6" t="s">
        <v>12963</v>
      </c>
      <c r="G1418" s="6" t="s">
        <v>12964</v>
      </c>
      <c r="H1418" s="6" t="s">
        <v>7321</v>
      </c>
      <c r="I1418" s="46"/>
      <c r="J1418" s="46"/>
      <c r="L1418" s="6" t="s">
        <v>90</v>
      </c>
      <c r="M1418" s="6" t="s">
        <v>90</v>
      </c>
      <c r="N1418" s="6" t="s">
        <v>6302</v>
      </c>
      <c r="O1418" s="6" t="s">
        <v>4586</v>
      </c>
    </row>
    <row r="1419" spans="1:15" x14ac:dyDescent="0.25">
      <c r="A1419" s="6" t="s">
        <v>1960</v>
      </c>
      <c r="B1419" s="6" t="s">
        <v>4469</v>
      </c>
      <c r="C1419" s="6" t="s">
        <v>4423</v>
      </c>
      <c r="D1419" s="6" t="s">
        <v>12967</v>
      </c>
      <c r="E1419" s="6" t="s">
        <v>90</v>
      </c>
      <c r="F1419" s="6" t="s">
        <v>7968</v>
      </c>
      <c r="G1419" s="6" t="s">
        <v>12968</v>
      </c>
      <c r="H1419" s="6" t="s">
        <v>7377</v>
      </c>
      <c r="I1419" s="46">
        <v>45138</v>
      </c>
      <c r="J1419" s="46">
        <v>45142</v>
      </c>
      <c r="K1419">
        <v>1096343</v>
      </c>
      <c r="L1419" s="6" t="s">
        <v>12969</v>
      </c>
      <c r="M1419" s="6" t="s">
        <v>12970</v>
      </c>
      <c r="N1419" s="6" t="s">
        <v>6303</v>
      </c>
      <c r="O1419" s="6" t="s">
        <v>4585</v>
      </c>
    </row>
    <row r="1420" spans="1:15" x14ac:dyDescent="0.25">
      <c r="A1420" s="6" t="s">
        <v>1962</v>
      </c>
      <c r="B1420" s="6" t="s">
        <v>4522</v>
      </c>
      <c r="C1420" s="6" t="s">
        <v>4421</v>
      </c>
      <c r="D1420" s="6" t="s">
        <v>12971</v>
      </c>
      <c r="E1420" s="6" t="s">
        <v>10870</v>
      </c>
      <c r="F1420" s="6" t="s">
        <v>12972</v>
      </c>
      <c r="G1420" s="6" t="s">
        <v>12973</v>
      </c>
      <c r="H1420" s="6" t="s">
        <v>1891</v>
      </c>
      <c r="I1420" s="46">
        <v>45132</v>
      </c>
      <c r="J1420" s="46">
        <v>45138</v>
      </c>
      <c r="K1420">
        <v>1049502</v>
      </c>
      <c r="L1420" s="6" t="s">
        <v>12974</v>
      </c>
      <c r="M1420" s="6" t="s">
        <v>12975</v>
      </c>
      <c r="N1420" s="6" t="s">
        <v>6304</v>
      </c>
      <c r="O1420" s="6" t="s">
        <v>4585</v>
      </c>
    </row>
    <row r="1421" spans="1:15" x14ac:dyDescent="0.25">
      <c r="A1421" s="6" t="s">
        <v>1964</v>
      </c>
      <c r="B1421" s="6" t="s">
        <v>4546</v>
      </c>
      <c r="C1421" s="6" t="s">
        <v>4423</v>
      </c>
      <c r="D1421" s="6" t="s">
        <v>12976</v>
      </c>
      <c r="E1421" s="6" t="s">
        <v>8383</v>
      </c>
      <c r="F1421" s="6" t="s">
        <v>7166</v>
      </c>
      <c r="G1421" s="6" t="s">
        <v>8565</v>
      </c>
      <c r="H1421" s="6" t="s">
        <v>7168</v>
      </c>
      <c r="I1421" s="46">
        <v>45125</v>
      </c>
      <c r="J1421" s="46">
        <v>45131</v>
      </c>
      <c r="K1421">
        <v>1278021</v>
      </c>
      <c r="L1421" s="6" t="s">
        <v>12977</v>
      </c>
      <c r="M1421" s="6" t="s">
        <v>12978</v>
      </c>
      <c r="N1421" s="6" t="s">
        <v>6305</v>
      </c>
      <c r="O1421" s="6" t="s">
        <v>4585</v>
      </c>
    </row>
    <row r="1422" spans="1:15" x14ac:dyDescent="0.25">
      <c r="A1422" s="6" t="s">
        <v>1966</v>
      </c>
      <c r="B1422" s="6" t="s">
        <v>4528</v>
      </c>
      <c r="C1422" s="6" t="s">
        <v>4428</v>
      </c>
      <c r="D1422" s="6" t="s">
        <v>12979</v>
      </c>
      <c r="E1422" s="6" t="s">
        <v>12980</v>
      </c>
      <c r="F1422" s="6" t="s">
        <v>7086</v>
      </c>
      <c r="G1422" s="6" t="s">
        <v>90</v>
      </c>
      <c r="H1422" s="6" t="s">
        <v>90</v>
      </c>
      <c r="I1422" s="46">
        <v>45154</v>
      </c>
      <c r="J1422" s="46">
        <v>45159</v>
      </c>
      <c r="K1422">
        <v>1381640</v>
      </c>
      <c r="L1422" s="6" t="s">
        <v>12981</v>
      </c>
      <c r="M1422" s="6" t="s">
        <v>12982</v>
      </c>
      <c r="N1422" s="6" t="s">
        <v>6306</v>
      </c>
      <c r="O1422" s="6" t="s">
        <v>4585</v>
      </c>
    </row>
    <row r="1423" spans="1:15" x14ac:dyDescent="0.25">
      <c r="A1423" s="6" t="s">
        <v>1968</v>
      </c>
      <c r="B1423" s="6" t="s">
        <v>4504</v>
      </c>
      <c r="C1423" s="6" t="s">
        <v>4425</v>
      </c>
      <c r="D1423" s="6" t="s">
        <v>12983</v>
      </c>
      <c r="E1423" s="6" t="s">
        <v>7617</v>
      </c>
      <c r="F1423" s="6" t="s">
        <v>12984</v>
      </c>
      <c r="G1423" s="6" t="s">
        <v>12985</v>
      </c>
      <c r="H1423" s="6" t="s">
        <v>7115</v>
      </c>
      <c r="I1423" s="46">
        <v>45124</v>
      </c>
      <c r="J1423" s="46">
        <v>45128</v>
      </c>
      <c r="K1423">
        <v>89439</v>
      </c>
      <c r="L1423" s="6" t="s">
        <v>12986</v>
      </c>
      <c r="M1423" s="6" t="s">
        <v>12987</v>
      </c>
      <c r="N1423" s="6" t="s">
        <v>5357</v>
      </c>
      <c r="O1423" s="6" t="s">
        <v>4585</v>
      </c>
    </row>
    <row r="1424" spans="1:15" x14ac:dyDescent="0.25">
      <c r="A1424" s="6" t="s">
        <v>3965</v>
      </c>
      <c r="B1424" s="6" t="s">
        <v>4444</v>
      </c>
      <c r="C1424" s="6" t="s">
        <v>4425</v>
      </c>
      <c r="D1424" s="6" t="s">
        <v>12988</v>
      </c>
      <c r="E1424" s="6" t="s">
        <v>12989</v>
      </c>
      <c r="F1424" s="6" t="s">
        <v>7208</v>
      </c>
      <c r="G1424" s="6" t="s">
        <v>12990</v>
      </c>
      <c r="H1424" s="6" t="s">
        <v>90</v>
      </c>
      <c r="I1424" s="46"/>
      <c r="J1424" s="46"/>
      <c r="L1424" s="6" t="s">
        <v>90</v>
      </c>
      <c r="M1424" s="6" t="s">
        <v>90</v>
      </c>
      <c r="N1424" s="6" t="s">
        <v>6307</v>
      </c>
      <c r="O1424" s="6" t="s">
        <v>4587</v>
      </c>
    </row>
    <row r="1425" spans="1:15" x14ac:dyDescent="0.25">
      <c r="A1425" s="6" t="s">
        <v>1970</v>
      </c>
      <c r="B1425" s="6" t="s">
        <v>4472</v>
      </c>
      <c r="C1425" s="6" t="s">
        <v>130</v>
      </c>
      <c r="D1425" s="6" t="s">
        <v>12991</v>
      </c>
      <c r="E1425" s="6" t="s">
        <v>90</v>
      </c>
      <c r="F1425" s="6" t="s">
        <v>7102</v>
      </c>
      <c r="G1425" s="6" t="s">
        <v>12992</v>
      </c>
      <c r="H1425" s="6" t="s">
        <v>7104</v>
      </c>
      <c r="I1425" s="46">
        <v>45133</v>
      </c>
      <c r="J1425" s="46">
        <v>45138</v>
      </c>
      <c r="K1425">
        <v>916076</v>
      </c>
      <c r="L1425" s="6" t="s">
        <v>12993</v>
      </c>
      <c r="M1425" s="6" t="s">
        <v>12994</v>
      </c>
      <c r="N1425" s="6" t="s">
        <v>4766</v>
      </c>
      <c r="O1425" s="6" t="s">
        <v>4585</v>
      </c>
    </row>
    <row r="1426" spans="1:15" x14ac:dyDescent="0.25">
      <c r="A1426" s="6" t="s">
        <v>1972</v>
      </c>
      <c r="B1426" s="6" t="s">
        <v>4477</v>
      </c>
      <c r="C1426" s="6" t="s">
        <v>4423</v>
      </c>
      <c r="D1426" s="6" t="s">
        <v>12995</v>
      </c>
      <c r="E1426" s="6" t="s">
        <v>90</v>
      </c>
      <c r="F1426" s="6" t="s">
        <v>7166</v>
      </c>
      <c r="G1426" s="6" t="s">
        <v>12996</v>
      </c>
      <c r="H1426" s="6" t="s">
        <v>7168</v>
      </c>
      <c r="I1426" s="46">
        <v>45127</v>
      </c>
      <c r="J1426" s="46"/>
      <c r="K1426">
        <v>62709</v>
      </c>
      <c r="L1426" s="6" t="s">
        <v>12997</v>
      </c>
      <c r="M1426" s="6" t="s">
        <v>12998</v>
      </c>
      <c r="N1426" s="6" t="s">
        <v>5295</v>
      </c>
      <c r="O1426" s="6" t="s">
        <v>4585</v>
      </c>
    </row>
    <row r="1427" spans="1:15" x14ac:dyDescent="0.25">
      <c r="A1427" s="6" t="s">
        <v>1974</v>
      </c>
      <c r="B1427" s="6" t="s">
        <v>865</v>
      </c>
      <c r="C1427" s="6" t="s">
        <v>4425</v>
      </c>
      <c r="D1427" s="6" t="s">
        <v>12999</v>
      </c>
      <c r="E1427" s="6" t="s">
        <v>90</v>
      </c>
      <c r="F1427" s="6" t="s">
        <v>10185</v>
      </c>
      <c r="G1427" s="6" t="s">
        <v>13000</v>
      </c>
      <c r="H1427" s="6" t="s">
        <v>7437</v>
      </c>
      <c r="I1427" s="46">
        <v>45131</v>
      </c>
      <c r="J1427" s="46">
        <v>45135</v>
      </c>
      <c r="K1427">
        <v>66740</v>
      </c>
      <c r="L1427" s="6" t="s">
        <v>13001</v>
      </c>
      <c r="M1427" s="6" t="s">
        <v>13002</v>
      </c>
      <c r="N1427" s="6" t="s">
        <v>4659</v>
      </c>
      <c r="O1427" s="6" t="s">
        <v>4587</v>
      </c>
    </row>
    <row r="1428" spans="1:15" x14ac:dyDescent="0.25">
      <c r="A1428" s="6" t="s">
        <v>1976</v>
      </c>
      <c r="B1428" s="6" t="s">
        <v>4486</v>
      </c>
      <c r="C1428" s="6" t="s">
        <v>4468</v>
      </c>
      <c r="D1428" s="6" t="s">
        <v>13003</v>
      </c>
      <c r="E1428" s="6" t="s">
        <v>13004</v>
      </c>
      <c r="F1428" s="6" t="s">
        <v>7096</v>
      </c>
      <c r="G1428" s="6" t="s">
        <v>13005</v>
      </c>
      <c r="H1428" s="6" t="s">
        <v>7098</v>
      </c>
      <c r="I1428" s="46">
        <v>45133</v>
      </c>
      <c r="J1428" s="46">
        <v>45138</v>
      </c>
      <c r="K1428">
        <v>1126975</v>
      </c>
      <c r="L1428" s="6" t="s">
        <v>13006</v>
      </c>
      <c r="M1428" s="6" t="s">
        <v>13007</v>
      </c>
      <c r="N1428" s="6" t="s">
        <v>5247</v>
      </c>
      <c r="O1428" s="6" t="s">
        <v>4585</v>
      </c>
    </row>
    <row r="1429" spans="1:15" x14ac:dyDescent="0.25">
      <c r="A1429" s="6" t="s">
        <v>1978</v>
      </c>
      <c r="B1429" s="6" t="s">
        <v>4439</v>
      </c>
      <c r="C1429" s="6" t="s">
        <v>4425</v>
      </c>
      <c r="D1429" s="6" t="s">
        <v>13008</v>
      </c>
      <c r="E1429" s="6" t="s">
        <v>90</v>
      </c>
      <c r="F1429" s="6" t="s">
        <v>7618</v>
      </c>
      <c r="G1429" s="6" t="s">
        <v>7619</v>
      </c>
      <c r="H1429" s="6" t="s">
        <v>7377</v>
      </c>
      <c r="I1429" s="46">
        <v>45139</v>
      </c>
      <c r="J1429" s="46">
        <v>45145</v>
      </c>
      <c r="K1429">
        <v>1032220</v>
      </c>
      <c r="L1429" s="6" t="s">
        <v>13009</v>
      </c>
      <c r="M1429" s="6" t="s">
        <v>13010</v>
      </c>
      <c r="N1429" s="6" t="s">
        <v>4672</v>
      </c>
      <c r="O1429" s="6" t="s">
        <v>4585</v>
      </c>
    </row>
    <row r="1430" spans="1:15" x14ac:dyDescent="0.25">
      <c r="A1430" s="6" t="s">
        <v>1980</v>
      </c>
      <c r="B1430" s="6" t="s">
        <v>4481</v>
      </c>
      <c r="C1430" s="6" t="s">
        <v>4418</v>
      </c>
      <c r="D1430" s="6" t="s">
        <v>13011</v>
      </c>
      <c r="E1430" s="6" t="s">
        <v>90</v>
      </c>
      <c r="F1430" s="6" t="s">
        <v>9511</v>
      </c>
      <c r="G1430" s="6" t="s">
        <v>9512</v>
      </c>
      <c r="H1430" s="6" t="s">
        <v>9513</v>
      </c>
      <c r="I1430" s="46">
        <v>45132</v>
      </c>
      <c r="J1430" s="46">
        <v>45138</v>
      </c>
      <c r="K1430">
        <v>856982</v>
      </c>
      <c r="L1430" s="6" t="s">
        <v>13012</v>
      </c>
      <c r="M1430" s="6" t="s">
        <v>13013</v>
      </c>
      <c r="N1430" s="6" t="s">
        <v>6308</v>
      </c>
      <c r="O1430" s="6" t="s">
        <v>4586</v>
      </c>
    </row>
    <row r="1431" spans="1:15" x14ac:dyDescent="0.25">
      <c r="A1431" s="6" t="s">
        <v>3967</v>
      </c>
      <c r="B1431" s="6" t="s">
        <v>4440</v>
      </c>
      <c r="C1431" s="6" t="s">
        <v>4428</v>
      </c>
      <c r="D1431" s="6" t="s">
        <v>13014</v>
      </c>
      <c r="E1431" s="6" t="s">
        <v>13015</v>
      </c>
      <c r="F1431" s="6" t="s">
        <v>13016</v>
      </c>
      <c r="G1431" s="6" t="s">
        <v>13017</v>
      </c>
      <c r="H1431" s="6" t="s">
        <v>90</v>
      </c>
      <c r="I1431" s="46">
        <v>45132</v>
      </c>
      <c r="J1431" s="46">
        <v>45136</v>
      </c>
      <c r="K1431">
        <v>1495153</v>
      </c>
      <c r="L1431" s="6" t="s">
        <v>13018</v>
      </c>
      <c r="M1431" s="6" t="s">
        <v>13019</v>
      </c>
      <c r="N1431" s="6" t="s">
        <v>6309</v>
      </c>
      <c r="O1431" s="6" t="s">
        <v>4585</v>
      </c>
    </row>
    <row r="1432" spans="1:15" x14ac:dyDescent="0.25">
      <c r="A1432" s="6" t="s">
        <v>1982</v>
      </c>
      <c r="B1432" s="6" t="s">
        <v>4460</v>
      </c>
      <c r="C1432" s="6" t="s">
        <v>4421</v>
      </c>
      <c r="D1432" s="6" t="s">
        <v>13020</v>
      </c>
      <c r="E1432" s="6" t="s">
        <v>90</v>
      </c>
      <c r="F1432" s="6" t="s">
        <v>8529</v>
      </c>
      <c r="G1432" s="6" t="s">
        <v>13021</v>
      </c>
      <c r="H1432" s="6" t="s">
        <v>90</v>
      </c>
      <c r="I1432" s="46">
        <v>45061</v>
      </c>
      <c r="J1432" s="46"/>
      <c r="K1432">
        <v>1845338</v>
      </c>
      <c r="L1432" s="6" t="s">
        <v>13022</v>
      </c>
      <c r="M1432" s="6" t="s">
        <v>13023</v>
      </c>
      <c r="N1432" s="6" t="s">
        <v>1981</v>
      </c>
      <c r="O1432" s="6" t="s">
        <v>4585</v>
      </c>
    </row>
    <row r="1433" spans="1:15" x14ac:dyDescent="0.25">
      <c r="A1433" s="6" t="s">
        <v>1984</v>
      </c>
      <c r="B1433" s="6" t="s">
        <v>4427</v>
      </c>
      <c r="C1433" s="6" t="s">
        <v>4428</v>
      </c>
      <c r="D1433" s="6" t="s">
        <v>13024</v>
      </c>
      <c r="E1433" s="6" t="s">
        <v>13025</v>
      </c>
      <c r="F1433" s="6" t="s">
        <v>13026</v>
      </c>
      <c r="G1433" s="6" t="s">
        <v>13027</v>
      </c>
      <c r="H1433" s="6" t="s">
        <v>90</v>
      </c>
      <c r="I1433" s="46">
        <v>45161</v>
      </c>
      <c r="J1433" s="46">
        <v>45166</v>
      </c>
      <c r="K1433">
        <v>1815846</v>
      </c>
      <c r="L1433" s="6" t="s">
        <v>13028</v>
      </c>
      <c r="M1433" s="6" t="s">
        <v>13029</v>
      </c>
      <c r="N1433" s="6" t="s">
        <v>6310</v>
      </c>
      <c r="O1433" s="6" t="s">
        <v>4585</v>
      </c>
    </row>
    <row r="1434" spans="1:15" x14ac:dyDescent="0.25">
      <c r="A1434" s="6" t="s">
        <v>1986</v>
      </c>
      <c r="B1434" s="6" t="s">
        <v>4480</v>
      </c>
      <c r="C1434" s="6" t="s">
        <v>4437</v>
      </c>
      <c r="D1434" s="6" t="s">
        <v>13030</v>
      </c>
      <c r="E1434" s="6" t="s">
        <v>90</v>
      </c>
      <c r="F1434" s="6" t="s">
        <v>13031</v>
      </c>
      <c r="G1434" s="6" t="s">
        <v>13032</v>
      </c>
      <c r="H1434" s="6" t="s">
        <v>7069</v>
      </c>
      <c r="I1434" s="46">
        <v>45140</v>
      </c>
      <c r="J1434" s="46">
        <v>45145</v>
      </c>
      <c r="K1434">
        <v>865752</v>
      </c>
      <c r="L1434" s="6" t="s">
        <v>13033</v>
      </c>
      <c r="M1434" s="6" t="s">
        <v>13034</v>
      </c>
      <c r="N1434" s="6" t="s">
        <v>5084</v>
      </c>
      <c r="O1434" s="6" t="s">
        <v>4586</v>
      </c>
    </row>
    <row r="1435" spans="1:15" x14ac:dyDescent="0.25">
      <c r="A1435" s="6" t="s">
        <v>1988</v>
      </c>
      <c r="B1435" s="6" t="s">
        <v>585</v>
      </c>
      <c r="C1435" s="6" t="s">
        <v>4437</v>
      </c>
      <c r="D1435" s="6" t="s">
        <v>13035</v>
      </c>
      <c r="E1435" s="6" t="s">
        <v>90</v>
      </c>
      <c r="F1435" s="6" t="s">
        <v>7824</v>
      </c>
      <c r="G1435" s="6" t="s">
        <v>11192</v>
      </c>
      <c r="H1435" s="6" t="s">
        <v>7377</v>
      </c>
      <c r="I1435" s="46">
        <v>45139</v>
      </c>
      <c r="J1435" s="46"/>
      <c r="K1435">
        <v>764180</v>
      </c>
      <c r="L1435" s="6" t="s">
        <v>13036</v>
      </c>
      <c r="M1435" s="6" t="s">
        <v>13037</v>
      </c>
      <c r="N1435" s="6" t="s">
        <v>4602</v>
      </c>
      <c r="O1435" s="6" t="s">
        <v>4586</v>
      </c>
    </row>
    <row r="1436" spans="1:15" x14ac:dyDescent="0.25">
      <c r="A1436" s="6" t="s">
        <v>1990</v>
      </c>
      <c r="B1436" s="6" t="s">
        <v>4497</v>
      </c>
      <c r="C1436" s="6" t="s">
        <v>4428</v>
      </c>
      <c r="D1436" s="6" t="s">
        <v>13038</v>
      </c>
      <c r="E1436" s="6" t="s">
        <v>90</v>
      </c>
      <c r="F1436" s="6" t="s">
        <v>11917</v>
      </c>
      <c r="G1436" s="6" t="s">
        <v>13039</v>
      </c>
      <c r="H1436" s="6" t="s">
        <v>7069</v>
      </c>
      <c r="I1436" s="46">
        <v>45140</v>
      </c>
      <c r="J1436" s="46">
        <v>45145</v>
      </c>
      <c r="K1436">
        <v>837465</v>
      </c>
      <c r="L1436" s="6" t="s">
        <v>90</v>
      </c>
      <c r="M1436" s="6" t="s">
        <v>13040</v>
      </c>
      <c r="N1436" s="6" t="s">
        <v>6311</v>
      </c>
      <c r="O1436" s="6" t="s">
        <v>4585</v>
      </c>
    </row>
    <row r="1437" spans="1:15" x14ac:dyDescent="0.25">
      <c r="A1437" s="6" t="s">
        <v>1992</v>
      </c>
      <c r="B1437" s="6" t="s">
        <v>4479</v>
      </c>
      <c r="C1437" s="6" t="s">
        <v>4425</v>
      </c>
      <c r="D1437" s="6" t="s">
        <v>13041</v>
      </c>
      <c r="E1437" s="6" t="s">
        <v>90</v>
      </c>
      <c r="F1437" s="6" t="s">
        <v>13042</v>
      </c>
      <c r="G1437" s="6" t="s">
        <v>13043</v>
      </c>
      <c r="H1437" s="6" t="s">
        <v>7168</v>
      </c>
      <c r="I1437" s="46">
        <v>45134</v>
      </c>
      <c r="J1437" s="46">
        <v>45138</v>
      </c>
      <c r="L1437" s="6" t="s">
        <v>90</v>
      </c>
      <c r="M1437" s="6" t="s">
        <v>90</v>
      </c>
      <c r="N1437" s="6" t="s">
        <v>5224</v>
      </c>
      <c r="O1437" s="6" t="s">
        <v>4586</v>
      </c>
    </row>
    <row r="1438" spans="1:15" x14ac:dyDescent="0.25">
      <c r="A1438" s="6" t="s">
        <v>1993</v>
      </c>
      <c r="B1438" s="6" t="s">
        <v>4479</v>
      </c>
      <c r="C1438" s="6" t="s">
        <v>4425</v>
      </c>
      <c r="D1438" s="6" t="s">
        <v>13041</v>
      </c>
      <c r="E1438" s="6" t="s">
        <v>90</v>
      </c>
      <c r="F1438" s="6" t="s">
        <v>13042</v>
      </c>
      <c r="G1438" s="6" t="s">
        <v>13043</v>
      </c>
      <c r="H1438" s="6" t="s">
        <v>7168</v>
      </c>
      <c r="I1438" s="46"/>
      <c r="J1438" s="46"/>
      <c r="L1438" s="6" t="s">
        <v>90</v>
      </c>
      <c r="M1438" s="6" t="s">
        <v>90</v>
      </c>
      <c r="N1438" s="6" t="s">
        <v>5224</v>
      </c>
      <c r="O1438" s="6" t="s">
        <v>4586</v>
      </c>
    </row>
    <row r="1439" spans="1:15" x14ac:dyDescent="0.25">
      <c r="A1439" s="6" t="s">
        <v>1995</v>
      </c>
      <c r="B1439" s="6" t="s">
        <v>4536</v>
      </c>
      <c r="C1439" s="6" t="s">
        <v>4418</v>
      </c>
      <c r="D1439" s="6" t="s">
        <v>13044</v>
      </c>
      <c r="E1439" s="6" t="s">
        <v>7617</v>
      </c>
      <c r="F1439" s="6" t="s">
        <v>9506</v>
      </c>
      <c r="G1439" s="6" t="s">
        <v>13045</v>
      </c>
      <c r="H1439" s="6" t="s">
        <v>7069</v>
      </c>
      <c r="I1439" s="46">
        <v>45133</v>
      </c>
      <c r="J1439" s="46"/>
      <c r="K1439">
        <v>1179929</v>
      </c>
      <c r="L1439" s="6" t="s">
        <v>13046</v>
      </c>
      <c r="M1439" s="6" t="s">
        <v>13047</v>
      </c>
      <c r="N1439" s="6" t="s">
        <v>5460</v>
      </c>
      <c r="O1439" s="6" t="s">
        <v>4586</v>
      </c>
    </row>
    <row r="1440" spans="1:15" x14ac:dyDescent="0.25">
      <c r="A1440" s="6" t="s">
        <v>3968</v>
      </c>
      <c r="B1440" s="6" t="s">
        <v>4557</v>
      </c>
      <c r="C1440" s="6" t="s">
        <v>130</v>
      </c>
      <c r="D1440" s="6" t="s">
        <v>13048</v>
      </c>
      <c r="E1440" s="6" t="s">
        <v>13049</v>
      </c>
      <c r="F1440" s="6" t="s">
        <v>11461</v>
      </c>
      <c r="G1440" s="6" t="s">
        <v>11462</v>
      </c>
      <c r="H1440" s="6" t="s">
        <v>90</v>
      </c>
      <c r="I1440" s="46"/>
      <c r="J1440" s="46"/>
      <c r="L1440" s="6" t="s">
        <v>13050</v>
      </c>
      <c r="M1440" s="6" t="s">
        <v>13051</v>
      </c>
      <c r="N1440" s="6" t="s">
        <v>5324</v>
      </c>
      <c r="O1440" s="6" t="s">
        <v>4586</v>
      </c>
    </row>
    <row r="1441" spans="1:15" x14ac:dyDescent="0.25">
      <c r="A1441" s="6" t="s">
        <v>3969</v>
      </c>
      <c r="B1441" s="6" t="s">
        <v>4494</v>
      </c>
      <c r="C1441" s="6" t="s">
        <v>4428</v>
      </c>
      <c r="D1441" s="6" t="s">
        <v>13052</v>
      </c>
      <c r="E1441" s="6" t="s">
        <v>13053</v>
      </c>
      <c r="F1441" s="6" t="s">
        <v>13054</v>
      </c>
      <c r="G1441" s="6" t="s">
        <v>13055</v>
      </c>
      <c r="H1441" s="6" t="s">
        <v>90</v>
      </c>
      <c r="I1441" s="46"/>
      <c r="J1441" s="46"/>
      <c r="K1441">
        <v>1583055</v>
      </c>
      <c r="L1441" s="6" t="s">
        <v>13056</v>
      </c>
      <c r="M1441" s="6" t="s">
        <v>90</v>
      </c>
      <c r="N1441" s="6" t="s">
        <v>6312</v>
      </c>
      <c r="O1441" s="6" t="s">
        <v>4585</v>
      </c>
    </row>
    <row r="1442" spans="1:15" x14ac:dyDescent="0.25">
      <c r="A1442" s="6" t="s">
        <v>3971</v>
      </c>
      <c r="B1442" s="6" t="s">
        <v>4435</v>
      </c>
      <c r="C1442" s="6" t="s">
        <v>4418</v>
      </c>
      <c r="D1442" s="6" t="s">
        <v>13057</v>
      </c>
      <c r="E1442" s="6" t="s">
        <v>90</v>
      </c>
      <c r="F1442" s="6" t="s">
        <v>7829</v>
      </c>
      <c r="G1442" s="6" t="s">
        <v>7830</v>
      </c>
      <c r="H1442" s="6" t="s">
        <v>1891</v>
      </c>
      <c r="I1442" s="46">
        <v>45139</v>
      </c>
      <c r="J1442" s="46">
        <v>45145</v>
      </c>
      <c r="K1442">
        <v>1679363</v>
      </c>
      <c r="L1442" s="6" t="s">
        <v>13058</v>
      </c>
      <c r="M1442" s="6" t="s">
        <v>13059</v>
      </c>
      <c r="N1442" s="6" t="s">
        <v>6313</v>
      </c>
      <c r="O1442" s="6" t="s">
        <v>4586</v>
      </c>
    </row>
    <row r="1443" spans="1:15" x14ac:dyDescent="0.25">
      <c r="A1443" s="6" t="s">
        <v>1997</v>
      </c>
      <c r="B1443" s="6" t="s">
        <v>4530</v>
      </c>
      <c r="C1443" s="6" t="s">
        <v>4423</v>
      </c>
      <c r="D1443" s="6" t="s">
        <v>13060</v>
      </c>
      <c r="E1443" s="6" t="s">
        <v>90</v>
      </c>
      <c r="F1443" s="6" t="s">
        <v>7284</v>
      </c>
      <c r="G1443" s="6" t="s">
        <v>12094</v>
      </c>
      <c r="H1443" s="6" t="s">
        <v>7124</v>
      </c>
      <c r="I1443" s="46">
        <v>45133</v>
      </c>
      <c r="J1443" s="46"/>
      <c r="K1443">
        <v>1289419</v>
      </c>
      <c r="L1443" s="6" t="s">
        <v>13061</v>
      </c>
      <c r="M1443" s="6" t="s">
        <v>13062</v>
      </c>
      <c r="N1443" s="6" t="s">
        <v>6314</v>
      </c>
      <c r="O1443" s="6" t="s">
        <v>4585</v>
      </c>
    </row>
    <row r="1444" spans="1:15" x14ac:dyDescent="0.25">
      <c r="A1444" s="6" t="s">
        <v>1999</v>
      </c>
      <c r="B1444" s="6" t="s">
        <v>4532</v>
      </c>
      <c r="C1444" s="6" t="s">
        <v>130</v>
      </c>
      <c r="D1444" s="6" t="s">
        <v>13063</v>
      </c>
      <c r="E1444" s="6" t="s">
        <v>13064</v>
      </c>
      <c r="F1444" s="6" t="s">
        <v>8575</v>
      </c>
      <c r="G1444" s="6" t="s">
        <v>13065</v>
      </c>
      <c r="H1444" s="6" t="s">
        <v>3671</v>
      </c>
      <c r="I1444" s="46">
        <v>45138</v>
      </c>
      <c r="J1444" s="46">
        <v>45142</v>
      </c>
      <c r="K1444">
        <v>1285785</v>
      </c>
      <c r="L1444" s="6" t="s">
        <v>13066</v>
      </c>
      <c r="M1444" s="6" t="s">
        <v>13067</v>
      </c>
      <c r="N1444" s="6" t="s">
        <v>4895</v>
      </c>
      <c r="O1444" s="6" t="s">
        <v>4585</v>
      </c>
    </row>
    <row r="1445" spans="1:15" x14ac:dyDescent="0.25">
      <c r="A1445" s="6" t="s">
        <v>2001</v>
      </c>
      <c r="B1445" s="6" t="s">
        <v>4518</v>
      </c>
      <c r="C1445" s="6" t="s">
        <v>130</v>
      </c>
      <c r="D1445" s="6" t="s">
        <v>13068</v>
      </c>
      <c r="E1445" s="6" t="s">
        <v>9206</v>
      </c>
      <c r="F1445" s="6" t="s">
        <v>7565</v>
      </c>
      <c r="G1445" s="6" t="s">
        <v>13069</v>
      </c>
      <c r="H1445" s="6" t="s">
        <v>7567</v>
      </c>
      <c r="I1445" s="46">
        <v>45140</v>
      </c>
      <c r="J1445" s="46">
        <v>45145</v>
      </c>
      <c r="K1445">
        <v>1801368</v>
      </c>
      <c r="L1445" s="6" t="s">
        <v>13070</v>
      </c>
      <c r="M1445" s="6" t="s">
        <v>13071</v>
      </c>
      <c r="N1445" s="6" t="s">
        <v>5461</v>
      </c>
      <c r="O1445" s="6" t="s">
        <v>4585</v>
      </c>
    </row>
    <row r="1446" spans="1:15" x14ac:dyDescent="0.25">
      <c r="A1446" s="6" t="s">
        <v>2003</v>
      </c>
      <c r="B1446" s="6" t="s">
        <v>4542</v>
      </c>
      <c r="C1446" s="6" t="s">
        <v>4468</v>
      </c>
      <c r="D1446" s="6" t="s">
        <v>13072</v>
      </c>
      <c r="E1446" s="6" t="s">
        <v>90</v>
      </c>
      <c r="F1446" s="6" t="s">
        <v>13073</v>
      </c>
      <c r="G1446" s="6" t="s">
        <v>13074</v>
      </c>
      <c r="H1446" s="6" t="s">
        <v>7365</v>
      </c>
      <c r="I1446" s="46">
        <v>45139</v>
      </c>
      <c r="J1446" s="46"/>
      <c r="K1446">
        <v>1510295</v>
      </c>
      <c r="L1446" s="6" t="s">
        <v>13075</v>
      </c>
      <c r="M1446" s="6" t="s">
        <v>13076</v>
      </c>
      <c r="N1446" s="6" t="s">
        <v>4700</v>
      </c>
      <c r="O1446" s="6" t="s">
        <v>4585</v>
      </c>
    </row>
    <row r="1447" spans="1:15" x14ac:dyDescent="0.25">
      <c r="A1447" s="6" t="s">
        <v>2005</v>
      </c>
      <c r="B1447" s="6" t="s">
        <v>4486</v>
      </c>
      <c r="C1447" s="6" t="s">
        <v>4468</v>
      </c>
      <c r="D1447" s="6" t="s">
        <v>13077</v>
      </c>
      <c r="E1447" s="6" t="s">
        <v>90</v>
      </c>
      <c r="F1447" s="6" t="s">
        <v>13073</v>
      </c>
      <c r="G1447" s="6" t="s">
        <v>13074</v>
      </c>
      <c r="H1447" s="6" t="s">
        <v>7365</v>
      </c>
      <c r="I1447" s="46">
        <v>45139</v>
      </c>
      <c r="J1447" s="46"/>
      <c r="K1447">
        <v>1552000</v>
      </c>
      <c r="L1447" s="6" t="s">
        <v>13078</v>
      </c>
      <c r="M1447" s="6" t="s">
        <v>13079</v>
      </c>
      <c r="N1447" s="6" t="s">
        <v>5513</v>
      </c>
      <c r="O1447" s="6" t="s">
        <v>4585</v>
      </c>
    </row>
    <row r="1448" spans="1:15" x14ac:dyDescent="0.25">
      <c r="A1448" s="6" t="s">
        <v>2007</v>
      </c>
      <c r="B1448" s="6" t="s">
        <v>4545</v>
      </c>
      <c r="C1448" s="6" t="s">
        <v>4442</v>
      </c>
      <c r="D1448" s="6" t="s">
        <v>13080</v>
      </c>
      <c r="E1448" s="6" t="s">
        <v>13081</v>
      </c>
      <c r="F1448" s="6" t="s">
        <v>10226</v>
      </c>
      <c r="G1448" s="6" t="s">
        <v>13082</v>
      </c>
      <c r="H1448" s="6" t="s">
        <v>185</v>
      </c>
      <c r="I1448" s="46">
        <v>45139</v>
      </c>
      <c r="J1448" s="46">
        <v>45145</v>
      </c>
      <c r="K1448">
        <v>1287865</v>
      </c>
      <c r="L1448" s="6" t="s">
        <v>13083</v>
      </c>
      <c r="M1448" s="6" t="s">
        <v>13084</v>
      </c>
      <c r="N1448" s="6" t="s">
        <v>6315</v>
      </c>
      <c r="O1448" s="6" t="s">
        <v>4585</v>
      </c>
    </row>
    <row r="1449" spans="1:15" x14ac:dyDescent="0.25">
      <c r="A1449" s="6" t="s">
        <v>2009</v>
      </c>
      <c r="B1449" s="6" t="s">
        <v>4455</v>
      </c>
      <c r="C1449" s="6" t="s">
        <v>4421</v>
      </c>
      <c r="D1449" s="6" t="s">
        <v>13085</v>
      </c>
      <c r="E1449" s="6" t="s">
        <v>90</v>
      </c>
      <c r="F1449" s="6" t="s">
        <v>13086</v>
      </c>
      <c r="G1449" s="6" t="s">
        <v>13087</v>
      </c>
      <c r="H1449" s="6" t="s">
        <v>7584</v>
      </c>
      <c r="I1449" s="46">
        <v>45138</v>
      </c>
      <c r="J1449" s="46">
        <v>45142</v>
      </c>
      <c r="K1449">
        <v>1280452</v>
      </c>
      <c r="L1449" s="6" t="s">
        <v>13088</v>
      </c>
      <c r="M1449" s="6" t="s">
        <v>13089</v>
      </c>
      <c r="N1449" s="6" t="s">
        <v>6316</v>
      </c>
      <c r="O1449" s="6" t="s">
        <v>4585</v>
      </c>
    </row>
    <row r="1450" spans="1:15" x14ac:dyDescent="0.25">
      <c r="A1450" s="6" t="s">
        <v>3973</v>
      </c>
      <c r="B1450" s="6" t="s">
        <v>4449</v>
      </c>
      <c r="C1450" s="6" t="s">
        <v>4421</v>
      </c>
      <c r="D1450" s="6" t="s">
        <v>13090</v>
      </c>
      <c r="E1450" s="6" t="s">
        <v>11846</v>
      </c>
      <c r="F1450" s="6" t="s">
        <v>9266</v>
      </c>
      <c r="G1450" s="6" t="s">
        <v>13091</v>
      </c>
      <c r="H1450" s="6" t="s">
        <v>7069</v>
      </c>
      <c r="I1450" s="46">
        <v>45146</v>
      </c>
      <c r="J1450" s="46"/>
      <c r="K1450">
        <v>1522540</v>
      </c>
      <c r="L1450" s="6" t="s">
        <v>13092</v>
      </c>
      <c r="M1450" s="6" t="s">
        <v>13093</v>
      </c>
      <c r="N1450" s="6" t="s">
        <v>6317</v>
      </c>
      <c r="O1450" s="6" t="s">
        <v>4585</v>
      </c>
    </row>
    <row r="1451" spans="1:15" x14ac:dyDescent="0.25">
      <c r="A1451" s="6" t="s">
        <v>3974</v>
      </c>
      <c r="B1451" s="6" t="s">
        <v>4498</v>
      </c>
      <c r="C1451" s="6" t="s">
        <v>4421</v>
      </c>
      <c r="D1451" s="6" t="s">
        <v>13094</v>
      </c>
      <c r="E1451" s="6" t="s">
        <v>90</v>
      </c>
      <c r="F1451" s="6" t="s">
        <v>13095</v>
      </c>
      <c r="G1451" s="6" t="s">
        <v>13096</v>
      </c>
      <c r="H1451" s="6" t="s">
        <v>90</v>
      </c>
      <c r="I1451" s="46"/>
      <c r="J1451" s="46"/>
      <c r="K1451">
        <v>1450468</v>
      </c>
      <c r="L1451" s="6" t="s">
        <v>13097</v>
      </c>
      <c r="M1451" s="6" t="s">
        <v>90</v>
      </c>
      <c r="N1451" s="6" t="s">
        <v>6318</v>
      </c>
      <c r="O1451" s="6" t="s">
        <v>4585</v>
      </c>
    </row>
    <row r="1452" spans="1:15" x14ac:dyDescent="0.25">
      <c r="A1452" s="6" t="s">
        <v>3976</v>
      </c>
      <c r="B1452" s="6" t="s">
        <v>4479</v>
      </c>
      <c r="C1452" s="6" t="s">
        <v>4425</v>
      </c>
      <c r="D1452" s="6" t="s">
        <v>13098</v>
      </c>
      <c r="E1452" s="6" t="s">
        <v>90</v>
      </c>
      <c r="F1452" s="6" t="s">
        <v>12972</v>
      </c>
      <c r="G1452" s="6" t="s">
        <v>12973</v>
      </c>
      <c r="H1452" s="6" t="s">
        <v>1891</v>
      </c>
      <c r="I1452" s="46">
        <v>45138</v>
      </c>
      <c r="J1452" s="46">
        <v>45142</v>
      </c>
      <c r="K1452">
        <v>1049521</v>
      </c>
      <c r="L1452" s="6" t="s">
        <v>13099</v>
      </c>
      <c r="M1452" s="6" t="s">
        <v>13100</v>
      </c>
      <c r="N1452" s="6" t="s">
        <v>5335</v>
      </c>
      <c r="O1452" s="6" t="s">
        <v>4586</v>
      </c>
    </row>
    <row r="1453" spans="1:15" x14ac:dyDescent="0.25">
      <c r="A1453" s="6" t="s">
        <v>2011</v>
      </c>
      <c r="B1453" s="6" t="s">
        <v>4432</v>
      </c>
      <c r="C1453" s="6" t="s">
        <v>4418</v>
      </c>
      <c r="D1453" s="6" t="s">
        <v>13101</v>
      </c>
      <c r="E1453" s="6" t="s">
        <v>90</v>
      </c>
      <c r="F1453" s="6" t="s">
        <v>13102</v>
      </c>
      <c r="G1453" s="6" t="s">
        <v>13103</v>
      </c>
      <c r="H1453" s="6" t="s">
        <v>7296</v>
      </c>
      <c r="I1453" s="46">
        <v>45139</v>
      </c>
      <c r="J1453" s="46"/>
      <c r="K1453">
        <v>310158</v>
      </c>
      <c r="L1453" s="6" t="s">
        <v>13104</v>
      </c>
      <c r="M1453" s="6" t="s">
        <v>13105</v>
      </c>
      <c r="N1453" s="6" t="s">
        <v>5455</v>
      </c>
      <c r="O1453" s="6" t="s">
        <v>4586</v>
      </c>
    </row>
    <row r="1454" spans="1:15" x14ac:dyDescent="0.25">
      <c r="A1454" s="6" t="s">
        <v>2013</v>
      </c>
      <c r="B1454" s="6" t="s">
        <v>4435</v>
      </c>
      <c r="C1454" s="6" t="s">
        <v>4418</v>
      </c>
      <c r="D1454" s="6" t="s">
        <v>13106</v>
      </c>
      <c r="E1454" s="6" t="s">
        <v>90</v>
      </c>
      <c r="F1454" s="6" t="s">
        <v>7147</v>
      </c>
      <c r="G1454" s="6" t="s">
        <v>8661</v>
      </c>
      <c r="H1454" s="6" t="s">
        <v>1891</v>
      </c>
      <c r="I1454" s="46">
        <v>45139</v>
      </c>
      <c r="J1454" s="46">
        <v>45145</v>
      </c>
      <c r="K1454">
        <v>1682852</v>
      </c>
      <c r="L1454" s="6" t="s">
        <v>13107</v>
      </c>
      <c r="M1454" s="6" t="s">
        <v>13108</v>
      </c>
      <c r="N1454" s="6" t="s">
        <v>5459</v>
      </c>
      <c r="O1454" s="6" t="s">
        <v>4586</v>
      </c>
    </row>
    <row r="1455" spans="1:15" x14ac:dyDescent="0.25">
      <c r="A1455" s="6" t="s">
        <v>2015</v>
      </c>
      <c r="B1455" s="6" t="s">
        <v>4467</v>
      </c>
      <c r="C1455" s="6" t="s">
        <v>4468</v>
      </c>
      <c r="D1455" s="6" t="s">
        <v>13109</v>
      </c>
      <c r="E1455" s="6" t="s">
        <v>90</v>
      </c>
      <c r="F1455" s="6" t="s">
        <v>7797</v>
      </c>
      <c r="G1455" s="6" t="s">
        <v>13110</v>
      </c>
      <c r="H1455" s="6" t="s">
        <v>7092</v>
      </c>
      <c r="I1455" s="46">
        <v>45139</v>
      </c>
      <c r="J1455" s="46">
        <v>45145</v>
      </c>
      <c r="K1455">
        <v>101778</v>
      </c>
      <c r="L1455" s="6" t="s">
        <v>13111</v>
      </c>
      <c r="M1455" s="6" t="s">
        <v>13112</v>
      </c>
      <c r="N1455" s="6" t="s">
        <v>5000</v>
      </c>
      <c r="O1455" s="6" t="s">
        <v>4585</v>
      </c>
    </row>
    <row r="1456" spans="1:15" x14ac:dyDescent="0.25">
      <c r="A1456" s="6" t="s">
        <v>3978</v>
      </c>
      <c r="B1456" s="6" t="s">
        <v>4435</v>
      </c>
      <c r="C1456" s="6" t="s">
        <v>4418</v>
      </c>
      <c r="D1456" s="6" t="s">
        <v>13113</v>
      </c>
      <c r="E1456" s="6" t="s">
        <v>90</v>
      </c>
      <c r="F1456" s="6" t="s">
        <v>7193</v>
      </c>
      <c r="G1456" s="6" t="s">
        <v>10141</v>
      </c>
      <c r="H1456" s="6" t="s">
        <v>7069</v>
      </c>
      <c r="I1456" s="46">
        <v>45139</v>
      </c>
      <c r="J1456" s="46">
        <v>45145</v>
      </c>
      <c r="K1456">
        <v>1576263</v>
      </c>
      <c r="L1456" s="6" t="s">
        <v>13114</v>
      </c>
      <c r="M1456" s="6" t="s">
        <v>13115</v>
      </c>
      <c r="N1456" s="6" t="s">
        <v>6319</v>
      </c>
      <c r="O1456" s="6" t="s">
        <v>4586</v>
      </c>
    </row>
    <row r="1457" spans="1:15" x14ac:dyDescent="0.25">
      <c r="A1457" s="6" t="s">
        <v>2017</v>
      </c>
      <c r="B1457" s="6" t="s">
        <v>4435</v>
      </c>
      <c r="C1457" s="6" t="s">
        <v>4418</v>
      </c>
      <c r="D1457" s="6" t="s">
        <v>13116</v>
      </c>
      <c r="E1457" s="6" t="s">
        <v>8889</v>
      </c>
      <c r="F1457" s="6" t="s">
        <v>7193</v>
      </c>
      <c r="G1457" s="6" t="s">
        <v>10141</v>
      </c>
      <c r="H1457" s="6" t="s">
        <v>7069</v>
      </c>
      <c r="I1457" s="46">
        <v>45140</v>
      </c>
      <c r="J1457" s="46">
        <v>45145</v>
      </c>
      <c r="K1457">
        <v>1823239</v>
      </c>
      <c r="L1457" s="6" t="s">
        <v>13117</v>
      </c>
      <c r="M1457" s="6" t="s">
        <v>13118</v>
      </c>
      <c r="N1457" s="6" t="s">
        <v>6320</v>
      </c>
      <c r="O1457" s="6" t="s">
        <v>4586</v>
      </c>
    </row>
    <row r="1458" spans="1:15" x14ac:dyDescent="0.25">
      <c r="A1458" s="6" t="s">
        <v>2019</v>
      </c>
      <c r="B1458" s="6" t="s">
        <v>4455</v>
      </c>
      <c r="C1458" s="6" t="s">
        <v>4421</v>
      </c>
      <c r="D1458" s="6" t="s">
        <v>13119</v>
      </c>
      <c r="E1458" s="6" t="s">
        <v>7381</v>
      </c>
      <c r="F1458" s="6" t="s">
        <v>7278</v>
      </c>
      <c r="G1458" s="6" t="s">
        <v>8962</v>
      </c>
      <c r="H1458" s="6" t="s">
        <v>941</v>
      </c>
      <c r="I1458" s="46">
        <v>45161</v>
      </c>
      <c r="J1458" s="46">
        <v>45166</v>
      </c>
      <c r="K1458">
        <v>1835632</v>
      </c>
      <c r="L1458" s="6" t="s">
        <v>13120</v>
      </c>
      <c r="M1458" s="6" t="s">
        <v>13121</v>
      </c>
      <c r="N1458" s="6" t="s">
        <v>6321</v>
      </c>
      <c r="O1458" s="6" t="s">
        <v>4585</v>
      </c>
    </row>
    <row r="1459" spans="1:15" x14ac:dyDescent="0.25">
      <c r="A1459" s="6" t="s">
        <v>2021</v>
      </c>
      <c r="B1459" s="6" t="s">
        <v>4546</v>
      </c>
      <c r="C1459" s="6" t="s">
        <v>4423</v>
      </c>
      <c r="D1459" s="6" t="s">
        <v>13122</v>
      </c>
      <c r="E1459" s="6" t="s">
        <v>90</v>
      </c>
      <c r="F1459" s="6" t="s">
        <v>7166</v>
      </c>
      <c r="G1459" s="6" t="s">
        <v>10823</v>
      </c>
      <c r="H1459" s="6" t="s">
        <v>7168</v>
      </c>
      <c r="I1459" s="46">
        <v>45125</v>
      </c>
      <c r="J1459" s="46"/>
      <c r="K1459">
        <v>895421</v>
      </c>
      <c r="L1459" s="6" t="s">
        <v>13123</v>
      </c>
      <c r="M1459" s="6" t="s">
        <v>13124</v>
      </c>
      <c r="N1459" s="6" t="s">
        <v>5281</v>
      </c>
      <c r="O1459" s="6" t="s">
        <v>4585</v>
      </c>
    </row>
    <row r="1460" spans="1:15" x14ac:dyDescent="0.25">
      <c r="A1460" s="6" t="s">
        <v>2023</v>
      </c>
      <c r="B1460" s="6" t="s">
        <v>4461</v>
      </c>
      <c r="C1460" s="6" t="s">
        <v>4425</v>
      </c>
      <c r="D1460" s="6" t="s">
        <v>13125</v>
      </c>
      <c r="E1460" s="6" t="s">
        <v>90</v>
      </c>
      <c r="F1460" s="6" t="s">
        <v>13126</v>
      </c>
      <c r="G1460" s="6" t="s">
        <v>13127</v>
      </c>
      <c r="H1460" s="6" t="s">
        <v>7076</v>
      </c>
      <c r="I1460" s="46">
        <v>45132</v>
      </c>
      <c r="J1460" s="46">
        <v>45138</v>
      </c>
      <c r="K1460">
        <v>66570</v>
      </c>
      <c r="L1460" s="6" t="s">
        <v>13128</v>
      </c>
      <c r="M1460" s="6" t="s">
        <v>13129</v>
      </c>
      <c r="N1460" s="6" t="s">
        <v>4801</v>
      </c>
      <c r="O1460" s="6" t="s">
        <v>4585</v>
      </c>
    </row>
    <row r="1461" spans="1:15" x14ac:dyDescent="0.25">
      <c r="A1461" s="6" t="s">
        <v>3979</v>
      </c>
      <c r="B1461" s="6" t="s">
        <v>4469</v>
      </c>
      <c r="C1461" s="6" t="s">
        <v>4423</v>
      </c>
      <c r="D1461" s="6" t="s">
        <v>13130</v>
      </c>
      <c r="E1461" s="6" t="s">
        <v>13131</v>
      </c>
      <c r="F1461" s="6" t="s">
        <v>7450</v>
      </c>
      <c r="G1461" s="6" t="s">
        <v>13132</v>
      </c>
      <c r="H1461" s="6" t="s">
        <v>90</v>
      </c>
      <c r="I1461" s="46"/>
      <c r="J1461" s="46"/>
      <c r="L1461" s="6" t="s">
        <v>13133</v>
      </c>
      <c r="M1461" s="6" t="s">
        <v>90</v>
      </c>
      <c r="N1461" s="6" t="s">
        <v>6322</v>
      </c>
      <c r="O1461" s="6" t="s">
        <v>4585</v>
      </c>
    </row>
    <row r="1462" spans="1:15" x14ac:dyDescent="0.25">
      <c r="A1462" s="6" t="s">
        <v>3980</v>
      </c>
      <c r="B1462" s="6" t="s">
        <v>865</v>
      </c>
      <c r="C1462" s="6" t="s">
        <v>4425</v>
      </c>
      <c r="D1462" s="6" t="s">
        <v>13134</v>
      </c>
      <c r="E1462" s="6" t="s">
        <v>13135</v>
      </c>
      <c r="F1462" s="6" t="s">
        <v>7450</v>
      </c>
      <c r="G1462" s="6" t="s">
        <v>13136</v>
      </c>
      <c r="H1462" s="6" t="s">
        <v>90</v>
      </c>
      <c r="I1462" s="46"/>
      <c r="J1462" s="46"/>
      <c r="L1462" s="6" t="s">
        <v>90</v>
      </c>
      <c r="M1462" s="6" t="s">
        <v>90</v>
      </c>
      <c r="N1462" s="6" t="s">
        <v>5017</v>
      </c>
      <c r="O1462" s="6" t="s">
        <v>4587</v>
      </c>
    </row>
    <row r="1463" spans="1:15" x14ac:dyDescent="0.25">
      <c r="A1463" s="6" t="s">
        <v>2024</v>
      </c>
      <c r="B1463" s="6" t="s">
        <v>4530</v>
      </c>
      <c r="C1463" s="6" t="s">
        <v>4423</v>
      </c>
      <c r="D1463" s="6" t="s">
        <v>12845</v>
      </c>
      <c r="E1463" s="6" t="s">
        <v>13137</v>
      </c>
      <c r="F1463" s="6" t="s">
        <v>7166</v>
      </c>
      <c r="G1463" s="6" t="s">
        <v>8190</v>
      </c>
      <c r="H1463" s="6" t="s">
        <v>7168</v>
      </c>
      <c r="I1463" s="46">
        <v>45131</v>
      </c>
      <c r="J1463" s="46">
        <v>45135</v>
      </c>
      <c r="K1463">
        <v>1408198</v>
      </c>
      <c r="L1463" s="6" t="s">
        <v>13138</v>
      </c>
      <c r="M1463" s="6" t="s">
        <v>13139</v>
      </c>
      <c r="N1463" s="6" t="s">
        <v>6323</v>
      </c>
      <c r="O1463" s="6" t="s">
        <v>4585</v>
      </c>
    </row>
    <row r="1464" spans="1:15" x14ac:dyDescent="0.25">
      <c r="A1464" s="6" t="s">
        <v>2026</v>
      </c>
      <c r="B1464" s="6" t="s">
        <v>4449</v>
      </c>
      <c r="C1464" s="6" t="s">
        <v>4421</v>
      </c>
      <c r="D1464" s="6" t="s">
        <v>13140</v>
      </c>
      <c r="E1464" s="6" t="s">
        <v>90</v>
      </c>
      <c r="F1464" s="6" t="s">
        <v>13141</v>
      </c>
      <c r="G1464" s="6" t="s">
        <v>13142</v>
      </c>
      <c r="H1464" s="6" t="s">
        <v>7584</v>
      </c>
      <c r="I1464" s="46">
        <v>45131</v>
      </c>
      <c r="J1464" s="46">
        <v>45135</v>
      </c>
      <c r="K1464">
        <v>789019</v>
      </c>
      <c r="L1464" s="6" t="s">
        <v>13143</v>
      </c>
      <c r="M1464" s="6" t="s">
        <v>13144</v>
      </c>
      <c r="N1464" s="6" t="s">
        <v>5458</v>
      </c>
      <c r="O1464" s="6" t="s">
        <v>4585</v>
      </c>
    </row>
    <row r="1465" spans="1:15" x14ac:dyDescent="0.25">
      <c r="A1465" s="6" t="s">
        <v>6906</v>
      </c>
      <c r="B1465" s="6" t="s">
        <v>4497</v>
      </c>
      <c r="C1465" s="6" t="s">
        <v>4428</v>
      </c>
      <c r="D1465" s="6" t="s">
        <v>13145</v>
      </c>
      <c r="E1465" s="6" t="s">
        <v>90</v>
      </c>
      <c r="F1465" s="6" t="s">
        <v>7166</v>
      </c>
      <c r="G1465" s="6" t="s">
        <v>11986</v>
      </c>
      <c r="H1465" s="6" t="s">
        <v>7168</v>
      </c>
      <c r="I1465" s="46">
        <v>45155</v>
      </c>
      <c r="J1465" s="46">
        <v>45159</v>
      </c>
      <c r="K1465">
        <v>1795250</v>
      </c>
      <c r="L1465" s="6" t="s">
        <v>13146</v>
      </c>
      <c r="M1465" s="6" t="s">
        <v>13147</v>
      </c>
      <c r="N1465" s="6" t="s">
        <v>13148</v>
      </c>
      <c r="O1465" s="6" t="s">
        <v>4585</v>
      </c>
    </row>
    <row r="1466" spans="1:15" x14ac:dyDescent="0.25">
      <c r="A1466" s="6" t="s">
        <v>2028</v>
      </c>
      <c r="B1466" s="6" t="s">
        <v>4488</v>
      </c>
      <c r="C1466" s="6" t="s">
        <v>4489</v>
      </c>
      <c r="D1466" s="6" t="s">
        <v>13145</v>
      </c>
      <c r="E1466" s="6" t="s">
        <v>90</v>
      </c>
      <c r="F1466" s="6" t="s">
        <v>7166</v>
      </c>
      <c r="G1466" s="6" t="s">
        <v>11986</v>
      </c>
      <c r="H1466" s="6" t="s">
        <v>7168</v>
      </c>
      <c r="I1466" s="46">
        <v>45154</v>
      </c>
      <c r="J1466" s="46">
        <v>45159</v>
      </c>
      <c r="K1466">
        <v>1636519</v>
      </c>
      <c r="L1466" s="6" t="s">
        <v>13149</v>
      </c>
      <c r="M1466" s="6" t="s">
        <v>13150</v>
      </c>
      <c r="N1466" s="6" t="s">
        <v>6324</v>
      </c>
      <c r="O1466" s="6" t="s">
        <v>4585</v>
      </c>
    </row>
    <row r="1467" spans="1:15" x14ac:dyDescent="0.25">
      <c r="A1467" s="6" t="s">
        <v>2030</v>
      </c>
      <c r="B1467" s="6" t="s">
        <v>4420</v>
      </c>
      <c r="C1467" s="6" t="s">
        <v>4421</v>
      </c>
      <c r="D1467" s="6" t="s">
        <v>11031</v>
      </c>
      <c r="E1467" s="6" t="s">
        <v>12093</v>
      </c>
      <c r="F1467" s="6" t="s">
        <v>7284</v>
      </c>
      <c r="G1467" s="6" t="s">
        <v>11032</v>
      </c>
      <c r="H1467" s="6" t="s">
        <v>7124</v>
      </c>
      <c r="I1467" s="46">
        <v>45140</v>
      </c>
      <c r="J1467" s="46">
        <v>45145</v>
      </c>
      <c r="K1467">
        <v>68505</v>
      </c>
      <c r="L1467" s="6" t="s">
        <v>13151</v>
      </c>
      <c r="M1467" s="6" t="s">
        <v>13152</v>
      </c>
      <c r="N1467" s="6" t="s">
        <v>4926</v>
      </c>
      <c r="O1467" s="6" t="s">
        <v>4587</v>
      </c>
    </row>
    <row r="1468" spans="1:15" x14ac:dyDescent="0.25">
      <c r="A1468" s="6" t="s">
        <v>2032</v>
      </c>
      <c r="B1468" s="6" t="s">
        <v>4459</v>
      </c>
      <c r="C1468" s="6" t="s">
        <v>4425</v>
      </c>
      <c r="D1468" s="6" t="s">
        <v>13153</v>
      </c>
      <c r="E1468" s="6" t="s">
        <v>7217</v>
      </c>
      <c r="F1468" s="6" t="s">
        <v>11570</v>
      </c>
      <c r="G1468" s="6" t="s">
        <v>11571</v>
      </c>
      <c r="H1468" s="6" t="s">
        <v>7168</v>
      </c>
      <c r="I1468" s="46">
        <v>45106</v>
      </c>
      <c r="J1468" s="46"/>
      <c r="K1468">
        <v>1003078</v>
      </c>
      <c r="L1468" s="6" t="s">
        <v>13154</v>
      </c>
      <c r="M1468" s="6" t="s">
        <v>13155</v>
      </c>
      <c r="N1468" s="6" t="s">
        <v>4743</v>
      </c>
      <c r="O1468" s="6" t="s">
        <v>4585</v>
      </c>
    </row>
    <row r="1469" spans="1:15" x14ac:dyDescent="0.25">
      <c r="A1469" s="6" t="s">
        <v>2034</v>
      </c>
      <c r="B1469" s="6" t="s">
        <v>4460</v>
      </c>
      <c r="C1469" s="6" t="s">
        <v>4421</v>
      </c>
      <c r="D1469" s="6" t="s">
        <v>13156</v>
      </c>
      <c r="E1469" s="6" t="s">
        <v>90</v>
      </c>
      <c r="F1469" s="6" t="s">
        <v>13157</v>
      </c>
      <c r="G1469" s="6" t="s">
        <v>13158</v>
      </c>
      <c r="H1469" s="6" t="s">
        <v>7377</v>
      </c>
      <c r="I1469" s="46">
        <v>45138</v>
      </c>
      <c r="J1469" s="46">
        <v>45142</v>
      </c>
      <c r="K1469">
        <v>1050446</v>
      </c>
      <c r="L1469" s="6" t="s">
        <v>13159</v>
      </c>
      <c r="M1469" s="6" t="s">
        <v>13160</v>
      </c>
      <c r="N1469" s="6" t="s">
        <v>6325</v>
      </c>
      <c r="O1469" s="6" t="s">
        <v>4585</v>
      </c>
    </row>
    <row r="1470" spans="1:15" x14ac:dyDescent="0.25">
      <c r="A1470" s="6" t="s">
        <v>2036</v>
      </c>
      <c r="B1470" s="6" t="s">
        <v>4496</v>
      </c>
      <c r="C1470" s="6" t="s">
        <v>130</v>
      </c>
      <c r="D1470" s="6" t="s">
        <v>13161</v>
      </c>
      <c r="E1470" s="6" t="s">
        <v>90</v>
      </c>
      <c r="F1470" s="6" t="s">
        <v>7657</v>
      </c>
      <c r="G1470" s="6" t="s">
        <v>7811</v>
      </c>
      <c r="H1470" s="6" t="s">
        <v>90</v>
      </c>
      <c r="I1470" s="46">
        <v>42787</v>
      </c>
      <c r="J1470" s="46">
        <v>42793</v>
      </c>
      <c r="K1470">
        <v>1243429</v>
      </c>
      <c r="L1470" s="6" t="s">
        <v>13162</v>
      </c>
      <c r="M1470" s="6" t="s">
        <v>13163</v>
      </c>
      <c r="N1470" s="6" t="s">
        <v>5174</v>
      </c>
      <c r="O1470" s="6" t="s">
        <v>4585</v>
      </c>
    </row>
    <row r="1471" spans="1:15" x14ac:dyDescent="0.25">
      <c r="A1471" s="6" t="s">
        <v>2038</v>
      </c>
      <c r="B1471" s="6" t="s">
        <v>4434</v>
      </c>
      <c r="C1471" s="6" t="s">
        <v>4423</v>
      </c>
      <c r="D1471" s="6" t="s">
        <v>13164</v>
      </c>
      <c r="E1471" s="6" t="s">
        <v>90</v>
      </c>
      <c r="F1471" s="6" t="s">
        <v>7255</v>
      </c>
      <c r="G1471" s="6" t="s">
        <v>7256</v>
      </c>
      <c r="H1471" s="6" t="s">
        <v>7168</v>
      </c>
      <c r="I1471" s="46">
        <v>45126</v>
      </c>
      <c r="J1471" s="46"/>
      <c r="K1471">
        <v>36270</v>
      </c>
      <c r="L1471" s="6" t="s">
        <v>13165</v>
      </c>
      <c r="M1471" s="6" t="s">
        <v>13166</v>
      </c>
      <c r="N1471" s="6" t="s">
        <v>6326</v>
      </c>
      <c r="O1471" s="6" t="s">
        <v>4585</v>
      </c>
    </row>
    <row r="1472" spans="1:15" x14ac:dyDescent="0.25">
      <c r="A1472" s="6" t="s">
        <v>2040</v>
      </c>
      <c r="B1472" s="6" t="s">
        <v>4508</v>
      </c>
      <c r="C1472" s="6" t="s">
        <v>4489</v>
      </c>
      <c r="D1472" s="6" t="s">
        <v>13167</v>
      </c>
      <c r="E1472" s="6" t="s">
        <v>8947</v>
      </c>
      <c r="F1472" s="6" t="s">
        <v>7188</v>
      </c>
      <c r="G1472" s="6" t="s">
        <v>12363</v>
      </c>
      <c r="H1472" s="6" t="s">
        <v>7092</v>
      </c>
      <c r="I1472" s="46">
        <v>45138</v>
      </c>
      <c r="J1472" s="46">
        <v>45142</v>
      </c>
      <c r="K1472">
        <v>891103</v>
      </c>
      <c r="L1472" s="6" t="s">
        <v>13168</v>
      </c>
      <c r="M1472" s="6" t="s">
        <v>13169</v>
      </c>
      <c r="N1472" s="6" t="s">
        <v>6327</v>
      </c>
      <c r="O1472" s="6" t="s">
        <v>4585</v>
      </c>
    </row>
    <row r="1473" spans="1:15" x14ac:dyDescent="0.25">
      <c r="A1473" s="6" t="s">
        <v>2042</v>
      </c>
      <c r="B1473" s="6" t="s">
        <v>4417</v>
      </c>
      <c r="C1473" s="6" t="s">
        <v>4418</v>
      </c>
      <c r="D1473" s="6" t="s">
        <v>13170</v>
      </c>
      <c r="E1473" s="6" t="s">
        <v>90</v>
      </c>
      <c r="F1473" s="6" t="s">
        <v>7363</v>
      </c>
      <c r="G1473" s="6" t="s">
        <v>13171</v>
      </c>
      <c r="H1473" s="6" t="s">
        <v>7365</v>
      </c>
      <c r="I1473" s="46">
        <v>45134</v>
      </c>
      <c r="J1473" s="46"/>
      <c r="K1473">
        <v>1037646</v>
      </c>
      <c r="L1473" s="6" t="s">
        <v>13172</v>
      </c>
      <c r="M1473" s="6" t="s">
        <v>13173</v>
      </c>
      <c r="N1473" s="6" t="s">
        <v>6328</v>
      </c>
      <c r="O1473" s="6" t="s">
        <v>4586</v>
      </c>
    </row>
    <row r="1474" spans="1:15" x14ac:dyDescent="0.25">
      <c r="A1474" s="6" t="s">
        <v>2044</v>
      </c>
      <c r="B1474" s="6" t="s">
        <v>4467</v>
      </c>
      <c r="C1474" s="6" t="s">
        <v>4468</v>
      </c>
      <c r="D1474" s="6" t="s">
        <v>13174</v>
      </c>
      <c r="E1474" s="6" t="s">
        <v>13175</v>
      </c>
      <c r="F1474" s="6" t="s">
        <v>7188</v>
      </c>
      <c r="G1474" s="6" t="s">
        <v>7240</v>
      </c>
      <c r="H1474" s="6" t="s">
        <v>7092</v>
      </c>
      <c r="I1474" s="46">
        <v>45131</v>
      </c>
      <c r="J1474" s="46">
        <v>45135</v>
      </c>
      <c r="K1474">
        <v>1520006</v>
      </c>
      <c r="L1474" s="6" t="s">
        <v>13176</v>
      </c>
      <c r="M1474" s="6" t="s">
        <v>13177</v>
      </c>
      <c r="N1474" s="6" t="s">
        <v>6329</v>
      </c>
      <c r="O1474" s="6" t="s">
        <v>4585</v>
      </c>
    </row>
    <row r="1475" spans="1:15" x14ac:dyDescent="0.25">
      <c r="A1475" s="6" t="s">
        <v>2046</v>
      </c>
      <c r="B1475" s="6" t="s">
        <v>4452</v>
      </c>
      <c r="C1475" s="6" t="s">
        <v>4423</v>
      </c>
      <c r="D1475" s="6" t="s">
        <v>13178</v>
      </c>
      <c r="E1475" s="6" t="s">
        <v>13179</v>
      </c>
      <c r="F1475" s="6" t="s">
        <v>7790</v>
      </c>
      <c r="G1475" s="6" t="s">
        <v>7802</v>
      </c>
      <c r="H1475" s="6" t="s">
        <v>7792</v>
      </c>
      <c r="I1475" s="46">
        <v>45139</v>
      </c>
      <c r="J1475" s="46">
        <v>45145</v>
      </c>
      <c r="K1475">
        <v>876437</v>
      </c>
      <c r="L1475" s="6" t="s">
        <v>13180</v>
      </c>
      <c r="M1475" s="6" t="s">
        <v>13181</v>
      </c>
      <c r="N1475" s="6" t="s">
        <v>6330</v>
      </c>
      <c r="O1475" s="6" t="s">
        <v>4585</v>
      </c>
    </row>
    <row r="1476" spans="1:15" x14ac:dyDescent="0.25">
      <c r="A1476" s="6" t="s">
        <v>2048</v>
      </c>
      <c r="B1476" s="6" t="s">
        <v>4520</v>
      </c>
      <c r="C1476" s="6" t="s">
        <v>4428</v>
      </c>
      <c r="D1476" s="6" t="s">
        <v>13182</v>
      </c>
      <c r="E1476" s="6" t="s">
        <v>7159</v>
      </c>
      <c r="F1476" s="6" t="s">
        <v>8177</v>
      </c>
      <c r="G1476" s="6" t="s">
        <v>13183</v>
      </c>
      <c r="H1476" s="6" t="s">
        <v>7561</v>
      </c>
      <c r="I1476" s="46">
        <v>45134</v>
      </c>
      <c r="J1476" s="46"/>
      <c r="K1476">
        <v>833079</v>
      </c>
      <c r="L1476" s="6" t="s">
        <v>13184</v>
      </c>
      <c r="M1476" s="6" t="s">
        <v>13185</v>
      </c>
      <c r="N1476" s="6" t="s">
        <v>5456</v>
      </c>
      <c r="O1476" s="6" t="s">
        <v>4585</v>
      </c>
    </row>
    <row r="1477" spans="1:15" x14ac:dyDescent="0.25">
      <c r="A1477" s="6" t="s">
        <v>3981</v>
      </c>
      <c r="B1477" s="6" t="s">
        <v>4473</v>
      </c>
      <c r="C1477" s="6" t="s">
        <v>130</v>
      </c>
      <c r="D1477" s="6" t="s">
        <v>13186</v>
      </c>
      <c r="E1477" s="6" t="s">
        <v>7962</v>
      </c>
      <c r="F1477" s="6" t="s">
        <v>7450</v>
      </c>
      <c r="G1477" s="6" t="s">
        <v>13187</v>
      </c>
      <c r="H1477" s="6" t="s">
        <v>90</v>
      </c>
      <c r="I1477" s="46"/>
      <c r="J1477" s="46"/>
      <c r="K1477">
        <v>1446418</v>
      </c>
      <c r="L1477" s="6" t="s">
        <v>13188</v>
      </c>
      <c r="M1477" s="6" t="s">
        <v>13189</v>
      </c>
      <c r="N1477" s="6" t="s">
        <v>6331</v>
      </c>
      <c r="O1477" s="6" t="s">
        <v>4585</v>
      </c>
    </row>
    <row r="1478" spans="1:15" x14ac:dyDescent="0.25">
      <c r="A1478" s="6" t="s">
        <v>2050</v>
      </c>
      <c r="B1478" s="6" t="s">
        <v>4528</v>
      </c>
      <c r="C1478" s="6" t="s">
        <v>4428</v>
      </c>
      <c r="D1478" s="6" t="s">
        <v>13190</v>
      </c>
      <c r="E1478" s="6" t="s">
        <v>90</v>
      </c>
      <c r="F1478" s="6" t="s">
        <v>9546</v>
      </c>
      <c r="G1478" s="6" t="s">
        <v>8282</v>
      </c>
      <c r="H1478" s="6" t="s">
        <v>7344</v>
      </c>
      <c r="I1478" s="46">
        <v>45195</v>
      </c>
      <c r="J1478" s="46">
        <v>45201</v>
      </c>
      <c r="K1478">
        <v>812011</v>
      </c>
      <c r="L1478" s="6" t="s">
        <v>13191</v>
      </c>
      <c r="M1478" s="6" t="s">
        <v>13192</v>
      </c>
      <c r="N1478" s="6" t="s">
        <v>5525</v>
      </c>
      <c r="O1478" s="6" t="s">
        <v>4585</v>
      </c>
    </row>
    <row r="1479" spans="1:15" x14ac:dyDescent="0.25">
      <c r="A1479" s="6" t="s">
        <v>3982</v>
      </c>
      <c r="B1479" s="6" t="s">
        <v>4493</v>
      </c>
      <c r="C1479" s="6" t="s">
        <v>4489</v>
      </c>
      <c r="D1479" s="6" t="s">
        <v>13193</v>
      </c>
      <c r="E1479" s="6" t="s">
        <v>13194</v>
      </c>
      <c r="F1479" s="6" t="s">
        <v>8065</v>
      </c>
      <c r="G1479" s="6" t="s">
        <v>13195</v>
      </c>
      <c r="H1479" s="6" t="s">
        <v>90</v>
      </c>
      <c r="I1479" s="46"/>
      <c r="J1479" s="46"/>
      <c r="L1479" s="6" t="s">
        <v>13196</v>
      </c>
      <c r="M1479" s="6" t="s">
        <v>13197</v>
      </c>
      <c r="N1479" s="6" t="s">
        <v>6332</v>
      </c>
      <c r="O1479" s="6" t="s">
        <v>4585</v>
      </c>
    </row>
    <row r="1480" spans="1:15" x14ac:dyDescent="0.25">
      <c r="A1480" s="6" t="s">
        <v>3984</v>
      </c>
      <c r="B1480" s="6" t="s">
        <v>4518</v>
      </c>
      <c r="C1480" s="6" t="s">
        <v>130</v>
      </c>
      <c r="D1480" s="6" t="s">
        <v>13198</v>
      </c>
      <c r="E1480" s="6" t="s">
        <v>90</v>
      </c>
      <c r="F1480" s="6" t="s">
        <v>13199</v>
      </c>
      <c r="G1480" s="6" t="s">
        <v>13200</v>
      </c>
      <c r="H1480" s="6" t="s">
        <v>7365</v>
      </c>
      <c r="I1480" s="46">
        <v>45139</v>
      </c>
      <c r="J1480" s="46">
        <v>45145</v>
      </c>
      <c r="K1480">
        <v>1104657</v>
      </c>
      <c r="L1480" s="6" t="s">
        <v>13201</v>
      </c>
      <c r="M1480" s="6" t="s">
        <v>13202</v>
      </c>
      <c r="N1480" s="6" t="s">
        <v>4940</v>
      </c>
      <c r="O1480" s="6" t="s">
        <v>4585</v>
      </c>
    </row>
    <row r="1481" spans="1:15" x14ac:dyDescent="0.25">
      <c r="A1481" s="6" t="s">
        <v>2052</v>
      </c>
      <c r="B1481" s="6" t="s">
        <v>4455</v>
      </c>
      <c r="C1481" s="6" t="s">
        <v>4421</v>
      </c>
      <c r="D1481" s="6" t="s">
        <v>13203</v>
      </c>
      <c r="E1481" s="6" t="s">
        <v>90</v>
      </c>
      <c r="F1481" s="6" t="s">
        <v>12073</v>
      </c>
      <c r="G1481" s="6" t="s">
        <v>13204</v>
      </c>
      <c r="H1481" s="6" t="s">
        <v>1891</v>
      </c>
      <c r="I1481" s="46">
        <v>45133</v>
      </c>
      <c r="J1481" s="46">
        <v>45138</v>
      </c>
      <c r="K1481">
        <v>1493594</v>
      </c>
      <c r="L1481" s="6" t="s">
        <v>13205</v>
      </c>
      <c r="M1481" s="6" t="s">
        <v>13206</v>
      </c>
      <c r="N1481" s="6" t="s">
        <v>6333</v>
      </c>
      <c r="O1481" s="6" t="s">
        <v>4585</v>
      </c>
    </row>
    <row r="1482" spans="1:15" x14ac:dyDescent="0.25">
      <c r="A1482" s="6" t="s">
        <v>3985</v>
      </c>
      <c r="B1482" s="6" t="s">
        <v>4479</v>
      </c>
      <c r="C1482" s="6" t="s">
        <v>4425</v>
      </c>
      <c r="D1482" s="6" t="s">
        <v>13207</v>
      </c>
      <c r="E1482" s="6" t="s">
        <v>90</v>
      </c>
      <c r="F1482" s="6" t="s">
        <v>7577</v>
      </c>
      <c r="G1482" s="6" t="s">
        <v>13208</v>
      </c>
      <c r="H1482" s="6" t="s">
        <v>90</v>
      </c>
      <c r="I1482" s="46"/>
      <c r="J1482" s="46"/>
      <c r="L1482" s="6" t="s">
        <v>13209</v>
      </c>
      <c r="M1482" s="6" t="s">
        <v>90</v>
      </c>
      <c r="N1482" s="6" t="s">
        <v>6334</v>
      </c>
      <c r="O1482" s="6" t="s">
        <v>4586</v>
      </c>
    </row>
    <row r="1483" spans="1:15" x14ac:dyDescent="0.25">
      <c r="A1483" s="6" t="s">
        <v>2054</v>
      </c>
      <c r="B1483" s="6" t="s">
        <v>4444</v>
      </c>
      <c r="C1483" s="6" t="s">
        <v>4425</v>
      </c>
      <c r="D1483" s="6" t="s">
        <v>13210</v>
      </c>
      <c r="E1483" s="6" t="s">
        <v>7420</v>
      </c>
      <c r="F1483" s="6" t="s">
        <v>7230</v>
      </c>
      <c r="G1483" s="6" t="s">
        <v>7231</v>
      </c>
      <c r="H1483" s="6" t="s">
        <v>3671</v>
      </c>
      <c r="I1483" s="46">
        <v>45140</v>
      </c>
      <c r="J1483" s="46">
        <v>45145</v>
      </c>
      <c r="K1483">
        <v>15615</v>
      </c>
      <c r="L1483" s="6" t="s">
        <v>13211</v>
      </c>
      <c r="M1483" s="6" t="s">
        <v>13212</v>
      </c>
      <c r="N1483" s="6" t="s">
        <v>5453</v>
      </c>
      <c r="O1483" s="6" t="s">
        <v>4587</v>
      </c>
    </row>
    <row r="1484" spans="1:15" x14ac:dyDescent="0.25">
      <c r="A1484" s="6" t="s">
        <v>2056</v>
      </c>
      <c r="B1484" s="6" t="s">
        <v>4455</v>
      </c>
      <c r="C1484" s="6" t="s">
        <v>4421</v>
      </c>
      <c r="D1484" s="6" t="s">
        <v>13213</v>
      </c>
      <c r="E1484" s="6" t="s">
        <v>90</v>
      </c>
      <c r="F1484" s="6" t="s">
        <v>7223</v>
      </c>
      <c r="G1484" s="6" t="s">
        <v>13214</v>
      </c>
      <c r="H1484" s="6" t="s">
        <v>7225</v>
      </c>
      <c r="I1484" s="46">
        <v>45196</v>
      </c>
      <c r="J1484" s="46">
        <v>45201</v>
      </c>
      <c r="K1484">
        <v>723125</v>
      </c>
      <c r="L1484" s="6" t="s">
        <v>13215</v>
      </c>
      <c r="M1484" s="6" t="s">
        <v>13216</v>
      </c>
      <c r="N1484" s="6" t="s">
        <v>5457</v>
      </c>
      <c r="O1484" s="6" t="s">
        <v>4585</v>
      </c>
    </row>
    <row r="1485" spans="1:15" x14ac:dyDescent="0.25">
      <c r="A1485" s="6" t="s">
        <v>2058</v>
      </c>
      <c r="B1485" s="6" t="s">
        <v>90</v>
      </c>
      <c r="C1485" s="6" t="s">
        <v>90</v>
      </c>
      <c r="D1485" s="6" t="s">
        <v>90</v>
      </c>
      <c r="E1485" s="6" t="s">
        <v>90</v>
      </c>
      <c r="F1485" s="6" t="s">
        <v>90</v>
      </c>
      <c r="G1485" s="6" t="s">
        <v>90</v>
      </c>
      <c r="H1485" s="6" t="s">
        <v>90</v>
      </c>
      <c r="I1485" s="46"/>
      <c r="J1485" s="46"/>
      <c r="K1485">
        <v>1100663</v>
      </c>
      <c r="L1485" s="6" t="s">
        <v>13217</v>
      </c>
      <c r="M1485" s="6" t="s">
        <v>13218</v>
      </c>
      <c r="N1485" s="6" t="s">
        <v>90</v>
      </c>
      <c r="O1485" s="6" t="s">
        <v>90</v>
      </c>
    </row>
    <row r="1486" spans="1:15" x14ac:dyDescent="0.25">
      <c r="A1486" s="6" t="s">
        <v>2060</v>
      </c>
      <c r="B1486" s="6" t="s">
        <v>4445</v>
      </c>
      <c r="C1486" s="6" t="s">
        <v>4423</v>
      </c>
      <c r="D1486" s="6" t="s">
        <v>13219</v>
      </c>
      <c r="E1486" s="6" t="s">
        <v>7962</v>
      </c>
      <c r="F1486" s="6" t="s">
        <v>7450</v>
      </c>
      <c r="G1486" s="6" t="s">
        <v>13220</v>
      </c>
      <c r="H1486" s="6" t="s">
        <v>90</v>
      </c>
      <c r="I1486" s="46"/>
      <c r="J1486" s="46"/>
      <c r="K1486">
        <v>67088</v>
      </c>
      <c r="L1486" s="6" t="s">
        <v>13221</v>
      </c>
      <c r="M1486" s="6" t="s">
        <v>13222</v>
      </c>
      <c r="N1486" s="6" t="s">
        <v>6335</v>
      </c>
      <c r="O1486" s="6" t="s">
        <v>4585</v>
      </c>
    </row>
    <row r="1487" spans="1:15" x14ac:dyDescent="0.25">
      <c r="A1487" s="6" t="s">
        <v>2062</v>
      </c>
      <c r="B1487" s="6" t="s">
        <v>4467</v>
      </c>
      <c r="C1487" s="6" t="s">
        <v>4468</v>
      </c>
      <c r="D1487" s="6" t="s">
        <v>13223</v>
      </c>
      <c r="E1487" s="6" t="s">
        <v>13224</v>
      </c>
      <c r="F1487" s="6" t="s">
        <v>7797</v>
      </c>
      <c r="G1487" s="6" t="s">
        <v>9627</v>
      </c>
      <c r="H1487" s="6" t="s">
        <v>7092</v>
      </c>
      <c r="I1487" s="46">
        <v>45140</v>
      </c>
      <c r="J1487" s="46">
        <v>45145</v>
      </c>
      <c r="K1487">
        <v>717423</v>
      </c>
      <c r="L1487" s="6" t="s">
        <v>13225</v>
      </c>
      <c r="M1487" s="6" t="s">
        <v>13226</v>
      </c>
      <c r="N1487" s="6" t="s">
        <v>5165</v>
      </c>
      <c r="O1487" s="6" t="s">
        <v>4585</v>
      </c>
    </row>
    <row r="1488" spans="1:15" x14ac:dyDescent="0.25">
      <c r="A1488" s="6" t="s">
        <v>3986</v>
      </c>
      <c r="B1488" s="6" t="s">
        <v>4555</v>
      </c>
      <c r="C1488" s="6" t="s">
        <v>4423</v>
      </c>
      <c r="D1488" s="6" t="s">
        <v>13227</v>
      </c>
      <c r="E1488" s="6" t="s">
        <v>90</v>
      </c>
      <c r="F1488" s="6" t="s">
        <v>7577</v>
      </c>
      <c r="G1488" s="6" t="s">
        <v>7578</v>
      </c>
      <c r="H1488" s="6" t="s">
        <v>90</v>
      </c>
      <c r="I1488" s="46"/>
      <c r="J1488" s="46"/>
      <c r="L1488" s="6" t="s">
        <v>13228</v>
      </c>
      <c r="M1488" s="6" t="s">
        <v>13229</v>
      </c>
      <c r="N1488" s="6" t="s">
        <v>6336</v>
      </c>
      <c r="O1488" s="6" t="s">
        <v>4585</v>
      </c>
    </row>
    <row r="1489" spans="1:15" x14ac:dyDescent="0.25">
      <c r="A1489" s="6" t="s">
        <v>2064</v>
      </c>
      <c r="B1489" s="6" t="s">
        <v>4427</v>
      </c>
      <c r="C1489" s="6" t="s">
        <v>4428</v>
      </c>
      <c r="D1489" s="6" t="s">
        <v>13230</v>
      </c>
      <c r="E1489" s="6" t="s">
        <v>90</v>
      </c>
      <c r="F1489" s="6" t="s">
        <v>13231</v>
      </c>
      <c r="G1489" s="6" t="s">
        <v>13232</v>
      </c>
      <c r="H1489" s="6" t="s">
        <v>296</v>
      </c>
      <c r="I1489" s="46">
        <v>45140</v>
      </c>
      <c r="J1489" s="46"/>
      <c r="K1489">
        <v>1573516</v>
      </c>
      <c r="L1489" s="6" t="s">
        <v>13233</v>
      </c>
      <c r="M1489" s="6" t="s">
        <v>13234</v>
      </c>
      <c r="N1489" s="6" t="s">
        <v>5254</v>
      </c>
      <c r="O1489" s="6" t="s">
        <v>4585</v>
      </c>
    </row>
    <row r="1490" spans="1:15" x14ac:dyDescent="0.25">
      <c r="A1490" s="6" t="s">
        <v>3988</v>
      </c>
      <c r="B1490" s="6" t="s">
        <v>4482</v>
      </c>
      <c r="C1490" s="6" t="s">
        <v>4425</v>
      </c>
      <c r="D1490" s="6" t="s">
        <v>13235</v>
      </c>
      <c r="E1490" s="6" t="s">
        <v>7381</v>
      </c>
      <c r="F1490" s="6" t="s">
        <v>7134</v>
      </c>
      <c r="G1490" s="6" t="s">
        <v>10598</v>
      </c>
      <c r="H1490" s="6" t="s">
        <v>7136</v>
      </c>
      <c r="I1490" s="46">
        <v>45140</v>
      </c>
      <c r="J1490" s="46">
        <v>45145</v>
      </c>
      <c r="K1490">
        <v>1350593</v>
      </c>
      <c r="L1490" s="6" t="s">
        <v>13236</v>
      </c>
      <c r="M1490" s="6" t="s">
        <v>13237</v>
      </c>
      <c r="N1490" s="6" t="s">
        <v>5251</v>
      </c>
      <c r="O1490" s="6" t="s">
        <v>4585</v>
      </c>
    </row>
    <row r="1491" spans="1:15" x14ac:dyDescent="0.25">
      <c r="A1491" s="6" t="s">
        <v>3989</v>
      </c>
      <c r="B1491" s="6" t="s">
        <v>4473</v>
      </c>
      <c r="C1491" s="6" t="s">
        <v>130</v>
      </c>
      <c r="D1491" s="6" t="s">
        <v>13238</v>
      </c>
      <c r="E1491" s="6" t="s">
        <v>13239</v>
      </c>
      <c r="F1491" s="6" t="s">
        <v>7751</v>
      </c>
      <c r="G1491" s="6" t="s">
        <v>13240</v>
      </c>
      <c r="H1491" s="6" t="s">
        <v>7753</v>
      </c>
      <c r="I1491" s="46"/>
      <c r="J1491" s="46"/>
      <c r="K1491">
        <v>1435969</v>
      </c>
      <c r="L1491" s="6" t="s">
        <v>90</v>
      </c>
      <c r="M1491" s="6" t="s">
        <v>13241</v>
      </c>
      <c r="N1491" s="6" t="s">
        <v>6337</v>
      </c>
      <c r="O1491" s="6" t="s">
        <v>4585</v>
      </c>
    </row>
    <row r="1492" spans="1:15" x14ac:dyDescent="0.25">
      <c r="A1492" s="6" t="s">
        <v>3991</v>
      </c>
      <c r="B1492" s="6" t="s">
        <v>4455</v>
      </c>
      <c r="C1492" s="6" t="s">
        <v>4421</v>
      </c>
      <c r="D1492" s="6" t="s">
        <v>13242</v>
      </c>
      <c r="E1492" s="6" t="s">
        <v>7617</v>
      </c>
      <c r="F1492" s="6" t="s">
        <v>11917</v>
      </c>
      <c r="G1492" s="6" t="s">
        <v>13039</v>
      </c>
      <c r="H1492" s="6" t="s">
        <v>7069</v>
      </c>
      <c r="I1492" s="46">
        <v>45132</v>
      </c>
      <c r="J1492" s="46">
        <v>45138</v>
      </c>
      <c r="K1492">
        <v>1288469</v>
      </c>
      <c r="L1492" s="6" t="s">
        <v>13243</v>
      </c>
      <c r="M1492" s="6" t="s">
        <v>13244</v>
      </c>
      <c r="N1492" s="6" t="s">
        <v>6338</v>
      </c>
      <c r="O1492" s="6" t="s">
        <v>4585</v>
      </c>
    </row>
    <row r="1493" spans="1:15" x14ac:dyDescent="0.25">
      <c r="A1493" s="6" t="s">
        <v>3993</v>
      </c>
      <c r="B1493" s="6" t="s">
        <v>4444</v>
      </c>
      <c r="C1493" s="6" t="s">
        <v>4425</v>
      </c>
      <c r="D1493" s="6" t="s">
        <v>13245</v>
      </c>
      <c r="E1493" s="6" t="s">
        <v>13246</v>
      </c>
      <c r="F1493" s="6" t="s">
        <v>13247</v>
      </c>
      <c r="G1493" s="6" t="s">
        <v>13248</v>
      </c>
      <c r="H1493" s="6" t="s">
        <v>7344</v>
      </c>
      <c r="I1493" s="46">
        <v>45132</v>
      </c>
      <c r="J1493" s="46">
        <v>45138</v>
      </c>
      <c r="K1493">
        <v>700923</v>
      </c>
      <c r="L1493" s="6" t="s">
        <v>13249</v>
      </c>
      <c r="M1493" s="6" t="s">
        <v>13250</v>
      </c>
      <c r="N1493" s="6" t="s">
        <v>5108</v>
      </c>
      <c r="O1493" s="6" t="s">
        <v>4587</v>
      </c>
    </row>
    <row r="1494" spans="1:15" x14ac:dyDescent="0.25">
      <c r="A1494" s="6" t="s">
        <v>3995</v>
      </c>
      <c r="B1494" s="6" t="s">
        <v>4512</v>
      </c>
      <c r="C1494" s="6" t="s">
        <v>4428</v>
      </c>
      <c r="D1494" s="6" t="s">
        <v>13251</v>
      </c>
      <c r="E1494" s="6" t="s">
        <v>13252</v>
      </c>
      <c r="F1494" s="6" t="s">
        <v>13253</v>
      </c>
      <c r="G1494" s="6" t="s">
        <v>13254</v>
      </c>
      <c r="H1494" s="6" t="s">
        <v>90</v>
      </c>
      <c r="I1494" s="46"/>
      <c r="J1494" s="46"/>
      <c r="L1494" s="6" t="s">
        <v>13255</v>
      </c>
      <c r="M1494" s="6" t="s">
        <v>90</v>
      </c>
      <c r="N1494" s="6" t="s">
        <v>6339</v>
      </c>
      <c r="O1494" s="6" t="s">
        <v>4585</v>
      </c>
    </row>
    <row r="1495" spans="1:15" x14ac:dyDescent="0.25">
      <c r="A1495" s="6" t="s">
        <v>3997</v>
      </c>
      <c r="B1495" s="6" t="s">
        <v>4451</v>
      </c>
      <c r="C1495" s="6" t="s">
        <v>4421</v>
      </c>
      <c r="D1495" s="6" t="s">
        <v>13256</v>
      </c>
      <c r="E1495" s="6" t="s">
        <v>7187</v>
      </c>
      <c r="F1495" s="6" t="s">
        <v>8231</v>
      </c>
      <c r="G1495" s="6" t="s">
        <v>8232</v>
      </c>
      <c r="H1495" s="6" t="s">
        <v>1891</v>
      </c>
      <c r="I1495" s="46">
        <v>45145</v>
      </c>
      <c r="J1495" s="46">
        <v>45149</v>
      </c>
      <c r="K1495">
        <v>1834488</v>
      </c>
      <c r="L1495" s="6" t="s">
        <v>13257</v>
      </c>
      <c r="M1495" s="6" t="s">
        <v>13258</v>
      </c>
      <c r="N1495" s="6" t="s">
        <v>6340</v>
      </c>
      <c r="O1495" s="6" t="s">
        <v>4585</v>
      </c>
    </row>
    <row r="1496" spans="1:15" x14ac:dyDescent="0.25">
      <c r="A1496" s="6" t="s">
        <v>3998</v>
      </c>
      <c r="B1496" s="6" t="s">
        <v>4445</v>
      </c>
      <c r="C1496" s="6" t="s">
        <v>4423</v>
      </c>
      <c r="D1496" s="6" t="s">
        <v>13259</v>
      </c>
      <c r="E1496" s="6" t="s">
        <v>13260</v>
      </c>
      <c r="F1496" s="6" t="s">
        <v>8471</v>
      </c>
      <c r="G1496" s="6" t="s">
        <v>8472</v>
      </c>
      <c r="H1496" s="6" t="s">
        <v>8145</v>
      </c>
      <c r="I1496" s="46"/>
      <c r="J1496" s="46"/>
      <c r="L1496" s="6" t="s">
        <v>13261</v>
      </c>
      <c r="M1496" s="6" t="s">
        <v>13262</v>
      </c>
      <c r="N1496" s="6" t="s">
        <v>6341</v>
      </c>
      <c r="O1496" s="6" t="s">
        <v>4585</v>
      </c>
    </row>
    <row r="1497" spans="1:15" x14ac:dyDescent="0.25">
      <c r="A1497" s="6" t="s">
        <v>2066</v>
      </c>
      <c r="B1497" s="6" t="s">
        <v>4443</v>
      </c>
      <c r="C1497" s="6" t="s">
        <v>4418</v>
      </c>
      <c r="D1497" s="6" t="s">
        <v>13263</v>
      </c>
      <c r="E1497" s="6" t="s">
        <v>7617</v>
      </c>
      <c r="F1497" s="6" t="s">
        <v>8172</v>
      </c>
      <c r="G1497" s="6" t="s">
        <v>8173</v>
      </c>
      <c r="H1497" s="6" t="s">
        <v>7069</v>
      </c>
      <c r="I1497" s="46">
        <v>45139</v>
      </c>
      <c r="J1497" s="46">
        <v>45145</v>
      </c>
      <c r="K1497">
        <v>1531048</v>
      </c>
      <c r="L1497" s="6" t="s">
        <v>13264</v>
      </c>
      <c r="M1497" s="6" t="s">
        <v>13265</v>
      </c>
      <c r="N1497" s="6" t="s">
        <v>6342</v>
      </c>
      <c r="O1497" s="6" t="s">
        <v>4586</v>
      </c>
    </row>
    <row r="1498" spans="1:15" x14ac:dyDescent="0.25">
      <c r="A1498" s="6" t="s">
        <v>2068</v>
      </c>
      <c r="B1498" s="6" t="s">
        <v>4460</v>
      </c>
      <c r="C1498" s="6" t="s">
        <v>4421</v>
      </c>
      <c r="D1498" s="6" t="s">
        <v>13266</v>
      </c>
      <c r="E1498" s="6" t="s">
        <v>90</v>
      </c>
      <c r="F1498" s="6" t="s">
        <v>7415</v>
      </c>
      <c r="G1498" s="6" t="s">
        <v>13267</v>
      </c>
      <c r="H1498" s="6" t="s">
        <v>7092</v>
      </c>
      <c r="I1498" s="46">
        <v>45133</v>
      </c>
      <c r="J1498" s="46">
        <v>45138</v>
      </c>
      <c r="K1498">
        <v>935494</v>
      </c>
      <c r="L1498" s="6" t="s">
        <v>13268</v>
      </c>
      <c r="M1498" s="6" t="s">
        <v>13269</v>
      </c>
      <c r="N1498" s="6" t="s">
        <v>6343</v>
      </c>
      <c r="O1498" s="6" t="s">
        <v>4585</v>
      </c>
    </row>
    <row r="1499" spans="1:15" x14ac:dyDescent="0.25">
      <c r="A1499" s="6" t="s">
        <v>4000</v>
      </c>
      <c r="B1499" s="6" t="s">
        <v>4484</v>
      </c>
      <c r="C1499" s="6" t="s">
        <v>4423</v>
      </c>
      <c r="D1499" s="6" t="s">
        <v>13270</v>
      </c>
      <c r="E1499" s="6" t="s">
        <v>90</v>
      </c>
      <c r="F1499" s="6" t="s">
        <v>7278</v>
      </c>
      <c r="G1499" s="6" t="s">
        <v>8962</v>
      </c>
      <c r="H1499" s="6" t="s">
        <v>941</v>
      </c>
      <c r="I1499" s="46">
        <v>45131</v>
      </c>
      <c r="J1499" s="46">
        <v>45135</v>
      </c>
      <c r="K1499">
        <v>1593538</v>
      </c>
      <c r="L1499" s="6" t="s">
        <v>13271</v>
      </c>
      <c r="M1499" s="6" t="s">
        <v>13272</v>
      </c>
      <c r="N1499" s="6" t="s">
        <v>6344</v>
      </c>
      <c r="O1499" s="6" t="s">
        <v>4585</v>
      </c>
    </row>
    <row r="1500" spans="1:15" x14ac:dyDescent="0.25">
      <c r="A1500" s="6" t="s">
        <v>2070</v>
      </c>
      <c r="B1500" s="6" t="s">
        <v>4483</v>
      </c>
      <c r="C1500" s="6" t="s">
        <v>4418</v>
      </c>
      <c r="D1500" s="6" t="s">
        <v>13273</v>
      </c>
      <c r="E1500" s="6" t="s">
        <v>90</v>
      </c>
      <c r="F1500" s="6" t="s">
        <v>7193</v>
      </c>
      <c r="G1500" s="6" t="s">
        <v>7194</v>
      </c>
      <c r="H1500" s="6" t="s">
        <v>7069</v>
      </c>
      <c r="I1500" s="46">
        <v>45140</v>
      </c>
      <c r="J1500" s="46">
        <v>45145</v>
      </c>
      <c r="K1500">
        <v>914475</v>
      </c>
      <c r="L1500" s="6" t="s">
        <v>13274</v>
      </c>
      <c r="M1500" s="6" t="s">
        <v>13275</v>
      </c>
      <c r="N1500" s="6" t="s">
        <v>5465</v>
      </c>
      <c r="O1500" s="6" t="s">
        <v>4586</v>
      </c>
    </row>
    <row r="1501" spans="1:15" x14ac:dyDescent="0.25">
      <c r="A1501" s="6" t="s">
        <v>2072</v>
      </c>
      <c r="B1501" s="6" t="s">
        <v>4440</v>
      </c>
      <c r="C1501" s="6" t="s">
        <v>4428</v>
      </c>
      <c r="D1501" s="6" t="s">
        <v>13276</v>
      </c>
      <c r="E1501" s="6" t="s">
        <v>90</v>
      </c>
      <c r="F1501" s="6" t="s">
        <v>8995</v>
      </c>
      <c r="G1501" s="6" t="s">
        <v>12512</v>
      </c>
      <c r="H1501" s="6" t="s">
        <v>3671</v>
      </c>
      <c r="I1501" s="46">
        <v>45145</v>
      </c>
      <c r="J1501" s="46">
        <v>45149</v>
      </c>
      <c r="K1501">
        <v>1513761</v>
      </c>
      <c r="L1501" s="6" t="s">
        <v>13277</v>
      </c>
      <c r="M1501" s="6" t="s">
        <v>13278</v>
      </c>
      <c r="N1501" s="6" t="s">
        <v>5072</v>
      </c>
      <c r="O1501" s="6" t="s">
        <v>4585</v>
      </c>
    </row>
    <row r="1502" spans="1:15" x14ac:dyDescent="0.25">
      <c r="A1502" s="6" t="s">
        <v>4001</v>
      </c>
      <c r="B1502" s="6" t="s">
        <v>4427</v>
      </c>
      <c r="C1502" s="6" t="s">
        <v>4428</v>
      </c>
      <c r="D1502" s="6" t="s">
        <v>13279</v>
      </c>
      <c r="E1502" s="6" t="s">
        <v>10126</v>
      </c>
      <c r="F1502" s="6" t="s">
        <v>7450</v>
      </c>
      <c r="G1502" s="6" t="s">
        <v>13280</v>
      </c>
      <c r="H1502" s="6" t="s">
        <v>90</v>
      </c>
      <c r="I1502" s="46"/>
      <c r="J1502" s="46"/>
      <c r="L1502" s="6" t="s">
        <v>13281</v>
      </c>
      <c r="M1502" s="6" t="s">
        <v>90</v>
      </c>
      <c r="N1502" s="6" t="s">
        <v>6345</v>
      </c>
      <c r="O1502" s="6" t="s">
        <v>4585</v>
      </c>
    </row>
    <row r="1503" spans="1:15" x14ac:dyDescent="0.25">
      <c r="A1503" s="6" t="s">
        <v>4002</v>
      </c>
      <c r="B1503" s="6" t="s">
        <v>4463</v>
      </c>
      <c r="C1503" s="6" t="s">
        <v>130</v>
      </c>
      <c r="D1503" s="6" t="s">
        <v>13282</v>
      </c>
      <c r="E1503" s="6" t="s">
        <v>13283</v>
      </c>
      <c r="F1503" s="6" t="s">
        <v>8471</v>
      </c>
      <c r="G1503" s="6" t="s">
        <v>13284</v>
      </c>
      <c r="H1503" s="6" t="s">
        <v>8145</v>
      </c>
      <c r="I1503" s="46"/>
      <c r="J1503" s="46"/>
      <c r="K1503">
        <v>899611</v>
      </c>
      <c r="L1503" s="6" t="s">
        <v>13285</v>
      </c>
      <c r="M1503" s="6" t="s">
        <v>13286</v>
      </c>
      <c r="N1503" s="6" t="s">
        <v>6346</v>
      </c>
      <c r="O1503" s="6" t="s">
        <v>4585</v>
      </c>
    </row>
    <row r="1504" spans="1:15" x14ac:dyDescent="0.25">
      <c r="A1504" s="6" t="s">
        <v>2074</v>
      </c>
      <c r="B1504" s="6" t="s">
        <v>4460</v>
      </c>
      <c r="C1504" s="6" t="s">
        <v>4421</v>
      </c>
      <c r="D1504" s="6" t="s">
        <v>13287</v>
      </c>
      <c r="E1504" s="6" t="s">
        <v>90</v>
      </c>
      <c r="F1504" s="6" t="s">
        <v>7278</v>
      </c>
      <c r="G1504" s="6" t="s">
        <v>13288</v>
      </c>
      <c r="H1504" s="6" t="s">
        <v>7104</v>
      </c>
      <c r="I1504" s="46">
        <v>44809</v>
      </c>
      <c r="J1504" s="46">
        <v>44813</v>
      </c>
      <c r="K1504">
        <v>1902733</v>
      </c>
      <c r="L1504" s="6" t="s">
        <v>13289</v>
      </c>
      <c r="M1504" s="6" t="s">
        <v>13290</v>
      </c>
      <c r="N1504" s="6" t="s">
        <v>6347</v>
      </c>
      <c r="O1504" s="6" t="s">
        <v>4585</v>
      </c>
    </row>
    <row r="1505" spans="1:15" x14ac:dyDescent="0.25">
      <c r="A1505" s="6" t="s">
        <v>2075</v>
      </c>
      <c r="B1505" s="6" t="s">
        <v>4451</v>
      </c>
      <c r="C1505" s="6" t="s">
        <v>4421</v>
      </c>
      <c r="D1505" s="6" t="s">
        <v>13291</v>
      </c>
      <c r="E1505" s="6" t="s">
        <v>90</v>
      </c>
      <c r="F1505" s="6" t="s">
        <v>7134</v>
      </c>
      <c r="G1505" s="6" t="s">
        <v>13292</v>
      </c>
      <c r="H1505" s="6" t="s">
        <v>7136</v>
      </c>
      <c r="I1505" s="46">
        <v>45132</v>
      </c>
      <c r="J1505" s="46">
        <v>45138</v>
      </c>
      <c r="K1505">
        <v>70866</v>
      </c>
      <c r="L1505" s="6" t="s">
        <v>13293</v>
      </c>
      <c r="M1505" s="6" t="s">
        <v>13294</v>
      </c>
      <c r="N1505" s="6" t="s">
        <v>5271</v>
      </c>
      <c r="O1505" s="6" t="s">
        <v>4585</v>
      </c>
    </row>
    <row r="1506" spans="1:15" x14ac:dyDescent="0.25">
      <c r="A1506" s="6" t="s">
        <v>2077</v>
      </c>
      <c r="B1506" s="6" t="s">
        <v>4530</v>
      </c>
      <c r="C1506" s="6" t="s">
        <v>4423</v>
      </c>
      <c r="D1506" s="6" t="s">
        <v>13295</v>
      </c>
      <c r="E1506" s="6" t="s">
        <v>90</v>
      </c>
      <c r="F1506" s="6" t="s">
        <v>7166</v>
      </c>
      <c r="G1506" s="6" t="s">
        <v>10823</v>
      </c>
      <c r="H1506" s="6" t="s">
        <v>7168</v>
      </c>
      <c r="I1506" s="46">
        <v>45126</v>
      </c>
      <c r="J1506" s="46"/>
      <c r="K1506">
        <v>1120193</v>
      </c>
      <c r="L1506" s="6" t="s">
        <v>13296</v>
      </c>
      <c r="M1506" s="6" t="s">
        <v>13297</v>
      </c>
      <c r="N1506" s="6" t="s">
        <v>5463</v>
      </c>
      <c r="O1506" s="6" t="s">
        <v>4585</v>
      </c>
    </row>
    <row r="1507" spans="1:15" x14ac:dyDescent="0.25">
      <c r="A1507" s="6" t="s">
        <v>4003</v>
      </c>
      <c r="B1507" s="6" t="s">
        <v>4557</v>
      </c>
      <c r="C1507" s="6" t="s">
        <v>130</v>
      </c>
      <c r="D1507" s="6" t="s">
        <v>13298</v>
      </c>
      <c r="E1507" s="6" t="s">
        <v>13299</v>
      </c>
      <c r="F1507" s="6" t="s">
        <v>13300</v>
      </c>
      <c r="G1507" s="6" t="s">
        <v>90</v>
      </c>
      <c r="H1507" s="6" t="s">
        <v>90</v>
      </c>
      <c r="I1507" s="46"/>
      <c r="J1507" s="46"/>
      <c r="L1507" s="6" t="s">
        <v>90</v>
      </c>
      <c r="M1507" s="6" t="s">
        <v>90</v>
      </c>
      <c r="N1507" s="6" t="s">
        <v>6348</v>
      </c>
      <c r="O1507" s="6" t="s">
        <v>4586</v>
      </c>
    </row>
    <row r="1508" spans="1:15" x14ac:dyDescent="0.25">
      <c r="A1508" s="6" t="s">
        <v>2079</v>
      </c>
      <c r="B1508" s="6" t="s">
        <v>4482</v>
      </c>
      <c r="C1508" s="6" t="s">
        <v>4425</v>
      </c>
      <c r="D1508" s="6" t="s">
        <v>13301</v>
      </c>
      <c r="E1508" s="6" t="s">
        <v>90</v>
      </c>
      <c r="F1508" s="6" t="s">
        <v>3146</v>
      </c>
      <c r="G1508" s="6" t="s">
        <v>13302</v>
      </c>
      <c r="H1508" s="6" t="s">
        <v>7365</v>
      </c>
      <c r="I1508" s="46">
        <v>45159</v>
      </c>
      <c r="J1508" s="46">
        <v>45163</v>
      </c>
      <c r="K1508">
        <v>72331</v>
      </c>
      <c r="L1508" s="6" t="s">
        <v>13303</v>
      </c>
      <c r="M1508" s="6" t="s">
        <v>13304</v>
      </c>
      <c r="N1508" s="6" t="s">
        <v>5468</v>
      </c>
      <c r="O1508" s="6" t="s">
        <v>4585</v>
      </c>
    </row>
    <row r="1509" spans="1:15" x14ac:dyDescent="0.25">
      <c r="A1509" s="6" t="s">
        <v>2081</v>
      </c>
      <c r="B1509" s="6" t="s">
        <v>4553</v>
      </c>
      <c r="C1509" s="6" t="s">
        <v>4468</v>
      </c>
      <c r="D1509" s="6" t="s">
        <v>13305</v>
      </c>
      <c r="E1509" s="6" t="s">
        <v>7341</v>
      </c>
      <c r="F1509" s="6" t="s">
        <v>9675</v>
      </c>
      <c r="G1509" s="6" t="s">
        <v>13306</v>
      </c>
      <c r="H1509" s="6" t="s">
        <v>7092</v>
      </c>
      <c r="I1509" s="46">
        <v>44782</v>
      </c>
      <c r="J1509" s="46"/>
      <c r="K1509">
        <v>1458891</v>
      </c>
      <c r="L1509" s="6" t="s">
        <v>13307</v>
      </c>
      <c r="M1509" s="6" t="s">
        <v>13308</v>
      </c>
      <c r="N1509" s="6" t="s">
        <v>6349</v>
      </c>
      <c r="O1509" s="6" t="s">
        <v>4585</v>
      </c>
    </row>
    <row r="1510" spans="1:15" x14ac:dyDescent="0.25">
      <c r="A1510" s="6" t="s">
        <v>2083</v>
      </c>
      <c r="B1510" s="6" t="s">
        <v>4462</v>
      </c>
      <c r="C1510" s="6" t="s">
        <v>118</v>
      </c>
      <c r="D1510" s="6" t="s">
        <v>13309</v>
      </c>
      <c r="E1510" s="6" t="s">
        <v>90</v>
      </c>
      <c r="F1510" s="6" t="s">
        <v>13310</v>
      </c>
      <c r="G1510" s="6" t="s">
        <v>10145</v>
      </c>
      <c r="H1510" s="6" t="s">
        <v>3671</v>
      </c>
      <c r="I1510" s="46">
        <v>45127</v>
      </c>
      <c r="J1510" s="46">
        <v>45131</v>
      </c>
      <c r="K1510">
        <v>753308</v>
      </c>
      <c r="L1510" s="6" t="s">
        <v>13311</v>
      </c>
      <c r="M1510" s="6" t="s">
        <v>13312</v>
      </c>
      <c r="N1510" s="6" t="s">
        <v>5348</v>
      </c>
      <c r="O1510" s="6" t="s">
        <v>4586</v>
      </c>
    </row>
    <row r="1511" spans="1:15" x14ac:dyDescent="0.25">
      <c r="A1511" s="6" t="s">
        <v>2085</v>
      </c>
      <c r="B1511" s="6" t="s">
        <v>4463</v>
      </c>
      <c r="C1511" s="6" t="s">
        <v>130</v>
      </c>
      <c r="D1511" s="6" t="s">
        <v>13313</v>
      </c>
      <c r="E1511" s="6" t="s">
        <v>7923</v>
      </c>
      <c r="F1511" s="6" t="s">
        <v>7342</v>
      </c>
      <c r="G1511" s="6" t="s">
        <v>12859</v>
      </c>
      <c r="H1511" s="6" t="s">
        <v>7344</v>
      </c>
      <c r="I1511" s="46">
        <v>45131</v>
      </c>
      <c r="J1511" s="46">
        <v>45135</v>
      </c>
      <c r="K1511">
        <v>1164727</v>
      </c>
      <c r="L1511" s="6" t="s">
        <v>13314</v>
      </c>
      <c r="M1511" s="6" t="s">
        <v>13315</v>
      </c>
      <c r="N1511" s="6" t="s">
        <v>5467</v>
      </c>
      <c r="O1511" s="6" t="s">
        <v>4585</v>
      </c>
    </row>
    <row r="1512" spans="1:15" x14ac:dyDescent="0.25">
      <c r="A1512" s="6" t="s">
        <v>4005</v>
      </c>
      <c r="B1512" s="6" t="s">
        <v>4417</v>
      </c>
      <c r="C1512" s="6" t="s">
        <v>4418</v>
      </c>
      <c r="D1512" s="6" t="s">
        <v>13316</v>
      </c>
      <c r="E1512" s="6" t="s">
        <v>90</v>
      </c>
      <c r="F1512" s="6" t="s">
        <v>13317</v>
      </c>
      <c r="G1512" s="6" t="s">
        <v>13318</v>
      </c>
      <c r="H1512" s="6" t="s">
        <v>3671</v>
      </c>
      <c r="I1512" s="46">
        <v>45145</v>
      </c>
      <c r="J1512" s="46">
        <v>45149</v>
      </c>
      <c r="K1512">
        <v>1077183</v>
      </c>
      <c r="L1512" s="6" t="s">
        <v>13319</v>
      </c>
      <c r="M1512" s="6" t="s">
        <v>13320</v>
      </c>
      <c r="N1512" s="6" t="s">
        <v>6350</v>
      </c>
      <c r="O1512" s="6" t="s">
        <v>4586</v>
      </c>
    </row>
    <row r="1513" spans="1:15" x14ac:dyDescent="0.25">
      <c r="A1513" s="6" t="s">
        <v>2087</v>
      </c>
      <c r="B1513" s="6" t="s">
        <v>4417</v>
      </c>
      <c r="C1513" s="6" t="s">
        <v>4418</v>
      </c>
      <c r="D1513" s="6" t="s">
        <v>13321</v>
      </c>
      <c r="E1513" s="6" t="s">
        <v>90</v>
      </c>
      <c r="F1513" s="6" t="s">
        <v>12197</v>
      </c>
      <c r="G1513" s="6" t="s">
        <v>13322</v>
      </c>
      <c r="H1513" s="6" t="s">
        <v>7269</v>
      </c>
      <c r="I1513" s="46">
        <v>45131</v>
      </c>
      <c r="J1513" s="46">
        <v>45135</v>
      </c>
      <c r="K1513">
        <v>711377</v>
      </c>
      <c r="L1513" s="6" t="s">
        <v>13323</v>
      </c>
      <c r="M1513" s="6" t="s">
        <v>13324</v>
      </c>
      <c r="N1513" s="6" t="s">
        <v>6351</v>
      </c>
      <c r="O1513" s="6" t="s">
        <v>4586</v>
      </c>
    </row>
    <row r="1514" spans="1:15" x14ac:dyDescent="0.25">
      <c r="A1514" s="6" t="s">
        <v>2089</v>
      </c>
      <c r="B1514" s="6" t="s">
        <v>4500</v>
      </c>
      <c r="C1514" s="6" t="s">
        <v>118</v>
      </c>
      <c r="D1514" s="6" t="s">
        <v>13309</v>
      </c>
      <c r="E1514" s="6" t="s">
        <v>90</v>
      </c>
      <c r="F1514" s="6" t="s">
        <v>13310</v>
      </c>
      <c r="G1514" s="6" t="s">
        <v>10145</v>
      </c>
      <c r="H1514" s="6" t="s">
        <v>3671</v>
      </c>
      <c r="I1514" s="46">
        <v>45127</v>
      </c>
      <c r="J1514" s="46">
        <v>45131</v>
      </c>
      <c r="K1514">
        <v>1603145</v>
      </c>
      <c r="L1514" s="6" t="s">
        <v>13325</v>
      </c>
      <c r="M1514" s="6" t="s">
        <v>13326</v>
      </c>
      <c r="N1514" s="6" t="s">
        <v>6352</v>
      </c>
      <c r="O1514" s="6" t="s">
        <v>4586</v>
      </c>
    </row>
    <row r="1515" spans="1:15" x14ac:dyDescent="0.25">
      <c r="A1515" s="6" t="s">
        <v>2091</v>
      </c>
      <c r="B1515" s="6" t="s">
        <v>4449</v>
      </c>
      <c r="C1515" s="6" t="s">
        <v>4421</v>
      </c>
      <c r="D1515" s="6" t="s">
        <v>13327</v>
      </c>
      <c r="E1515" s="6" t="s">
        <v>90</v>
      </c>
      <c r="F1515" s="6" t="s">
        <v>7172</v>
      </c>
      <c r="G1515" s="6" t="s">
        <v>7935</v>
      </c>
      <c r="H1515" s="6" t="s">
        <v>7069</v>
      </c>
      <c r="I1515" s="46">
        <v>45140</v>
      </c>
      <c r="J1515" s="46">
        <v>45145</v>
      </c>
      <c r="K1515">
        <v>1477333</v>
      </c>
      <c r="L1515" s="6" t="s">
        <v>13328</v>
      </c>
      <c r="M1515" s="6" t="s">
        <v>13329</v>
      </c>
      <c r="N1515" s="6" t="s">
        <v>6353</v>
      </c>
      <c r="O1515" s="6" t="s">
        <v>4585</v>
      </c>
    </row>
    <row r="1516" spans="1:15" x14ac:dyDescent="0.25">
      <c r="A1516" s="6" t="s">
        <v>2093</v>
      </c>
      <c r="B1516" s="6" t="s">
        <v>4475</v>
      </c>
      <c r="C1516" s="6" t="s">
        <v>130</v>
      </c>
      <c r="D1516" s="6" t="s">
        <v>13330</v>
      </c>
      <c r="E1516" s="6" t="s">
        <v>90</v>
      </c>
      <c r="F1516" s="6" t="s">
        <v>7824</v>
      </c>
      <c r="G1516" s="6" t="s">
        <v>13331</v>
      </c>
      <c r="H1516" s="6" t="s">
        <v>7377</v>
      </c>
      <c r="I1516" s="46">
        <v>45138</v>
      </c>
      <c r="J1516" s="46">
        <v>45142</v>
      </c>
      <c r="K1516">
        <v>1282637</v>
      </c>
      <c r="L1516" s="6" t="s">
        <v>13332</v>
      </c>
      <c r="M1516" s="6" t="s">
        <v>13333</v>
      </c>
      <c r="N1516" s="6" t="s">
        <v>5466</v>
      </c>
      <c r="O1516" s="6" t="s">
        <v>4585</v>
      </c>
    </row>
    <row r="1517" spans="1:15" x14ac:dyDescent="0.25">
      <c r="A1517" s="6" t="s">
        <v>2095</v>
      </c>
      <c r="B1517" s="6" t="s">
        <v>4449</v>
      </c>
      <c r="C1517" s="6" t="s">
        <v>4421</v>
      </c>
      <c r="D1517" s="6" t="s">
        <v>13334</v>
      </c>
      <c r="E1517" s="6" t="s">
        <v>7217</v>
      </c>
      <c r="F1517" s="6" t="s">
        <v>7172</v>
      </c>
      <c r="G1517" s="6" t="s">
        <v>7309</v>
      </c>
      <c r="H1517" s="6" t="s">
        <v>7069</v>
      </c>
      <c r="I1517" s="46">
        <v>45140</v>
      </c>
      <c r="J1517" s="46">
        <v>45145</v>
      </c>
      <c r="K1517">
        <v>1448056</v>
      </c>
      <c r="L1517" s="6" t="s">
        <v>13335</v>
      </c>
      <c r="M1517" s="6" t="s">
        <v>13336</v>
      </c>
      <c r="N1517" s="6" t="s">
        <v>6354</v>
      </c>
      <c r="O1517" s="6" t="s">
        <v>4585</v>
      </c>
    </row>
    <row r="1518" spans="1:15" x14ac:dyDescent="0.25">
      <c r="A1518" s="6" t="s">
        <v>6908</v>
      </c>
      <c r="B1518" s="6" t="s">
        <v>4521</v>
      </c>
      <c r="C1518" s="6" t="s">
        <v>4468</v>
      </c>
      <c r="D1518" s="6" t="s">
        <v>13337</v>
      </c>
      <c r="E1518" s="6" t="s">
        <v>90</v>
      </c>
      <c r="F1518" s="6" t="s">
        <v>7797</v>
      </c>
      <c r="G1518" s="6" t="s">
        <v>9454</v>
      </c>
      <c r="H1518" s="6" t="s">
        <v>7092</v>
      </c>
      <c r="I1518" s="46">
        <v>45132</v>
      </c>
      <c r="J1518" s="46"/>
      <c r="K1518">
        <v>1688476</v>
      </c>
      <c r="L1518" s="6" t="s">
        <v>13338</v>
      </c>
      <c r="M1518" s="6" t="s">
        <v>13339</v>
      </c>
      <c r="N1518" s="6" t="s">
        <v>13340</v>
      </c>
      <c r="O1518" s="6" t="s">
        <v>4585</v>
      </c>
    </row>
    <row r="1519" spans="1:15" x14ac:dyDescent="0.25">
      <c r="A1519" s="6" t="s">
        <v>2097</v>
      </c>
      <c r="B1519" s="6" t="s">
        <v>4509</v>
      </c>
      <c r="C1519" s="6" t="s">
        <v>118</v>
      </c>
      <c r="D1519" s="6" t="s">
        <v>13341</v>
      </c>
      <c r="E1519" s="6" t="s">
        <v>9206</v>
      </c>
      <c r="F1519" s="6" t="s">
        <v>7166</v>
      </c>
      <c r="G1519" s="6" t="s">
        <v>11654</v>
      </c>
      <c r="H1519" s="6" t="s">
        <v>7168</v>
      </c>
      <c r="I1519" s="46">
        <v>45139</v>
      </c>
      <c r="J1519" s="46">
        <v>45145</v>
      </c>
      <c r="K1519">
        <v>1749723</v>
      </c>
      <c r="L1519" s="6" t="s">
        <v>13342</v>
      </c>
      <c r="M1519" s="6" t="s">
        <v>13343</v>
      </c>
      <c r="N1519" s="6" t="s">
        <v>6355</v>
      </c>
      <c r="O1519" s="6" t="s">
        <v>4586</v>
      </c>
    </row>
    <row r="1520" spans="1:15" x14ac:dyDescent="0.25">
      <c r="A1520" s="6" t="s">
        <v>2099</v>
      </c>
      <c r="B1520" s="6" t="s">
        <v>4525</v>
      </c>
      <c r="C1520" s="6" t="s">
        <v>4468</v>
      </c>
      <c r="D1520" s="6" t="s">
        <v>13344</v>
      </c>
      <c r="E1520" s="6" t="s">
        <v>90</v>
      </c>
      <c r="F1520" s="6" t="s">
        <v>12655</v>
      </c>
      <c r="G1520" s="6" t="s">
        <v>13345</v>
      </c>
      <c r="H1520" s="6" t="s">
        <v>7168</v>
      </c>
      <c r="I1520" s="46">
        <v>45140</v>
      </c>
      <c r="J1520" s="46">
        <v>45145</v>
      </c>
      <c r="K1520">
        <v>70145</v>
      </c>
      <c r="L1520" s="6" t="s">
        <v>13346</v>
      </c>
      <c r="M1520" s="6" t="s">
        <v>13347</v>
      </c>
      <c r="N1520" s="6" t="s">
        <v>6356</v>
      </c>
      <c r="O1520" s="6" t="s">
        <v>4585</v>
      </c>
    </row>
    <row r="1521" spans="1:15" x14ac:dyDescent="0.25">
      <c r="A1521" s="6" t="s">
        <v>2101</v>
      </c>
      <c r="B1521" s="6" t="s">
        <v>4488</v>
      </c>
      <c r="C1521" s="6" t="s">
        <v>4489</v>
      </c>
      <c r="D1521" s="6" t="s">
        <v>13348</v>
      </c>
      <c r="E1521" s="6" t="s">
        <v>90</v>
      </c>
      <c r="F1521" s="6" t="s">
        <v>13349</v>
      </c>
      <c r="G1521" s="6" t="s">
        <v>13350</v>
      </c>
      <c r="H1521" s="6" t="s">
        <v>7069</v>
      </c>
      <c r="I1521" s="46">
        <v>45126</v>
      </c>
      <c r="J1521" s="46"/>
      <c r="K1521">
        <v>1065280</v>
      </c>
      <c r="L1521" s="6" t="s">
        <v>13351</v>
      </c>
      <c r="M1521" s="6" t="s">
        <v>13352</v>
      </c>
      <c r="N1521" s="6" t="s">
        <v>4994</v>
      </c>
      <c r="O1521" s="6" t="s">
        <v>4585</v>
      </c>
    </row>
    <row r="1522" spans="1:15" x14ac:dyDescent="0.25">
      <c r="A1522" s="6" t="s">
        <v>2103</v>
      </c>
      <c r="B1522" s="6" t="s">
        <v>4462</v>
      </c>
      <c r="C1522" s="6" t="s">
        <v>118</v>
      </c>
      <c r="D1522" s="6" t="s">
        <v>13353</v>
      </c>
      <c r="E1522" s="6" t="s">
        <v>90</v>
      </c>
      <c r="F1522" s="6" t="s">
        <v>7947</v>
      </c>
      <c r="G1522" s="6" t="s">
        <v>13354</v>
      </c>
      <c r="H1522" s="6" t="s">
        <v>90</v>
      </c>
      <c r="I1522" s="46"/>
      <c r="J1522" s="46"/>
      <c r="K1522">
        <v>1004315</v>
      </c>
      <c r="L1522" s="6" t="s">
        <v>13355</v>
      </c>
      <c r="M1522" s="6" t="s">
        <v>13356</v>
      </c>
      <c r="N1522" s="6" t="s">
        <v>5242</v>
      </c>
      <c r="O1522" s="6" t="s">
        <v>4586</v>
      </c>
    </row>
    <row r="1523" spans="1:15" x14ac:dyDescent="0.25">
      <c r="A1523" s="6" t="s">
        <v>4006</v>
      </c>
      <c r="B1523" s="6" t="s">
        <v>4518</v>
      </c>
      <c r="C1523" s="6" t="s">
        <v>130</v>
      </c>
      <c r="D1523" s="6" t="s">
        <v>13357</v>
      </c>
      <c r="E1523" s="6" t="s">
        <v>90</v>
      </c>
      <c r="F1523" s="6" t="s">
        <v>7947</v>
      </c>
      <c r="G1523" s="6" t="s">
        <v>13358</v>
      </c>
      <c r="H1523" s="6" t="s">
        <v>90</v>
      </c>
      <c r="I1523" s="46"/>
      <c r="J1523" s="46"/>
      <c r="L1523" s="6" t="s">
        <v>13359</v>
      </c>
      <c r="M1523" s="6" t="s">
        <v>13360</v>
      </c>
      <c r="N1523" s="6" t="s">
        <v>6357</v>
      </c>
      <c r="O1523" s="6" t="s">
        <v>4585</v>
      </c>
    </row>
    <row r="1524" spans="1:15" x14ac:dyDescent="0.25">
      <c r="A1524" s="6" t="s">
        <v>4008</v>
      </c>
      <c r="B1524" s="6" t="s">
        <v>4545</v>
      </c>
      <c r="C1524" s="6" t="s">
        <v>4442</v>
      </c>
      <c r="D1524" s="6" t="s">
        <v>13361</v>
      </c>
      <c r="E1524" s="6" t="s">
        <v>90</v>
      </c>
      <c r="F1524" s="6" t="s">
        <v>13362</v>
      </c>
      <c r="G1524" s="6" t="s">
        <v>13363</v>
      </c>
      <c r="H1524" s="6" t="s">
        <v>7115</v>
      </c>
      <c r="I1524" s="46">
        <v>45145</v>
      </c>
      <c r="J1524" s="46">
        <v>45149</v>
      </c>
      <c r="K1524">
        <v>877860</v>
      </c>
      <c r="L1524" s="6" t="s">
        <v>13364</v>
      </c>
      <c r="M1524" s="6" t="s">
        <v>13365</v>
      </c>
      <c r="N1524" s="6" t="s">
        <v>6358</v>
      </c>
      <c r="O1524" s="6" t="s">
        <v>4585</v>
      </c>
    </row>
    <row r="1525" spans="1:15" x14ac:dyDescent="0.25">
      <c r="A1525" s="6" t="s">
        <v>4009</v>
      </c>
      <c r="B1525" s="6" t="s">
        <v>4443</v>
      </c>
      <c r="C1525" s="6" t="s">
        <v>4418</v>
      </c>
      <c r="D1525" s="6" t="s">
        <v>13366</v>
      </c>
      <c r="E1525" s="6" t="s">
        <v>90</v>
      </c>
      <c r="F1525" s="6" t="s">
        <v>13367</v>
      </c>
      <c r="G1525" s="6" t="s">
        <v>13368</v>
      </c>
      <c r="H1525" s="6" t="s">
        <v>90</v>
      </c>
      <c r="I1525" s="46"/>
      <c r="J1525" s="46"/>
      <c r="L1525" s="6" t="s">
        <v>13369</v>
      </c>
      <c r="M1525" s="6" t="s">
        <v>13370</v>
      </c>
      <c r="N1525" s="6" t="s">
        <v>6359</v>
      </c>
      <c r="O1525" s="6" t="s">
        <v>4586</v>
      </c>
    </row>
    <row r="1526" spans="1:15" x14ac:dyDescent="0.25">
      <c r="A1526" s="6" t="s">
        <v>4010</v>
      </c>
      <c r="B1526" s="6" t="s">
        <v>4419</v>
      </c>
      <c r="C1526" s="6" t="s">
        <v>130</v>
      </c>
      <c r="D1526" s="6" t="s">
        <v>13371</v>
      </c>
      <c r="E1526" s="6" t="s">
        <v>90</v>
      </c>
      <c r="F1526" s="6" t="s">
        <v>9973</v>
      </c>
      <c r="G1526" s="6" t="s">
        <v>13372</v>
      </c>
      <c r="H1526" s="6" t="s">
        <v>90</v>
      </c>
      <c r="I1526" s="46"/>
      <c r="J1526" s="46"/>
      <c r="L1526" s="6" t="s">
        <v>13373</v>
      </c>
      <c r="M1526" s="6" t="s">
        <v>90</v>
      </c>
      <c r="N1526" s="6" t="s">
        <v>4722</v>
      </c>
      <c r="O1526" s="6" t="s">
        <v>4585</v>
      </c>
    </row>
    <row r="1527" spans="1:15" x14ac:dyDescent="0.25">
      <c r="A1527" s="6" t="s">
        <v>2105</v>
      </c>
      <c r="B1527" s="6" t="s">
        <v>4509</v>
      </c>
      <c r="C1527" s="6" t="s">
        <v>118</v>
      </c>
      <c r="D1527" s="6" t="s">
        <v>13374</v>
      </c>
      <c r="E1527" s="6" t="s">
        <v>90</v>
      </c>
      <c r="F1527" s="6" t="s">
        <v>13375</v>
      </c>
      <c r="G1527" s="6" t="s">
        <v>13376</v>
      </c>
      <c r="H1527" s="6" t="s">
        <v>7630</v>
      </c>
      <c r="I1527" s="46">
        <v>45139</v>
      </c>
      <c r="J1527" s="46">
        <v>45145</v>
      </c>
      <c r="K1527">
        <v>1111711</v>
      </c>
      <c r="L1527" s="6" t="s">
        <v>13377</v>
      </c>
      <c r="M1527" s="6" t="s">
        <v>13378</v>
      </c>
      <c r="N1527" s="6" t="s">
        <v>6360</v>
      </c>
      <c r="O1527" s="6" t="s">
        <v>4586</v>
      </c>
    </row>
    <row r="1528" spans="1:15" x14ac:dyDescent="0.25">
      <c r="A1528" s="6" t="s">
        <v>2107</v>
      </c>
      <c r="B1528" s="6" t="s">
        <v>4460</v>
      </c>
      <c r="C1528" s="6" t="s">
        <v>4421</v>
      </c>
      <c r="D1528" s="6" t="s">
        <v>13379</v>
      </c>
      <c r="E1528" s="6" t="s">
        <v>13380</v>
      </c>
      <c r="F1528" s="6" t="s">
        <v>13381</v>
      </c>
      <c r="G1528" s="6" t="s">
        <v>13382</v>
      </c>
      <c r="H1528" s="6" t="s">
        <v>90</v>
      </c>
      <c r="I1528" s="46"/>
      <c r="J1528" s="46"/>
      <c r="K1528">
        <v>1003935</v>
      </c>
      <c r="L1528" s="6" t="s">
        <v>13383</v>
      </c>
      <c r="M1528" s="6" t="s">
        <v>13384</v>
      </c>
      <c r="N1528" s="6" t="s">
        <v>6361</v>
      </c>
      <c r="O1528" s="6" t="s">
        <v>4585</v>
      </c>
    </row>
    <row r="1529" spans="1:15" x14ac:dyDescent="0.25">
      <c r="A1529" s="6" t="s">
        <v>4011</v>
      </c>
      <c r="B1529" s="6" t="s">
        <v>4497</v>
      </c>
      <c r="C1529" s="6" t="s">
        <v>4428</v>
      </c>
      <c r="D1529" s="6" t="s">
        <v>13385</v>
      </c>
      <c r="E1529" s="6" t="s">
        <v>13386</v>
      </c>
      <c r="F1529" s="6" t="s">
        <v>7450</v>
      </c>
      <c r="G1529" s="6" t="s">
        <v>13387</v>
      </c>
      <c r="H1529" s="6" t="s">
        <v>90</v>
      </c>
      <c r="I1529" s="46"/>
      <c r="J1529" s="46"/>
      <c r="L1529" s="6" t="s">
        <v>13388</v>
      </c>
      <c r="M1529" s="6" t="s">
        <v>13389</v>
      </c>
      <c r="N1529" s="6" t="s">
        <v>6362</v>
      </c>
      <c r="O1529" s="6" t="s">
        <v>4585</v>
      </c>
    </row>
    <row r="1530" spans="1:15" x14ac:dyDescent="0.25">
      <c r="A1530" s="6" t="s">
        <v>2108</v>
      </c>
      <c r="B1530" s="6" t="s">
        <v>4512</v>
      </c>
      <c r="C1530" s="6" t="s">
        <v>4428</v>
      </c>
      <c r="D1530" s="6" t="s">
        <v>13390</v>
      </c>
      <c r="E1530" s="6" t="s">
        <v>13391</v>
      </c>
      <c r="F1530" s="6" t="s">
        <v>8011</v>
      </c>
      <c r="G1530" s="6" t="s">
        <v>13392</v>
      </c>
      <c r="H1530" s="6" t="s">
        <v>90</v>
      </c>
      <c r="I1530" s="46">
        <v>45174</v>
      </c>
      <c r="J1530" s="46">
        <v>45180</v>
      </c>
      <c r="K1530">
        <v>1736541</v>
      </c>
      <c r="L1530" s="6" t="s">
        <v>13393</v>
      </c>
      <c r="M1530" s="6" t="s">
        <v>13394</v>
      </c>
      <c r="N1530" s="6" t="s">
        <v>6363</v>
      </c>
      <c r="O1530" s="6" t="s">
        <v>4585</v>
      </c>
    </row>
    <row r="1531" spans="1:15" x14ac:dyDescent="0.25">
      <c r="A1531" s="6" t="s">
        <v>4012</v>
      </c>
      <c r="B1531" s="6" t="s">
        <v>4482</v>
      </c>
      <c r="C1531" s="6" t="s">
        <v>4425</v>
      </c>
      <c r="D1531" s="6" t="s">
        <v>13395</v>
      </c>
      <c r="E1531" s="6" t="s">
        <v>13396</v>
      </c>
      <c r="F1531" s="6" t="s">
        <v>9909</v>
      </c>
      <c r="G1531" s="6" t="s">
        <v>13397</v>
      </c>
      <c r="H1531" s="6" t="s">
        <v>90</v>
      </c>
      <c r="I1531" s="46"/>
      <c r="J1531" s="46"/>
      <c r="K1531">
        <v>1158967</v>
      </c>
      <c r="L1531" s="6" t="s">
        <v>13398</v>
      </c>
      <c r="M1531" s="6" t="s">
        <v>13399</v>
      </c>
      <c r="N1531" s="6" t="s">
        <v>4687</v>
      </c>
      <c r="O1531" s="6" t="s">
        <v>4585</v>
      </c>
    </row>
    <row r="1532" spans="1:15" x14ac:dyDescent="0.25">
      <c r="A1532" s="6" t="s">
        <v>2110</v>
      </c>
      <c r="B1532" s="6" t="s">
        <v>4509</v>
      </c>
      <c r="C1532" s="6" t="s">
        <v>118</v>
      </c>
      <c r="D1532" s="6" t="s">
        <v>13400</v>
      </c>
      <c r="E1532" s="6" t="s">
        <v>90</v>
      </c>
      <c r="F1532" s="6" t="s">
        <v>13401</v>
      </c>
      <c r="G1532" s="6" t="s">
        <v>13402</v>
      </c>
      <c r="H1532" s="6" t="s">
        <v>7296</v>
      </c>
      <c r="I1532" s="46">
        <v>45140</v>
      </c>
      <c r="J1532" s="46">
        <v>45145</v>
      </c>
      <c r="K1532">
        <v>356309</v>
      </c>
      <c r="L1532" s="6" t="s">
        <v>13403</v>
      </c>
      <c r="M1532" s="6" t="s">
        <v>13404</v>
      </c>
      <c r="N1532" s="6" t="s">
        <v>6364</v>
      </c>
      <c r="O1532" s="6" t="s">
        <v>4586</v>
      </c>
    </row>
    <row r="1533" spans="1:15" x14ac:dyDescent="0.25">
      <c r="A1533" s="6" t="s">
        <v>2112</v>
      </c>
      <c r="B1533" s="6" t="s">
        <v>4454</v>
      </c>
      <c r="C1533" s="6" t="s">
        <v>4428</v>
      </c>
      <c r="D1533" s="6" t="s">
        <v>13405</v>
      </c>
      <c r="E1533" s="6" t="s">
        <v>90</v>
      </c>
      <c r="F1533" s="6" t="s">
        <v>13406</v>
      </c>
      <c r="G1533" s="6" t="s">
        <v>13407</v>
      </c>
      <c r="H1533" s="6" t="s">
        <v>4065</v>
      </c>
      <c r="I1533" s="46">
        <v>45106</v>
      </c>
      <c r="J1533" s="46"/>
      <c r="K1533">
        <v>320187</v>
      </c>
      <c r="L1533" s="6" t="s">
        <v>13408</v>
      </c>
      <c r="M1533" s="6" t="s">
        <v>13409</v>
      </c>
      <c r="N1533" s="6" t="s">
        <v>6365</v>
      </c>
      <c r="O1533" s="6" t="s">
        <v>4585</v>
      </c>
    </row>
    <row r="1534" spans="1:15" x14ac:dyDescent="0.25">
      <c r="A1534" s="6" t="s">
        <v>2114</v>
      </c>
      <c r="B1534" s="6" t="s">
        <v>4441</v>
      </c>
      <c r="C1534" s="6" t="s">
        <v>4442</v>
      </c>
      <c r="D1534" s="6" t="s">
        <v>10822</v>
      </c>
      <c r="E1534" s="6" t="s">
        <v>90</v>
      </c>
      <c r="F1534" s="6" t="s">
        <v>7166</v>
      </c>
      <c r="G1534" s="6" t="s">
        <v>10823</v>
      </c>
      <c r="H1534" s="6" t="s">
        <v>7168</v>
      </c>
      <c r="I1534" s="46">
        <v>45132</v>
      </c>
      <c r="J1534" s="46">
        <v>45138</v>
      </c>
      <c r="K1534">
        <v>1043219</v>
      </c>
      <c r="L1534" s="6" t="s">
        <v>13410</v>
      </c>
      <c r="M1534" s="6" t="s">
        <v>13411</v>
      </c>
      <c r="N1534" s="6" t="s">
        <v>5368</v>
      </c>
      <c r="O1534" s="6" t="s">
        <v>4585</v>
      </c>
    </row>
    <row r="1535" spans="1:15" x14ac:dyDescent="0.25">
      <c r="A1535" s="6" t="s">
        <v>4014</v>
      </c>
      <c r="B1535" s="6" t="s">
        <v>4452</v>
      </c>
      <c r="C1535" s="6" t="s">
        <v>4423</v>
      </c>
      <c r="D1535" s="6" t="s">
        <v>13412</v>
      </c>
      <c r="E1535" s="6" t="s">
        <v>7420</v>
      </c>
      <c r="F1535" s="6" t="s">
        <v>11196</v>
      </c>
      <c r="G1535" s="6" t="s">
        <v>11197</v>
      </c>
      <c r="H1535" s="6" t="s">
        <v>7069</v>
      </c>
      <c r="I1535" s="46">
        <v>45138</v>
      </c>
      <c r="J1535" s="46">
        <v>45142</v>
      </c>
      <c r="K1535">
        <v>1547903</v>
      </c>
      <c r="L1535" s="6" t="s">
        <v>13413</v>
      </c>
      <c r="M1535" s="6" t="s">
        <v>13414</v>
      </c>
      <c r="N1535" s="6" t="s">
        <v>6366</v>
      </c>
      <c r="O1535" s="6" t="s">
        <v>4585</v>
      </c>
    </row>
    <row r="1536" spans="1:15" x14ac:dyDescent="0.25">
      <c r="A1536" s="6" t="s">
        <v>2116</v>
      </c>
      <c r="B1536" s="6" t="s">
        <v>4546</v>
      </c>
      <c r="C1536" s="6" t="s">
        <v>4423</v>
      </c>
      <c r="D1536" s="6" t="s">
        <v>13415</v>
      </c>
      <c r="E1536" s="6" t="s">
        <v>7496</v>
      </c>
      <c r="F1536" s="6" t="s">
        <v>7450</v>
      </c>
      <c r="G1536" s="6" t="s">
        <v>13416</v>
      </c>
      <c r="H1536" s="6" t="s">
        <v>90</v>
      </c>
      <c r="I1536" s="46"/>
      <c r="J1536" s="46"/>
      <c r="K1536">
        <v>1163653</v>
      </c>
      <c r="L1536" s="6" t="s">
        <v>13417</v>
      </c>
      <c r="M1536" s="6" t="s">
        <v>13418</v>
      </c>
      <c r="N1536" s="6" t="s">
        <v>6367</v>
      </c>
      <c r="O1536" s="6" t="s">
        <v>4585</v>
      </c>
    </row>
    <row r="1537" spans="1:15" x14ac:dyDescent="0.25">
      <c r="A1537" s="6" t="s">
        <v>4015</v>
      </c>
      <c r="B1537" s="6" t="s">
        <v>4473</v>
      </c>
      <c r="C1537" s="6" t="s">
        <v>130</v>
      </c>
      <c r="D1537" s="6" t="s">
        <v>13419</v>
      </c>
      <c r="E1537" s="6" t="s">
        <v>7496</v>
      </c>
      <c r="F1537" s="6" t="s">
        <v>7450</v>
      </c>
      <c r="G1537" s="6" t="s">
        <v>13420</v>
      </c>
      <c r="H1537" s="6" t="s">
        <v>90</v>
      </c>
      <c r="I1537" s="46"/>
      <c r="J1537" s="46"/>
      <c r="L1537" s="6" t="s">
        <v>13421</v>
      </c>
      <c r="M1537" s="6" t="s">
        <v>13422</v>
      </c>
      <c r="N1537" s="6" t="s">
        <v>6368</v>
      </c>
      <c r="O1537" s="6" t="s">
        <v>4585</v>
      </c>
    </row>
    <row r="1538" spans="1:15" x14ac:dyDescent="0.25">
      <c r="A1538" s="6" t="s">
        <v>4016</v>
      </c>
      <c r="B1538" s="6" t="s">
        <v>4446</v>
      </c>
      <c r="C1538" s="6" t="s">
        <v>4423</v>
      </c>
      <c r="D1538" s="6" t="s">
        <v>13423</v>
      </c>
      <c r="E1538" s="6" t="s">
        <v>90</v>
      </c>
      <c r="F1538" s="6" t="s">
        <v>7336</v>
      </c>
      <c r="G1538" s="6" t="s">
        <v>13424</v>
      </c>
      <c r="H1538" s="6" t="s">
        <v>90</v>
      </c>
      <c r="I1538" s="46"/>
      <c r="J1538" s="46"/>
      <c r="L1538" s="6" t="s">
        <v>13425</v>
      </c>
      <c r="M1538" s="6" t="s">
        <v>90</v>
      </c>
      <c r="N1538" s="6" t="s">
        <v>6369</v>
      </c>
      <c r="O1538" s="6" t="s">
        <v>4585</v>
      </c>
    </row>
    <row r="1539" spans="1:15" x14ac:dyDescent="0.25">
      <c r="A1539" s="6" t="s">
        <v>2118</v>
      </c>
      <c r="B1539" s="6" t="s">
        <v>4484</v>
      </c>
      <c r="C1539" s="6" t="s">
        <v>4423</v>
      </c>
      <c r="D1539" s="6" t="s">
        <v>13426</v>
      </c>
      <c r="E1539" s="6" t="s">
        <v>7617</v>
      </c>
      <c r="F1539" s="6" t="s">
        <v>13427</v>
      </c>
      <c r="G1539" s="6" t="s">
        <v>13428</v>
      </c>
      <c r="H1539" s="6" t="s">
        <v>2081</v>
      </c>
      <c r="I1539" s="46">
        <v>45145</v>
      </c>
      <c r="J1539" s="46">
        <v>45149</v>
      </c>
      <c r="K1539">
        <v>1258602</v>
      </c>
      <c r="L1539" s="6" t="s">
        <v>13429</v>
      </c>
      <c r="M1539" s="6" t="s">
        <v>13430</v>
      </c>
      <c r="N1539" s="6" t="s">
        <v>6370</v>
      </c>
      <c r="O1539" s="6" t="s">
        <v>4585</v>
      </c>
    </row>
    <row r="1540" spans="1:15" x14ac:dyDescent="0.25">
      <c r="A1540" s="6" t="s">
        <v>2120</v>
      </c>
      <c r="B1540" s="6" t="s">
        <v>4453</v>
      </c>
      <c r="C1540" s="6" t="s">
        <v>4442</v>
      </c>
      <c r="D1540" s="6" t="s">
        <v>13431</v>
      </c>
      <c r="E1540" s="6" t="s">
        <v>7177</v>
      </c>
      <c r="F1540" s="6" t="s">
        <v>10049</v>
      </c>
      <c r="G1540" s="6" t="s">
        <v>13432</v>
      </c>
      <c r="H1540" s="6" t="s">
        <v>3671</v>
      </c>
      <c r="I1540" s="46">
        <v>45139</v>
      </c>
      <c r="J1540" s="46">
        <v>45145</v>
      </c>
      <c r="K1540">
        <v>751364</v>
      </c>
      <c r="L1540" s="6" t="s">
        <v>13433</v>
      </c>
      <c r="M1540" s="6" t="s">
        <v>13434</v>
      </c>
      <c r="N1540" s="6" t="s">
        <v>6371</v>
      </c>
      <c r="O1540" s="6" t="s">
        <v>4585</v>
      </c>
    </row>
    <row r="1541" spans="1:15" x14ac:dyDescent="0.25">
      <c r="A1541" s="6" t="s">
        <v>2122</v>
      </c>
      <c r="B1541" s="6" t="s">
        <v>4479</v>
      </c>
      <c r="C1541" s="6" t="s">
        <v>4425</v>
      </c>
      <c r="D1541" s="6" t="s">
        <v>13435</v>
      </c>
      <c r="E1541" s="6" t="s">
        <v>90</v>
      </c>
      <c r="F1541" s="6" t="s">
        <v>13436</v>
      </c>
      <c r="G1541" s="6" t="s">
        <v>13437</v>
      </c>
      <c r="H1541" s="6" t="s">
        <v>7377</v>
      </c>
      <c r="I1541" s="46">
        <v>45134</v>
      </c>
      <c r="J1541" s="46"/>
      <c r="K1541">
        <v>1133421</v>
      </c>
      <c r="L1541" s="6" t="s">
        <v>13438</v>
      </c>
      <c r="M1541" s="6" t="s">
        <v>13439</v>
      </c>
      <c r="N1541" s="6" t="s">
        <v>4616</v>
      </c>
      <c r="O1541" s="6" t="s">
        <v>4586</v>
      </c>
    </row>
    <row r="1542" spans="1:15" x14ac:dyDescent="0.25">
      <c r="A1542" s="6" t="s">
        <v>4018</v>
      </c>
      <c r="B1542" s="6" t="s">
        <v>4467</v>
      </c>
      <c r="C1542" s="6" t="s">
        <v>4468</v>
      </c>
      <c r="D1542" s="6" t="s">
        <v>13440</v>
      </c>
      <c r="E1542" s="6" t="s">
        <v>7187</v>
      </c>
      <c r="F1542" s="6" t="s">
        <v>13441</v>
      </c>
      <c r="G1542" s="6" t="s">
        <v>13442</v>
      </c>
      <c r="H1542" s="6" t="s">
        <v>7437</v>
      </c>
      <c r="I1542" s="46">
        <v>45139</v>
      </c>
      <c r="J1542" s="46">
        <v>45145</v>
      </c>
      <c r="K1542">
        <v>1104485</v>
      </c>
      <c r="L1542" s="6" t="s">
        <v>13443</v>
      </c>
      <c r="M1542" s="6" t="s">
        <v>13444</v>
      </c>
      <c r="N1542" s="6" t="s">
        <v>6372</v>
      </c>
      <c r="O1542" s="6" t="s">
        <v>4585</v>
      </c>
    </row>
    <row r="1543" spans="1:15" x14ac:dyDescent="0.25">
      <c r="A1543" s="6" t="s">
        <v>2124</v>
      </c>
      <c r="B1543" s="6" t="s">
        <v>4420</v>
      </c>
      <c r="C1543" s="6" t="s">
        <v>4421</v>
      </c>
      <c r="D1543" s="6" t="s">
        <v>13445</v>
      </c>
      <c r="E1543" s="6" t="s">
        <v>90</v>
      </c>
      <c r="F1543" s="6" t="s">
        <v>12354</v>
      </c>
      <c r="G1543" s="6" t="s">
        <v>13446</v>
      </c>
      <c r="H1543" s="6" t="s">
        <v>90</v>
      </c>
      <c r="I1543" s="46"/>
      <c r="J1543" s="46"/>
      <c r="K1543">
        <v>924613</v>
      </c>
      <c r="L1543" s="6" t="s">
        <v>13447</v>
      </c>
      <c r="M1543" s="6" t="s">
        <v>13448</v>
      </c>
      <c r="N1543" s="6" t="s">
        <v>4981</v>
      </c>
      <c r="O1543" s="6" t="s">
        <v>4587</v>
      </c>
    </row>
    <row r="1544" spans="1:15" x14ac:dyDescent="0.25">
      <c r="A1544" s="6" t="s">
        <v>4020</v>
      </c>
      <c r="B1544" s="6" t="s">
        <v>4478</v>
      </c>
      <c r="C1544" s="6" t="s">
        <v>4437</v>
      </c>
      <c r="D1544" s="6" t="s">
        <v>13449</v>
      </c>
      <c r="E1544" s="6" t="s">
        <v>13450</v>
      </c>
      <c r="F1544" s="6" t="s">
        <v>13451</v>
      </c>
      <c r="G1544" s="6" t="s">
        <v>13452</v>
      </c>
      <c r="H1544" s="6" t="s">
        <v>90</v>
      </c>
      <c r="I1544" s="46">
        <v>45148</v>
      </c>
      <c r="J1544" s="46">
        <v>45153</v>
      </c>
      <c r="K1544">
        <v>1651717</v>
      </c>
      <c r="L1544" s="6" t="s">
        <v>13453</v>
      </c>
      <c r="M1544" s="6" t="s">
        <v>13454</v>
      </c>
      <c r="N1544" s="6" t="s">
        <v>6373</v>
      </c>
      <c r="O1544" s="6" t="s">
        <v>4586</v>
      </c>
    </row>
    <row r="1545" spans="1:15" x14ac:dyDescent="0.25">
      <c r="A1545" s="6" t="s">
        <v>2125</v>
      </c>
      <c r="B1545" s="6" t="s">
        <v>4521</v>
      </c>
      <c r="C1545" s="6" t="s">
        <v>4468</v>
      </c>
      <c r="D1545" s="6" t="s">
        <v>13455</v>
      </c>
      <c r="E1545" s="6" t="s">
        <v>90</v>
      </c>
      <c r="F1545" s="6" t="s">
        <v>7797</v>
      </c>
      <c r="G1545" s="6" t="s">
        <v>13456</v>
      </c>
      <c r="H1545" s="6" t="s">
        <v>7092</v>
      </c>
      <c r="I1545" s="46">
        <v>45133</v>
      </c>
      <c r="J1545" s="46"/>
      <c r="K1545">
        <v>1021860</v>
      </c>
      <c r="L1545" s="6" t="s">
        <v>13457</v>
      </c>
      <c r="M1545" s="6" t="s">
        <v>13458</v>
      </c>
      <c r="N1545" s="6" t="s">
        <v>4846</v>
      </c>
      <c r="O1545" s="6" t="s">
        <v>4585</v>
      </c>
    </row>
    <row r="1546" spans="1:15" x14ac:dyDescent="0.25">
      <c r="A1546" s="6" t="s">
        <v>4022</v>
      </c>
      <c r="B1546" s="6" t="s">
        <v>311</v>
      </c>
      <c r="C1546" s="6" t="s">
        <v>4421</v>
      </c>
      <c r="D1546" s="6" t="s">
        <v>13459</v>
      </c>
      <c r="E1546" s="6" t="s">
        <v>13460</v>
      </c>
      <c r="F1546" s="6" t="s">
        <v>7797</v>
      </c>
      <c r="G1546" s="6" t="s">
        <v>12934</v>
      </c>
      <c r="H1546" s="6" t="s">
        <v>7092</v>
      </c>
      <c r="I1546" s="46">
        <v>45133</v>
      </c>
      <c r="J1546" s="46"/>
      <c r="K1546">
        <v>1772695</v>
      </c>
      <c r="L1546" s="6" t="s">
        <v>13461</v>
      </c>
      <c r="M1546" s="6" t="s">
        <v>13462</v>
      </c>
      <c r="N1546" s="6" t="s">
        <v>6374</v>
      </c>
      <c r="O1546" s="6" t="s">
        <v>4585</v>
      </c>
    </row>
    <row r="1547" spans="1:15" x14ac:dyDescent="0.25">
      <c r="A1547" s="6" t="s">
        <v>2127</v>
      </c>
      <c r="B1547" s="6" t="s">
        <v>4522</v>
      </c>
      <c r="C1547" s="6" t="s">
        <v>4421</v>
      </c>
      <c r="D1547" s="6" t="s">
        <v>13463</v>
      </c>
      <c r="E1547" s="6" t="s">
        <v>90</v>
      </c>
      <c r="F1547" s="6" t="s">
        <v>8226</v>
      </c>
      <c r="G1547" s="6" t="s">
        <v>8227</v>
      </c>
      <c r="H1547" s="6" t="s">
        <v>1891</v>
      </c>
      <c r="I1547" s="46">
        <v>45145</v>
      </c>
      <c r="J1547" s="46">
        <v>45149</v>
      </c>
      <c r="K1547">
        <v>1076930</v>
      </c>
      <c r="L1547" s="6" t="s">
        <v>13464</v>
      </c>
      <c r="M1547" s="6" t="s">
        <v>13465</v>
      </c>
      <c r="N1547" s="6" t="s">
        <v>5197</v>
      </c>
      <c r="O1547" s="6" t="s">
        <v>4585</v>
      </c>
    </row>
    <row r="1548" spans="1:15" x14ac:dyDescent="0.25">
      <c r="A1548" s="6" t="s">
        <v>2129</v>
      </c>
      <c r="B1548" s="6" t="s">
        <v>4460</v>
      </c>
      <c r="C1548" s="6" t="s">
        <v>4421</v>
      </c>
      <c r="D1548" s="6" t="s">
        <v>13466</v>
      </c>
      <c r="E1548" s="6" t="s">
        <v>90</v>
      </c>
      <c r="F1548" s="6" t="s">
        <v>7067</v>
      </c>
      <c r="G1548" s="6" t="s">
        <v>7653</v>
      </c>
      <c r="H1548" s="6" t="s">
        <v>7069</v>
      </c>
      <c r="I1548" s="46">
        <v>45132</v>
      </c>
      <c r="J1548" s="46">
        <v>45138</v>
      </c>
      <c r="K1548">
        <v>1373715</v>
      </c>
      <c r="L1548" s="6" t="s">
        <v>13467</v>
      </c>
      <c r="M1548" s="6" t="s">
        <v>13468</v>
      </c>
      <c r="N1548" s="6" t="s">
        <v>4901</v>
      </c>
      <c r="O1548" s="6" t="s">
        <v>4585</v>
      </c>
    </row>
    <row r="1549" spans="1:15" x14ac:dyDescent="0.25">
      <c r="A1549" s="6" t="s">
        <v>4023</v>
      </c>
      <c r="B1549" s="6" t="s">
        <v>4490</v>
      </c>
      <c r="C1549" s="6" t="s">
        <v>4425</v>
      </c>
      <c r="D1549" s="6" t="s">
        <v>13469</v>
      </c>
      <c r="E1549" s="6" t="s">
        <v>7962</v>
      </c>
      <c r="F1549" s="6" t="s">
        <v>7450</v>
      </c>
      <c r="G1549" s="6" t="s">
        <v>8019</v>
      </c>
      <c r="H1549" s="6" t="s">
        <v>90</v>
      </c>
      <c r="I1549" s="46"/>
      <c r="J1549" s="46"/>
      <c r="L1549" s="6" t="s">
        <v>13470</v>
      </c>
      <c r="M1549" s="6" t="s">
        <v>90</v>
      </c>
      <c r="N1549" s="6" t="s">
        <v>6375</v>
      </c>
      <c r="O1549" s="6" t="s">
        <v>4585</v>
      </c>
    </row>
    <row r="1550" spans="1:15" x14ac:dyDescent="0.25">
      <c r="A1550" s="6" t="s">
        <v>4025</v>
      </c>
      <c r="B1550" s="6" t="s">
        <v>4482</v>
      </c>
      <c r="C1550" s="6" t="s">
        <v>4425</v>
      </c>
      <c r="D1550" s="6" t="s">
        <v>13471</v>
      </c>
      <c r="E1550" s="6" t="s">
        <v>7073</v>
      </c>
      <c r="F1550" s="6" t="s">
        <v>7529</v>
      </c>
      <c r="G1550" s="6" t="s">
        <v>7530</v>
      </c>
      <c r="H1550" s="6" t="s">
        <v>7104</v>
      </c>
      <c r="I1550" s="46">
        <v>45138</v>
      </c>
      <c r="J1550" s="46">
        <v>45142</v>
      </c>
      <c r="K1550">
        <v>1164863</v>
      </c>
      <c r="L1550" s="6" t="s">
        <v>13472</v>
      </c>
      <c r="M1550" s="6" t="s">
        <v>13473</v>
      </c>
      <c r="N1550" s="6" t="s">
        <v>5292</v>
      </c>
      <c r="O1550" s="6" t="s">
        <v>4585</v>
      </c>
    </row>
    <row r="1551" spans="1:15" x14ac:dyDescent="0.25">
      <c r="A1551" s="6" t="s">
        <v>4026</v>
      </c>
      <c r="B1551" s="6" t="s">
        <v>4496</v>
      </c>
      <c r="C1551" s="6" t="s">
        <v>130</v>
      </c>
      <c r="D1551" s="6" t="s">
        <v>13474</v>
      </c>
      <c r="E1551" s="6" t="s">
        <v>7962</v>
      </c>
      <c r="F1551" s="6" t="s">
        <v>7450</v>
      </c>
      <c r="G1551" s="6" t="s">
        <v>13475</v>
      </c>
      <c r="H1551" s="6" t="s">
        <v>90</v>
      </c>
      <c r="I1551" s="46"/>
      <c r="J1551" s="46"/>
      <c r="K1551">
        <v>1140471</v>
      </c>
      <c r="L1551" s="6" t="s">
        <v>13476</v>
      </c>
      <c r="M1551" s="6" t="s">
        <v>13477</v>
      </c>
      <c r="N1551" s="6" t="s">
        <v>6376</v>
      </c>
      <c r="O1551" s="6" t="s">
        <v>4585</v>
      </c>
    </row>
    <row r="1552" spans="1:15" x14ac:dyDescent="0.25">
      <c r="A1552" s="6" t="s">
        <v>4027</v>
      </c>
      <c r="B1552" s="6" t="s">
        <v>4457</v>
      </c>
      <c r="C1552" s="6" t="s">
        <v>4428</v>
      </c>
      <c r="D1552" s="6" t="s">
        <v>13478</v>
      </c>
      <c r="E1552" s="6" t="s">
        <v>13479</v>
      </c>
      <c r="F1552" s="6" t="s">
        <v>7450</v>
      </c>
      <c r="G1552" s="6" t="s">
        <v>13480</v>
      </c>
      <c r="H1552" s="6" t="s">
        <v>90</v>
      </c>
      <c r="I1552" s="46"/>
      <c r="J1552" s="46"/>
      <c r="L1552" s="6" t="s">
        <v>13481</v>
      </c>
      <c r="M1552" s="6" t="s">
        <v>90</v>
      </c>
      <c r="N1552" s="6" t="s">
        <v>6377</v>
      </c>
      <c r="O1552" s="6" t="s">
        <v>4585</v>
      </c>
    </row>
    <row r="1553" spans="1:15" x14ac:dyDescent="0.25">
      <c r="A1553" s="6" t="s">
        <v>4028</v>
      </c>
      <c r="B1553" s="6" t="s">
        <v>4508</v>
      </c>
      <c r="C1553" s="6" t="s">
        <v>4489</v>
      </c>
      <c r="D1553" s="6" t="s">
        <v>13482</v>
      </c>
      <c r="E1553" s="6" t="s">
        <v>90</v>
      </c>
      <c r="F1553" s="6" t="s">
        <v>13483</v>
      </c>
      <c r="G1553" s="6" t="s">
        <v>8926</v>
      </c>
      <c r="H1553" s="6" t="s">
        <v>90</v>
      </c>
      <c r="I1553" s="46"/>
      <c r="J1553" s="46"/>
      <c r="L1553" s="6" t="s">
        <v>13484</v>
      </c>
      <c r="M1553" s="6" t="s">
        <v>13485</v>
      </c>
      <c r="N1553" s="6" t="s">
        <v>6378</v>
      </c>
      <c r="O1553" s="6" t="s">
        <v>4585</v>
      </c>
    </row>
    <row r="1554" spans="1:15" x14ac:dyDescent="0.25">
      <c r="A1554" s="6" t="s">
        <v>4029</v>
      </c>
      <c r="B1554" s="6" t="s">
        <v>4434</v>
      </c>
      <c r="C1554" s="6" t="s">
        <v>4423</v>
      </c>
      <c r="D1554" s="6" t="s">
        <v>13486</v>
      </c>
      <c r="E1554" s="6" t="s">
        <v>13487</v>
      </c>
      <c r="F1554" s="6" t="s">
        <v>13488</v>
      </c>
      <c r="G1554" s="6" t="s">
        <v>13489</v>
      </c>
      <c r="H1554" s="6" t="s">
        <v>90</v>
      </c>
      <c r="I1554" s="46"/>
      <c r="J1554" s="46"/>
      <c r="L1554" s="6" t="s">
        <v>13490</v>
      </c>
      <c r="M1554" s="6" t="s">
        <v>13491</v>
      </c>
      <c r="N1554" s="6" t="s">
        <v>6379</v>
      </c>
      <c r="O1554" s="6" t="s">
        <v>4585</v>
      </c>
    </row>
    <row r="1555" spans="1:15" x14ac:dyDescent="0.25">
      <c r="A1555" s="6" t="s">
        <v>2131</v>
      </c>
      <c r="B1555" s="6" t="s">
        <v>4540</v>
      </c>
      <c r="C1555" s="6" t="s">
        <v>118</v>
      </c>
      <c r="D1555" s="6" t="s">
        <v>13492</v>
      </c>
      <c r="E1555" s="6" t="s">
        <v>90</v>
      </c>
      <c r="F1555" s="6" t="s">
        <v>7797</v>
      </c>
      <c r="G1555" s="6" t="s">
        <v>8726</v>
      </c>
      <c r="H1555" s="6" t="s">
        <v>7092</v>
      </c>
      <c r="I1555" s="46">
        <v>45140</v>
      </c>
      <c r="J1555" s="46">
        <v>45145</v>
      </c>
      <c r="K1555">
        <v>1013871</v>
      </c>
      <c r="L1555" s="6" t="s">
        <v>13493</v>
      </c>
      <c r="M1555" s="6" t="s">
        <v>13494</v>
      </c>
      <c r="N1555" s="6" t="s">
        <v>5008</v>
      </c>
      <c r="O1555" s="6" t="s">
        <v>4586</v>
      </c>
    </row>
    <row r="1556" spans="1:15" x14ac:dyDescent="0.25">
      <c r="A1556" s="6" t="s">
        <v>4030</v>
      </c>
      <c r="B1556" s="6" t="s">
        <v>4451</v>
      </c>
      <c r="C1556" s="6" t="s">
        <v>4421</v>
      </c>
      <c r="D1556" s="6" t="s">
        <v>13495</v>
      </c>
      <c r="E1556" s="6" t="s">
        <v>13496</v>
      </c>
      <c r="F1556" s="6" t="s">
        <v>7450</v>
      </c>
      <c r="G1556" s="6" t="s">
        <v>12414</v>
      </c>
      <c r="H1556" s="6" t="s">
        <v>90</v>
      </c>
      <c r="I1556" s="46"/>
      <c r="J1556" s="46"/>
      <c r="K1556">
        <v>1179493</v>
      </c>
      <c r="L1556" s="6" t="s">
        <v>13497</v>
      </c>
      <c r="M1556" s="6" t="s">
        <v>13498</v>
      </c>
      <c r="N1556" s="6" t="s">
        <v>6380</v>
      </c>
      <c r="O1556" s="6" t="s">
        <v>4585</v>
      </c>
    </row>
    <row r="1557" spans="1:15" x14ac:dyDescent="0.25">
      <c r="A1557" s="6" t="s">
        <v>2133</v>
      </c>
      <c r="B1557" s="6" t="s">
        <v>4537</v>
      </c>
      <c r="C1557" s="6" t="s">
        <v>4442</v>
      </c>
      <c r="D1557" s="6" t="s">
        <v>13499</v>
      </c>
      <c r="E1557" s="6" t="s">
        <v>8401</v>
      </c>
      <c r="F1557" s="6" t="s">
        <v>9010</v>
      </c>
      <c r="G1557" s="6" t="s">
        <v>13500</v>
      </c>
      <c r="H1557" s="6" t="s">
        <v>7344</v>
      </c>
      <c r="I1557" s="46">
        <v>45139</v>
      </c>
      <c r="J1557" s="46">
        <v>45145</v>
      </c>
      <c r="K1557">
        <v>1618563</v>
      </c>
      <c r="L1557" s="6" t="s">
        <v>13501</v>
      </c>
      <c r="M1557" s="6" t="s">
        <v>13502</v>
      </c>
      <c r="N1557" s="6" t="s">
        <v>6381</v>
      </c>
      <c r="O1557" s="6" t="s">
        <v>4585</v>
      </c>
    </row>
    <row r="1558" spans="1:15" x14ac:dyDescent="0.25">
      <c r="A1558" s="6" t="s">
        <v>4031</v>
      </c>
      <c r="B1558" s="6" t="s">
        <v>4512</v>
      </c>
      <c r="C1558" s="6" t="s">
        <v>4428</v>
      </c>
      <c r="D1558" s="6" t="s">
        <v>13503</v>
      </c>
      <c r="E1558" s="6" t="s">
        <v>13504</v>
      </c>
      <c r="F1558" s="6" t="s">
        <v>13505</v>
      </c>
      <c r="G1558" s="6" t="s">
        <v>13506</v>
      </c>
      <c r="H1558" s="6" t="s">
        <v>90</v>
      </c>
      <c r="I1558" s="46"/>
      <c r="J1558" s="46"/>
      <c r="L1558" s="6" t="s">
        <v>13507</v>
      </c>
      <c r="M1558" s="6" t="s">
        <v>13508</v>
      </c>
      <c r="N1558" s="6" t="s">
        <v>6382</v>
      </c>
      <c r="O1558" s="6" t="s">
        <v>4585</v>
      </c>
    </row>
    <row r="1559" spans="1:15" x14ac:dyDescent="0.25">
      <c r="A1559" s="6" t="s">
        <v>2135</v>
      </c>
      <c r="B1559" s="6" t="s">
        <v>4485</v>
      </c>
      <c r="C1559" s="6" t="s">
        <v>4425</v>
      </c>
      <c r="D1559" s="6" t="s">
        <v>13509</v>
      </c>
      <c r="E1559" s="6" t="s">
        <v>90</v>
      </c>
      <c r="F1559" s="6" t="s">
        <v>7134</v>
      </c>
      <c r="G1559" s="6" t="s">
        <v>13510</v>
      </c>
      <c r="H1559" s="6" t="s">
        <v>7136</v>
      </c>
      <c r="I1559" s="46">
        <v>45132</v>
      </c>
      <c r="J1559" s="46">
        <v>45138</v>
      </c>
      <c r="K1559">
        <v>702165</v>
      </c>
      <c r="L1559" s="6" t="s">
        <v>13511</v>
      </c>
      <c r="M1559" s="6" t="s">
        <v>13512</v>
      </c>
      <c r="N1559" s="6" t="s">
        <v>6383</v>
      </c>
      <c r="O1559" s="6" t="s">
        <v>4587</v>
      </c>
    </row>
    <row r="1560" spans="1:15" x14ac:dyDescent="0.25">
      <c r="A1560" s="6" t="s">
        <v>2137</v>
      </c>
      <c r="B1560" s="6" t="s">
        <v>4505</v>
      </c>
      <c r="C1560" s="6" t="s">
        <v>4421</v>
      </c>
      <c r="D1560" s="6" t="s">
        <v>13513</v>
      </c>
      <c r="E1560" s="6" t="s">
        <v>90</v>
      </c>
      <c r="F1560" s="6" t="s">
        <v>12838</v>
      </c>
      <c r="G1560" s="6" t="s">
        <v>13514</v>
      </c>
      <c r="H1560" s="6" t="s">
        <v>7561</v>
      </c>
      <c r="I1560" s="46">
        <v>45140</v>
      </c>
      <c r="J1560" s="46">
        <v>45145</v>
      </c>
      <c r="K1560">
        <v>932696</v>
      </c>
      <c r="L1560" s="6" t="s">
        <v>13515</v>
      </c>
      <c r="M1560" s="6" t="s">
        <v>13516</v>
      </c>
      <c r="N1560" s="6" t="s">
        <v>4870</v>
      </c>
      <c r="O1560" s="6" t="s">
        <v>4585</v>
      </c>
    </row>
    <row r="1561" spans="1:15" x14ac:dyDescent="0.25">
      <c r="A1561" s="6" t="s">
        <v>2140</v>
      </c>
      <c r="B1561" s="6" t="s">
        <v>4458</v>
      </c>
      <c r="C1561" s="6" t="s">
        <v>4425</v>
      </c>
      <c r="D1561" s="6" t="s">
        <v>13517</v>
      </c>
      <c r="E1561" s="6" t="s">
        <v>90</v>
      </c>
      <c r="F1561" s="6" t="s">
        <v>13518</v>
      </c>
      <c r="G1561" s="6" t="s">
        <v>13519</v>
      </c>
      <c r="H1561" s="6" t="s">
        <v>7092</v>
      </c>
      <c r="I1561" s="46">
        <v>45138</v>
      </c>
      <c r="J1561" s="46">
        <v>45142</v>
      </c>
      <c r="K1561">
        <v>1000753</v>
      </c>
      <c r="L1561" s="6" t="s">
        <v>13520</v>
      </c>
      <c r="M1561" s="6" t="s">
        <v>13521</v>
      </c>
      <c r="N1561" s="6" t="s">
        <v>4728</v>
      </c>
      <c r="O1561" s="6" t="s">
        <v>4585</v>
      </c>
    </row>
    <row r="1562" spans="1:15" x14ac:dyDescent="0.25">
      <c r="A1562" s="6" t="s">
        <v>4032</v>
      </c>
      <c r="B1562" s="6" t="s">
        <v>4478</v>
      </c>
      <c r="C1562" s="6" t="s">
        <v>4437</v>
      </c>
      <c r="D1562" s="6" t="s">
        <v>13522</v>
      </c>
      <c r="E1562" s="6" t="s">
        <v>90</v>
      </c>
      <c r="F1562" s="6" t="s">
        <v>13523</v>
      </c>
      <c r="G1562" s="6" t="s">
        <v>13524</v>
      </c>
      <c r="H1562" s="6" t="s">
        <v>90</v>
      </c>
      <c r="I1562" s="46"/>
      <c r="J1562" s="46"/>
      <c r="L1562" s="6" t="s">
        <v>13525</v>
      </c>
      <c r="M1562" s="6" t="s">
        <v>13526</v>
      </c>
      <c r="N1562" s="6" t="s">
        <v>6384</v>
      </c>
      <c r="O1562" s="6" t="s">
        <v>4586</v>
      </c>
    </row>
    <row r="1563" spans="1:15" x14ac:dyDescent="0.25">
      <c r="A1563" s="6" t="s">
        <v>2142</v>
      </c>
      <c r="B1563" s="6" t="s">
        <v>4495</v>
      </c>
      <c r="C1563" s="6" t="s">
        <v>4421</v>
      </c>
      <c r="D1563" s="6" t="s">
        <v>13527</v>
      </c>
      <c r="E1563" s="6" t="s">
        <v>90</v>
      </c>
      <c r="F1563" s="6" t="s">
        <v>7262</v>
      </c>
      <c r="G1563" s="6" t="s">
        <v>13528</v>
      </c>
      <c r="H1563" s="6" t="s">
        <v>7069</v>
      </c>
      <c r="I1563" s="46">
        <v>45161</v>
      </c>
      <c r="J1563" s="46"/>
      <c r="K1563">
        <v>1002047</v>
      </c>
      <c r="L1563" s="6" t="s">
        <v>13529</v>
      </c>
      <c r="M1563" s="6" t="s">
        <v>13530</v>
      </c>
      <c r="N1563" s="6" t="s">
        <v>4891</v>
      </c>
      <c r="O1563" s="6" t="s">
        <v>4585</v>
      </c>
    </row>
    <row r="1564" spans="1:15" x14ac:dyDescent="0.25">
      <c r="A1564" s="6" t="s">
        <v>2145</v>
      </c>
      <c r="B1564" s="6" t="s">
        <v>4533</v>
      </c>
      <c r="C1564" s="6" t="s">
        <v>4437</v>
      </c>
      <c r="D1564" s="6" t="s">
        <v>13531</v>
      </c>
      <c r="E1564" s="6" t="s">
        <v>13532</v>
      </c>
      <c r="F1564" s="6" t="s">
        <v>7153</v>
      </c>
      <c r="G1564" s="6" t="s">
        <v>13533</v>
      </c>
      <c r="H1564" s="6" t="s">
        <v>7155</v>
      </c>
      <c r="I1564" s="46"/>
      <c r="J1564" s="46"/>
      <c r="K1564">
        <v>1776967</v>
      </c>
      <c r="L1564" s="6" t="s">
        <v>13534</v>
      </c>
      <c r="M1564" s="6" t="s">
        <v>13535</v>
      </c>
      <c r="N1564" s="6" t="s">
        <v>6385</v>
      </c>
      <c r="O1564" s="6" t="s">
        <v>4585</v>
      </c>
    </row>
    <row r="1565" spans="1:15" x14ac:dyDescent="0.25">
      <c r="A1565" s="6" t="s">
        <v>4034</v>
      </c>
      <c r="B1565" s="6" t="s">
        <v>4449</v>
      </c>
      <c r="C1565" s="6" t="s">
        <v>4421</v>
      </c>
      <c r="D1565" s="6" t="s">
        <v>13536</v>
      </c>
      <c r="E1565" s="6" t="s">
        <v>90</v>
      </c>
      <c r="F1565" s="6" t="s">
        <v>12207</v>
      </c>
      <c r="G1565" s="6" t="s">
        <v>13537</v>
      </c>
      <c r="H1565" s="6" t="s">
        <v>1891</v>
      </c>
      <c r="I1565" s="46">
        <v>45140</v>
      </c>
      <c r="J1565" s="46">
        <v>45145</v>
      </c>
      <c r="K1565">
        <v>1078075</v>
      </c>
      <c r="L1565" s="6" t="s">
        <v>13538</v>
      </c>
      <c r="M1565" s="6" t="s">
        <v>13539</v>
      </c>
      <c r="N1565" s="6" t="s">
        <v>6386</v>
      </c>
      <c r="O1565" s="6" t="s">
        <v>4585</v>
      </c>
    </row>
    <row r="1566" spans="1:15" x14ac:dyDescent="0.25">
      <c r="A1566" s="6" t="s">
        <v>4035</v>
      </c>
      <c r="B1566" s="6" t="s">
        <v>4510</v>
      </c>
      <c r="C1566" s="6" t="s">
        <v>4489</v>
      </c>
      <c r="D1566" s="6" t="s">
        <v>13540</v>
      </c>
      <c r="E1566" s="6" t="s">
        <v>13541</v>
      </c>
      <c r="F1566" s="6" t="s">
        <v>9909</v>
      </c>
      <c r="G1566" s="6" t="s">
        <v>13542</v>
      </c>
      <c r="H1566" s="6" t="s">
        <v>90</v>
      </c>
      <c r="I1566" s="46"/>
      <c r="J1566" s="46"/>
      <c r="L1566" s="6" t="s">
        <v>13543</v>
      </c>
      <c r="M1566" s="6" t="s">
        <v>13544</v>
      </c>
      <c r="N1566" s="6" t="s">
        <v>6387</v>
      </c>
      <c r="O1566" s="6" t="s">
        <v>4585</v>
      </c>
    </row>
    <row r="1567" spans="1:15" x14ac:dyDescent="0.25">
      <c r="A1567" s="6" t="s">
        <v>4036</v>
      </c>
      <c r="B1567" s="6" t="s">
        <v>4451</v>
      </c>
      <c r="C1567" s="6" t="s">
        <v>4421</v>
      </c>
      <c r="D1567" s="6" t="s">
        <v>13545</v>
      </c>
      <c r="E1567" s="6" t="s">
        <v>13546</v>
      </c>
      <c r="F1567" s="6" t="s">
        <v>7450</v>
      </c>
      <c r="G1567" s="6" t="s">
        <v>13547</v>
      </c>
      <c r="H1567" s="6" t="s">
        <v>90</v>
      </c>
      <c r="I1567" s="46"/>
      <c r="J1567" s="46"/>
      <c r="L1567" s="6" t="s">
        <v>13548</v>
      </c>
      <c r="M1567" s="6" t="s">
        <v>90</v>
      </c>
      <c r="N1567" s="6" t="s">
        <v>6388</v>
      </c>
      <c r="O1567" s="6" t="s">
        <v>4585</v>
      </c>
    </row>
    <row r="1568" spans="1:15" x14ac:dyDescent="0.25">
      <c r="A1568" s="6" t="s">
        <v>2147</v>
      </c>
      <c r="B1568" s="6" t="s">
        <v>4510</v>
      </c>
      <c r="C1568" s="6" t="s">
        <v>4489</v>
      </c>
      <c r="D1568" s="6" t="s">
        <v>13549</v>
      </c>
      <c r="E1568" s="6" t="s">
        <v>13550</v>
      </c>
      <c r="F1568" s="6" t="s">
        <v>8250</v>
      </c>
      <c r="G1568" s="6" t="s">
        <v>13551</v>
      </c>
      <c r="H1568" s="6" t="s">
        <v>90</v>
      </c>
      <c r="I1568" s="46">
        <v>45154</v>
      </c>
      <c r="J1568" s="46">
        <v>45159</v>
      </c>
      <c r="K1568">
        <v>1110646</v>
      </c>
      <c r="L1568" s="6" t="s">
        <v>13552</v>
      </c>
      <c r="M1568" s="6" t="s">
        <v>13553</v>
      </c>
      <c r="N1568" s="6" t="s">
        <v>6389</v>
      </c>
      <c r="O1568" s="6" t="s">
        <v>4585</v>
      </c>
    </row>
    <row r="1569" spans="1:15" x14ac:dyDescent="0.25">
      <c r="A1569" s="6" t="s">
        <v>4037</v>
      </c>
      <c r="B1569" s="6" t="s">
        <v>4445</v>
      </c>
      <c r="C1569" s="6" t="s">
        <v>4423</v>
      </c>
      <c r="D1569" s="6" t="s">
        <v>13554</v>
      </c>
      <c r="E1569" s="6" t="s">
        <v>8014</v>
      </c>
      <c r="F1569" s="6" t="s">
        <v>8593</v>
      </c>
      <c r="G1569" s="6" t="s">
        <v>13555</v>
      </c>
      <c r="H1569" s="6" t="s">
        <v>7205</v>
      </c>
      <c r="I1569" s="46">
        <v>45168</v>
      </c>
      <c r="J1569" s="46"/>
      <c r="L1569" s="6" t="s">
        <v>90</v>
      </c>
      <c r="M1569" s="6" t="s">
        <v>90</v>
      </c>
      <c r="N1569" s="6" t="s">
        <v>6390</v>
      </c>
      <c r="O1569" s="6" t="s">
        <v>4585</v>
      </c>
    </row>
    <row r="1570" spans="1:15" x14ac:dyDescent="0.25">
      <c r="A1570" s="6" t="s">
        <v>2149</v>
      </c>
      <c r="B1570" s="6" t="s">
        <v>4435</v>
      </c>
      <c r="C1570" s="6" t="s">
        <v>4418</v>
      </c>
      <c r="D1570" s="6" t="s">
        <v>13556</v>
      </c>
      <c r="E1570" s="6" t="s">
        <v>13557</v>
      </c>
      <c r="F1570" s="6" t="s">
        <v>7147</v>
      </c>
      <c r="G1570" s="6" t="s">
        <v>8661</v>
      </c>
      <c r="H1570" s="6" t="s">
        <v>1891</v>
      </c>
      <c r="I1570" s="46">
        <v>45140</v>
      </c>
      <c r="J1570" s="46">
        <v>45145</v>
      </c>
      <c r="K1570">
        <v>1652130</v>
      </c>
      <c r="L1570" s="6" t="s">
        <v>13558</v>
      </c>
      <c r="M1570" s="6" t="s">
        <v>13559</v>
      </c>
      <c r="N1570" s="6" t="s">
        <v>6391</v>
      </c>
      <c r="O1570" s="6" t="s">
        <v>4586</v>
      </c>
    </row>
    <row r="1571" spans="1:15" x14ac:dyDescent="0.25">
      <c r="A1571" s="6" t="s">
        <v>2151</v>
      </c>
      <c r="B1571" s="6" t="s">
        <v>4449</v>
      </c>
      <c r="C1571" s="6" t="s">
        <v>4421</v>
      </c>
      <c r="D1571" s="6" t="s">
        <v>13560</v>
      </c>
      <c r="E1571" s="6" t="s">
        <v>11961</v>
      </c>
      <c r="F1571" s="6" t="s">
        <v>7262</v>
      </c>
      <c r="G1571" s="6" t="s">
        <v>13561</v>
      </c>
      <c r="H1571" s="6" t="s">
        <v>7069</v>
      </c>
      <c r="I1571" s="46">
        <v>45167</v>
      </c>
      <c r="J1571" s="46">
        <v>45173</v>
      </c>
      <c r="K1571">
        <v>1618732</v>
      </c>
      <c r="L1571" s="6" t="s">
        <v>13562</v>
      </c>
      <c r="M1571" s="6" t="s">
        <v>13563</v>
      </c>
      <c r="N1571" s="6" t="s">
        <v>6392</v>
      </c>
      <c r="O1571" s="6" t="s">
        <v>4585</v>
      </c>
    </row>
    <row r="1572" spans="1:15" x14ac:dyDescent="0.25">
      <c r="A1572" s="6" t="s">
        <v>2153</v>
      </c>
      <c r="B1572" s="6" t="s">
        <v>4532</v>
      </c>
      <c r="C1572" s="6" t="s">
        <v>130</v>
      </c>
      <c r="D1572" s="6" t="s">
        <v>13564</v>
      </c>
      <c r="E1572" s="6" t="s">
        <v>7474</v>
      </c>
      <c r="F1572" s="6" t="s">
        <v>8983</v>
      </c>
      <c r="G1572" s="6" t="s">
        <v>13565</v>
      </c>
      <c r="H1572" s="6" t="s">
        <v>8985</v>
      </c>
      <c r="I1572" s="46">
        <v>45140</v>
      </c>
      <c r="J1572" s="46"/>
      <c r="K1572">
        <v>1725964</v>
      </c>
      <c r="L1572" s="6" t="s">
        <v>13566</v>
      </c>
      <c r="M1572" s="6" t="s">
        <v>13567</v>
      </c>
      <c r="N1572" s="6" t="s">
        <v>4805</v>
      </c>
      <c r="O1572" s="6" t="s">
        <v>4585</v>
      </c>
    </row>
    <row r="1573" spans="1:15" x14ac:dyDescent="0.25">
      <c r="A1573" s="6" t="s">
        <v>2155</v>
      </c>
      <c r="B1573" s="6" t="s">
        <v>4417</v>
      </c>
      <c r="C1573" s="6" t="s">
        <v>4418</v>
      </c>
      <c r="D1573" s="6" t="s">
        <v>13568</v>
      </c>
      <c r="E1573" s="6" t="s">
        <v>13569</v>
      </c>
      <c r="F1573" s="6" t="s">
        <v>7415</v>
      </c>
      <c r="G1573" s="6" t="s">
        <v>13570</v>
      </c>
      <c r="H1573" s="6" t="s">
        <v>7092</v>
      </c>
      <c r="I1573" s="46">
        <v>45140</v>
      </c>
      <c r="J1573" s="46">
        <v>45145</v>
      </c>
      <c r="K1573">
        <v>1604821</v>
      </c>
      <c r="L1573" s="6" t="s">
        <v>13571</v>
      </c>
      <c r="M1573" s="6" t="s">
        <v>13572</v>
      </c>
      <c r="N1573" s="6" t="s">
        <v>5464</v>
      </c>
      <c r="O1573" s="6" t="s">
        <v>4586</v>
      </c>
    </row>
    <row r="1574" spans="1:15" x14ac:dyDescent="0.25">
      <c r="A1574" s="6" t="s">
        <v>2157</v>
      </c>
      <c r="B1574" s="6" t="s">
        <v>4430</v>
      </c>
      <c r="C1574" s="6" t="s">
        <v>4423</v>
      </c>
      <c r="D1574" s="6" t="s">
        <v>13573</v>
      </c>
      <c r="E1574" s="6" t="s">
        <v>90</v>
      </c>
      <c r="F1574" s="6" t="s">
        <v>7284</v>
      </c>
      <c r="G1574" s="6" t="s">
        <v>13574</v>
      </c>
      <c r="H1574" s="6" t="s">
        <v>7124</v>
      </c>
      <c r="I1574" s="46">
        <v>45126</v>
      </c>
      <c r="J1574" s="46"/>
      <c r="K1574">
        <v>73124</v>
      </c>
      <c r="L1574" s="6" t="s">
        <v>13575</v>
      </c>
      <c r="M1574" s="6" t="s">
        <v>13576</v>
      </c>
      <c r="N1574" s="6" t="s">
        <v>6393</v>
      </c>
      <c r="O1574" s="6" t="s">
        <v>4585</v>
      </c>
    </row>
    <row r="1575" spans="1:15" x14ac:dyDescent="0.25">
      <c r="A1575" s="6" t="s">
        <v>4038</v>
      </c>
      <c r="B1575" s="6" t="s">
        <v>4493</v>
      </c>
      <c r="C1575" s="6" t="s">
        <v>4489</v>
      </c>
      <c r="D1575" s="6" t="s">
        <v>13577</v>
      </c>
      <c r="E1575" s="6" t="s">
        <v>13578</v>
      </c>
      <c r="F1575" s="6" t="s">
        <v>7450</v>
      </c>
      <c r="G1575" s="6" t="s">
        <v>13579</v>
      </c>
      <c r="H1575" s="6" t="s">
        <v>90</v>
      </c>
      <c r="I1575" s="46"/>
      <c r="J1575" s="46"/>
      <c r="L1575" s="6" t="s">
        <v>13580</v>
      </c>
      <c r="M1575" s="6" t="s">
        <v>13581</v>
      </c>
      <c r="N1575" s="6" t="s">
        <v>6394</v>
      </c>
      <c r="O1575" s="6" t="s">
        <v>4585</v>
      </c>
    </row>
    <row r="1576" spans="1:15" x14ac:dyDescent="0.25">
      <c r="A1576" s="6" t="s">
        <v>2159</v>
      </c>
      <c r="B1576" s="6" t="s">
        <v>4445</v>
      </c>
      <c r="C1576" s="6" t="s">
        <v>4423</v>
      </c>
      <c r="D1576" s="6" t="s">
        <v>13582</v>
      </c>
      <c r="E1576" s="6" t="s">
        <v>90</v>
      </c>
      <c r="F1576" s="6" t="s">
        <v>7153</v>
      </c>
      <c r="G1576" s="6" t="s">
        <v>13583</v>
      </c>
      <c r="H1576" s="6" t="s">
        <v>7155</v>
      </c>
      <c r="I1576" s="46">
        <v>45153</v>
      </c>
      <c r="J1576" s="46"/>
      <c r="K1576">
        <v>1691493</v>
      </c>
      <c r="L1576" s="6" t="s">
        <v>13584</v>
      </c>
      <c r="M1576" s="6" t="s">
        <v>13585</v>
      </c>
      <c r="N1576" s="6" t="s">
        <v>6395</v>
      </c>
      <c r="O1576" s="6" t="s">
        <v>4585</v>
      </c>
    </row>
    <row r="1577" spans="1:15" x14ac:dyDescent="0.25">
      <c r="A1577" s="6" t="s">
        <v>2161</v>
      </c>
      <c r="B1577" s="6" t="s">
        <v>4496</v>
      </c>
      <c r="C1577" s="6" t="s">
        <v>130</v>
      </c>
      <c r="D1577" s="6" t="s">
        <v>13586</v>
      </c>
      <c r="E1577" s="6" t="s">
        <v>90</v>
      </c>
      <c r="F1577" s="6" t="s">
        <v>7529</v>
      </c>
      <c r="G1577" s="6" t="s">
        <v>9388</v>
      </c>
      <c r="H1577" s="6" t="s">
        <v>7104</v>
      </c>
      <c r="I1577" s="46">
        <v>45132</v>
      </c>
      <c r="J1577" s="46"/>
      <c r="K1577">
        <v>73309</v>
      </c>
      <c r="L1577" s="6" t="s">
        <v>13587</v>
      </c>
      <c r="M1577" s="6" t="s">
        <v>13588</v>
      </c>
      <c r="N1577" s="6" t="s">
        <v>5215</v>
      </c>
      <c r="O1577" s="6" t="s">
        <v>4585</v>
      </c>
    </row>
    <row r="1578" spans="1:15" x14ac:dyDescent="0.25">
      <c r="A1578" s="6" t="s">
        <v>4040</v>
      </c>
      <c r="B1578" s="6" t="s">
        <v>4443</v>
      </c>
      <c r="C1578" s="6" t="s">
        <v>4418</v>
      </c>
      <c r="D1578" s="6" t="s">
        <v>13589</v>
      </c>
      <c r="E1578" s="6" t="s">
        <v>90</v>
      </c>
      <c r="F1578" s="6" t="s">
        <v>7193</v>
      </c>
      <c r="G1578" s="6" t="s">
        <v>10141</v>
      </c>
      <c r="H1578" s="6" t="s">
        <v>7069</v>
      </c>
      <c r="I1578" s="46">
        <v>45139</v>
      </c>
      <c r="J1578" s="46">
        <v>45145</v>
      </c>
      <c r="K1578">
        <v>1142596</v>
      </c>
      <c r="L1578" s="6" t="s">
        <v>13590</v>
      </c>
      <c r="M1578" s="6" t="s">
        <v>13591</v>
      </c>
      <c r="N1578" s="6" t="s">
        <v>6396</v>
      </c>
      <c r="O1578" s="6" t="s">
        <v>4586</v>
      </c>
    </row>
    <row r="1579" spans="1:15" x14ac:dyDescent="0.25">
      <c r="A1579" s="6" t="s">
        <v>4042</v>
      </c>
      <c r="B1579" s="6" t="s">
        <v>4435</v>
      </c>
      <c r="C1579" s="6" t="s">
        <v>4418</v>
      </c>
      <c r="D1579" s="6" t="s">
        <v>13592</v>
      </c>
      <c r="E1579" s="6" t="s">
        <v>8610</v>
      </c>
      <c r="F1579" s="6" t="s">
        <v>7147</v>
      </c>
      <c r="G1579" s="6" t="s">
        <v>7506</v>
      </c>
      <c r="H1579" s="6" t="s">
        <v>1891</v>
      </c>
      <c r="I1579" s="46"/>
      <c r="J1579" s="46"/>
      <c r="K1579">
        <v>1861560</v>
      </c>
      <c r="L1579" s="6" t="s">
        <v>13593</v>
      </c>
      <c r="M1579" s="6" t="s">
        <v>13594</v>
      </c>
      <c r="N1579" s="6" t="s">
        <v>6397</v>
      </c>
      <c r="O1579" s="6" t="s">
        <v>4586</v>
      </c>
    </row>
    <row r="1580" spans="1:15" x14ac:dyDescent="0.25">
      <c r="A1580" s="6" t="s">
        <v>2163</v>
      </c>
      <c r="B1580" s="6" t="s">
        <v>4443</v>
      </c>
      <c r="C1580" s="6" t="s">
        <v>4418</v>
      </c>
      <c r="D1580" s="6" t="s">
        <v>13595</v>
      </c>
      <c r="E1580" s="6" t="s">
        <v>13596</v>
      </c>
      <c r="F1580" s="6" t="s">
        <v>13597</v>
      </c>
      <c r="G1580" s="6" t="s">
        <v>13598</v>
      </c>
      <c r="H1580" s="6" t="s">
        <v>90</v>
      </c>
      <c r="I1580" s="46">
        <v>45133</v>
      </c>
      <c r="J1580" s="46">
        <v>45138</v>
      </c>
      <c r="K1580">
        <v>1645113</v>
      </c>
      <c r="L1580" s="6" t="s">
        <v>13599</v>
      </c>
      <c r="M1580" s="6" t="s">
        <v>13600</v>
      </c>
      <c r="N1580" s="6" t="s">
        <v>6398</v>
      </c>
      <c r="O1580" s="6" t="s">
        <v>4586</v>
      </c>
    </row>
    <row r="1581" spans="1:15" x14ac:dyDescent="0.25">
      <c r="A1581" s="6" t="s">
        <v>2165</v>
      </c>
      <c r="B1581" s="6" t="s">
        <v>4455</v>
      </c>
      <c r="C1581" s="6" t="s">
        <v>4421</v>
      </c>
      <c r="D1581" s="6" t="s">
        <v>13601</v>
      </c>
      <c r="E1581" s="6" t="s">
        <v>90</v>
      </c>
      <c r="F1581" s="6" t="s">
        <v>7067</v>
      </c>
      <c r="G1581" s="6" t="s">
        <v>7068</v>
      </c>
      <c r="H1581" s="6" t="s">
        <v>7069</v>
      </c>
      <c r="I1581" s="46">
        <v>45161</v>
      </c>
      <c r="J1581" s="46"/>
      <c r="K1581">
        <v>1045810</v>
      </c>
      <c r="L1581" s="6" t="s">
        <v>13602</v>
      </c>
      <c r="M1581" s="6" t="s">
        <v>13603</v>
      </c>
      <c r="N1581" s="6" t="s">
        <v>4902</v>
      </c>
      <c r="O1581" s="6" t="s">
        <v>4585</v>
      </c>
    </row>
    <row r="1582" spans="1:15" x14ac:dyDescent="0.25">
      <c r="A1582" s="6" t="s">
        <v>2167</v>
      </c>
      <c r="B1582" s="6" t="s">
        <v>4449</v>
      </c>
      <c r="C1582" s="6" t="s">
        <v>4421</v>
      </c>
      <c r="D1582" s="6" t="s">
        <v>13604</v>
      </c>
      <c r="E1582" s="6" t="s">
        <v>13605</v>
      </c>
      <c r="F1582" s="6" t="s">
        <v>8593</v>
      </c>
      <c r="G1582" s="6" t="s">
        <v>13606</v>
      </c>
      <c r="H1582" s="6" t="s">
        <v>7205</v>
      </c>
      <c r="I1582" s="46">
        <v>45145</v>
      </c>
      <c r="J1582" s="46">
        <v>45149</v>
      </c>
      <c r="K1582">
        <v>1765159</v>
      </c>
      <c r="L1582" s="6" t="s">
        <v>13607</v>
      </c>
      <c r="M1582" s="6" t="s">
        <v>13608</v>
      </c>
      <c r="N1582" s="6" t="s">
        <v>6399</v>
      </c>
      <c r="O1582" s="6" t="s">
        <v>4585</v>
      </c>
    </row>
    <row r="1583" spans="1:15" x14ac:dyDescent="0.25">
      <c r="A1583" s="6" t="s">
        <v>2168</v>
      </c>
      <c r="B1583" s="6" t="s">
        <v>4450</v>
      </c>
      <c r="C1583" s="6" t="s">
        <v>4421</v>
      </c>
      <c r="D1583" s="6" t="s">
        <v>13609</v>
      </c>
      <c r="E1583" s="6" t="s">
        <v>90</v>
      </c>
      <c r="F1583" s="6" t="s">
        <v>13610</v>
      </c>
      <c r="G1583" s="6" t="s">
        <v>13611</v>
      </c>
      <c r="H1583" s="6" t="s">
        <v>90</v>
      </c>
      <c r="I1583" s="46">
        <v>45140</v>
      </c>
      <c r="J1583" s="46">
        <v>45145</v>
      </c>
      <c r="K1583">
        <v>1109345</v>
      </c>
      <c r="L1583" s="6" t="s">
        <v>13612</v>
      </c>
      <c r="M1583" s="6" t="s">
        <v>13613</v>
      </c>
      <c r="N1583" s="6" t="s">
        <v>6400</v>
      </c>
      <c r="O1583" s="6" t="s">
        <v>4585</v>
      </c>
    </row>
    <row r="1584" spans="1:15" x14ac:dyDescent="0.25">
      <c r="A1584" s="6" t="s">
        <v>2170</v>
      </c>
      <c r="B1584" s="6" t="s">
        <v>4435</v>
      </c>
      <c r="C1584" s="6" t="s">
        <v>4418</v>
      </c>
      <c r="D1584" s="6" t="s">
        <v>13614</v>
      </c>
      <c r="E1584" s="6" t="s">
        <v>90</v>
      </c>
      <c r="F1584" s="6" t="s">
        <v>13615</v>
      </c>
      <c r="G1584" s="6" t="s">
        <v>13616</v>
      </c>
      <c r="H1584" s="6" t="s">
        <v>90</v>
      </c>
      <c r="I1584" s="46"/>
      <c r="J1584" s="46"/>
      <c r="K1584">
        <v>353278</v>
      </c>
      <c r="L1584" s="6" t="s">
        <v>13617</v>
      </c>
      <c r="M1584" s="6" t="s">
        <v>13618</v>
      </c>
      <c r="N1584" s="6" t="s">
        <v>6401</v>
      </c>
      <c r="O1584" s="6" t="s">
        <v>4586</v>
      </c>
    </row>
    <row r="1585" spans="1:15" x14ac:dyDescent="0.25">
      <c r="A1585" s="6" t="s">
        <v>2171</v>
      </c>
      <c r="B1585" s="6" t="s">
        <v>4520</v>
      </c>
      <c r="C1585" s="6" t="s">
        <v>4428</v>
      </c>
      <c r="D1585" s="6" t="s">
        <v>13619</v>
      </c>
      <c r="E1585" s="6" t="s">
        <v>13620</v>
      </c>
      <c r="F1585" s="6" t="s">
        <v>8859</v>
      </c>
      <c r="G1585" s="6" t="s">
        <v>8860</v>
      </c>
      <c r="H1585" s="6" t="s">
        <v>7377</v>
      </c>
      <c r="I1585" s="46">
        <v>45131</v>
      </c>
      <c r="J1585" s="46">
        <v>45135</v>
      </c>
      <c r="K1585">
        <v>906163</v>
      </c>
      <c r="L1585" s="6" t="s">
        <v>13621</v>
      </c>
      <c r="M1585" s="6" t="s">
        <v>13622</v>
      </c>
      <c r="N1585" s="6" t="s">
        <v>4993</v>
      </c>
      <c r="O1585" s="6" t="s">
        <v>4585</v>
      </c>
    </row>
    <row r="1586" spans="1:15" x14ac:dyDescent="0.25">
      <c r="A1586" s="6" t="s">
        <v>2173</v>
      </c>
      <c r="B1586" s="6" t="s">
        <v>4432</v>
      </c>
      <c r="C1586" s="6" t="s">
        <v>4418</v>
      </c>
      <c r="D1586" s="6" t="s">
        <v>13623</v>
      </c>
      <c r="E1586" s="6" t="s">
        <v>90</v>
      </c>
      <c r="F1586" s="6" t="s">
        <v>10098</v>
      </c>
      <c r="G1586" s="6" t="s">
        <v>13624</v>
      </c>
      <c r="H1586" s="6" t="s">
        <v>90</v>
      </c>
      <c r="I1586" s="46"/>
      <c r="J1586" s="46"/>
      <c r="K1586">
        <v>1114448</v>
      </c>
      <c r="L1586" s="6" t="s">
        <v>13625</v>
      </c>
      <c r="M1586" s="6" t="s">
        <v>13626</v>
      </c>
      <c r="N1586" s="6" t="s">
        <v>6402</v>
      </c>
      <c r="O1586" s="6" t="s">
        <v>4586</v>
      </c>
    </row>
    <row r="1587" spans="1:15" x14ac:dyDescent="0.25">
      <c r="A1587" s="6" t="s">
        <v>2175</v>
      </c>
      <c r="B1587" s="6" t="s">
        <v>4481</v>
      </c>
      <c r="C1587" s="6" t="s">
        <v>4418</v>
      </c>
      <c r="D1587" s="6" t="s">
        <v>13627</v>
      </c>
      <c r="E1587" s="6" t="s">
        <v>13628</v>
      </c>
      <c r="F1587" s="6" t="s">
        <v>13629</v>
      </c>
      <c r="G1587" s="6" t="s">
        <v>13630</v>
      </c>
      <c r="H1587" s="6" t="s">
        <v>7069</v>
      </c>
      <c r="I1587" s="46">
        <v>45139</v>
      </c>
      <c r="J1587" s="46">
        <v>45145</v>
      </c>
      <c r="K1587">
        <v>1757073</v>
      </c>
      <c r="L1587" s="6" t="s">
        <v>13631</v>
      </c>
      <c r="M1587" s="6" t="s">
        <v>13632</v>
      </c>
      <c r="N1587" s="6" t="s">
        <v>5418</v>
      </c>
      <c r="O1587" s="6" t="s">
        <v>4586</v>
      </c>
    </row>
    <row r="1588" spans="1:15" x14ac:dyDescent="0.25">
      <c r="A1588" s="6" t="s">
        <v>2177</v>
      </c>
      <c r="B1588" s="6" t="s">
        <v>4431</v>
      </c>
      <c r="C1588" s="6" t="s">
        <v>4425</v>
      </c>
      <c r="D1588" s="6" t="s">
        <v>13633</v>
      </c>
      <c r="E1588" s="6" t="s">
        <v>13634</v>
      </c>
      <c r="F1588" s="6" t="s">
        <v>7947</v>
      </c>
      <c r="G1588" s="6" t="s">
        <v>13635</v>
      </c>
      <c r="H1588" s="6" t="s">
        <v>90</v>
      </c>
      <c r="I1588" s="46">
        <v>45134</v>
      </c>
      <c r="J1588" s="46">
        <v>45139</v>
      </c>
      <c r="K1588">
        <v>1720635</v>
      </c>
      <c r="L1588" s="6" t="s">
        <v>13636</v>
      </c>
      <c r="M1588" s="6" t="s">
        <v>13637</v>
      </c>
      <c r="N1588" s="6" t="s">
        <v>5329</v>
      </c>
      <c r="O1588" s="6" t="s">
        <v>4587</v>
      </c>
    </row>
    <row r="1589" spans="1:15" x14ac:dyDescent="0.25">
      <c r="A1589" s="6" t="s">
        <v>4044</v>
      </c>
      <c r="B1589" s="6" t="s">
        <v>4475</v>
      </c>
      <c r="C1589" s="6" t="s">
        <v>130</v>
      </c>
      <c r="D1589" s="6" t="s">
        <v>13638</v>
      </c>
      <c r="E1589" s="6" t="s">
        <v>90</v>
      </c>
      <c r="F1589" s="6" t="s">
        <v>13615</v>
      </c>
      <c r="G1589" s="6" t="s">
        <v>13616</v>
      </c>
      <c r="H1589" s="6" t="s">
        <v>90</v>
      </c>
      <c r="I1589" s="46"/>
      <c r="J1589" s="46"/>
      <c r="L1589" s="6" t="s">
        <v>13639</v>
      </c>
      <c r="M1589" s="6" t="s">
        <v>13640</v>
      </c>
      <c r="N1589" s="6" t="s">
        <v>6403</v>
      </c>
      <c r="O1589" s="6" t="s">
        <v>4585</v>
      </c>
    </row>
    <row r="1590" spans="1:15" x14ac:dyDescent="0.25">
      <c r="A1590" s="6" t="s">
        <v>2179</v>
      </c>
      <c r="B1590" s="6" t="s">
        <v>4466</v>
      </c>
      <c r="C1590" s="6" t="s">
        <v>118</v>
      </c>
      <c r="D1590" s="6" t="s">
        <v>13641</v>
      </c>
      <c r="E1590" s="6" t="s">
        <v>90</v>
      </c>
      <c r="F1590" s="6" t="s">
        <v>13642</v>
      </c>
      <c r="G1590" s="6" t="s">
        <v>13643</v>
      </c>
      <c r="H1590" s="6" t="s">
        <v>8525</v>
      </c>
      <c r="I1590" s="46">
        <v>45132</v>
      </c>
      <c r="J1590" s="46">
        <v>45138</v>
      </c>
      <c r="K1590">
        <v>73088</v>
      </c>
      <c r="L1590" s="6" t="s">
        <v>13644</v>
      </c>
      <c r="M1590" s="6" t="s">
        <v>13645</v>
      </c>
      <c r="N1590" s="6" t="s">
        <v>6404</v>
      </c>
      <c r="O1590" s="6" t="s">
        <v>4586</v>
      </c>
    </row>
    <row r="1591" spans="1:15" x14ac:dyDescent="0.25">
      <c r="A1591" s="6" t="s">
        <v>2181</v>
      </c>
      <c r="B1591" s="6" t="s">
        <v>4445</v>
      </c>
      <c r="C1591" s="6" t="s">
        <v>4423</v>
      </c>
      <c r="D1591" s="6" t="s">
        <v>13646</v>
      </c>
      <c r="E1591" s="6" t="s">
        <v>13647</v>
      </c>
      <c r="F1591" s="6" t="s">
        <v>13648</v>
      </c>
      <c r="G1591" s="6" t="s">
        <v>13649</v>
      </c>
      <c r="H1591" s="6" t="s">
        <v>90</v>
      </c>
      <c r="I1591" s="46"/>
      <c r="J1591" s="46"/>
      <c r="K1591">
        <v>844150</v>
      </c>
      <c r="L1591" s="6" t="s">
        <v>13650</v>
      </c>
      <c r="M1591" s="6" t="s">
        <v>13651</v>
      </c>
      <c r="N1591" s="6" t="s">
        <v>6405</v>
      </c>
      <c r="O1591" s="6" t="s">
        <v>4585</v>
      </c>
    </row>
    <row r="1592" spans="1:15" x14ac:dyDescent="0.25">
      <c r="A1592" s="6" t="s">
        <v>2183</v>
      </c>
      <c r="B1592" s="6" t="s">
        <v>4533</v>
      </c>
      <c r="C1592" s="6" t="s">
        <v>4437</v>
      </c>
      <c r="D1592" s="6" t="s">
        <v>13652</v>
      </c>
      <c r="E1592" s="6" t="s">
        <v>90</v>
      </c>
      <c r="F1592" s="6" t="s">
        <v>7134</v>
      </c>
      <c r="G1592" s="6" t="s">
        <v>10598</v>
      </c>
      <c r="H1592" s="6" t="s">
        <v>7136</v>
      </c>
      <c r="I1592" s="46">
        <v>45134</v>
      </c>
      <c r="J1592" s="46">
        <v>45138</v>
      </c>
      <c r="K1592">
        <v>814453</v>
      </c>
      <c r="L1592" s="6" t="s">
        <v>13653</v>
      </c>
      <c r="M1592" s="6" t="s">
        <v>13654</v>
      </c>
      <c r="N1592" s="6" t="s">
        <v>4619</v>
      </c>
      <c r="O1592" s="6" t="s">
        <v>4585</v>
      </c>
    </row>
    <row r="1593" spans="1:15" x14ac:dyDescent="0.25">
      <c r="A1593" s="6" t="s">
        <v>2185</v>
      </c>
      <c r="B1593" s="6" t="s">
        <v>4488</v>
      </c>
      <c r="C1593" s="6" t="s">
        <v>4489</v>
      </c>
      <c r="D1593" s="6" t="s">
        <v>10822</v>
      </c>
      <c r="E1593" s="6" t="s">
        <v>90</v>
      </c>
      <c r="F1593" s="6" t="s">
        <v>7166</v>
      </c>
      <c r="G1593" s="6" t="s">
        <v>10823</v>
      </c>
      <c r="H1593" s="6" t="s">
        <v>7168</v>
      </c>
      <c r="I1593" s="46"/>
      <c r="J1593" s="46"/>
      <c r="K1593">
        <v>1564708</v>
      </c>
      <c r="L1593" s="6" t="s">
        <v>13655</v>
      </c>
      <c r="M1593" s="6" t="s">
        <v>13656</v>
      </c>
      <c r="N1593" s="6" t="s">
        <v>4979</v>
      </c>
      <c r="O1593" s="6" t="s">
        <v>4585</v>
      </c>
    </row>
    <row r="1594" spans="1:15" x14ac:dyDescent="0.25">
      <c r="A1594" s="6" t="s">
        <v>2186</v>
      </c>
      <c r="B1594" s="6" t="s">
        <v>4488</v>
      </c>
      <c r="C1594" s="6" t="s">
        <v>4489</v>
      </c>
      <c r="D1594" s="6" t="s">
        <v>10822</v>
      </c>
      <c r="E1594" s="6" t="s">
        <v>90</v>
      </c>
      <c r="F1594" s="6" t="s">
        <v>7166</v>
      </c>
      <c r="G1594" s="6" t="s">
        <v>10823</v>
      </c>
      <c r="H1594" s="6" t="s">
        <v>7168</v>
      </c>
      <c r="I1594" s="46">
        <v>45145</v>
      </c>
      <c r="J1594" s="46">
        <v>45149</v>
      </c>
      <c r="K1594">
        <v>1564708</v>
      </c>
      <c r="L1594" s="6" t="s">
        <v>13657</v>
      </c>
      <c r="M1594" s="6" t="s">
        <v>13658</v>
      </c>
      <c r="N1594" s="6" t="s">
        <v>4979</v>
      </c>
      <c r="O1594" s="6" t="s">
        <v>4585</v>
      </c>
    </row>
    <row r="1595" spans="1:15" x14ac:dyDescent="0.25">
      <c r="A1595" s="6" t="s">
        <v>4046</v>
      </c>
      <c r="B1595" s="6" t="s">
        <v>4512</v>
      </c>
      <c r="C1595" s="6" t="s">
        <v>4428</v>
      </c>
      <c r="D1595" s="6" t="s">
        <v>13659</v>
      </c>
      <c r="E1595" s="6" t="s">
        <v>13660</v>
      </c>
      <c r="F1595" s="6" t="s">
        <v>13661</v>
      </c>
      <c r="G1595" s="6" t="s">
        <v>90</v>
      </c>
      <c r="H1595" s="6" t="s">
        <v>90</v>
      </c>
      <c r="I1595" s="46"/>
      <c r="J1595" s="46"/>
      <c r="K1595">
        <v>1932737</v>
      </c>
      <c r="L1595" s="6" t="s">
        <v>90</v>
      </c>
      <c r="M1595" s="6" t="s">
        <v>90</v>
      </c>
      <c r="N1595" s="6" t="s">
        <v>6406</v>
      </c>
      <c r="O1595" s="6" t="s">
        <v>4585</v>
      </c>
    </row>
    <row r="1596" spans="1:15" x14ac:dyDescent="0.25">
      <c r="A1596" s="6" t="s">
        <v>4048</v>
      </c>
      <c r="B1596" s="6" t="s">
        <v>4531</v>
      </c>
      <c r="C1596" s="6" t="s">
        <v>4468</v>
      </c>
      <c r="D1596" s="6" t="s">
        <v>13662</v>
      </c>
      <c r="E1596" s="6" t="s">
        <v>13663</v>
      </c>
      <c r="F1596" s="6" t="s">
        <v>7140</v>
      </c>
      <c r="G1596" s="6" t="s">
        <v>13664</v>
      </c>
      <c r="H1596" s="6" t="s">
        <v>435</v>
      </c>
      <c r="I1596" s="46">
        <v>45141</v>
      </c>
      <c r="J1596" s="46">
        <v>45145</v>
      </c>
      <c r="K1596">
        <v>1698535</v>
      </c>
      <c r="L1596" s="6" t="s">
        <v>13665</v>
      </c>
      <c r="M1596" s="6" t="s">
        <v>13666</v>
      </c>
      <c r="N1596" s="6" t="s">
        <v>6407</v>
      </c>
      <c r="O1596" s="6" t="s">
        <v>4585</v>
      </c>
    </row>
    <row r="1597" spans="1:15" x14ac:dyDescent="0.25">
      <c r="A1597" s="6" t="s">
        <v>4049</v>
      </c>
      <c r="B1597" s="6" t="s">
        <v>4464</v>
      </c>
      <c r="C1597" s="6" t="s">
        <v>4428</v>
      </c>
      <c r="D1597" s="6" t="s">
        <v>13667</v>
      </c>
      <c r="E1597" s="6" t="s">
        <v>90</v>
      </c>
      <c r="F1597" s="6" t="s">
        <v>13668</v>
      </c>
      <c r="G1597" s="6" t="s">
        <v>13669</v>
      </c>
      <c r="H1597" s="6" t="s">
        <v>90</v>
      </c>
      <c r="I1597" s="46"/>
      <c r="J1597" s="46"/>
      <c r="L1597" s="6" t="s">
        <v>13670</v>
      </c>
      <c r="M1597" s="6" t="s">
        <v>13671</v>
      </c>
      <c r="N1597" s="6" t="s">
        <v>6408</v>
      </c>
      <c r="O1597" s="6" t="s">
        <v>4585</v>
      </c>
    </row>
    <row r="1598" spans="1:15" x14ac:dyDescent="0.25">
      <c r="A1598" s="6" t="s">
        <v>2188</v>
      </c>
      <c r="B1598" s="6" t="s">
        <v>4455</v>
      </c>
      <c r="C1598" s="6" t="s">
        <v>4421</v>
      </c>
      <c r="D1598" s="6" t="s">
        <v>13672</v>
      </c>
      <c r="E1598" s="6" t="s">
        <v>90</v>
      </c>
      <c r="F1598" s="6" t="s">
        <v>13673</v>
      </c>
      <c r="G1598" s="6" t="s">
        <v>13674</v>
      </c>
      <c r="H1598" s="6" t="s">
        <v>90</v>
      </c>
      <c r="I1598" s="46">
        <v>45131</v>
      </c>
      <c r="J1598" s="46"/>
      <c r="K1598">
        <v>1413447</v>
      </c>
      <c r="L1598" s="6" t="s">
        <v>13675</v>
      </c>
      <c r="M1598" s="6" t="s">
        <v>13676</v>
      </c>
      <c r="N1598" s="6" t="s">
        <v>5144</v>
      </c>
      <c r="O1598" s="6" t="s">
        <v>4585</v>
      </c>
    </row>
    <row r="1599" spans="1:15" x14ac:dyDescent="0.25">
      <c r="A1599" s="6" t="s">
        <v>2190</v>
      </c>
      <c r="B1599" s="6" t="s">
        <v>4488</v>
      </c>
      <c r="C1599" s="6" t="s">
        <v>4489</v>
      </c>
      <c r="D1599" s="6" t="s">
        <v>13677</v>
      </c>
      <c r="E1599" s="6" t="s">
        <v>7923</v>
      </c>
      <c r="F1599" s="6" t="s">
        <v>9037</v>
      </c>
      <c r="G1599" s="6" t="s">
        <v>13678</v>
      </c>
      <c r="H1599" s="6" t="s">
        <v>7092</v>
      </c>
      <c r="I1599" s="46">
        <v>45140</v>
      </c>
      <c r="J1599" s="46">
        <v>45145</v>
      </c>
      <c r="K1599">
        <v>1142417</v>
      </c>
      <c r="L1599" s="6" t="s">
        <v>13679</v>
      </c>
      <c r="M1599" s="6" t="s">
        <v>13680</v>
      </c>
      <c r="N1599" s="6" t="s">
        <v>5030</v>
      </c>
      <c r="O1599" s="6" t="s">
        <v>4585</v>
      </c>
    </row>
    <row r="1600" spans="1:15" x14ac:dyDescent="0.25">
      <c r="A1600" s="6" t="s">
        <v>2192</v>
      </c>
      <c r="B1600" s="6" t="s">
        <v>4434</v>
      </c>
      <c r="C1600" s="6" t="s">
        <v>4423</v>
      </c>
      <c r="D1600" s="6" t="s">
        <v>13681</v>
      </c>
      <c r="E1600" s="6" t="s">
        <v>90</v>
      </c>
      <c r="F1600" s="6" t="s">
        <v>13682</v>
      </c>
      <c r="G1600" s="6" t="s">
        <v>13683</v>
      </c>
      <c r="H1600" s="6" t="s">
        <v>7168</v>
      </c>
      <c r="I1600" s="46">
        <v>45132</v>
      </c>
      <c r="J1600" s="46">
        <v>45138</v>
      </c>
      <c r="K1600">
        <v>910073</v>
      </c>
      <c r="L1600" s="6" t="s">
        <v>13684</v>
      </c>
      <c r="M1600" s="6" t="s">
        <v>13685</v>
      </c>
      <c r="N1600" s="6" t="s">
        <v>5544</v>
      </c>
      <c r="O1600" s="6" t="s">
        <v>4585</v>
      </c>
    </row>
    <row r="1601" spans="1:15" x14ac:dyDescent="0.25">
      <c r="A1601" s="6" t="s">
        <v>2194</v>
      </c>
      <c r="B1601" s="6" t="s">
        <v>4559</v>
      </c>
      <c r="C1601" s="6" t="s">
        <v>4489</v>
      </c>
      <c r="D1601" s="6" t="s">
        <v>13686</v>
      </c>
      <c r="E1601" s="6" t="s">
        <v>90</v>
      </c>
      <c r="F1601" s="6" t="s">
        <v>7166</v>
      </c>
      <c r="G1601" s="6" t="s">
        <v>9822</v>
      </c>
      <c r="H1601" s="6" t="s">
        <v>7168</v>
      </c>
      <c r="I1601" s="46">
        <v>45139</v>
      </c>
      <c r="J1601" s="46">
        <v>45145</v>
      </c>
      <c r="K1601">
        <v>71691</v>
      </c>
      <c r="L1601" s="6" t="s">
        <v>13687</v>
      </c>
      <c r="M1601" s="6" t="s">
        <v>13688</v>
      </c>
      <c r="N1601" s="6" t="s">
        <v>4791</v>
      </c>
      <c r="O1601" s="6" t="s">
        <v>4585</v>
      </c>
    </row>
    <row r="1602" spans="1:15" x14ac:dyDescent="0.25">
      <c r="A1602" s="6" t="s">
        <v>2197</v>
      </c>
      <c r="B1602" s="6" t="s">
        <v>4453</v>
      </c>
      <c r="C1602" s="6" t="s">
        <v>4442</v>
      </c>
      <c r="D1602" s="6" t="s">
        <v>13689</v>
      </c>
      <c r="E1602" s="6" t="s">
        <v>90</v>
      </c>
      <c r="F1602" s="6" t="s">
        <v>7193</v>
      </c>
      <c r="G1602" s="6" t="s">
        <v>7194</v>
      </c>
      <c r="H1602" s="6" t="s">
        <v>7069</v>
      </c>
      <c r="I1602" s="46">
        <v>45139</v>
      </c>
      <c r="J1602" s="46">
        <v>45145</v>
      </c>
      <c r="K1602">
        <v>726728</v>
      </c>
      <c r="L1602" s="6" t="s">
        <v>13690</v>
      </c>
      <c r="M1602" s="6" t="s">
        <v>13691</v>
      </c>
      <c r="N1602" s="6" t="s">
        <v>6409</v>
      </c>
      <c r="O1602" s="6" t="s">
        <v>4585</v>
      </c>
    </row>
    <row r="1603" spans="1:15" x14ac:dyDescent="0.25">
      <c r="A1603" s="6" t="s">
        <v>2199</v>
      </c>
      <c r="B1603" s="6" t="s">
        <v>4426</v>
      </c>
      <c r="C1603" s="6" t="s">
        <v>4425</v>
      </c>
      <c r="D1603" s="6" t="s">
        <v>13692</v>
      </c>
      <c r="E1603" s="6" t="s">
        <v>90</v>
      </c>
      <c r="F1603" s="6" t="s">
        <v>13693</v>
      </c>
      <c r="G1603" s="6" t="s">
        <v>13694</v>
      </c>
      <c r="H1603" s="6" t="s">
        <v>7365</v>
      </c>
      <c r="I1603" s="46">
        <v>45132</v>
      </c>
      <c r="J1603" s="46">
        <v>45138</v>
      </c>
      <c r="K1603">
        <v>1370946</v>
      </c>
      <c r="L1603" s="6" t="s">
        <v>13695</v>
      </c>
      <c r="M1603" s="6" t="s">
        <v>13696</v>
      </c>
      <c r="N1603" s="6" t="s">
        <v>4708</v>
      </c>
      <c r="O1603" s="6" t="s">
        <v>4585</v>
      </c>
    </row>
    <row r="1604" spans="1:15" x14ac:dyDescent="0.25">
      <c r="A1604" s="6" t="s">
        <v>4050</v>
      </c>
      <c r="B1604" s="6" t="s">
        <v>4448</v>
      </c>
      <c r="C1604" s="6" t="s">
        <v>4437</v>
      </c>
      <c r="D1604" s="6" t="s">
        <v>13697</v>
      </c>
      <c r="E1604" s="6" t="s">
        <v>13698</v>
      </c>
      <c r="F1604" s="6" t="s">
        <v>13699</v>
      </c>
      <c r="G1604" s="6" t="s">
        <v>13700</v>
      </c>
      <c r="H1604" s="6" t="s">
        <v>90</v>
      </c>
      <c r="I1604" s="46"/>
      <c r="J1604" s="46"/>
      <c r="L1604" s="6" t="s">
        <v>13701</v>
      </c>
      <c r="M1604" s="6" t="s">
        <v>90</v>
      </c>
      <c r="N1604" s="6" t="s">
        <v>6410</v>
      </c>
      <c r="O1604" s="6" t="s">
        <v>4586</v>
      </c>
    </row>
    <row r="1605" spans="1:15" x14ac:dyDescent="0.25">
      <c r="A1605" s="6" t="s">
        <v>2201</v>
      </c>
      <c r="B1605" s="6" t="s">
        <v>4501</v>
      </c>
      <c r="C1605" s="6" t="s">
        <v>4425</v>
      </c>
      <c r="D1605" s="6" t="s">
        <v>13702</v>
      </c>
      <c r="E1605" s="6" t="s">
        <v>90</v>
      </c>
      <c r="F1605" s="6" t="s">
        <v>10755</v>
      </c>
      <c r="G1605" s="6" t="s">
        <v>13703</v>
      </c>
      <c r="H1605" s="6" t="s">
        <v>7104</v>
      </c>
      <c r="I1605" s="46">
        <v>45132</v>
      </c>
      <c r="J1605" s="46">
        <v>45138</v>
      </c>
      <c r="K1605">
        <v>878927</v>
      </c>
      <c r="L1605" s="6" t="s">
        <v>13704</v>
      </c>
      <c r="M1605" s="6" t="s">
        <v>13705</v>
      </c>
      <c r="N1605" s="6" t="s">
        <v>5276</v>
      </c>
      <c r="O1605" s="6" t="s">
        <v>4585</v>
      </c>
    </row>
    <row r="1606" spans="1:15" x14ac:dyDescent="0.25">
      <c r="A1606" s="6" t="s">
        <v>4052</v>
      </c>
      <c r="B1606" s="6" t="s">
        <v>4502</v>
      </c>
      <c r="C1606" s="6" t="s">
        <v>4442</v>
      </c>
      <c r="D1606" s="6" t="s">
        <v>13706</v>
      </c>
      <c r="E1606" s="6" t="s">
        <v>7159</v>
      </c>
      <c r="F1606" s="6" t="s">
        <v>13707</v>
      </c>
      <c r="G1606" s="6" t="s">
        <v>13708</v>
      </c>
      <c r="H1606" s="6" t="s">
        <v>7321</v>
      </c>
      <c r="I1606" s="46">
        <v>45133</v>
      </c>
      <c r="J1606" s="46">
        <v>45138</v>
      </c>
      <c r="K1606">
        <v>860546</v>
      </c>
      <c r="L1606" s="6" t="s">
        <v>13709</v>
      </c>
      <c r="M1606" s="6" t="s">
        <v>13710</v>
      </c>
      <c r="N1606" s="6" t="s">
        <v>6411</v>
      </c>
      <c r="O1606" s="6" t="s">
        <v>4585</v>
      </c>
    </row>
    <row r="1607" spans="1:15" x14ac:dyDescent="0.25">
      <c r="A1607" s="6" t="s">
        <v>2203</v>
      </c>
      <c r="B1607" s="6" t="s">
        <v>4462</v>
      </c>
      <c r="C1607" s="6" t="s">
        <v>118</v>
      </c>
      <c r="D1607" s="6" t="s">
        <v>13711</v>
      </c>
      <c r="E1607" s="6" t="s">
        <v>13712</v>
      </c>
      <c r="F1607" s="6" t="s">
        <v>8291</v>
      </c>
      <c r="G1607" s="6" t="s">
        <v>13713</v>
      </c>
      <c r="H1607" s="6" t="s">
        <v>7098</v>
      </c>
      <c r="I1607" s="46">
        <v>45140</v>
      </c>
      <c r="J1607" s="46">
        <v>45145</v>
      </c>
      <c r="K1607">
        <v>1021635</v>
      </c>
      <c r="L1607" s="6" t="s">
        <v>13714</v>
      </c>
      <c r="M1607" s="6" t="s">
        <v>13715</v>
      </c>
      <c r="N1607" s="6" t="s">
        <v>6412</v>
      </c>
      <c r="O1607" s="6" t="s">
        <v>4586</v>
      </c>
    </row>
    <row r="1608" spans="1:15" x14ac:dyDescent="0.25">
      <c r="A1608" s="6" t="s">
        <v>2205</v>
      </c>
      <c r="B1608" s="6" t="s">
        <v>4432</v>
      </c>
      <c r="C1608" s="6" t="s">
        <v>4418</v>
      </c>
      <c r="D1608" s="6" t="s">
        <v>13716</v>
      </c>
      <c r="E1608" s="6" t="s">
        <v>13717</v>
      </c>
      <c r="F1608" s="6" t="s">
        <v>13718</v>
      </c>
      <c r="G1608" s="6" t="s">
        <v>13719</v>
      </c>
      <c r="H1608" s="6" t="s">
        <v>7296</v>
      </c>
      <c r="I1608" s="46">
        <v>45140</v>
      </c>
      <c r="J1608" s="46">
        <v>45144</v>
      </c>
      <c r="K1608">
        <v>1821825</v>
      </c>
      <c r="L1608" s="6" t="s">
        <v>13720</v>
      </c>
      <c r="M1608" s="6" t="s">
        <v>13721</v>
      </c>
      <c r="N1608" s="6" t="s">
        <v>6413</v>
      </c>
      <c r="O1608" s="6" t="s">
        <v>4586</v>
      </c>
    </row>
    <row r="1609" spans="1:15" x14ac:dyDescent="0.25">
      <c r="A1609" s="6" t="s">
        <v>2207</v>
      </c>
      <c r="B1609" s="6" t="s">
        <v>4509</v>
      </c>
      <c r="C1609" s="6" t="s">
        <v>118</v>
      </c>
      <c r="D1609" s="6" t="s">
        <v>13722</v>
      </c>
      <c r="E1609" s="6" t="s">
        <v>90</v>
      </c>
      <c r="F1609" s="6" t="s">
        <v>7096</v>
      </c>
      <c r="G1609" s="6" t="s">
        <v>13723</v>
      </c>
      <c r="H1609" s="6" t="s">
        <v>7098</v>
      </c>
      <c r="I1609" s="46">
        <v>45138</v>
      </c>
      <c r="J1609" s="46"/>
      <c r="K1609">
        <v>1587732</v>
      </c>
      <c r="L1609" s="6" t="s">
        <v>13724</v>
      </c>
      <c r="M1609" s="6" t="s">
        <v>13725</v>
      </c>
      <c r="N1609" s="6" t="s">
        <v>6414</v>
      </c>
      <c r="O1609" s="6" t="s">
        <v>4586</v>
      </c>
    </row>
    <row r="1610" spans="1:15" x14ac:dyDescent="0.25">
      <c r="A1610" s="6" t="s">
        <v>2209</v>
      </c>
      <c r="B1610" s="6" t="s">
        <v>4545</v>
      </c>
      <c r="C1610" s="6" t="s">
        <v>4442</v>
      </c>
      <c r="D1610" s="6" t="s">
        <v>13726</v>
      </c>
      <c r="E1610" s="6" t="s">
        <v>8889</v>
      </c>
      <c r="F1610" s="6" t="s">
        <v>12963</v>
      </c>
      <c r="G1610" s="6" t="s">
        <v>13727</v>
      </c>
      <c r="H1610" s="6" t="s">
        <v>7321</v>
      </c>
      <c r="I1610" s="46">
        <v>45138</v>
      </c>
      <c r="J1610" s="46">
        <v>45142</v>
      </c>
      <c r="K1610">
        <v>888491</v>
      </c>
      <c r="L1610" s="6" t="s">
        <v>13728</v>
      </c>
      <c r="M1610" s="6" t="s">
        <v>13729</v>
      </c>
      <c r="N1610" s="6" t="s">
        <v>6415</v>
      </c>
      <c r="O1610" s="6" t="s">
        <v>4585</v>
      </c>
    </row>
    <row r="1611" spans="1:15" x14ac:dyDescent="0.25">
      <c r="A1611" s="6" t="s">
        <v>2211</v>
      </c>
      <c r="B1611" s="6" t="s">
        <v>4487</v>
      </c>
      <c r="C1611" s="6" t="s">
        <v>4428</v>
      </c>
      <c r="D1611" s="6" t="s">
        <v>13730</v>
      </c>
      <c r="E1611" s="6" t="s">
        <v>13731</v>
      </c>
      <c r="F1611" s="6" t="s">
        <v>13732</v>
      </c>
      <c r="G1611" s="6" t="s">
        <v>13733</v>
      </c>
      <c r="H1611" s="6" t="s">
        <v>7365</v>
      </c>
      <c r="I1611" s="46">
        <v>45139</v>
      </c>
      <c r="J1611" s="46"/>
      <c r="K1611">
        <v>812074</v>
      </c>
      <c r="L1611" s="6" t="s">
        <v>13734</v>
      </c>
      <c r="M1611" s="6" t="s">
        <v>13735</v>
      </c>
      <c r="N1611" s="6" t="s">
        <v>4917</v>
      </c>
      <c r="O1611" s="6" t="s">
        <v>4586</v>
      </c>
    </row>
    <row r="1612" spans="1:15" x14ac:dyDescent="0.25">
      <c r="A1612" s="6" t="s">
        <v>4053</v>
      </c>
      <c r="B1612" s="6" t="s">
        <v>90</v>
      </c>
      <c r="C1612" s="6" t="s">
        <v>90</v>
      </c>
      <c r="D1612" s="6" t="s">
        <v>90</v>
      </c>
      <c r="E1612" s="6" t="s">
        <v>90</v>
      </c>
      <c r="F1612" s="6" t="s">
        <v>90</v>
      </c>
      <c r="G1612" s="6" t="s">
        <v>90</v>
      </c>
      <c r="H1612" s="6" t="s">
        <v>90</v>
      </c>
      <c r="I1612" s="46"/>
      <c r="J1612" s="46"/>
      <c r="K1612">
        <v>1137360</v>
      </c>
      <c r="L1612" s="6" t="s">
        <v>13736</v>
      </c>
      <c r="M1612" s="6" t="s">
        <v>13737</v>
      </c>
      <c r="N1612" s="6" t="s">
        <v>90</v>
      </c>
      <c r="O1612" s="6" t="s">
        <v>90</v>
      </c>
    </row>
    <row r="1613" spans="1:15" x14ac:dyDescent="0.25">
      <c r="A1613" s="6" t="s">
        <v>2214</v>
      </c>
      <c r="B1613" s="6" t="s">
        <v>4486</v>
      </c>
      <c r="C1613" s="6" t="s">
        <v>4468</v>
      </c>
      <c r="D1613" s="6" t="s">
        <v>13738</v>
      </c>
      <c r="E1613" s="6" t="s">
        <v>90</v>
      </c>
      <c r="F1613" s="6" t="s">
        <v>7096</v>
      </c>
      <c r="G1613" s="6" t="s">
        <v>13723</v>
      </c>
      <c r="H1613" s="6" t="s">
        <v>7098</v>
      </c>
      <c r="I1613" s="46">
        <v>45145</v>
      </c>
      <c r="J1613" s="46">
        <v>45149</v>
      </c>
      <c r="K1613">
        <v>1039684</v>
      </c>
      <c r="L1613" s="6" t="s">
        <v>13739</v>
      </c>
      <c r="M1613" s="6" t="s">
        <v>13740</v>
      </c>
      <c r="N1613" s="6" t="s">
        <v>5364</v>
      </c>
      <c r="O1613" s="6" t="s">
        <v>4585</v>
      </c>
    </row>
    <row r="1614" spans="1:15" x14ac:dyDescent="0.25">
      <c r="A1614" s="6" t="s">
        <v>2216</v>
      </c>
      <c r="B1614" s="6" t="s">
        <v>4449</v>
      </c>
      <c r="C1614" s="6" t="s">
        <v>4421</v>
      </c>
      <c r="D1614" s="6" t="s">
        <v>13741</v>
      </c>
      <c r="E1614" s="6" t="s">
        <v>9055</v>
      </c>
      <c r="F1614" s="6" t="s">
        <v>7172</v>
      </c>
      <c r="G1614" s="6" t="s">
        <v>7309</v>
      </c>
      <c r="H1614" s="6" t="s">
        <v>7069</v>
      </c>
      <c r="I1614" s="46">
        <v>45167</v>
      </c>
      <c r="J1614" s="46">
        <v>45173</v>
      </c>
      <c r="K1614">
        <v>1660134</v>
      </c>
      <c r="L1614" s="6" t="s">
        <v>13742</v>
      </c>
      <c r="M1614" s="6" t="s">
        <v>13743</v>
      </c>
      <c r="N1614" s="6" t="s">
        <v>6416</v>
      </c>
      <c r="O1614" s="6" t="s">
        <v>4585</v>
      </c>
    </row>
    <row r="1615" spans="1:15" x14ac:dyDescent="0.25">
      <c r="A1615" s="6" t="s">
        <v>4054</v>
      </c>
      <c r="B1615" s="6" t="s">
        <v>4497</v>
      </c>
      <c r="C1615" s="6" t="s">
        <v>4428</v>
      </c>
      <c r="D1615" s="6" t="s">
        <v>13744</v>
      </c>
      <c r="E1615" s="6" t="s">
        <v>90</v>
      </c>
      <c r="F1615" s="6" t="s">
        <v>13745</v>
      </c>
      <c r="G1615" s="6" t="s">
        <v>13746</v>
      </c>
      <c r="H1615" s="6" t="s">
        <v>90</v>
      </c>
      <c r="I1615" s="46"/>
      <c r="J1615" s="46"/>
      <c r="L1615" s="6" t="s">
        <v>13747</v>
      </c>
      <c r="M1615" s="6" t="s">
        <v>13748</v>
      </c>
      <c r="N1615" s="6" t="s">
        <v>6417</v>
      </c>
      <c r="O1615" s="6" t="s">
        <v>4585</v>
      </c>
    </row>
    <row r="1616" spans="1:15" x14ac:dyDescent="0.25">
      <c r="A1616" s="6" t="s">
        <v>2218</v>
      </c>
      <c r="B1616" s="6" t="s">
        <v>4498</v>
      </c>
      <c r="C1616" s="6" t="s">
        <v>4421</v>
      </c>
      <c r="D1616" s="6" t="s">
        <v>13749</v>
      </c>
      <c r="E1616" s="6" t="s">
        <v>90</v>
      </c>
      <c r="F1616" s="6" t="s">
        <v>9119</v>
      </c>
      <c r="G1616" s="6" t="s">
        <v>13750</v>
      </c>
      <c r="H1616" s="6" t="s">
        <v>7296</v>
      </c>
      <c r="I1616" s="46">
        <v>45140</v>
      </c>
      <c r="J1616" s="46">
        <v>45145</v>
      </c>
      <c r="K1616">
        <v>1005284</v>
      </c>
      <c r="L1616" s="6" t="s">
        <v>13751</v>
      </c>
      <c r="M1616" s="6" t="s">
        <v>13752</v>
      </c>
      <c r="N1616" s="6" t="s">
        <v>6418</v>
      </c>
      <c r="O1616" s="6" t="s">
        <v>4585</v>
      </c>
    </row>
    <row r="1617" spans="1:15" x14ac:dyDescent="0.25">
      <c r="A1617" s="6" t="s">
        <v>4056</v>
      </c>
      <c r="B1617" s="6" t="s">
        <v>4417</v>
      </c>
      <c r="C1617" s="6" t="s">
        <v>4418</v>
      </c>
      <c r="D1617" s="6" t="s">
        <v>13753</v>
      </c>
      <c r="E1617" s="6" t="s">
        <v>90</v>
      </c>
      <c r="F1617" s="6" t="s">
        <v>13754</v>
      </c>
      <c r="G1617" s="6" t="s">
        <v>13755</v>
      </c>
      <c r="H1617" s="6" t="s">
        <v>90</v>
      </c>
      <c r="I1617" s="46">
        <v>45147</v>
      </c>
      <c r="J1617" s="46">
        <v>45152</v>
      </c>
      <c r="K1617">
        <v>1835539</v>
      </c>
      <c r="L1617" s="6" t="s">
        <v>13756</v>
      </c>
      <c r="M1617" s="6" t="s">
        <v>13757</v>
      </c>
      <c r="N1617" s="6" t="s">
        <v>6419</v>
      </c>
      <c r="O1617" s="6" t="s">
        <v>4586</v>
      </c>
    </row>
    <row r="1618" spans="1:15" x14ac:dyDescent="0.25">
      <c r="A1618" s="6" t="s">
        <v>2220</v>
      </c>
      <c r="B1618" s="6" t="s">
        <v>4519</v>
      </c>
      <c r="C1618" s="6" t="s">
        <v>4437</v>
      </c>
      <c r="D1618" s="6" t="s">
        <v>13758</v>
      </c>
      <c r="E1618" s="6" t="s">
        <v>12962</v>
      </c>
      <c r="F1618" s="6" t="s">
        <v>13759</v>
      </c>
      <c r="G1618" s="6" t="s">
        <v>13760</v>
      </c>
      <c r="H1618" s="6" t="s">
        <v>7076</v>
      </c>
      <c r="I1618" s="46">
        <v>45168</v>
      </c>
      <c r="J1618" s="46">
        <v>45173</v>
      </c>
      <c r="K1618">
        <v>1639300</v>
      </c>
      <c r="L1618" s="6" t="s">
        <v>13761</v>
      </c>
      <c r="M1618" s="6" t="s">
        <v>13762</v>
      </c>
      <c r="N1618" s="6" t="s">
        <v>6420</v>
      </c>
      <c r="O1618" s="6" t="s">
        <v>4586</v>
      </c>
    </row>
    <row r="1619" spans="1:15" x14ac:dyDescent="0.25">
      <c r="A1619" s="6" t="s">
        <v>2222</v>
      </c>
      <c r="B1619" s="6" t="s">
        <v>4475</v>
      </c>
      <c r="C1619" s="6" t="s">
        <v>130</v>
      </c>
      <c r="D1619" s="6" t="s">
        <v>13763</v>
      </c>
      <c r="E1619" s="6" t="s">
        <v>13764</v>
      </c>
      <c r="F1619" s="6" t="s">
        <v>13765</v>
      </c>
      <c r="G1619" s="6" t="s">
        <v>8384</v>
      </c>
      <c r="H1619" s="6" t="s">
        <v>1988</v>
      </c>
      <c r="I1619" s="46">
        <v>45133</v>
      </c>
      <c r="J1619" s="46">
        <v>45138</v>
      </c>
      <c r="K1619">
        <v>74303</v>
      </c>
      <c r="L1619" s="6" t="s">
        <v>13766</v>
      </c>
      <c r="M1619" s="6" t="s">
        <v>13767</v>
      </c>
      <c r="N1619" s="6" t="s">
        <v>5470</v>
      </c>
      <c r="O1619" s="6" t="s">
        <v>4585</v>
      </c>
    </row>
    <row r="1620" spans="1:15" x14ac:dyDescent="0.25">
      <c r="A1620" s="6" t="s">
        <v>4058</v>
      </c>
      <c r="B1620" s="6" t="s">
        <v>4427</v>
      </c>
      <c r="C1620" s="6" t="s">
        <v>4428</v>
      </c>
      <c r="D1620" s="6" t="s">
        <v>13768</v>
      </c>
      <c r="E1620" s="6" t="s">
        <v>13769</v>
      </c>
      <c r="F1620" s="6" t="s">
        <v>7849</v>
      </c>
      <c r="G1620" s="6" t="s">
        <v>13770</v>
      </c>
      <c r="H1620" s="6" t="s">
        <v>7069</v>
      </c>
      <c r="I1620" s="46">
        <v>45055</v>
      </c>
      <c r="J1620" s="46"/>
      <c r="K1620">
        <v>1868726</v>
      </c>
      <c r="L1620" s="6" t="s">
        <v>13771</v>
      </c>
      <c r="M1620" s="6" t="s">
        <v>13772</v>
      </c>
      <c r="N1620" s="6" t="s">
        <v>5550</v>
      </c>
      <c r="O1620" s="6" t="s">
        <v>4585</v>
      </c>
    </row>
    <row r="1621" spans="1:15" x14ac:dyDescent="0.25">
      <c r="A1621" s="6" t="s">
        <v>2224</v>
      </c>
      <c r="B1621" s="6" t="s">
        <v>4506</v>
      </c>
      <c r="C1621" s="6" t="s">
        <v>4425</v>
      </c>
      <c r="D1621" s="6" t="s">
        <v>13773</v>
      </c>
      <c r="E1621" s="6" t="s">
        <v>13774</v>
      </c>
      <c r="F1621" s="6" t="s">
        <v>7751</v>
      </c>
      <c r="G1621" s="6" t="s">
        <v>13775</v>
      </c>
      <c r="H1621" s="6" t="s">
        <v>7753</v>
      </c>
      <c r="I1621" s="46"/>
      <c r="J1621" s="46"/>
      <c r="K1621">
        <v>1378239</v>
      </c>
      <c r="L1621" s="6" t="s">
        <v>13776</v>
      </c>
      <c r="M1621" s="6" t="s">
        <v>13777</v>
      </c>
      <c r="N1621" s="6" t="s">
        <v>6421</v>
      </c>
      <c r="O1621" s="6" t="s">
        <v>4585</v>
      </c>
    </row>
    <row r="1622" spans="1:15" x14ac:dyDescent="0.25">
      <c r="A1622" s="6" t="s">
        <v>2226</v>
      </c>
      <c r="B1622" s="6" t="s">
        <v>4415</v>
      </c>
      <c r="C1622" s="6" t="s">
        <v>4489</v>
      </c>
      <c r="D1622" s="6" t="s">
        <v>9358</v>
      </c>
      <c r="E1622" s="6" t="s">
        <v>90</v>
      </c>
      <c r="F1622" s="6" t="s">
        <v>7166</v>
      </c>
      <c r="G1622" s="6" t="s">
        <v>9359</v>
      </c>
      <c r="H1622" s="6" t="s">
        <v>7168</v>
      </c>
      <c r="I1622" s="46">
        <v>45124</v>
      </c>
      <c r="J1622" s="46">
        <v>45128</v>
      </c>
      <c r="K1622">
        <v>29989</v>
      </c>
      <c r="L1622" s="6" t="s">
        <v>13778</v>
      </c>
      <c r="M1622" s="6" t="s">
        <v>13779</v>
      </c>
      <c r="N1622" s="6" t="s">
        <v>5138</v>
      </c>
      <c r="O1622" s="6" t="s">
        <v>4585</v>
      </c>
    </row>
    <row r="1623" spans="1:15" x14ac:dyDescent="0.25">
      <c r="A1623" s="6" t="s">
        <v>2228</v>
      </c>
      <c r="B1623" s="6" t="s">
        <v>4471</v>
      </c>
      <c r="C1623" s="6" t="s">
        <v>4418</v>
      </c>
      <c r="D1623" s="6" t="s">
        <v>13780</v>
      </c>
      <c r="E1623" s="6" t="s">
        <v>7198</v>
      </c>
      <c r="F1623" s="6" t="s">
        <v>7067</v>
      </c>
      <c r="G1623" s="6" t="s">
        <v>7653</v>
      </c>
      <c r="H1623" s="6" t="s">
        <v>7069</v>
      </c>
      <c r="I1623" s="46">
        <v>45140</v>
      </c>
      <c r="J1623" s="46">
        <v>45145</v>
      </c>
      <c r="K1623">
        <v>926326</v>
      </c>
      <c r="L1623" s="6" t="s">
        <v>13781</v>
      </c>
      <c r="M1623" s="6" t="s">
        <v>13782</v>
      </c>
      <c r="N1623" s="6" t="s">
        <v>5249</v>
      </c>
      <c r="O1623" s="6" t="s">
        <v>4586</v>
      </c>
    </row>
    <row r="1624" spans="1:15" x14ac:dyDescent="0.25">
      <c r="A1624" s="6" t="s">
        <v>2230</v>
      </c>
      <c r="B1624" s="6" t="s">
        <v>4484</v>
      </c>
      <c r="C1624" s="6" t="s">
        <v>4423</v>
      </c>
      <c r="D1624" s="6" t="s">
        <v>13783</v>
      </c>
      <c r="E1624" s="6" t="s">
        <v>90</v>
      </c>
      <c r="F1624" s="6" t="s">
        <v>8430</v>
      </c>
      <c r="G1624" s="6" t="s">
        <v>13784</v>
      </c>
      <c r="H1624" s="6" t="s">
        <v>7630</v>
      </c>
      <c r="I1624" s="46">
        <v>45132</v>
      </c>
      <c r="J1624" s="46">
        <v>45138</v>
      </c>
      <c r="K1624">
        <v>1584207</v>
      </c>
      <c r="L1624" s="6" t="s">
        <v>13785</v>
      </c>
      <c r="M1624" s="6" t="s">
        <v>13786</v>
      </c>
      <c r="N1624" s="6" t="s">
        <v>5472</v>
      </c>
      <c r="O1624" s="6" t="s">
        <v>4585</v>
      </c>
    </row>
    <row r="1625" spans="1:15" x14ac:dyDescent="0.25">
      <c r="A1625" s="6" t="s">
        <v>4059</v>
      </c>
      <c r="B1625" s="6" t="s">
        <v>4498</v>
      </c>
      <c r="C1625" s="6" t="s">
        <v>4421</v>
      </c>
      <c r="D1625" s="6" t="s">
        <v>13787</v>
      </c>
      <c r="E1625" s="6" t="s">
        <v>13788</v>
      </c>
      <c r="F1625" s="6" t="s">
        <v>9909</v>
      </c>
      <c r="G1625" s="6" t="s">
        <v>13789</v>
      </c>
      <c r="H1625" s="6" t="s">
        <v>90</v>
      </c>
      <c r="I1625" s="46"/>
      <c r="J1625" s="46"/>
      <c r="K1625">
        <v>800954</v>
      </c>
      <c r="L1625" s="6" t="s">
        <v>13790</v>
      </c>
      <c r="M1625" s="6" t="s">
        <v>13791</v>
      </c>
      <c r="N1625" s="6" t="s">
        <v>5007</v>
      </c>
      <c r="O1625" s="6" t="s">
        <v>4585</v>
      </c>
    </row>
    <row r="1626" spans="1:15" x14ac:dyDescent="0.25">
      <c r="A1626" s="6" t="s">
        <v>4060</v>
      </c>
      <c r="B1626" s="6" t="s">
        <v>4525</v>
      </c>
      <c r="C1626" s="6" t="s">
        <v>4468</v>
      </c>
      <c r="D1626" s="6" t="s">
        <v>13792</v>
      </c>
      <c r="E1626" s="6" t="s">
        <v>90</v>
      </c>
      <c r="F1626" s="6" t="s">
        <v>13793</v>
      </c>
      <c r="G1626" s="6" t="s">
        <v>13794</v>
      </c>
      <c r="H1626" s="6" t="s">
        <v>90</v>
      </c>
      <c r="I1626" s="46"/>
      <c r="J1626" s="46"/>
      <c r="L1626" s="6" t="s">
        <v>90</v>
      </c>
      <c r="M1626" s="6" t="s">
        <v>90</v>
      </c>
      <c r="N1626" s="6" t="s">
        <v>6422</v>
      </c>
      <c r="O1626" s="6" t="s">
        <v>4585</v>
      </c>
    </row>
    <row r="1627" spans="1:15" x14ac:dyDescent="0.25">
      <c r="A1627" s="6" t="s">
        <v>2232</v>
      </c>
      <c r="B1627" s="6" t="s">
        <v>4455</v>
      </c>
      <c r="C1627" s="6" t="s">
        <v>4421</v>
      </c>
      <c r="D1627" s="6" t="s">
        <v>13795</v>
      </c>
      <c r="E1627" s="6" t="s">
        <v>90</v>
      </c>
      <c r="F1627" s="6" t="s">
        <v>8177</v>
      </c>
      <c r="G1627" s="6" t="s">
        <v>13796</v>
      </c>
      <c r="H1627" s="6" t="s">
        <v>7561</v>
      </c>
      <c r="I1627" s="46">
        <v>45138</v>
      </c>
      <c r="J1627" s="46">
        <v>45142</v>
      </c>
      <c r="K1627">
        <v>1097864</v>
      </c>
      <c r="L1627" s="6" t="s">
        <v>13797</v>
      </c>
      <c r="M1627" s="6" t="s">
        <v>13798</v>
      </c>
      <c r="N1627" s="6" t="s">
        <v>5471</v>
      </c>
      <c r="O1627" s="6" t="s">
        <v>4585</v>
      </c>
    </row>
    <row r="1628" spans="1:15" x14ac:dyDescent="0.25">
      <c r="A1628" s="6" t="s">
        <v>2234</v>
      </c>
      <c r="B1628" s="6" t="s">
        <v>4434</v>
      </c>
      <c r="C1628" s="6" t="s">
        <v>4423</v>
      </c>
      <c r="D1628" s="6" t="s">
        <v>13799</v>
      </c>
      <c r="E1628" s="6" t="s">
        <v>90</v>
      </c>
      <c r="F1628" s="6" t="s">
        <v>8430</v>
      </c>
      <c r="G1628" s="6" t="s">
        <v>13800</v>
      </c>
      <c r="H1628" s="6" t="s">
        <v>7630</v>
      </c>
      <c r="I1628" s="46">
        <v>45131</v>
      </c>
      <c r="J1628" s="46">
        <v>45135</v>
      </c>
      <c r="K1628">
        <v>707179</v>
      </c>
      <c r="L1628" s="6" t="s">
        <v>13801</v>
      </c>
      <c r="M1628" s="6" t="s">
        <v>13802</v>
      </c>
      <c r="N1628" s="6" t="s">
        <v>6423</v>
      </c>
      <c r="O1628" s="6" t="s">
        <v>4585</v>
      </c>
    </row>
    <row r="1629" spans="1:15" x14ac:dyDescent="0.25">
      <c r="A1629" s="6" t="s">
        <v>4061</v>
      </c>
      <c r="B1629" s="6" t="s">
        <v>4430</v>
      </c>
      <c r="C1629" s="6" t="s">
        <v>4423</v>
      </c>
      <c r="D1629" s="6" t="s">
        <v>13803</v>
      </c>
      <c r="E1629" s="6" t="s">
        <v>13804</v>
      </c>
      <c r="F1629" s="6" t="s">
        <v>7354</v>
      </c>
      <c r="G1629" s="6" t="s">
        <v>11205</v>
      </c>
      <c r="H1629" s="6" t="s">
        <v>2232</v>
      </c>
      <c r="I1629" s="46">
        <v>45148</v>
      </c>
      <c r="J1629" s="46"/>
      <c r="L1629" s="6" t="s">
        <v>90</v>
      </c>
      <c r="M1629" s="6" t="s">
        <v>90</v>
      </c>
      <c r="N1629" s="6" t="s">
        <v>6424</v>
      </c>
      <c r="O1629" s="6" t="s">
        <v>4585</v>
      </c>
    </row>
    <row r="1630" spans="1:15" x14ac:dyDescent="0.25">
      <c r="A1630" s="6" t="s">
        <v>2236</v>
      </c>
      <c r="B1630" s="6" t="s">
        <v>4454</v>
      </c>
      <c r="C1630" s="6" t="s">
        <v>4428</v>
      </c>
      <c r="D1630" s="6" t="s">
        <v>13805</v>
      </c>
      <c r="E1630" s="6" t="s">
        <v>90</v>
      </c>
      <c r="F1630" s="6" t="s">
        <v>7119</v>
      </c>
      <c r="G1630" s="6" t="s">
        <v>13806</v>
      </c>
      <c r="H1630" s="6" t="s">
        <v>90</v>
      </c>
      <c r="I1630" s="46">
        <v>45152</v>
      </c>
      <c r="J1630" s="46">
        <v>45159</v>
      </c>
      <c r="K1630">
        <v>1858985</v>
      </c>
      <c r="L1630" s="6" t="s">
        <v>13807</v>
      </c>
      <c r="M1630" s="6" t="s">
        <v>13808</v>
      </c>
      <c r="N1630" s="6" t="s">
        <v>6425</v>
      </c>
      <c r="O1630" s="6" t="s">
        <v>4585</v>
      </c>
    </row>
    <row r="1631" spans="1:15" x14ac:dyDescent="0.25">
      <c r="A1631" s="6" t="s">
        <v>2238</v>
      </c>
      <c r="B1631" s="6" t="s">
        <v>4450</v>
      </c>
      <c r="C1631" s="6" t="s">
        <v>4421</v>
      </c>
      <c r="D1631" s="6" t="s">
        <v>13809</v>
      </c>
      <c r="E1631" s="6" t="s">
        <v>90</v>
      </c>
      <c r="F1631" s="6" t="s">
        <v>7278</v>
      </c>
      <c r="G1631" s="6" t="s">
        <v>7279</v>
      </c>
      <c r="H1631" s="6" t="s">
        <v>1891</v>
      </c>
      <c r="I1631" s="46">
        <v>45145</v>
      </c>
      <c r="J1631" s="46">
        <v>45149</v>
      </c>
      <c r="K1631">
        <v>704532</v>
      </c>
      <c r="L1631" s="6" t="s">
        <v>13810</v>
      </c>
      <c r="M1631" s="6" t="s">
        <v>13811</v>
      </c>
      <c r="N1631" s="6" t="s">
        <v>6426</v>
      </c>
      <c r="O1631" s="6" t="s">
        <v>4585</v>
      </c>
    </row>
    <row r="1632" spans="1:15" x14ac:dyDescent="0.25">
      <c r="A1632" s="6" t="s">
        <v>2241</v>
      </c>
      <c r="B1632" s="6" t="s">
        <v>4447</v>
      </c>
      <c r="C1632" s="6" t="s">
        <v>4418</v>
      </c>
      <c r="D1632" s="6" t="s">
        <v>13812</v>
      </c>
      <c r="E1632" s="6" t="s">
        <v>13813</v>
      </c>
      <c r="F1632" s="6" t="s">
        <v>13814</v>
      </c>
      <c r="G1632" s="6" t="s">
        <v>8312</v>
      </c>
      <c r="H1632" s="6" t="s">
        <v>7124</v>
      </c>
      <c r="I1632" s="46">
        <v>45132</v>
      </c>
      <c r="J1632" s="46">
        <v>45138</v>
      </c>
      <c r="K1632">
        <v>1014739</v>
      </c>
      <c r="L1632" s="6" t="s">
        <v>13815</v>
      </c>
      <c r="M1632" s="6" t="s">
        <v>13816</v>
      </c>
      <c r="N1632" s="6" t="s">
        <v>5192</v>
      </c>
      <c r="O1632" s="6" t="s">
        <v>4586</v>
      </c>
    </row>
    <row r="1633" spans="1:15" x14ac:dyDescent="0.25">
      <c r="A1633" s="6" t="s">
        <v>4063</v>
      </c>
      <c r="B1633" s="6" t="s">
        <v>4508</v>
      </c>
      <c r="C1633" s="6" t="s">
        <v>4489</v>
      </c>
      <c r="D1633" s="6" t="s">
        <v>13817</v>
      </c>
      <c r="E1633" s="6" t="s">
        <v>13818</v>
      </c>
      <c r="F1633" s="6" t="s">
        <v>9973</v>
      </c>
      <c r="G1633" s="6" t="s">
        <v>13819</v>
      </c>
      <c r="H1633" s="6" t="s">
        <v>90</v>
      </c>
      <c r="I1633" s="46">
        <v>45166</v>
      </c>
      <c r="J1633" s="46">
        <v>45170</v>
      </c>
      <c r="K1633">
        <v>1737450</v>
      </c>
      <c r="L1633" s="6" t="s">
        <v>13820</v>
      </c>
      <c r="M1633" s="6" t="s">
        <v>13821</v>
      </c>
      <c r="N1633" s="6" t="s">
        <v>6427</v>
      </c>
      <c r="O1633" s="6" t="s">
        <v>4585</v>
      </c>
    </row>
    <row r="1634" spans="1:15" x14ac:dyDescent="0.25">
      <c r="A1634" s="6" t="s">
        <v>4065</v>
      </c>
      <c r="B1634" s="6" t="s">
        <v>4463</v>
      </c>
      <c r="C1634" s="6" t="s">
        <v>130</v>
      </c>
      <c r="D1634" s="6" t="s">
        <v>13822</v>
      </c>
      <c r="E1634" s="6" t="s">
        <v>13823</v>
      </c>
      <c r="F1634" s="6" t="s">
        <v>8593</v>
      </c>
      <c r="G1634" s="6" t="s">
        <v>13824</v>
      </c>
      <c r="H1634" s="6" t="s">
        <v>7205</v>
      </c>
      <c r="I1634" s="46">
        <v>45145</v>
      </c>
      <c r="J1634" s="46">
        <v>45149</v>
      </c>
      <c r="K1634">
        <v>1627272</v>
      </c>
      <c r="L1634" s="6" t="s">
        <v>13825</v>
      </c>
      <c r="M1634" s="6" t="s">
        <v>13826</v>
      </c>
      <c r="N1634" s="6" t="s">
        <v>6428</v>
      </c>
      <c r="O1634" s="6" t="s">
        <v>4585</v>
      </c>
    </row>
    <row r="1635" spans="1:15" x14ac:dyDescent="0.25">
      <c r="A1635" s="6" t="s">
        <v>2243</v>
      </c>
      <c r="B1635" s="6" t="s">
        <v>4500</v>
      </c>
      <c r="C1635" s="6" t="s">
        <v>118</v>
      </c>
      <c r="D1635" s="6" t="s">
        <v>13827</v>
      </c>
      <c r="E1635" s="6" t="s">
        <v>90</v>
      </c>
      <c r="F1635" s="6" t="s">
        <v>9749</v>
      </c>
      <c r="G1635" s="6" t="s">
        <v>13828</v>
      </c>
      <c r="H1635" s="6" t="s">
        <v>7567</v>
      </c>
      <c r="I1635" s="46">
        <v>45139</v>
      </c>
      <c r="J1635" s="46">
        <v>45145</v>
      </c>
      <c r="K1635">
        <v>1296445</v>
      </c>
      <c r="L1635" s="6" t="s">
        <v>13829</v>
      </c>
      <c r="M1635" s="6" t="s">
        <v>13830</v>
      </c>
      <c r="N1635" s="6" t="s">
        <v>6429</v>
      </c>
      <c r="O1635" s="6" t="s">
        <v>4586</v>
      </c>
    </row>
    <row r="1636" spans="1:15" x14ac:dyDescent="0.25">
      <c r="A1636" s="6" t="s">
        <v>2245</v>
      </c>
      <c r="B1636" s="6" t="s">
        <v>4493</v>
      </c>
      <c r="C1636" s="6" t="s">
        <v>4489</v>
      </c>
      <c r="D1636" s="6" t="s">
        <v>13831</v>
      </c>
      <c r="E1636" s="6" t="s">
        <v>90</v>
      </c>
      <c r="F1636" s="6" t="s">
        <v>10194</v>
      </c>
      <c r="G1636" s="6" t="s">
        <v>7194</v>
      </c>
      <c r="H1636" s="6" t="s">
        <v>90</v>
      </c>
      <c r="I1636" s="46"/>
      <c r="J1636" s="46"/>
      <c r="K1636">
        <v>1038143</v>
      </c>
      <c r="L1636" s="6" t="s">
        <v>13832</v>
      </c>
      <c r="M1636" s="6" t="s">
        <v>13833</v>
      </c>
      <c r="N1636" s="6" t="s">
        <v>6430</v>
      </c>
      <c r="O1636" s="6" t="s">
        <v>4585</v>
      </c>
    </row>
    <row r="1637" spans="1:15" x14ac:dyDescent="0.25">
      <c r="A1637" s="6" t="s">
        <v>2247</v>
      </c>
      <c r="B1637" s="6" t="s">
        <v>4484</v>
      </c>
      <c r="C1637" s="6" t="s">
        <v>4423</v>
      </c>
      <c r="D1637" s="6" t="s">
        <v>12831</v>
      </c>
      <c r="E1637" s="6" t="s">
        <v>13834</v>
      </c>
      <c r="F1637" s="6" t="s">
        <v>7166</v>
      </c>
      <c r="G1637" s="6" t="s">
        <v>10550</v>
      </c>
      <c r="H1637" s="6" t="s">
        <v>7168</v>
      </c>
      <c r="I1637" s="46">
        <v>45139</v>
      </c>
      <c r="J1637" s="46">
        <v>45145</v>
      </c>
      <c r="K1637">
        <v>1655888</v>
      </c>
      <c r="L1637" s="6" t="s">
        <v>13835</v>
      </c>
      <c r="M1637" s="6" t="s">
        <v>13836</v>
      </c>
      <c r="N1637" s="6" t="s">
        <v>6431</v>
      </c>
      <c r="O1637" s="6" t="s">
        <v>4585</v>
      </c>
    </row>
    <row r="1638" spans="1:15" x14ac:dyDescent="0.25">
      <c r="A1638" s="6" t="s">
        <v>2249</v>
      </c>
      <c r="B1638" s="6" t="s">
        <v>4449</v>
      </c>
      <c r="C1638" s="6" t="s">
        <v>4421</v>
      </c>
      <c r="D1638" s="6" t="s">
        <v>13837</v>
      </c>
      <c r="E1638" s="6" t="s">
        <v>90</v>
      </c>
      <c r="F1638" s="6" t="s">
        <v>7415</v>
      </c>
      <c r="G1638" s="6" t="s">
        <v>13838</v>
      </c>
      <c r="H1638" s="6" t="s">
        <v>7092</v>
      </c>
      <c r="I1638" s="46">
        <v>45180</v>
      </c>
      <c r="J1638" s="46">
        <v>45184</v>
      </c>
      <c r="K1638">
        <v>1341439</v>
      </c>
      <c r="L1638" s="6" t="s">
        <v>13839</v>
      </c>
      <c r="M1638" s="6" t="s">
        <v>13840</v>
      </c>
      <c r="N1638" s="6" t="s">
        <v>4649</v>
      </c>
      <c r="O1638" s="6" t="s">
        <v>4585</v>
      </c>
    </row>
    <row r="1639" spans="1:15" x14ac:dyDescent="0.25">
      <c r="A1639" s="6" t="s">
        <v>2251</v>
      </c>
      <c r="B1639" s="6" t="s">
        <v>4446</v>
      </c>
      <c r="C1639" s="6" t="s">
        <v>4423</v>
      </c>
      <c r="D1639" s="6" t="s">
        <v>13841</v>
      </c>
      <c r="E1639" s="6" t="s">
        <v>90</v>
      </c>
      <c r="F1639" s="6" t="s">
        <v>7284</v>
      </c>
      <c r="G1639" s="6" t="s">
        <v>7285</v>
      </c>
      <c r="H1639" s="6" t="s">
        <v>7124</v>
      </c>
      <c r="I1639" s="46">
        <v>45133</v>
      </c>
      <c r="J1639" s="46">
        <v>45138</v>
      </c>
      <c r="K1639">
        <v>74260</v>
      </c>
      <c r="L1639" s="6" t="s">
        <v>13842</v>
      </c>
      <c r="M1639" s="6" t="s">
        <v>13843</v>
      </c>
      <c r="N1639" s="6" t="s">
        <v>5469</v>
      </c>
      <c r="O1639" s="6" t="s">
        <v>4585</v>
      </c>
    </row>
    <row r="1640" spans="1:15" x14ac:dyDescent="0.25">
      <c r="A1640" s="6" t="s">
        <v>4066</v>
      </c>
      <c r="B1640" s="6" t="s">
        <v>4432</v>
      </c>
      <c r="C1640" s="6" t="s">
        <v>4418</v>
      </c>
      <c r="D1640" s="6" t="s">
        <v>13844</v>
      </c>
      <c r="E1640" s="6" t="s">
        <v>90</v>
      </c>
      <c r="F1640" s="6" t="s">
        <v>12354</v>
      </c>
      <c r="G1640" s="6" t="s">
        <v>13845</v>
      </c>
      <c r="H1640" s="6" t="s">
        <v>90</v>
      </c>
      <c r="I1640" s="46"/>
      <c r="J1640" s="46"/>
      <c r="L1640" s="6" t="s">
        <v>13846</v>
      </c>
      <c r="M1640" s="6" t="s">
        <v>90</v>
      </c>
      <c r="N1640" s="6" t="s">
        <v>6432</v>
      </c>
      <c r="O1640" s="6" t="s">
        <v>4586</v>
      </c>
    </row>
    <row r="1641" spans="1:15" x14ac:dyDescent="0.25">
      <c r="A1641" s="6" t="s">
        <v>4067</v>
      </c>
      <c r="B1641" s="6" t="s">
        <v>4478</v>
      </c>
      <c r="C1641" s="6" t="s">
        <v>4437</v>
      </c>
      <c r="D1641" s="6" t="s">
        <v>13847</v>
      </c>
      <c r="E1641" s="6" t="s">
        <v>90</v>
      </c>
      <c r="F1641" s="6" t="s">
        <v>9973</v>
      </c>
      <c r="G1641" s="6" t="s">
        <v>13848</v>
      </c>
      <c r="H1641" s="6" t="s">
        <v>90</v>
      </c>
      <c r="I1641" s="46"/>
      <c r="J1641" s="46"/>
      <c r="L1641" s="6" t="s">
        <v>13849</v>
      </c>
      <c r="M1641" s="6" t="s">
        <v>13850</v>
      </c>
      <c r="N1641" s="6" t="s">
        <v>6433</v>
      </c>
      <c r="O1641" s="6" t="s">
        <v>4586</v>
      </c>
    </row>
    <row r="1642" spans="1:15" x14ac:dyDescent="0.25">
      <c r="A1642" s="6" t="s">
        <v>2253</v>
      </c>
      <c r="B1642" s="6" t="s">
        <v>4427</v>
      </c>
      <c r="C1642" s="6" t="s">
        <v>4428</v>
      </c>
      <c r="D1642" s="6" t="s">
        <v>13851</v>
      </c>
      <c r="E1642" s="6" t="s">
        <v>90</v>
      </c>
      <c r="F1642" s="6" t="s">
        <v>10411</v>
      </c>
      <c r="G1642" s="6" t="s">
        <v>13852</v>
      </c>
      <c r="H1642" s="6" t="s">
        <v>1988</v>
      </c>
      <c r="I1642" s="46">
        <v>45132</v>
      </c>
      <c r="J1642" s="46">
        <v>45138</v>
      </c>
      <c r="K1642">
        <v>898173</v>
      </c>
      <c r="L1642" s="6" t="s">
        <v>13853</v>
      </c>
      <c r="M1642" s="6" t="s">
        <v>13854</v>
      </c>
      <c r="N1642" s="6" t="s">
        <v>4958</v>
      </c>
      <c r="O1642" s="6" t="s">
        <v>4585</v>
      </c>
    </row>
    <row r="1643" spans="1:15" x14ac:dyDescent="0.25">
      <c r="A1643" s="6" t="s">
        <v>4068</v>
      </c>
      <c r="B1643" s="6" t="s">
        <v>4490</v>
      </c>
      <c r="C1643" s="6" t="s">
        <v>4425</v>
      </c>
      <c r="D1643" s="6" t="s">
        <v>13855</v>
      </c>
      <c r="E1643" s="6" t="s">
        <v>13856</v>
      </c>
      <c r="F1643" s="6" t="s">
        <v>8904</v>
      </c>
      <c r="G1643" s="6" t="s">
        <v>90</v>
      </c>
      <c r="H1643" s="6" t="s">
        <v>90</v>
      </c>
      <c r="I1643" s="46"/>
      <c r="J1643" s="46"/>
      <c r="L1643" s="6" t="s">
        <v>90</v>
      </c>
      <c r="M1643" s="6" t="s">
        <v>90</v>
      </c>
      <c r="N1643" s="6" t="s">
        <v>6434</v>
      </c>
      <c r="O1643" s="6" t="s">
        <v>4585</v>
      </c>
    </row>
    <row r="1644" spans="1:15" x14ac:dyDescent="0.25">
      <c r="A1644" s="6" t="s">
        <v>4070</v>
      </c>
      <c r="B1644" s="6" t="s">
        <v>4498</v>
      </c>
      <c r="C1644" s="6" t="s">
        <v>4421</v>
      </c>
      <c r="D1644" s="6" t="s">
        <v>13857</v>
      </c>
      <c r="E1644" s="6" t="s">
        <v>90</v>
      </c>
      <c r="F1644" s="6" t="s">
        <v>13858</v>
      </c>
      <c r="G1644" s="6" t="s">
        <v>13859</v>
      </c>
      <c r="H1644" s="6" t="s">
        <v>7069</v>
      </c>
      <c r="I1644" s="46">
        <v>45154</v>
      </c>
      <c r="J1644" s="46">
        <v>45159</v>
      </c>
      <c r="K1644">
        <v>1039065</v>
      </c>
      <c r="L1644" s="6" t="s">
        <v>13860</v>
      </c>
      <c r="M1644" s="6" t="s">
        <v>13861</v>
      </c>
      <c r="N1644" s="6" t="s">
        <v>5285</v>
      </c>
      <c r="O1644" s="6" t="s">
        <v>4585</v>
      </c>
    </row>
    <row r="1645" spans="1:15" x14ac:dyDescent="0.25">
      <c r="A1645" s="6" t="s">
        <v>2255</v>
      </c>
      <c r="B1645" s="6" t="s">
        <v>4470</v>
      </c>
      <c r="C1645" s="6" t="s">
        <v>4425</v>
      </c>
      <c r="D1645" s="6" t="s">
        <v>13862</v>
      </c>
      <c r="E1645" s="6" t="s">
        <v>90</v>
      </c>
      <c r="F1645" s="6" t="s">
        <v>2254</v>
      </c>
      <c r="G1645" s="6" t="s">
        <v>13863</v>
      </c>
      <c r="H1645" s="6" t="s">
        <v>7792</v>
      </c>
      <c r="I1645" s="46">
        <v>45133</v>
      </c>
      <c r="J1645" s="46">
        <v>45138</v>
      </c>
      <c r="K1645">
        <v>775158</v>
      </c>
      <c r="L1645" s="6" t="s">
        <v>13864</v>
      </c>
      <c r="M1645" s="6" t="s">
        <v>13865</v>
      </c>
      <c r="N1645" s="6" t="s">
        <v>5473</v>
      </c>
      <c r="O1645" s="6" t="s">
        <v>4585</v>
      </c>
    </row>
    <row r="1646" spans="1:15" x14ac:dyDescent="0.25">
      <c r="A1646" s="6" t="s">
        <v>2257</v>
      </c>
      <c r="B1646" s="6" t="s">
        <v>4460</v>
      </c>
      <c r="C1646" s="6" t="s">
        <v>4421</v>
      </c>
      <c r="D1646" s="6" t="s">
        <v>13866</v>
      </c>
      <c r="E1646" s="6" t="s">
        <v>90</v>
      </c>
      <c r="F1646" s="6" t="s">
        <v>10078</v>
      </c>
      <c r="G1646" s="6" t="s">
        <v>13867</v>
      </c>
      <c r="H1646" s="6" t="s">
        <v>2232</v>
      </c>
      <c r="I1646" s="46">
        <v>45140</v>
      </c>
      <c r="J1646" s="46">
        <v>45145</v>
      </c>
      <c r="K1646">
        <v>1002638</v>
      </c>
      <c r="L1646" s="6" t="s">
        <v>13868</v>
      </c>
      <c r="M1646" s="6" t="s">
        <v>13869</v>
      </c>
      <c r="N1646" s="6" t="s">
        <v>6435</v>
      </c>
      <c r="O1646" s="6" t="s">
        <v>4585</v>
      </c>
    </row>
    <row r="1647" spans="1:15" x14ac:dyDescent="0.25">
      <c r="A1647" s="6" t="s">
        <v>2259</v>
      </c>
      <c r="B1647" s="6" t="s">
        <v>4482</v>
      </c>
      <c r="C1647" s="6" t="s">
        <v>4425</v>
      </c>
      <c r="D1647" s="6" t="s">
        <v>13870</v>
      </c>
      <c r="E1647" s="6" t="s">
        <v>90</v>
      </c>
      <c r="F1647" s="6" t="s">
        <v>13871</v>
      </c>
      <c r="G1647" s="6" t="s">
        <v>13872</v>
      </c>
      <c r="H1647" s="6" t="s">
        <v>7431</v>
      </c>
      <c r="I1647" s="46">
        <v>45132</v>
      </c>
      <c r="J1647" s="46">
        <v>45138</v>
      </c>
      <c r="K1647">
        <v>1781335</v>
      </c>
      <c r="L1647" s="6" t="s">
        <v>13873</v>
      </c>
      <c r="M1647" s="6" t="s">
        <v>13874</v>
      </c>
      <c r="N1647" s="6" t="s">
        <v>5474</v>
      </c>
      <c r="O1647" s="6" t="s">
        <v>4585</v>
      </c>
    </row>
    <row r="1648" spans="1:15" x14ac:dyDescent="0.25">
      <c r="A1648" s="6" t="s">
        <v>2261</v>
      </c>
      <c r="B1648" s="6" t="s">
        <v>4466</v>
      </c>
      <c r="C1648" s="6" t="s">
        <v>118</v>
      </c>
      <c r="D1648" s="6" t="s">
        <v>13875</v>
      </c>
      <c r="E1648" s="6" t="s">
        <v>13876</v>
      </c>
      <c r="F1648" s="6" t="s">
        <v>13877</v>
      </c>
      <c r="G1648" s="6" t="s">
        <v>13878</v>
      </c>
      <c r="H1648" s="6" t="s">
        <v>7437</v>
      </c>
      <c r="I1648" s="46">
        <v>45138</v>
      </c>
      <c r="J1648" s="46">
        <v>45142</v>
      </c>
      <c r="K1648">
        <v>1466593</v>
      </c>
      <c r="L1648" s="6" t="s">
        <v>13879</v>
      </c>
      <c r="M1648" s="6" t="s">
        <v>13880</v>
      </c>
      <c r="N1648" s="6" t="s">
        <v>6436</v>
      </c>
      <c r="O1648" s="6" t="s">
        <v>4586</v>
      </c>
    </row>
    <row r="1649" spans="1:15" x14ac:dyDescent="0.25">
      <c r="A1649" s="6" t="s">
        <v>4072</v>
      </c>
      <c r="B1649" s="6" t="s">
        <v>4492</v>
      </c>
      <c r="C1649" s="6" t="s">
        <v>4442</v>
      </c>
      <c r="D1649" s="6" t="s">
        <v>13881</v>
      </c>
      <c r="E1649" s="6" t="s">
        <v>90</v>
      </c>
      <c r="F1649" s="6" t="s">
        <v>7166</v>
      </c>
      <c r="G1649" s="6" t="s">
        <v>13882</v>
      </c>
      <c r="H1649" s="6" t="s">
        <v>7168</v>
      </c>
      <c r="I1649" s="46">
        <v>45139</v>
      </c>
      <c r="J1649" s="46">
        <v>45145</v>
      </c>
      <c r="K1649">
        <v>1579877</v>
      </c>
      <c r="L1649" s="6" t="s">
        <v>13883</v>
      </c>
      <c r="M1649" s="6" t="s">
        <v>13884</v>
      </c>
      <c r="N1649" s="6" t="s">
        <v>4617</v>
      </c>
      <c r="O1649" s="6" t="s">
        <v>4585</v>
      </c>
    </row>
    <row r="1650" spans="1:15" x14ac:dyDescent="0.25">
      <c r="A1650" s="6" t="s">
        <v>4073</v>
      </c>
      <c r="B1650" s="6" t="s">
        <v>4434</v>
      </c>
      <c r="C1650" s="6" t="s">
        <v>4423</v>
      </c>
      <c r="D1650" s="6" t="s">
        <v>13885</v>
      </c>
      <c r="E1650" s="6" t="s">
        <v>13886</v>
      </c>
      <c r="F1650" s="6" t="s">
        <v>9799</v>
      </c>
      <c r="G1650" s="6" t="s">
        <v>13887</v>
      </c>
      <c r="H1650" s="6" t="s">
        <v>90</v>
      </c>
      <c r="I1650" s="46"/>
      <c r="J1650" s="46"/>
      <c r="L1650" s="6" t="s">
        <v>13888</v>
      </c>
      <c r="M1650" s="6" t="s">
        <v>13889</v>
      </c>
      <c r="N1650" s="6" t="s">
        <v>6437</v>
      </c>
      <c r="O1650" s="6" t="s">
        <v>4585</v>
      </c>
    </row>
    <row r="1651" spans="1:15" x14ac:dyDescent="0.25">
      <c r="A1651" s="6" t="s">
        <v>2263</v>
      </c>
      <c r="B1651" s="6" t="s">
        <v>4467</v>
      </c>
      <c r="C1651" s="6" t="s">
        <v>4468</v>
      </c>
      <c r="D1651" s="6" t="s">
        <v>13890</v>
      </c>
      <c r="E1651" s="6" t="s">
        <v>7474</v>
      </c>
      <c r="F1651" s="6" t="s">
        <v>7342</v>
      </c>
      <c r="G1651" s="6" t="s">
        <v>7343</v>
      </c>
      <c r="H1651" s="6" t="s">
        <v>7344</v>
      </c>
      <c r="I1651" s="46">
        <v>45139</v>
      </c>
      <c r="J1651" s="46">
        <v>45145</v>
      </c>
      <c r="K1651">
        <v>1792580</v>
      </c>
      <c r="L1651" s="6" t="s">
        <v>13891</v>
      </c>
      <c r="M1651" s="6" t="s">
        <v>13892</v>
      </c>
      <c r="N1651" s="6" t="s">
        <v>6438</v>
      </c>
      <c r="O1651" s="6" t="s">
        <v>4585</v>
      </c>
    </row>
    <row r="1652" spans="1:15" x14ac:dyDescent="0.25">
      <c r="A1652" s="6" t="s">
        <v>2265</v>
      </c>
      <c r="B1652" s="6" t="s">
        <v>4430</v>
      </c>
      <c r="C1652" s="6" t="s">
        <v>4423</v>
      </c>
      <c r="D1652" s="6" t="s">
        <v>12831</v>
      </c>
      <c r="E1652" s="6" t="s">
        <v>13834</v>
      </c>
      <c r="F1652" s="6" t="s">
        <v>7166</v>
      </c>
      <c r="G1652" s="6" t="s">
        <v>10550</v>
      </c>
      <c r="H1652" s="6" t="s">
        <v>7168</v>
      </c>
      <c r="I1652" s="46">
        <v>45142</v>
      </c>
      <c r="J1652" s="46">
        <v>45145</v>
      </c>
      <c r="K1652">
        <v>1823945</v>
      </c>
      <c r="L1652" s="6" t="s">
        <v>13893</v>
      </c>
      <c r="M1652" s="6" t="s">
        <v>13894</v>
      </c>
      <c r="N1652" s="6" t="s">
        <v>6439</v>
      </c>
      <c r="O1652" s="6" t="s">
        <v>4585</v>
      </c>
    </row>
    <row r="1653" spans="1:15" x14ac:dyDescent="0.25">
      <c r="A1653" s="6" t="s">
        <v>2267</v>
      </c>
      <c r="B1653" s="6" t="s">
        <v>4467</v>
      </c>
      <c r="C1653" s="6" t="s">
        <v>4468</v>
      </c>
      <c r="D1653" s="6" t="s">
        <v>13895</v>
      </c>
      <c r="E1653" s="6" t="s">
        <v>7967</v>
      </c>
      <c r="F1653" s="6" t="s">
        <v>7797</v>
      </c>
      <c r="G1653" s="6" t="s">
        <v>13896</v>
      </c>
      <c r="H1653" s="6" t="s">
        <v>7092</v>
      </c>
      <c r="I1653" s="46">
        <v>45138</v>
      </c>
      <c r="J1653" s="46">
        <v>45142</v>
      </c>
      <c r="K1653">
        <v>797468</v>
      </c>
      <c r="L1653" s="6" t="s">
        <v>13897</v>
      </c>
      <c r="M1653" s="6" t="s">
        <v>13898</v>
      </c>
      <c r="N1653" s="6" t="s">
        <v>4778</v>
      </c>
      <c r="O1653" s="6" t="s">
        <v>4585</v>
      </c>
    </row>
    <row r="1654" spans="1:15" x14ac:dyDescent="0.25">
      <c r="A1654" s="6" t="s">
        <v>2269</v>
      </c>
      <c r="B1654" s="6" t="s">
        <v>4434</v>
      </c>
      <c r="C1654" s="6" t="s">
        <v>4423</v>
      </c>
      <c r="D1654" s="6" t="s">
        <v>13899</v>
      </c>
      <c r="E1654" s="6" t="s">
        <v>90</v>
      </c>
      <c r="F1654" s="6" t="s">
        <v>9826</v>
      </c>
      <c r="G1654" s="6" t="s">
        <v>13900</v>
      </c>
      <c r="H1654" s="6" t="s">
        <v>296</v>
      </c>
      <c r="I1654" s="46">
        <v>45126</v>
      </c>
      <c r="J1654" s="46">
        <v>45131</v>
      </c>
      <c r="K1654">
        <v>1569650</v>
      </c>
      <c r="L1654" s="6" t="s">
        <v>13901</v>
      </c>
      <c r="M1654" s="6" t="s">
        <v>13902</v>
      </c>
      <c r="N1654" s="6" t="s">
        <v>6440</v>
      </c>
      <c r="O1654" s="6" t="s">
        <v>4585</v>
      </c>
    </row>
    <row r="1655" spans="1:15" x14ac:dyDescent="0.25">
      <c r="A1655" s="6" t="s">
        <v>4075</v>
      </c>
      <c r="B1655" s="6" t="s">
        <v>4494</v>
      </c>
      <c r="C1655" s="6" t="s">
        <v>4428</v>
      </c>
      <c r="D1655" s="6" t="s">
        <v>13903</v>
      </c>
      <c r="E1655" s="6" t="s">
        <v>13904</v>
      </c>
      <c r="F1655" s="6" t="s">
        <v>13905</v>
      </c>
      <c r="G1655" s="6" t="s">
        <v>13906</v>
      </c>
      <c r="H1655" s="6" t="s">
        <v>90</v>
      </c>
      <c r="I1655" s="46">
        <v>44707</v>
      </c>
      <c r="J1655" s="46"/>
      <c r="K1655">
        <v>1822829</v>
      </c>
      <c r="L1655" s="6" t="s">
        <v>13907</v>
      </c>
      <c r="M1655" s="6" t="s">
        <v>13908</v>
      </c>
      <c r="N1655" s="6" t="s">
        <v>6441</v>
      </c>
      <c r="O1655" s="6" t="s">
        <v>4585</v>
      </c>
    </row>
    <row r="1656" spans="1:15" x14ac:dyDescent="0.25">
      <c r="A1656" s="6" t="s">
        <v>2272</v>
      </c>
      <c r="B1656" s="6" t="s">
        <v>4486</v>
      </c>
      <c r="C1656" s="6" t="s">
        <v>4468</v>
      </c>
      <c r="D1656" s="6" t="s">
        <v>13909</v>
      </c>
      <c r="E1656" s="6" t="s">
        <v>13910</v>
      </c>
      <c r="F1656" s="6" t="s">
        <v>7797</v>
      </c>
      <c r="G1656" s="6" t="s">
        <v>8726</v>
      </c>
      <c r="H1656" s="6" t="s">
        <v>7092</v>
      </c>
      <c r="I1656" s="46">
        <v>45139</v>
      </c>
      <c r="J1656" s="46">
        <v>45145</v>
      </c>
      <c r="K1656">
        <v>1070423</v>
      </c>
      <c r="L1656" s="6" t="s">
        <v>13911</v>
      </c>
      <c r="M1656" s="6" t="s">
        <v>13912</v>
      </c>
      <c r="N1656" s="6" t="s">
        <v>5293</v>
      </c>
      <c r="O1656" s="6" t="s">
        <v>4585</v>
      </c>
    </row>
    <row r="1657" spans="1:15" x14ac:dyDescent="0.25">
      <c r="A1657" s="6" t="s">
        <v>2274</v>
      </c>
      <c r="B1657" s="6" t="s">
        <v>4463</v>
      </c>
      <c r="C1657" s="6" t="s">
        <v>130</v>
      </c>
      <c r="D1657" s="6" t="s">
        <v>13913</v>
      </c>
      <c r="E1657" s="6" t="s">
        <v>13914</v>
      </c>
      <c r="F1657" s="6" t="s">
        <v>7140</v>
      </c>
      <c r="G1657" s="6" t="s">
        <v>13915</v>
      </c>
      <c r="H1657" s="6" t="s">
        <v>435</v>
      </c>
      <c r="I1657" s="46">
        <v>45147</v>
      </c>
      <c r="J1657" s="46"/>
      <c r="K1657">
        <v>771992</v>
      </c>
      <c r="L1657" s="6" t="s">
        <v>13916</v>
      </c>
      <c r="M1657" s="6" t="s">
        <v>13917</v>
      </c>
      <c r="N1657" s="6" t="s">
        <v>6442</v>
      </c>
      <c r="O1657" s="6" t="s">
        <v>4585</v>
      </c>
    </row>
    <row r="1658" spans="1:15" x14ac:dyDescent="0.25">
      <c r="A1658" s="6" t="s">
        <v>2276</v>
      </c>
      <c r="B1658" s="6" t="s">
        <v>4506</v>
      </c>
      <c r="C1658" s="6" t="s">
        <v>4425</v>
      </c>
      <c r="D1658" s="6" t="s">
        <v>13918</v>
      </c>
      <c r="E1658" s="6" t="s">
        <v>13919</v>
      </c>
      <c r="F1658" s="6" t="s">
        <v>13920</v>
      </c>
      <c r="G1658" s="6" t="s">
        <v>13921</v>
      </c>
      <c r="H1658" s="6" t="s">
        <v>13922</v>
      </c>
      <c r="I1658" s="46"/>
      <c r="J1658" s="46"/>
      <c r="K1658">
        <v>1347557</v>
      </c>
      <c r="L1658" s="6" t="s">
        <v>13923</v>
      </c>
      <c r="M1658" s="6" t="s">
        <v>13924</v>
      </c>
      <c r="N1658" s="6" t="s">
        <v>6443</v>
      </c>
      <c r="O1658" s="6" t="s">
        <v>4585</v>
      </c>
    </row>
    <row r="1659" spans="1:15" x14ac:dyDescent="0.25">
      <c r="A1659" s="6" t="s">
        <v>2278</v>
      </c>
      <c r="B1659" s="6" t="s">
        <v>4443</v>
      </c>
      <c r="C1659" s="6" t="s">
        <v>4418</v>
      </c>
      <c r="D1659" s="6" t="s">
        <v>13925</v>
      </c>
      <c r="E1659" s="6" t="s">
        <v>90</v>
      </c>
      <c r="F1659" s="6" t="s">
        <v>9420</v>
      </c>
      <c r="G1659" s="6" t="s">
        <v>9421</v>
      </c>
      <c r="H1659" s="6" t="s">
        <v>7069</v>
      </c>
      <c r="I1659" s="46">
        <v>45139</v>
      </c>
      <c r="J1659" s="46">
        <v>45145</v>
      </c>
      <c r="K1659">
        <v>1299130</v>
      </c>
      <c r="L1659" s="6" t="s">
        <v>13926</v>
      </c>
      <c r="M1659" s="6" t="s">
        <v>13927</v>
      </c>
      <c r="N1659" s="6" t="s">
        <v>6444</v>
      </c>
      <c r="O1659" s="6" t="s">
        <v>4586</v>
      </c>
    </row>
    <row r="1660" spans="1:15" x14ac:dyDescent="0.25">
      <c r="A1660" s="6" t="s">
        <v>2280</v>
      </c>
      <c r="B1660" s="6" t="s">
        <v>4438</v>
      </c>
      <c r="C1660" s="6" t="s">
        <v>4428</v>
      </c>
      <c r="D1660" s="6" t="s">
        <v>13928</v>
      </c>
      <c r="E1660" s="6" t="s">
        <v>90</v>
      </c>
      <c r="F1660" s="6" t="s">
        <v>7267</v>
      </c>
      <c r="G1660" s="6" t="s">
        <v>13929</v>
      </c>
      <c r="H1660" s="6" t="s">
        <v>7269</v>
      </c>
      <c r="I1660" s="46">
        <v>45132</v>
      </c>
      <c r="J1660" s="46">
        <v>45138</v>
      </c>
      <c r="K1660">
        <v>1019849</v>
      </c>
      <c r="L1660" s="6" t="s">
        <v>13930</v>
      </c>
      <c r="M1660" s="6" t="s">
        <v>13931</v>
      </c>
      <c r="N1660" s="6" t="s">
        <v>5478</v>
      </c>
      <c r="O1660" s="6" t="s">
        <v>4585</v>
      </c>
    </row>
    <row r="1661" spans="1:15" x14ac:dyDescent="0.25">
      <c r="A1661" s="6" t="s">
        <v>4077</v>
      </c>
      <c r="B1661" s="6" t="s">
        <v>4486</v>
      </c>
      <c r="C1661" s="6" t="s">
        <v>4468</v>
      </c>
      <c r="D1661" s="6" t="s">
        <v>13909</v>
      </c>
      <c r="E1661" s="6" t="s">
        <v>8561</v>
      </c>
      <c r="F1661" s="6" t="s">
        <v>7797</v>
      </c>
      <c r="G1661" s="6" t="s">
        <v>8726</v>
      </c>
      <c r="H1661" s="6" t="s">
        <v>7092</v>
      </c>
      <c r="I1661" s="46">
        <v>45140</v>
      </c>
      <c r="J1661" s="46"/>
      <c r="K1661">
        <v>1581990</v>
      </c>
      <c r="L1661" s="6" t="s">
        <v>13932</v>
      </c>
      <c r="M1661" s="6" t="s">
        <v>13933</v>
      </c>
      <c r="N1661" s="6" t="s">
        <v>6445</v>
      </c>
      <c r="O1661" s="6" t="s">
        <v>4585</v>
      </c>
    </row>
    <row r="1662" spans="1:15" x14ac:dyDescent="0.25">
      <c r="A1662" s="6" t="s">
        <v>2282</v>
      </c>
      <c r="B1662" s="6" t="s">
        <v>4449</v>
      </c>
      <c r="C1662" s="6" t="s">
        <v>4421</v>
      </c>
      <c r="D1662" s="6" t="s">
        <v>13934</v>
      </c>
      <c r="E1662" s="6" t="s">
        <v>13935</v>
      </c>
      <c r="F1662" s="6" t="s">
        <v>7153</v>
      </c>
      <c r="G1662" s="6" t="s">
        <v>13936</v>
      </c>
      <c r="H1662" s="6" t="s">
        <v>7155</v>
      </c>
      <c r="I1662" s="46">
        <v>45161</v>
      </c>
      <c r="J1662" s="46">
        <v>45166</v>
      </c>
      <c r="K1662">
        <v>1712807</v>
      </c>
      <c r="L1662" s="6" t="s">
        <v>13937</v>
      </c>
      <c r="M1662" s="6" t="s">
        <v>13938</v>
      </c>
      <c r="N1662" s="6" t="s">
        <v>6446</v>
      </c>
      <c r="O1662" s="6" t="s">
        <v>4585</v>
      </c>
    </row>
    <row r="1663" spans="1:15" x14ac:dyDescent="0.25">
      <c r="A1663" s="6" t="s">
        <v>4079</v>
      </c>
      <c r="B1663" s="6" t="s">
        <v>4540</v>
      </c>
      <c r="C1663" s="6" t="s">
        <v>118</v>
      </c>
      <c r="D1663" s="6" t="s">
        <v>13939</v>
      </c>
      <c r="E1663" s="6" t="s">
        <v>90</v>
      </c>
      <c r="F1663" s="6" t="s">
        <v>13940</v>
      </c>
      <c r="G1663" s="6" t="s">
        <v>13941</v>
      </c>
      <c r="H1663" s="6" t="s">
        <v>90</v>
      </c>
      <c r="I1663" s="46"/>
      <c r="J1663" s="46"/>
      <c r="K1663">
        <v>1469395</v>
      </c>
      <c r="L1663" s="6" t="s">
        <v>13942</v>
      </c>
      <c r="M1663" s="6" t="s">
        <v>13943</v>
      </c>
      <c r="N1663" s="6" t="s">
        <v>6447</v>
      </c>
      <c r="O1663" s="6" t="s">
        <v>4586</v>
      </c>
    </row>
    <row r="1664" spans="1:15" x14ac:dyDescent="0.25">
      <c r="A1664" s="6" t="s">
        <v>2284</v>
      </c>
      <c r="B1664" s="6" t="s">
        <v>4449</v>
      </c>
      <c r="C1664" s="6" t="s">
        <v>4421</v>
      </c>
      <c r="D1664" s="6" t="s">
        <v>13944</v>
      </c>
      <c r="E1664" s="6" t="s">
        <v>90</v>
      </c>
      <c r="F1664" s="6" t="s">
        <v>7067</v>
      </c>
      <c r="G1664" s="6" t="s">
        <v>7653</v>
      </c>
      <c r="H1664" s="6" t="s">
        <v>7069</v>
      </c>
      <c r="I1664" s="46">
        <v>45159</v>
      </c>
      <c r="J1664" s="46">
        <v>45163</v>
      </c>
      <c r="K1664">
        <v>1327567</v>
      </c>
      <c r="L1664" s="6" t="s">
        <v>13945</v>
      </c>
      <c r="M1664" s="6" t="s">
        <v>13946</v>
      </c>
      <c r="N1664" s="6" t="s">
        <v>5140</v>
      </c>
      <c r="O1664" s="6" t="s">
        <v>4585</v>
      </c>
    </row>
    <row r="1665" spans="1:15" x14ac:dyDescent="0.25">
      <c r="A1665" s="6" t="s">
        <v>2286</v>
      </c>
      <c r="B1665" s="6" t="s">
        <v>4488</v>
      </c>
      <c r="C1665" s="6" t="s">
        <v>4489</v>
      </c>
      <c r="D1665" s="6" t="s">
        <v>13947</v>
      </c>
      <c r="E1665" s="6" t="s">
        <v>90</v>
      </c>
      <c r="F1665" s="6" t="s">
        <v>7166</v>
      </c>
      <c r="G1665" s="6" t="s">
        <v>10823</v>
      </c>
      <c r="H1665" s="6" t="s">
        <v>7168</v>
      </c>
      <c r="I1665" s="46">
        <v>45140</v>
      </c>
      <c r="J1665" s="46">
        <v>45145</v>
      </c>
      <c r="K1665">
        <v>813828</v>
      </c>
      <c r="L1665" s="6" t="s">
        <v>13948</v>
      </c>
      <c r="M1665" s="6" t="s">
        <v>13949</v>
      </c>
      <c r="N1665" s="6" t="s">
        <v>4764</v>
      </c>
      <c r="O1665" s="6" t="s">
        <v>4585</v>
      </c>
    </row>
    <row r="1666" spans="1:15" x14ac:dyDescent="0.25">
      <c r="A1666" s="6" t="s">
        <v>2288</v>
      </c>
      <c r="B1666" s="6" t="s">
        <v>4488</v>
      </c>
      <c r="C1666" s="6" t="s">
        <v>4489</v>
      </c>
      <c r="D1666" s="6" t="s">
        <v>13947</v>
      </c>
      <c r="E1666" s="6" t="s">
        <v>90</v>
      </c>
      <c r="F1666" s="6" t="s">
        <v>7166</v>
      </c>
      <c r="G1666" s="6" t="s">
        <v>10823</v>
      </c>
      <c r="H1666" s="6" t="s">
        <v>7168</v>
      </c>
      <c r="I1666" s="46"/>
      <c r="J1666" s="46"/>
      <c r="K1666">
        <v>813828</v>
      </c>
      <c r="L1666" s="6" t="s">
        <v>90</v>
      </c>
      <c r="M1666" s="6" t="s">
        <v>13950</v>
      </c>
      <c r="N1666" s="6" t="s">
        <v>4764</v>
      </c>
      <c r="O1666" s="6" t="s">
        <v>4585</v>
      </c>
    </row>
    <row r="1667" spans="1:15" x14ac:dyDescent="0.25">
      <c r="A1667" s="6" t="s">
        <v>2290</v>
      </c>
      <c r="B1667" s="6" t="s">
        <v>4449</v>
      </c>
      <c r="C1667" s="6" t="s">
        <v>4421</v>
      </c>
      <c r="D1667" s="6" t="s">
        <v>13951</v>
      </c>
      <c r="E1667" s="6" t="s">
        <v>13952</v>
      </c>
      <c r="F1667" s="6" t="s">
        <v>7166</v>
      </c>
      <c r="G1667" s="6" t="s">
        <v>9822</v>
      </c>
      <c r="H1667" s="6" t="s">
        <v>7168</v>
      </c>
      <c r="I1667" s="46">
        <v>45173</v>
      </c>
      <c r="J1667" s="46">
        <v>45177</v>
      </c>
      <c r="K1667">
        <v>1734722</v>
      </c>
      <c r="L1667" s="6" t="s">
        <v>13953</v>
      </c>
      <c r="M1667" s="6" t="s">
        <v>13954</v>
      </c>
      <c r="N1667" s="6" t="s">
        <v>6448</v>
      </c>
      <c r="O1667" s="6" t="s">
        <v>4585</v>
      </c>
    </row>
    <row r="1668" spans="1:15" x14ac:dyDescent="0.25">
      <c r="A1668" s="6" t="s">
        <v>2292</v>
      </c>
      <c r="B1668" s="6" t="s">
        <v>4460</v>
      </c>
      <c r="C1668" s="6" t="s">
        <v>4421</v>
      </c>
      <c r="D1668" s="6" t="s">
        <v>13955</v>
      </c>
      <c r="E1668" s="6" t="s">
        <v>90</v>
      </c>
      <c r="F1668" s="6" t="s">
        <v>8291</v>
      </c>
      <c r="G1668" s="6" t="s">
        <v>13956</v>
      </c>
      <c r="H1668" s="6" t="s">
        <v>7098</v>
      </c>
      <c r="I1668" s="46">
        <v>45138</v>
      </c>
      <c r="J1668" s="46">
        <v>45142</v>
      </c>
      <c r="K1668">
        <v>1590955</v>
      </c>
      <c r="L1668" s="6" t="s">
        <v>13957</v>
      </c>
      <c r="M1668" s="6" t="s">
        <v>13958</v>
      </c>
      <c r="N1668" s="6" t="s">
        <v>6449</v>
      </c>
      <c r="O1668" s="6" t="s">
        <v>4585</v>
      </c>
    </row>
    <row r="1669" spans="1:15" x14ac:dyDescent="0.25">
      <c r="A1669" s="6" t="s">
        <v>2294</v>
      </c>
      <c r="B1669" s="6" t="s">
        <v>4458</v>
      </c>
      <c r="C1669" s="6" t="s">
        <v>4425</v>
      </c>
      <c r="D1669" s="6" t="s">
        <v>13959</v>
      </c>
      <c r="E1669" s="6" t="s">
        <v>90</v>
      </c>
      <c r="F1669" s="6" t="s">
        <v>7463</v>
      </c>
      <c r="G1669" s="6" t="s">
        <v>13960</v>
      </c>
      <c r="H1669" s="6" t="s">
        <v>7168</v>
      </c>
      <c r="I1669" s="46">
        <v>45106</v>
      </c>
      <c r="J1669" s="46"/>
      <c r="K1669">
        <v>723531</v>
      </c>
      <c r="L1669" s="6" t="s">
        <v>13961</v>
      </c>
      <c r="M1669" s="6" t="s">
        <v>13962</v>
      </c>
      <c r="N1669" s="6" t="s">
        <v>5085</v>
      </c>
      <c r="O1669" s="6" t="s">
        <v>4585</v>
      </c>
    </row>
    <row r="1670" spans="1:15" x14ac:dyDescent="0.25">
      <c r="A1670" s="6" t="s">
        <v>2296</v>
      </c>
      <c r="B1670" s="6" t="s">
        <v>4434</v>
      </c>
      <c r="C1670" s="6" t="s">
        <v>4423</v>
      </c>
      <c r="D1670" s="6" t="s">
        <v>13963</v>
      </c>
      <c r="E1670" s="6" t="s">
        <v>13964</v>
      </c>
      <c r="F1670" s="6" t="s">
        <v>7797</v>
      </c>
      <c r="G1670" s="6" t="s">
        <v>13965</v>
      </c>
      <c r="H1670" s="6" t="s">
        <v>7092</v>
      </c>
      <c r="I1670" s="46">
        <v>45133</v>
      </c>
      <c r="J1670" s="46"/>
      <c r="K1670">
        <v>1068851</v>
      </c>
      <c r="L1670" s="6" t="s">
        <v>13966</v>
      </c>
      <c r="M1670" s="6" t="s">
        <v>13967</v>
      </c>
      <c r="N1670" s="6" t="s">
        <v>6450</v>
      </c>
      <c r="O1670" s="6" t="s">
        <v>4585</v>
      </c>
    </row>
    <row r="1671" spans="1:15" x14ac:dyDescent="0.25">
      <c r="A1671" s="6" t="s">
        <v>2298</v>
      </c>
      <c r="B1671" s="6" t="s">
        <v>4486</v>
      </c>
      <c r="C1671" s="6" t="s">
        <v>4468</v>
      </c>
      <c r="D1671" s="6" t="s">
        <v>13968</v>
      </c>
      <c r="E1671" s="6" t="s">
        <v>9220</v>
      </c>
      <c r="F1671" s="6" t="s">
        <v>7382</v>
      </c>
      <c r="G1671" s="6" t="s">
        <v>9460</v>
      </c>
      <c r="H1671" s="6" t="s">
        <v>36</v>
      </c>
      <c r="I1671" s="46">
        <v>45140</v>
      </c>
      <c r="J1671" s="46">
        <v>45145</v>
      </c>
      <c r="K1671">
        <v>1546066</v>
      </c>
      <c r="L1671" s="6" t="s">
        <v>13969</v>
      </c>
      <c r="M1671" s="6" t="s">
        <v>13970</v>
      </c>
      <c r="N1671" s="6" t="s">
        <v>6451</v>
      </c>
      <c r="O1671" s="6" t="s">
        <v>4585</v>
      </c>
    </row>
    <row r="1672" spans="1:15" x14ac:dyDescent="0.25">
      <c r="A1672" s="6" t="s">
        <v>2300</v>
      </c>
      <c r="B1672" s="6" t="s">
        <v>4542</v>
      </c>
      <c r="C1672" s="6" t="s">
        <v>4468</v>
      </c>
      <c r="D1672" s="6" t="s">
        <v>13971</v>
      </c>
      <c r="E1672" s="6" t="s">
        <v>13972</v>
      </c>
      <c r="F1672" s="6" t="s">
        <v>8898</v>
      </c>
      <c r="G1672" s="6" t="s">
        <v>8899</v>
      </c>
      <c r="H1672" s="6" t="s">
        <v>7296</v>
      </c>
      <c r="I1672" s="46">
        <v>45133</v>
      </c>
      <c r="J1672" s="46">
        <v>45138</v>
      </c>
      <c r="K1672">
        <v>1534504</v>
      </c>
      <c r="L1672" s="6" t="s">
        <v>13973</v>
      </c>
      <c r="M1672" s="6" t="s">
        <v>13974</v>
      </c>
      <c r="N1672" s="6" t="s">
        <v>4736</v>
      </c>
      <c r="O1672" s="6" t="s">
        <v>4585</v>
      </c>
    </row>
    <row r="1673" spans="1:15" x14ac:dyDescent="0.25">
      <c r="A1673" s="6" t="s">
        <v>4081</v>
      </c>
      <c r="B1673" s="6" t="s">
        <v>4483</v>
      </c>
      <c r="C1673" s="6" t="s">
        <v>4418</v>
      </c>
      <c r="D1673" s="6" t="s">
        <v>13975</v>
      </c>
      <c r="E1673" s="6" t="s">
        <v>8326</v>
      </c>
      <c r="F1673" s="6" t="s">
        <v>13976</v>
      </c>
      <c r="G1673" s="6" t="s">
        <v>13977</v>
      </c>
      <c r="H1673" s="6" t="s">
        <v>7168</v>
      </c>
      <c r="I1673" s="46">
        <v>45140</v>
      </c>
      <c r="J1673" s="46">
        <v>45145</v>
      </c>
      <c r="K1673">
        <v>1295947</v>
      </c>
      <c r="L1673" s="6" t="s">
        <v>13978</v>
      </c>
      <c r="M1673" s="6" t="s">
        <v>13979</v>
      </c>
      <c r="N1673" s="6" t="s">
        <v>6452</v>
      </c>
      <c r="O1673" s="6" t="s">
        <v>4586</v>
      </c>
    </row>
    <row r="1674" spans="1:15" x14ac:dyDescent="0.25">
      <c r="A1674" s="6" t="s">
        <v>2302</v>
      </c>
      <c r="B1674" s="6" t="s">
        <v>4525</v>
      </c>
      <c r="C1674" s="6" t="s">
        <v>4468</v>
      </c>
      <c r="D1674" s="6" t="s">
        <v>13980</v>
      </c>
      <c r="E1674" s="6" t="s">
        <v>13981</v>
      </c>
      <c r="F1674" s="6" t="s">
        <v>7929</v>
      </c>
      <c r="G1674" s="6" t="s">
        <v>13982</v>
      </c>
      <c r="H1674" s="6" t="s">
        <v>7931</v>
      </c>
      <c r="I1674" s="46"/>
      <c r="J1674" s="46"/>
      <c r="K1674">
        <v>1119639</v>
      </c>
      <c r="L1674" s="6" t="s">
        <v>13983</v>
      </c>
      <c r="M1674" s="6" t="s">
        <v>13984</v>
      </c>
      <c r="N1674" s="6" t="s">
        <v>6453</v>
      </c>
      <c r="O1674" s="6" t="s">
        <v>4585</v>
      </c>
    </row>
    <row r="1675" spans="1:15" x14ac:dyDescent="0.25">
      <c r="A1675" s="6" t="s">
        <v>2303</v>
      </c>
      <c r="B1675" s="6" t="s">
        <v>4525</v>
      </c>
      <c r="C1675" s="6" t="s">
        <v>4468</v>
      </c>
      <c r="D1675" s="6" t="s">
        <v>13980</v>
      </c>
      <c r="E1675" s="6" t="s">
        <v>13981</v>
      </c>
      <c r="F1675" s="6" t="s">
        <v>7929</v>
      </c>
      <c r="G1675" s="6" t="s">
        <v>13982</v>
      </c>
      <c r="H1675" s="6" t="s">
        <v>7931</v>
      </c>
      <c r="I1675" s="46"/>
      <c r="J1675" s="46"/>
      <c r="L1675" s="6" t="s">
        <v>90</v>
      </c>
      <c r="M1675" s="6" t="s">
        <v>90</v>
      </c>
      <c r="N1675" s="6" t="s">
        <v>6453</v>
      </c>
      <c r="O1675" s="6" t="s">
        <v>4585</v>
      </c>
    </row>
    <row r="1676" spans="1:15" x14ac:dyDescent="0.25">
      <c r="A1676" s="6" t="s">
        <v>2305</v>
      </c>
      <c r="B1676" s="6" t="s">
        <v>4470</v>
      </c>
      <c r="C1676" s="6" t="s">
        <v>4425</v>
      </c>
      <c r="D1676" s="6" t="s">
        <v>13985</v>
      </c>
      <c r="E1676" s="6" t="s">
        <v>90</v>
      </c>
      <c r="F1676" s="6" t="s">
        <v>9092</v>
      </c>
      <c r="G1676" s="6" t="s">
        <v>13986</v>
      </c>
      <c r="H1676" s="6" t="s">
        <v>7584</v>
      </c>
      <c r="I1676" s="46">
        <v>45131</v>
      </c>
      <c r="J1676" s="46">
        <v>45135</v>
      </c>
      <c r="K1676">
        <v>75362</v>
      </c>
      <c r="L1676" s="6" t="s">
        <v>13987</v>
      </c>
      <c r="M1676" s="6" t="s">
        <v>13988</v>
      </c>
      <c r="N1676" s="6" t="s">
        <v>5302</v>
      </c>
      <c r="O1676" s="6" t="s">
        <v>4585</v>
      </c>
    </row>
    <row r="1677" spans="1:15" x14ac:dyDescent="0.25">
      <c r="A1677" s="6" t="s">
        <v>4082</v>
      </c>
      <c r="B1677" s="6" t="s">
        <v>4493</v>
      </c>
      <c r="C1677" s="6" t="s">
        <v>4489</v>
      </c>
      <c r="D1677" s="6" t="s">
        <v>13989</v>
      </c>
      <c r="E1677" s="6" t="s">
        <v>13990</v>
      </c>
      <c r="F1677" s="6" t="s">
        <v>9868</v>
      </c>
      <c r="G1677" s="6" t="s">
        <v>90</v>
      </c>
      <c r="H1677" s="6" t="s">
        <v>90</v>
      </c>
      <c r="I1677" s="46"/>
      <c r="J1677" s="46"/>
      <c r="L1677" s="6" t="s">
        <v>90</v>
      </c>
      <c r="M1677" s="6" t="s">
        <v>90</v>
      </c>
      <c r="N1677" s="6" t="s">
        <v>6454</v>
      </c>
      <c r="O1677" s="6" t="s">
        <v>4585</v>
      </c>
    </row>
    <row r="1678" spans="1:15" x14ac:dyDescent="0.25">
      <c r="A1678" s="6" t="s">
        <v>2307</v>
      </c>
      <c r="B1678" s="6" t="s">
        <v>4462</v>
      </c>
      <c r="C1678" s="6" t="s">
        <v>118</v>
      </c>
      <c r="D1678" s="6" t="s">
        <v>13991</v>
      </c>
      <c r="E1678" s="6" t="s">
        <v>90</v>
      </c>
      <c r="F1678" s="6" t="s">
        <v>9266</v>
      </c>
      <c r="G1678" s="6" t="s">
        <v>13091</v>
      </c>
      <c r="H1678" s="6" t="s">
        <v>7069</v>
      </c>
      <c r="I1678" s="46">
        <v>45133</v>
      </c>
      <c r="J1678" s="46">
        <v>45138</v>
      </c>
      <c r="K1678">
        <v>1004980</v>
      </c>
      <c r="L1678" s="6" t="s">
        <v>13992</v>
      </c>
      <c r="M1678" s="6" t="s">
        <v>13993</v>
      </c>
      <c r="N1678" s="6" t="s">
        <v>5082</v>
      </c>
      <c r="O1678" s="6" t="s">
        <v>4586</v>
      </c>
    </row>
    <row r="1679" spans="1:15" x14ac:dyDescent="0.25">
      <c r="A1679" s="6" t="s">
        <v>2309</v>
      </c>
      <c r="B1679" s="6" t="s">
        <v>4492</v>
      </c>
      <c r="C1679" s="6" t="s">
        <v>4442</v>
      </c>
      <c r="D1679" s="6" t="s">
        <v>13994</v>
      </c>
      <c r="E1679" s="6" t="s">
        <v>8561</v>
      </c>
      <c r="F1679" s="6" t="s">
        <v>8085</v>
      </c>
      <c r="G1679" s="6" t="s">
        <v>13995</v>
      </c>
      <c r="H1679" s="6" t="s">
        <v>7584</v>
      </c>
      <c r="I1679" s="46">
        <v>45138</v>
      </c>
      <c r="J1679" s="46"/>
      <c r="K1679">
        <v>1338749</v>
      </c>
      <c r="L1679" s="6" t="s">
        <v>13996</v>
      </c>
      <c r="M1679" s="6" t="s">
        <v>13997</v>
      </c>
      <c r="N1679" s="6" t="s">
        <v>5077</v>
      </c>
      <c r="O1679" s="6" t="s">
        <v>4585</v>
      </c>
    </row>
    <row r="1680" spans="1:15" x14ac:dyDescent="0.25">
      <c r="A1680" s="6" t="s">
        <v>2311</v>
      </c>
      <c r="B1680" s="6" t="s">
        <v>4460</v>
      </c>
      <c r="C1680" s="6" t="s">
        <v>4421</v>
      </c>
      <c r="D1680" s="6" t="s">
        <v>13998</v>
      </c>
      <c r="E1680" s="6" t="s">
        <v>90</v>
      </c>
      <c r="F1680" s="6" t="s">
        <v>13999</v>
      </c>
      <c r="G1680" s="6" t="s">
        <v>14000</v>
      </c>
      <c r="H1680" s="6" t="s">
        <v>7069</v>
      </c>
      <c r="I1680" s="46">
        <v>45138</v>
      </c>
      <c r="J1680" s="46">
        <v>45142</v>
      </c>
      <c r="K1680">
        <v>1611052</v>
      </c>
      <c r="L1680" s="6" t="s">
        <v>14001</v>
      </c>
      <c r="M1680" s="6" t="s">
        <v>14002</v>
      </c>
      <c r="N1680" s="6" t="s">
        <v>6455</v>
      </c>
      <c r="O1680" s="6" t="s">
        <v>4585</v>
      </c>
    </row>
    <row r="1681" spans="1:15" x14ac:dyDescent="0.25">
      <c r="A1681" s="6" t="s">
        <v>4083</v>
      </c>
      <c r="B1681" s="6" t="s">
        <v>4429</v>
      </c>
      <c r="C1681" s="6" t="s">
        <v>4421</v>
      </c>
      <c r="D1681" s="6" t="s">
        <v>14003</v>
      </c>
      <c r="E1681" s="6" t="s">
        <v>90</v>
      </c>
      <c r="F1681" s="6" t="s">
        <v>14004</v>
      </c>
      <c r="G1681" s="6" t="s">
        <v>14005</v>
      </c>
      <c r="H1681" s="6" t="s">
        <v>90</v>
      </c>
      <c r="I1681" s="46"/>
      <c r="J1681" s="46"/>
      <c r="K1681">
        <v>63271</v>
      </c>
      <c r="L1681" s="6" t="s">
        <v>14006</v>
      </c>
      <c r="M1681" s="6" t="s">
        <v>14007</v>
      </c>
      <c r="N1681" s="6" t="s">
        <v>6456</v>
      </c>
      <c r="O1681" s="6" t="s">
        <v>4585</v>
      </c>
    </row>
    <row r="1682" spans="1:15" x14ac:dyDescent="0.25">
      <c r="A1682" s="6" t="s">
        <v>2313</v>
      </c>
      <c r="B1682" s="6" t="s">
        <v>4460</v>
      </c>
      <c r="C1682" s="6" t="s">
        <v>4421</v>
      </c>
      <c r="D1682" s="6" t="s">
        <v>14008</v>
      </c>
      <c r="E1682" s="6" t="s">
        <v>90</v>
      </c>
      <c r="F1682" s="6" t="s">
        <v>14009</v>
      </c>
      <c r="G1682" s="6" t="s">
        <v>14010</v>
      </c>
      <c r="H1682" s="6" t="s">
        <v>7124</v>
      </c>
      <c r="I1682" s="46">
        <v>45140</v>
      </c>
      <c r="J1682" s="46">
        <v>45145</v>
      </c>
      <c r="K1682">
        <v>1591698</v>
      </c>
      <c r="L1682" s="6" t="s">
        <v>14011</v>
      </c>
      <c r="M1682" s="6" t="s">
        <v>14012</v>
      </c>
      <c r="N1682" s="6" t="s">
        <v>6457</v>
      </c>
      <c r="O1682" s="6" t="s">
        <v>4585</v>
      </c>
    </row>
    <row r="1683" spans="1:15" x14ac:dyDescent="0.25">
      <c r="A1683" s="6" t="s">
        <v>2315</v>
      </c>
      <c r="B1683" s="6" t="s">
        <v>4435</v>
      </c>
      <c r="C1683" s="6" t="s">
        <v>4418</v>
      </c>
      <c r="D1683" s="6" t="s">
        <v>14013</v>
      </c>
      <c r="E1683" s="6" t="s">
        <v>7159</v>
      </c>
      <c r="F1683" s="6" t="s">
        <v>14014</v>
      </c>
      <c r="G1683" s="6" t="s">
        <v>14015</v>
      </c>
      <c r="H1683" s="6" t="s">
        <v>7069</v>
      </c>
      <c r="I1683" s="46">
        <v>45145</v>
      </c>
      <c r="J1683" s="46">
        <v>45149</v>
      </c>
      <c r="K1683">
        <v>1649094</v>
      </c>
      <c r="L1683" s="6" t="s">
        <v>14016</v>
      </c>
      <c r="M1683" s="6" t="s">
        <v>14017</v>
      </c>
      <c r="N1683" s="6" t="s">
        <v>6458</v>
      </c>
      <c r="O1683" s="6" t="s">
        <v>4586</v>
      </c>
    </row>
    <row r="1684" spans="1:15" x14ac:dyDescent="0.25">
      <c r="A1684" s="6" t="s">
        <v>4085</v>
      </c>
      <c r="B1684" s="6" t="s">
        <v>4460</v>
      </c>
      <c r="C1684" s="6" t="s">
        <v>4421</v>
      </c>
      <c r="D1684" s="6" t="s">
        <v>14018</v>
      </c>
      <c r="E1684" s="6" t="s">
        <v>8889</v>
      </c>
      <c r="F1684" s="6" t="s">
        <v>7172</v>
      </c>
      <c r="G1684" s="6" t="s">
        <v>7173</v>
      </c>
      <c r="H1684" s="6" t="s">
        <v>7069</v>
      </c>
      <c r="I1684" s="46">
        <v>45168</v>
      </c>
      <c r="J1684" s="46">
        <v>45173</v>
      </c>
      <c r="K1684">
        <v>1568100</v>
      </c>
      <c r="L1684" s="6" t="s">
        <v>14019</v>
      </c>
      <c r="M1684" s="6" t="s">
        <v>14020</v>
      </c>
      <c r="N1684" s="6" t="s">
        <v>6459</v>
      </c>
      <c r="O1684" s="6" t="s">
        <v>4585</v>
      </c>
    </row>
    <row r="1685" spans="1:15" x14ac:dyDescent="0.25">
      <c r="A1685" s="6" t="s">
        <v>2317</v>
      </c>
      <c r="B1685" s="6" t="s">
        <v>4467</v>
      </c>
      <c r="C1685" s="6" t="s">
        <v>4468</v>
      </c>
      <c r="D1685" s="6" t="s">
        <v>14021</v>
      </c>
      <c r="E1685" s="6" t="s">
        <v>14022</v>
      </c>
      <c r="F1685" s="6" t="s">
        <v>7342</v>
      </c>
      <c r="G1685" s="6" t="s">
        <v>14023</v>
      </c>
      <c r="H1685" s="6" t="s">
        <v>7344</v>
      </c>
      <c r="I1685" s="46">
        <v>45139</v>
      </c>
      <c r="J1685" s="46">
        <v>45145</v>
      </c>
      <c r="K1685">
        <v>77877</v>
      </c>
      <c r="L1685" s="6" t="s">
        <v>14024</v>
      </c>
      <c r="M1685" s="6" t="s">
        <v>14025</v>
      </c>
      <c r="N1685" s="6" t="s">
        <v>5308</v>
      </c>
      <c r="O1685" s="6" t="s">
        <v>4585</v>
      </c>
    </row>
    <row r="1686" spans="1:15" x14ac:dyDescent="0.25">
      <c r="A1686" s="6" t="s">
        <v>4087</v>
      </c>
      <c r="B1686" s="6" t="s">
        <v>4433</v>
      </c>
      <c r="C1686" s="6" t="s">
        <v>4418</v>
      </c>
      <c r="D1686" s="6" t="s">
        <v>14026</v>
      </c>
      <c r="E1686" s="6" t="s">
        <v>90</v>
      </c>
      <c r="F1686" s="6" t="s">
        <v>10185</v>
      </c>
      <c r="G1686" s="6" t="s">
        <v>14027</v>
      </c>
      <c r="H1686" s="6" t="s">
        <v>7437</v>
      </c>
      <c r="I1686" s="46">
        <v>45168</v>
      </c>
      <c r="J1686" s="46">
        <v>45173</v>
      </c>
      <c r="K1686">
        <v>891024</v>
      </c>
      <c r="L1686" s="6" t="s">
        <v>14028</v>
      </c>
      <c r="M1686" s="6" t="s">
        <v>14029</v>
      </c>
      <c r="N1686" s="6" t="s">
        <v>4949</v>
      </c>
      <c r="O1686" s="6" t="s">
        <v>4586</v>
      </c>
    </row>
    <row r="1687" spans="1:15" x14ac:dyDescent="0.25">
      <c r="A1687" s="6" t="s">
        <v>4088</v>
      </c>
      <c r="B1687" s="6" t="s">
        <v>4534</v>
      </c>
      <c r="C1687" s="6" t="s">
        <v>4428</v>
      </c>
      <c r="D1687" s="6" t="s">
        <v>14030</v>
      </c>
      <c r="E1687" s="6" t="s">
        <v>14031</v>
      </c>
      <c r="F1687" s="6" t="s">
        <v>7245</v>
      </c>
      <c r="G1687" s="6" t="s">
        <v>12069</v>
      </c>
      <c r="H1687" s="6" t="s">
        <v>90</v>
      </c>
      <c r="I1687" s="46"/>
      <c r="J1687" s="46"/>
      <c r="L1687" s="6" t="s">
        <v>14032</v>
      </c>
      <c r="M1687" s="6" t="s">
        <v>14033</v>
      </c>
      <c r="N1687" s="6" t="s">
        <v>6460</v>
      </c>
      <c r="O1687" s="6" t="s">
        <v>4585</v>
      </c>
    </row>
    <row r="1688" spans="1:15" x14ac:dyDescent="0.25">
      <c r="A1688" s="6" t="s">
        <v>2319</v>
      </c>
      <c r="B1688" s="6" t="s">
        <v>4545</v>
      </c>
      <c r="C1688" s="6" t="s">
        <v>4442</v>
      </c>
      <c r="D1688" s="6" t="s">
        <v>14034</v>
      </c>
      <c r="E1688" s="6" t="s">
        <v>7073</v>
      </c>
      <c r="F1688" s="6" t="s">
        <v>7342</v>
      </c>
      <c r="G1688" s="6" t="s">
        <v>12859</v>
      </c>
      <c r="H1688" s="6" t="s">
        <v>7344</v>
      </c>
      <c r="I1688" s="46">
        <v>45138</v>
      </c>
      <c r="J1688" s="46">
        <v>45142</v>
      </c>
      <c r="K1688">
        <v>765880</v>
      </c>
      <c r="L1688" s="6" t="s">
        <v>14035</v>
      </c>
      <c r="M1688" s="6" t="s">
        <v>14036</v>
      </c>
      <c r="N1688" s="6" t="s">
        <v>6461</v>
      </c>
      <c r="O1688" s="6" t="s">
        <v>4585</v>
      </c>
    </row>
    <row r="1689" spans="1:15" x14ac:dyDescent="0.25">
      <c r="A1689" s="6" t="s">
        <v>2321</v>
      </c>
      <c r="B1689" s="6" t="s">
        <v>4453</v>
      </c>
      <c r="C1689" s="6" t="s">
        <v>4442</v>
      </c>
      <c r="D1689" s="6" t="s">
        <v>14037</v>
      </c>
      <c r="E1689" s="6" t="s">
        <v>90</v>
      </c>
      <c r="F1689" s="6" t="s">
        <v>7385</v>
      </c>
      <c r="G1689" s="6" t="s">
        <v>14038</v>
      </c>
      <c r="H1689" s="6" t="s">
        <v>7365</v>
      </c>
      <c r="I1689" s="46">
        <v>45139</v>
      </c>
      <c r="J1689" s="46"/>
      <c r="K1689">
        <v>1476204</v>
      </c>
      <c r="L1689" s="6" t="s">
        <v>14039</v>
      </c>
      <c r="M1689" s="6" t="s">
        <v>14040</v>
      </c>
      <c r="N1689" s="6" t="s">
        <v>5043</v>
      </c>
      <c r="O1689" s="6" t="s">
        <v>4585</v>
      </c>
    </row>
    <row r="1690" spans="1:15" x14ac:dyDescent="0.25">
      <c r="A1690" s="6" t="s">
        <v>2323</v>
      </c>
      <c r="B1690" s="6" t="s">
        <v>4462</v>
      </c>
      <c r="C1690" s="6" t="s">
        <v>118</v>
      </c>
      <c r="D1690" s="6" t="s">
        <v>14041</v>
      </c>
      <c r="E1690" s="6" t="s">
        <v>90</v>
      </c>
      <c r="F1690" s="6" t="s">
        <v>9368</v>
      </c>
      <c r="G1690" s="6" t="s">
        <v>14042</v>
      </c>
      <c r="H1690" s="6" t="s">
        <v>7296</v>
      </c>
      <c r="I1690" s="46">
        <v>45138</v>
      </c>
      <c r="J1690" s="46">
        <v>45142</v>
      </c>
      <c r="K1690">
        <v>788784</v>
      </c>
      <c r="L1690" s="6" t="s">
        <v>14043</v>
      </c>
      <c r="M1690" s="6" t="s">
        <v>14044</v>
      </c>
      <c r="N1690" s="6" t="s">
        <v>6462</v>
      </c>
      <c r="O1690" s="6" t="s">
        <v>4586</v>
      </c>
    </row>
    <row r="1691" spans="1:15" x14ac:dyDescent="0.25">
      <c r="A1691" s="6" t="s">
        <v>2325</v>
      </c>
      <c r="B1691" s="6" t="s">
        <v>4460</v>
      </c>
      <c r="C1691" s="6" t="s">
        <v>4421</v>
      </c>
      <c r="D1691" s="6" t="s">
        <v>13799</v>
      </c>
      <c r="E1691" s="6" t="s">
        <v>90</v>
      </c>
      <c r="F1691" s="6" t="s">
        <v>7147</v>
      </c>
      <c r="G1691" s="6" t="s">
        <v>7506</v>
      </c>
      <c r="H1691" s="6" t="s">
        <v>1891</v>
      </c>
      <c r="I1691" s="46">
        <v>45132</v>
      </c>
      <c r="J1691" s="46">
        <v>45138</v>
      </c>
      <c r="K1691">
        <v>1013857</v>
      </c>
      <c r="L1691" s="6" t="s">
        <v>14045</v>
      </c>
      <c r="M1691" s="6" t="s">
        <v>14046</v>
      </c>
      <c r="N1691" s="6" t="s">
        <v>6463</v>
      </c>
      <c r="O1691" s="6" t="s">
        <v>4585</v>
      </c>
    </row>
    <row r="1692" spans="1:15" x14ac:dyDescent="0.25">
      <c r="A1692" s="6" t="s">
        <v>2327</v>
      </c>
      <c r="B1692" s="6" t="s">
        <v>4443</v>
      </c>
      <c r="C1692" s="6" t="s">
        <v>4418</v>
      </c>
      <c r="D1692" s="6" t="s">
        <v>14047</v>
      </c>
      <c r="E1692" s="6" t="s">
        <v>90</v>
      </c>
      <c r="F1692" s="6" t="s">
        <v>10544</v>
      </c>
      <c r="G1692" s="6" t="s">
        <v>10545</v>
      </c>
      <c r="H1692" s="6" t="s">
        <v>7069</v>
      </c>
      <c r="I1692" s="46">
        <v>45140</v>
      </c>
      <c r="J1692" s="46">
        <v>45145</v>
      </c>
      <c r="K1692">
        <v>1321732</v>
      </c>
      <c r="L1692" s="6" t="s">
        <v>14048</v>
      </c>
      <c r="M1692" s="6" t="s">
        <v>14049</v>
      </c>
      <c r="N1692" s="6" t="s">
        <v>6464</v>
      </c>
      <c r="O1692" s="6" t="s">
        <v>4586</v>
      </c>
    </row>
    <row r="1693" spans="1:15" x14ac:dyDescent="0.25">
      <c r="A1693" s="6" t="s">
        <v>2329</v>
      </c>
      <c r="B1693" s="6" t="s">
        <v>4528</v>
      </c>
      <c r="C1693" s="6" t="s">
        <v>4428</v>
      </c>
      <c r="D1693" s="6" t="s">
        <v>14050</v>
      </c>
      <c r="E1693" s="6" t="s">
        <v>8889</v>
      </c>
      <c r="F1693" s="6" t="s">
        <v>11141</v>
      </c>
      <c r="G1693" s="6" t="s">
        <v>14051</v>
      </c>
      <c r="H1693" s="6" t="s">
        <v>7076</v>
      </c>
      <c r="I1693" s="46">
        <v>45140</v>
      </c>
      <c r="J1693" s="46">
        <v>45145</v>
      </c>
      <c r="K1693">
        <v>921738</v>
      </c>
      <c r="L1693" s="6" t="s">
        <v>14052</v>
      </c>
      <c r="M1693" s="6" t="s">
        <v>14053</v>
      </c>
      <c r="N1693" s="6" t="s">
        <v>6465</v>
      </c>
      <c r="O1693" s="6" t="s">
        <v>4585</v>
      </c>
    </row>
    <row r="1694" spans="1:15" x14ac:dyDescent="0.25">
      <c r="A1694" s="6" t="s">
        <v>2331</v>
      </c>
      <c r="B1694" s="6" t="s">
        <v>4480</v>
      </c>
      <c r="C1694" s="6" t="s">
        <v>4437</v>
      </c>
      <c r="D1694" s="6" t="s">
        <v>14054</v>
      </c>
      <c r="E1694" s="6" t="s">
        <v>90</v>
      </c>
      <c r="F1694" s="6" t="s">
        <v>12757</v>
      </c>
      <c r="G1694" s="6" t="s">
        <v>12758</v>
      </c>
      <c r="H1694" s="6" t="s">
        <v>7168</v>
      </c>
      <c r="I1694" s="46">
        <v>45120</v>
      </c>
      <c r="J1694" s="46"/>
      <c r="K1694">
        <v>77476</v>
      </c>
      <c r="L1694" s="6" t="s">
        <v>14055</v>
      </c>
      <c r="M1694" s="6" t="s">
        <v>14056</v>
      </c>
      <c r="N1694" s="6" t="s">
        <v>4732</v>
      </c>
      <c r="O1694" s="6" t="s">
        <v>4586</v>
      </c>
    </row>
    <row r="1695" spans="1:15" x14ac:dyDescent="0.25">
      <c r="A1695" s="6" t="s">
        <v>2333</v>
      </c>
      <c r="B1695" s="6" t="s">
        <v>4432</v>
      </c>
      <c r="C1695" s="6" t="s">
        <v>4418</v>
      </c>
      <c r="D1695" s="6" t="s">
        <v>14057</v>
      </c>
      <c r="E1695" s="6" t="s">
        <v>90</v>
      </c>
      <c r="F1695" s="6" t="s">
        <v>7166</v>
      </c>
      <c r="G1695" s="6" t="s">
        <v>14058</v>
      </c>
      <c r="H1695" s="6" t="s">
        <v>7168</v>
      </c>
      <c r="I1695" s="46">
        <v>45139</v>
      </c>
      <c r="J1695" s="46"/>
      <c r="K1695">
        <v>78003</v>
      </c>
      <c r="L1695" s="6" t="s">
        <v>14059</v>
      </c>
      <c r="M1695" s="6" t="s">
        <v>14060</v>
      </c>
      <c r="N1695" s="6" t="s">
        <v>4914</v>
      </c>
      <c r="O1695" s="6" t="s">
        <v>4586</v>
      </c>
    </row>
    <row r="1696" spans="1:15" x14ac:dyDescent="0.25">
      <c r="A1696" s="6" t="s">
        <v>2334</v>
      </c>
      <c r="B1696" s="6" t="s">
        <v>90</v>
      </c>
      <c r="C1696" s="6" t="s">
        <v>90</v>
      </c>
      <c r="D1696" s="6" t="s">
        <v>90</v>
      </c>
      <c r="E1696" s="6" t="s">
        <v>90</v>
      </c>
      <c r="F1696" s="6" t="s">
        <v>90</v>
      </c>
      <c r="G1696" s="6" t="s">
        <v>90</v>
      </c>
      <c r="H1696" s="6" t="s">
        <v>90</v>
      </c>
      <c r="I1696" s="46"/>
      <c r="J1696" s="46"/>
      <c r="K1696">
        <v>1100663</v>
      </c>
      <c r="L1696" s="6" t="s">
        <v>14061</v>
      </c>
      <c r="M1696" s="6" t="s">
        <v>14062</v>
      </c>
      <c r="N1696" s="6" t="s">
        <v>90</v>
      </c>
      <c r="O1696" s="6" t="s">
        <v>90</v>
      </c>
    </row>
    <row r="1697" spans="1:15" x14ac:dyDescent="0.25">
      <c r="A1697" s="6" t="s">
        <v>2336</v>
      </c>
      <c r="B1697" s="6" t="s">
        <v>4430</v>
      </c>
      <c r="C1697" s="6" t="s">
        <v>4423</v>
      </c>
      <c r="D1697" s="6" t="s">
        <v>14063</v>
      </c>
      <c r="E1697" s="6" t="s">
        <v>90</v>
      </c>
      <c r="F1697" s="6" t="s">
        <v>10681</v>
      </c>
      <c r="G1697" s="6" t="s">
        <v>14064</v>
      </c>
      <c r="H1697" s="6" t="s">
        <v>7350</v>
      </c>
      <c r="I1697" s="46">
        <v>45134</v>
      </c>
      <c r="J1697" s="46"/>
      <c r="K1697">
        <v>1126328</v>
      </c>
      <c r="L1697" s="6" t="s">
        <v>14065</v>
      </c>
      <c r="M1697" s="6" t="s">
        <v>14066</v>
      </c>
      <c r="N1697" s="6" t="s">
        <v>4769</v>
      </c>
      <c r="O1697" s="6" t="s">
        <v>4585</v>
      </c>
    </row>
    <row r="1698" spans="1:15" x14ac:dyDescent="0.25">
      <c r="A1698" s="6" t="s">
        <v>2338</v>
      </c>
      <c r="B1698" s="6" t="s">
        <v>4529</v>
      </c>
      <c r="C1698" s="6" t="s">
        <v>4437</v>
      </c>
      <c r="D1698" s="6" t="s">
        <v>14067</v>
      </c>
      <c r="E1698" s="6" t="s">
        <v>90</v>
      </c>
      <c r="F1698" s="6" t="s">
        <v>7824</v>
      </c>
      <c r="G1698" s="6" t="s">
        <v>12331</v>
      </c>
      <c r="H1698" s="6" t="s">
        <v>7377</v>
      </c>
      <c r="I1698" s="46">
        <v>45153</v>
      </c>
      <c r="J1698" s="46">
        <v>45159</v>
      </c>
      <c r="K1698">
        <v>1618673</v>
      </c>
      <c r="L1698" s="6" t="s">
        <v>14068</v>
      </c>
      <c r="M1698" s="6" t="s">
        <v>14069</v>
      </c>
      <c r="N1698" s="6" t="s">
        <v>4997</v>
      </c>
      <c r="O1698" s="6" t="s">
        <v>4586</v>
      </c>
    </row>
    <row r="1699" spans="1:15" x14ac:dyDescent="0.25">
      <c r="A1699" s="6" t="s">
        <v>2341</v>
      </c>
      <c r="B1699" s="6" t="s">
        <v>4538</v>
      </c>
      <c r="C1699" s="6" t="s">
        <v>4423</v>
      </c>
      <c r="D1699" s="6" t="s">
        <v>14070</v>
      </c>
      <c r="E1699" s="6" t="s">
        <v>90</v>
      </c>
      <c r="F1699" s="6" t="s">
        <v>14071</v>
      </c>
      <c r="G1699" s="6" t="s">
        <v>14072</v>
      </c>
      <c r="H1699" s="6" t="s">
        <v>7069</v>
      </c>
      <c r="I1699" s="46">
        <v>45138</v>
      </c>
      <c r="J1699" s="46">
        <v>45142</v>
      </c>
      <c r="K1699">
        <v>1745916</v>
      </c>
      <c r="L1699" s="6" t="s">
        <v>14073</v>
      </c>
      <c r="M1699" s="6" t="s">
        <v>14074</v>
      </c>
      <c r="N1699" s="6" t="s">
        <v>6466</v>
      </c>
      <c r="O1699" s="6" t="s">
        <v>4585</v>
      </c>
    </row>
    <row r="1700" spans="1:15" x14ac:dyDescent="0.25">
      <c r="A1700" s="6" t="s">
        <v>2343</v>
      </c>
      <c r="B1700" s="6" t="s">
        <v>4533</v>
      </c>
      <c r="C1700" s="6" t="s">
        <v>4437</v>
      </c>
      <c r="D1700" s="6" t="s">
        <v>14075</v>
      </c>
      <c r="E1700" s="6" t="s">
        <v>90</v>
      </c>
      <c r="F1700" s="6" t="s">
        <v>7385</v>
      </c>
      <c r="G1700" s="6" t="s">
        <v>7386</v>
      </c>
      <c r="H1700" s="6" t="s">
        <v>7365</v>
      </c>
      <c r="I1700" s="46">
        <v>45135</v>
      </c>
      <c r="J1700" s="46"/>
      <c r="K1700">
        <v>80424</v>
      </c>
      <c r="L1700" s="6" t="s">
        <v>14076</v>
      </c>
      <c r="M1700" s="6" t="s">
        <v>14077</v>
      </c>
      <c r="N1700" s="6" t="s">
        <v>6467</v>
      </c>
      <c r="O1700" s="6" t="s">
        <v>4585</v>
      </c>
    </row>
    <row r="1701" spans="1:15" x14ac:dyDescent="0.25">
      <c r="A1701" s="6" t="s">
        <v>2345</v>
      </c>
      <c r="B1701" s="6" t="s">
        <v>4471</v>
      </c>
      <c r="C1701" s="6" t="s">
        <v>4418</v>
      </c>
      <c r="D1701" s="6" t="s">
        <v>14078</v>
      </c>
      <c r="E1701" s="6" t="s">
        <v>90</v>
      </c>
      <c r="F1701" s="6" t="s">
        <v>7166</v>
      </c>
      <c r="G1701" s="6" t="s">
        <v>9822</v>
      </c>
      <c r="H1701" s="6" t="s">
        <v>7168</v>
      </c>
      <c r="I1701" s="46">
        <v>45140</v>
      </c>
      <c r="J1701" s="46">
        <v>45145</v>
      </c>
      <c r="K1701">
        <v>1551306</v>
      </c>
      <c r="L1701" s="6" t="s">
        <v>14079</v>
      </c>
      <c r="M1701" s="6" t="s">
        <v>14080</v>
      </c>
      <c r="N1701" s="6" t="s">
        <v>6468</v>
      </c>
      <c r="O1701" s="6" t="s">
        <v>4586</v>
      </c>
    </row>
    <row r="1702" spans="1:15" x14ac:dyDescent="0.25">
      <c r="A1702" s="6" t="s">
        <v>2347</v>
      </c>
      <c r="B1702" s="6" t="s">
        <v>4469</v>
      </c>
      <c r="C1702" s="6" t="s">
        <v>4423</v>
      </c>
      <c r="D1702" s="6" t="s">
        <v>14081</v>
      </c>
      <c r="E1702" s="6" t="s">
        <v>90</v>
      </c>
      <c r="F1702" s="6" t="s">
        <v>14082</v>
      </c>
      <c r="G1702" s="6" t="s">
        <v>14083</v>
      </c>
      <c r="H1702" s="6" t="s">
        <v>7365</v>
      </c>
      <c r="I1702" s="46">
        <v>45138</v>
      </c>
      <c r="J1702" s="46">
        <v>45142</v>
      </c>
      <c r="K1702">
        <v>80661</v>
      </c>
      <c r="L1702" s="6" t="s">
        <v>14084</v>
      </c>
      <c r="M1702" s="6" t="s">
        <v>14085</v>
      </c>
      <c r="N1702" s="6" t="s">
        <v>5196</v>
      </c>
      <c r="O1702" s="6" t="s">
        <v>4585</v>
      </c>
    </row>
    <row r="1703" spans="1:15" x14ac:dyDescent="0.25">
      <c r="A1703" s="6" t="s">
        <v>2348</v>
      </c>
      <c r="B1703" s="6" t="s">
        <v>90</v>
      </c>
      <c r="C1703" s="6" t="s">
        <v>90</v>
      </c>
      <c r="D1703" s="6" t="s">
        <v>90</v>
      </c>
      <c r="E1703" s="6" t="s">
        <v>90</v>
      </c>
      <c r="F1703" s="6" t="s">
        <v>90</v>
      </c>
      <c r="G1703" s="6" t="s">
        <v>90</v>
      </c>
      <c r="H1703" s="6" t="s">
        <v>90</v>
      </c>
      <c r="I1703" s="46"/>
      <c r="J1703" s="46"/>
      <c r="K1703">
        <v>1378872</v>
      </c>
      <c r="L1703" s="6" t="s">
        <v>14086</v>
      </c>
      <c r="M1703" s="6" t="s">
        <v>14087</v>
      </c>
      <c r="N1703" s="6" t="s">
        <v>90</v>
      </c>
      <c r="O1703" s="6" t="s">
        <v>90</v>
      </c>
    </row>
    <row r="1704" spans="1:15" x14ac:dyDescent="0.25">
      <c r="A1704" s="6" t="s">
        <v>2350</v>
      </c>
      <c r="B1704" s="6" t="s">
        <v>4482</v>
      </c>
      <c r="C1704" s="6" t="s">
        <v>4425</v>
      </c>
      <c r="D1704" s="6" t="s">
        <v>14088</v>
      </c>
      <c r="E1704" s="6" t="s">
        <v>90</v>
      </c>
      <c r="F1704" s="6" t="s">
        <v>7482</v>
      </c>
      <c r="G1704" s="6" t="s">
        <v>14089</v>
      </c>
      <c r="H1704" s="6" t="s">
        <v>7365</v>
      </c>
      <c r="I1704" s="46">
        <v>45141</v>
      </c>
      <c r="J1704" s="46"/>
      <c r="K1704">
        <v>76334</v>
      </c>
      <c r="L1704" s="6" t="s">
        <v>14090</v>
      </c>
      <c r="M1704" s="6" t="s">
        <v>14091</v>
      </c>
      <c r="N1704" s="6" t="s">
        <v>5476</v>
      </c>
      <c r="O1704" s="6" t="s">
        <v>4585</v>
      </c>
    </row>
    <row r="1705" spans="1:15" x14ac:dyDescent="0.25">
      <c r="A1705" s="6" t="s">
        <v>2352</v>
      </c>
      <c r="B1705" s="6" t="s">
        <v>4443</v>
      </c>
      <c r="C1705" s="6" t="s">
        <v>4418</v>
      </c>
      <c r="D1705" s="6" t="s">
        <v>14092</v>
      </c>
      <c r="E1705" s="6" t="s">
        <v>14093</v>
      </c>
      <c r="F1705" s="6" t="s">
        <v>7326</v>
      </c>
      <c r="G1705" s="6" t="s">
        <v>14094</v>
      </c>
      <c r="H1705" s="6" t="s">
        <v>90</v>
      </c>
      <c r="I1705" s="46"/>
      <c r="J1705" s="46"/>
      <c r="K1705">
        <v>313216</v>
      </c>
      <c r="L1705" s="6" t="s">
        <v>14095</v>
      </c>
      <c r="M1705" s="6" t="s">
        <v>14096</v>
      </c>
      <c r="N1705" s="6" t="s">
        <v>4623</v>
      </c>
      <c r="O1705" s="6" t="s">
        <v>4586</v>
      </c>
    </row>
    <row r="1706" spans="1:15" x14ac:dyDescent="0.25">
      <c r="A1706" s="6" t="s">
        <v>2354</v>
      </c>
      <c r="B1706" s="6" t="s">
        <v>4493</v>
      </c>
      <c r="C1706" s="6" t="s">
        <v>4489</v>
      </c>
      <c r="D1706" s="6" t="s">
        <v>14097</v>
      </c>
      <c r="E1706" s="6" t="s">
        <v>14098</v>
      </c>
      <c r="F1706" s="6" t="s">
        <v>14099</v>
      </c>
      <c r="G1706" s="6" t="s">
        <v>14100</v>
      </c>
      <c r="H1706" s="6" t="s">
        <v>90</v>
      </c>
      <c r="I1706" s="46"/>
      <c r="J1706" s="46"/>
      <c r="K1706">
        <v>78150</v>
      </c>
      <c r="L1706" s="6" t="s">
        <v>14101</v>
      </c>
      <c r="M1706" s="6" t="s">
        <v>14102</v>
      </c>
      <c r="N1706" s="6" t="s">
        <v>6469</v>
      </c>
      <c r="O1706" s="6" t="s">
        <v>4585</v>
      </c>
    </row>
    <row r="1707" spans="1:15" x14ac:dyDescent="0.25">
      <c r="A1707" s="6" t="s">
        <v>2356</v>
      </c>
      <c r="B1707" s="6" t="s">
        <v>4520</v>
      </c>
      <c r="C1707" s="6" t="s">
        <v>4428</v>
      </c>
      <c r="D1707" s="6" t="s">
        <v>14103</v>
      </c>
      <c r="E1707" s="6" t="s">
        <v>9160</v>
      </c>
      <c r="F1707" s="6" t="s">
        <v>7134</v>
      </c>
      <c r="G1707" s="6" t="s">
        <v>9529</v>
      </c>
      <c r="H1707" s="6" t="s">
        <v>7136</v>
      </c>
      <c r="I1707" s="46">
        <v>45132</v>
      </c>
      <c r="J1707" s="46"/>
      <c r="K1707">
        <v>822416</v>
      </c>
      <c r="L1707" s="6" t="s">
        <v>14104</v>
      </c>
      <c r="M1707" s="6" t="s">
        <v>14105</v>
      </c>
      <c r="N1707" s="6" t="s">
        <v>6470</v>
      </c>
      <c r="O1707" s="6" t="s">
        <v>4585</v>
      </c>
    </row>
    <row r="1708" spans="1:15" x14ac:dyDescent="0.25">
      <c r="A1708" s="6" t="s">
        <v>4090</v>
      </c>
      <c r="B1708" s="6" t="s">
        <v>4420</v>
      </c>
      <c r="C1708" s="6" t="s">
        <v>4421</v>
      </c>
      <c r="D1708" s="6" t="s">
        <v>12237</v>
      </c>
      <c r="E1708" s="6" t="s">
        <v>7381</v>
      </c>
      <c r="F1708" s="6" t="s">
        <v>7582</v>
      </c>
      <c r="G1708" s="6" t="s">
        <v>12238</v>
      </c>
      <c r="H1708" s="6" t="s">
        <v>7584</v>
      </c>
      <c r="I1708" s="46">
        <v>45132</v>
      </c>
      <c r="J1708" s="46">
        <v>45138</v>
      </c>
      <c r="K1708">
        <v>1114995</v>
      </c>
      <c r="L1708" s="6" t="s">
        <v>14106</v>
      </c>
      <c r="M1708" s="6" t="s">
        <v>14107</v>
      </c>
      <c r="N1708" s="6" t="s">
        <v>6471</v>
      </c>
      <c r="O1708" s="6" t="s">
        <v>4587</v>
      </c>
    </row>
    <row r="1709" spans="1:15" x14ac:dyDescent="0.25">
      <c r="A1709" s="6" t="s">
        <v>2358</v>
      </c>
      <c r="B1709" s="6" t="s">
        <v>4513</v>
      </c>
      <c r="C1709" s="6" t="s">
        <v>4428</v>
      </c>
      <c r="D1709" s="6" t="s">
        <v>14108</v>
      </c>
      <c r="E1709" s="6" t="s">
        <v>90</v>
      </c>
      <c r="F1709" s="6" t="s">
        <v>14109</v>
      </c>
      <c r="G1709" s="6" t="s">
        <v>14110</v>
      </c>
      <c r="H1709" s="6" t="s">
        <v>7437</v>
      </c>
      <c r="I1709" s="46">
        <v>45132</v>
      </c>
      <c r="J1709" s="46"/>
      <c r="K1709">
        <v>931015</v>
      </c>
      <c r="L1709" s="6" t="s">
        <v>14111</v>
      </c>
      <c r="M1709" s="6" t="s">
        <v>14112</v>
      </c>
      <c r="N1709" s="6" t="s">
        <v>5306</v>
      </c>
      <c r="O1709" s="6" t="s">
        <v>4585</v>
      </c>
    </row>
    <row r="1710" spans="1:15" x14ac:dyDescent="0.25">
      <c r="A1710" s="6" t="s">
        <v>2360</v>
      </c>
      <c r="B1710" s="6" t="s">
        <v>4471</v>
      </c>
      <c r="C1710" s="6" t="s">
        <v>4418</v>
      </c>
      <c r="D1710" s="6" t="s">
        <v>14113</v>
      </c>
      <c r="E1710" s="6" t="s">
        <v>90</v>
      </c>
      <c r="F1710" s="6" t="s">
        <v>7529</v>
      </c>
      <c r="G1710" s="6" t="s">
        <v>8466</v>
      </c>
      <c r="H1710" s="6" t="s">
        <v>7104</v>
      </c>
      <c r="I1710" s="46">
        <v>45152</v>
      </c>
      <c r="J1710" s="46">
        <v>45156</v>
      </c>
      <c r="K1710">
        <v>1577916</v>
      </c>
      <c r="L1710" s="6" t="s">
        <v>14114</v>
      </c>
      <c r="M1710" s="6" t="s">
        <v>14115</v>
      </c>
      <c r="N1710" s="6" t="s">
        <v>5259</v>
      </c>
      <c r="O1710" s="6" t="s">
        <v>4586</v>
      </c>
    </row>
    <row r="1711" spans="1:15" x14ac:dyDescent="0.25">
      <c r="A1711" s="6" t="s">
        <v>2362</v>
      </c>
      <c r="B1711" s="6" t="s">
        <v>4508</v>
      </c>
      <c r="C1711" s="6" t="s">
        <v>4489</v>
      </c>
      <c r="D1711" s="6" t="s">
        <v>14116</v>
      </c>
      <c r="E1711" s="6" t="s">
        <v>90</v>
      </c>
      <c r="F1711" s="6" t="s">
        <v>7172</v>
      </c>
      <c r="G1711" s="6" t="s">
        <v>7935</v>
      </c>
      <c r="H1711" s="6" t="s">
        <v>7069</v>
      </c>
      <c r="I1711" s="46">
        <v>45138</v>
      </c>
      <c r="J1711" s="46">
        <v>45142</v>
      </c>
      <c r="K1711">
        <v>1506293</v>
      </c>
      <c r="L1711" s="6" t="s">
        <v>14117</v>
      </c>
      <c r="M1711" s="6" t="s">
        <v>14118</v>
      </c>
      <c r="N1711" s="6" t="s">
        <v>6472</v>
      </c>
      <c r="O1711" s="6" t="s">
        <v>4585</v>
      </c>
    </row>
    <row r="1712" spans="1:15" x14ac:dyDescent="0.25">
      <c r="A1712" s="6" t="s">
        <v>4092</v>
      </c>
      <c r="B1712" s="6" t="s">
        <v>4546</v>
      </c>
      <c r="C1712" s="6" t="s">
        <v>4423</v>
      </c>
      <c r="D1712" s="6" t="s">
        <v>14119</v>
      </c>
      <c r="E1712" s="6" t="s">
        <v>7177</v>
      </c>
      <c r="F1712" s="6" t="s">
        <v>7724</v>
      </c>
      <c r="G1712" s="6" t="s">
        <v>14120</v>
      </c>
      <c r="H1712" s="6" t="s">
        <v>7437</v>
      </c>
      <c r="I1712" s="46">
        <v>45134</v>
      </c>
      <c r="J1712" s="46">
        <v>45138</v>
      </c>
      <c r="K1712">
        <v>1230245</v>
      </c>
      <c r="L1712" s="6" t="s">
        <v>14121</v>
      </c>
      <c r="M1712" s="6" t="s">
        <v>14122</v>
      </c>
      <c r="N1712" s="6" t="s">
        <v>6473</v>
      </c>
      <c r="O1712" s="6" t="s">
        <v>4585</v>
      </c>
    </row>
    <row r="1713" spans="1:15" x14ac:dyDescent="0.25">
      <c r="A1713" s="6" t="s">
        <v>4094</v>
      </c>
      <c r="B1713" s="6" t="s">
        <v>4499</v>
      </c>
      <c r="C1713" s="6" t="s">
        <v>4442</v>
      </c>
      <c r="D1713" s="6" t="s">
        <v>14123</v>
      </c>
      <c r="E1713" s="6" t="s">
        <v>7165</v>
      </c>
      <c r="F1713" s="6" t="s">
        <v>7618</v>
      </c>
      <c r="G1713" s="6" t="s">
        <v>14124</v>
      </c>
      <c r="H1713" s="6" t="s">
        <v>7377</v>
      </c>
      <c r="I1713" s="46">
        <v>45140</v>
      </c>
      <c r="J1713" s="46"/>
      <c r="K1713">
        <v>1617406</v>
      </c>
      <c r="L1713" s="6" t="s">
        <v>14125</v>
      </c>
      <c r="M1713" s="6" t="s">
        <v>14126</v>
      </c>
      <c r="N1713" s="6" t="s">
        <v>5204</v>
      </c>
      <c r="O1713" s="6" t="s">
        <v>4585</v>
      </c>
    </row>
    <row r="1714" spans="1:15" x14ac:dyDescent="0.25">
      <c r="A1714" s="6" t="s">
        <v>2364</v>
      </c>
      <c r="B1714" s="6" t="s">
        <v>4487</v>
      </c>
      <c r="C1714" s="6" t="s">
        <v>4428</v>
      </c>
      <c r="D1714" s="6" t="s">
        <v>14127</v>
      </c>
      <c r="E1714" s="6" t="s">
        <v>90</v>
      </c>
      <c r="F1714" s="6" t="s">
        <v>11300</v>
      </c>
      <c r="G1714" s="6" t="s">
        <v>14128</v>
      </c>
      <c r="H1714" s="6" t="s">
        <v>7124</v>
      </c>
      <c r="I1714" s="46">
        <v>45131</v>
      </c>
      <c r="J1714" s="46"/>
      <c r="K1714">
        <v>75677</v>
      </c>
      <c r="L1714" s="6" t="s">
        <v>14129</v>
      </c>
      <c r="M1714" s="6" t="s">
        <v>14130</v>
      </c>
      <c r="N1714" s="6" t="s">
        <v>5191</v>
      </c>
      <c r="O1714" s="6" t="s">
        <v>4586</v>
      </c>
    </row>
    <row r="1715" spans="1:15" x14ac:dyDescent="0.25">
      <c r="A1715" s="6" t="s">
        <v>2366</v>
      </c>
      <c r="B1715" s="6" t="s">
        <v>4496</v>
      </c>
      <c r="C1715" s="6" t="s">
        <v>130</v>
      </c>
      <c r="D1715" s="6" t="s">
        <v>14131</v>
      </c>
      <c r="E1715" s="6" t="s">
        <v>14132</v>
      </c>
      <c r="F1715" s="6" t="s">
        <v>14133</v>
      </c>
      <c r="G1715" s="6" t="s">
        <v>90</v>
      </c>
      <c r="H1715" s="6" t="s">
        <v>90</v>
      </c>
      <c r="I1715" s="46"/>
      <c r="J1715" s="46"/>
      <c r="K1715">
        <v>889132</v>
      </c>
      <c r="L1715" s="6" t="s">
        <v>14134</v>
      </c>
      <c r="M1715" s="6" t="s">
        <v>14135</v>
      </c>
      <c r="N1715" s="6" t="s">
        <v>6474</v>
      </c>
      <c r="O1715" s="6" t="s">
        <v>4585</v>
      </c>
    </row>
    <row r="1716" spans="1:15" x14ac:dyDescent="0.25">
      <c r="A1716" s="6" t="s">
        <v>2368</v>
      </c>
      <c r="B1716" s="6" t="s">
        <v>4537</v>
      </c>
      <c r="C1716" s="6" t="s">
        <v>4442</v>
      </c>
      <c r="D1716" s="6" t="s">
        <v>14136</v>
      </c>
      <c r="E1716" s="6" t="s">
        <v>90</v>
      </c>
      <c r="F1716" s="6" t="s">
        <v>7172</v>
      </c>
      <c r="G1716" s="6" t="s">
        <v>12517</v>
      </c>
      <c r="H1716" s="6" t="s">
        <v>7069</v>
      </c>
      <c r="I1716" s="46">
        <v>45125</v>
      </c>
      <c r="J1716" s="46"/>
      <c r="K1716">
        <v>1045609</v>
      </c>
      <c r="L1716" s="6" t="s">
        <v>14137</v>
      </c>
      <c r="M1716" s="6" t="s">
        <v>14138</v>
      </c>
      <c r="N1716" s="6" t="s">
        <v>5347</v>
      </c>
      <c r="O1716" s="6" t="s">
        <v>4585</v>
      </c>
    </row>
    <row r="1717" spans="1:15" x14ac:dyDescent="0.25">
      <c r="A1717" s="6" t="s">
        <v>2370</v>
      </c>
      <c r="B1717" s="6" t="s">
        <v>4497</v>
      </c>
      <c r="C1717" s="6" t="s">
        <v>4428</v>
      </c>
      <c r="D1717" s="6" t="s">
        <v>14139</v>
      </c>
      <c r="E1717" s="6" t="s">
        <v>90</v>
      </c>
      <c r="F1717" s="6" t="s">
        <v>14140</v>
      </c>
      <c r="G1717" s="6" t="s">
        <v>14141</v>
      </c>
      <c r="H1717" s="6" t="s">
        <v>7465</v>
      </c>
      <c r="I1717" s="46">
        <v>45145</v>
      </c>
      <c r="J1717" s="46">
        <v>45149</v>
      </c>
      <c r="K1717">
        <v>1637207</v>
      </c>
      <c r="L1717" s="6" t="s">
        <v>14142</v>
      </c>
      <c r="M1717" s="6" t="s">
        <v>14143</v>
      </c>
      <c r="N1717" s="6" t="s">
        <v>4713</v>
      </c>
      <c r="O1717" s="6" t="s">
        <v>4585</v>
      </c>
    </row>
    <row r="1718" spans="1:15" x14ac:dyDescent="0.25">
      <c r="A1718" s="6" t="s">
        <v>2372</v>
      </c>
      <c r="B1718" s="6" t="s">
        <v>4510</v>
      </c>
      <c r="C1718" s="6" t="s">
        <v>4489</v>
      </c>
      <c r="D1718" s="6" t="s">
        <v>14144</v>
      </c>
      <c r="E1718" s="6" t="s">
        <v>90</v>
      </c>
      <c r="F1718" s="6" t="s">
        <v>14145</v>
      </c>
      <c r="G1718" s="6" t="s">
        <v>90</v>
      </c>
      <c r="H1718" s="6" t="s">
        <v>90</v>
      </c>
      <c r="I1718" s="46">
        <v>45140</v>
      </c>
      <c r="J1718" s="46">
        <v>45145</v>
      </c>
      <c r="K1718">
        <v>1828016</v>
      </c>
      <c r="L1718" s="6" t="s">
        <v>14146</v>
      </c>
      <c r="M1718" s="6" t="s">
        <v>14147</v>
      </c>
      <c r="N1718" s="6" t="s">
        <v>6475</v>
      </c>
      <c r="O1718" s="6" t="s">
        <v>4585</v>
      </c>
    </row>
    <row r="1719" spans="1:15" x14ac:dyDescent="0.25">
      <c r="A1719" s="6" t="s">
        <v>2374</v>
      </c>
      <c r="B1719" s="6" t="s">
        <v>4449</v>
      </c>
      <c r="C1719" s="6" t="s">
        <v>4421</v>
      </c>
      <c r="D1719" s="6" t="s">
        <v>14148</v>
      </c>
      <c r="E1719" s="6" t="s">
        <v>10299</v>
      </c>
      <c r="F1719" s="6" t="s">
        <v>7342</v>
      </c>
      <c r="G1719" s="6" t="s">
        <v>7343</v>
      </c>
      <c r="H1719" s="6" t="s">
        <v>7344</v>
      </c>
      <c r="I1719" s="46">
        <v>45145</v>
      </c>
      <c r="J1719" s="46">
        <v>45149</v>
      </c>
      <c r="K1719">
        <v>1321655</v>
      </c>
      <c r="L1719" s="6" t="s">
        <v>14149</v>
      </c>
      <c r="M1719" s="6" t="s">
        <v>14150</v>
      </c>
      <c r="N1719" s="6" t="s">
        <v>6476</v>
      </c>
      <c r="O1719" s="6" t="s">
        <v>4585</v>
      </c>
    </row>
    <row r="1720" spans="1:15" x14ac:dyDescent="0.25">
      <c r="A1720" s="6" t="s">
        <v>2376</v>
      </c>
      <c r="B1720" s="6" t="s">
        <v>4431</v>
      </c>
      <c r="C1720" s="6" t="s">
        <v>4425</v>
      </c>
      <c r="D1720" s="6" t="s">
        <v>14151</v>
      </c>
      <c r="E1720" s="6" t="s">
        <v>90</v>
      </c>
      <c r="F1720" s="6" t="s">
        <v>14152</v>
      </c>
      <c r="G1720" s="6" t="s">
        <v>14153</v>
      </c>
      <c r="H1720" s="6" t="s">
        <v>7168</v>
      </c>
      <c r="I1720" s="46">
        <v>45145</v>
      </c>
      <c r="J1720" s="46">
        <v>45149</v>
      </c>
      <c r="K1720">
        <v>1093691</v>
      </c>
      <c r="L1720" s="6" t="s">
        <v>14154</v>
      </c>
      <c r="M1720" s="6" t="s">
        <v>14155</v>
      </c>
      <c r="N1720" s="6" t="s">
        <v>6477</v>
      </c>
      <c r="O1720" s="6" t="s">
        <v>4587</v>
      </c>
    </row>
    <row r="1721" spans="1:15" x14ac:dyDescent="0.25">
      <c r="A1721" s="6" t="s">
        <v>4096</v>
      </c>
      <c r="B1721" s="6" t="s">
        <v>4498</v>
      </c>
      <c r="C1721" s="6" t="s">
        <v>4421</v>
      </c>
      <c r="D1721" s="6" t="s">
        <v>14156</v>
      </c>
      <c r="E1721" s="6" t="s">
        <v>90</v>
      </c>
      <c r="F1721" s="6" t="s">
        <v>14157</v>
      </c>
      <c r="G1721" s="6" t="s">
        <v>14158</v>
      </c>
      <c r="H1721" s="6" t="s">
        <v>7792</v>
      </c>
      <c r="I1721" s="46">
        <v>45132</v>
      </c>
      <c r="J1721" s="46">
        <v>45138</v>
      </c>
      <c r="K1721">
        <v>785786</v>
      </c>
      <c r="L1721" s="6" t="s">
        <v>14159</v>
      </c>
      <c r="M1721" s="6" t="s">
        <v>14160</v>
      </c>
      <c r="N1721" s="6" t="s">
        <v>5217</v>
      </c>
      <c r="O1721" s="6" t="s">
        <v>4585</v>
      </c>
    </row>
    <row r="1722" spans="1:15" x14ac:dyDescent="0.25">
      <c r="A1722" s="6" t="s">
        <v>2378</v>
      </c>
      <c r="B1722" s="6" t="s">
        <v>585</v>
      </c>
      <c r="C1722" s="6" t="s">
        <v>4437</v>
      </c>
      <c r="D1722" s="6" t="s">
        <v>14161</v>
      </c>
      <c r="E1722" s="6" t="s">
        <v>9295</v>
      </c>
      <c r="F1722" s="6" t="s">
        <v>9179</v>
      </c>
      <c r="G1722" s="6" t="s">
        <v>14162</v>
      </c>
      <c r="H1722" s="6" t="s">
        <v>7431</v>
      </c>
      <c r="I1722" s="46">
        <v>45127</v>
      </c>
      <c r="J1722" s="46"/>
      <c r="K1722">
        <v>1413329</v>
      </c>
      <c r="L1722" s="6" t="s">
        <v>14163</v>
      </c>
      <c r="M1722" s="6" t="s">
        <v>14164</v>
      </c>
      <c r="N1722" s="6" t="s">
        <v>5169</v>
      </c>
      <c r="O1722" s="6" t="s">
        <v>4586</v>
      </c>
    </row>
    <row r="1723" spans="1:15" x14ac:dyDescent="0.25">
      <c r="A1723" s="6" t="s">
        <v>2380</v>
      </c>
      <c r="B1723" s="6" t="s">
        <v>4434</v>
      </c>
      <c r="C1723" s="6" t="s">
        <v>4423</v>
      </c>
      <c r="D1723" s="6" t="s">
        <v>14165</v>
      </c>
      <c r="E1723" s="6" t="s">
        <v>14166</v>
      </c>
      <c r="F1723" s="6" t="s">
        <v>7074</v>
      </c>
      <c r="G1723" s="6" t="s">
        <v>14167</v>
      </c>
      <c r="H1723" s="6" t="s">
        <v>7076</v>
      </c>
      <c r="I1723" s="46">
        <v>45125</v>
      </c>
      <c r="J1723" s="46"/>
      <c r="K1723">
        <v>713676</v>
      </c>
      <c r="L1723" s="6" t="s">
        <v>14168</v>
      </c>
      <c r="M1723" s="6" t="s">
        <v>14169</v>
      </c>
      <c r="N1723" s="6" t="s">
        <v>6478</v>
      </c>
      <c r="O1723" s="6" t="s">
        <v>4585</v>
      </c>
    </row>
    <row r="1724" spans="1:15" x14ac:dyDescent="0.25">
      <c r="A1724" s="6" t="s">
        <v>2382</v>
      </c>
      <c r="B1724" s="6" t="s">
        <v>4434</v>
      </c>
      <c r="C1724" s="6" t="s">
        <v>4423</v>
      </c>
      <c r="D1724" s="6" t="s">
        <v>14170</v>
      </c>
      <c r="E1724" s="6" t="s">
        <v>7177</v>
      </c>
      <c r="F1724" s="6" t="s">
        <v>7113</v>
      </c>
      <c r="G1724" s="6" t="s">
        <v>14171</v>
      </c>
      <c r="H1724" s="6" t="s">
        <v>7115</v>
      </c>
      <c r="I1724" s="46">
        <v>45124</v>
      </c>
      <c r="J1724" s="46">
        <v>45128</v>
      </c>
      <c r="K1724">
        <v>1115055</v>
      </c>
      <c r="L1724" s="6" t="s">
        <v>14172</v>
      </c>
      <c r="M1724" s="6" t="s">
        <v>14173</v>
      </c>
      <c r="N1724" s="6" t="s">
        <v>6479</v>
      </c>
      <c r="O1724" s="6" t="s">
        <v>4585</v>
      </c>
    </row>
    <row r="1725" spans="1:15" x14ac:dyDescent="0.25">
      <c r="A1725" s="6" t="s">
        <v>4097</v>
      </c>
      <c r="B1725" s="6" t="s">
        <v>4422</v>
      </c>
      <c r="C1725" s="6" t="s">
        <v>4423</v>
      </c>
      <c r="D1725" s="6" t="s">
        <v>14174</v>
      </c>
      <c r="E1725" s="6" t="s">
        <v>14175</v>
      </c>
      <c r="F1725" s="6" t="s">
        <v>7081</v>
      </c>
      <c r="G1725" s="6" t="s">
        <v>14176</v>
      </c>
      <c r="H1725" s="6" t="s">
        <v>90</v>
      </c>
      <c r="I1725" s="46"/>
      <c r="J1725" s="46"/>
      <c r="L1725" s="6" t="s">
        <v>14177</v>
      </c>
      <c r="M1725" s="6" t="s">
        <v>14178</v>
      </c>
      <c r="N1725" s="6" t="s">
        <v>6480</v>
      </c>
      <c r="O1725" s="6" t="s">
        <v>4587</v>
      </c>
    </row>
    <row r="1726" spans="1:15" x14ac:dyDescent="0.25">
      <c r="A1726" s="6" t="s">
        <v>2384</v>
      </c>
      <c r="B1726" s="6" t="s">
        <v>4462</v>
      </c>
      <c r="C1726" s="6" t="s">
        <v>118</v>
      </c>
      <c r="D1726" s="6" t="s">
        <v>14179</v>
      </c>
      <c r="E1726" s="6" t="s">
        <v>90</v>
      </c>
      <c r="F1726" s="6" t="s">
        <v>7912</v>
      </c>
      <c r="G1726" s="6" t="s">
        <v>14180</v>
      </c>
      <c r="H1726" s="6" t="s">
        <v>7914</v>
      </c>
      <c r="I1726" s="46">
        <v>45140</v>
      </c>
      <c r="J1726" s="46">
        <v>45145</v>
      </c>
      <c r="K1726">
        <v>1108426</v>
      </c>
      <c r="L1726" s="6" t="s">
        <v>14181</v>
      </c>
      <c r="M1726" s="6" t="s">
        <v>14182</v>
      </c>
      <c r="N1726" s="6" t="s">
        <v>6481</v>
      </c>
      <c r="O1726" s="6" t="s">
        <v>4586</v>
      </c>
    </row>
    <row r="1727" spans="1:15" x14ac:dyDescent="0.25">
      <c r="A1727" s="6" t="s">
        <v>2386</v>
      </c>
      <c r="B1727" s="6" t="s">
        <v>4482</v>
      </c>
      <c r="C1727" s="6" t="s">
        <v>4425</v>
      </c>
      <c r="D1727" s="6" t="s">
        <v>14183</v>
      </c>
      <c r="E1727" s="6" t="s">
        <v>14184</v>
      </c>
      <c r="F1727" s="6" t="s">
        <v>7947</v>
      </c>
      <c r="G1727" s="6" t="s">
        <v>14185</v>
      </c>
      <c r="H1727" s="6" t="s">
        <v>90</v>
      </c>
      <c r="I1727" s="46">
        <v>45131</v>
      </c>
      <c r="J1727" s="46">
        <v>45135</v>
      </c>
      <c r="K1727">
        <v>77360</v>
      </c>
      <c r="L1727" s="6" t="s">
        <v>14186</v>
      </c>
      <c r="M1727" s="6" t="s">
        <v>14187</v>
      </c>
      <c r="N1727" s="6" t="s">
        <v>4952</v>
      </c>
      <c r="O1727" s="6" t="s">
        <v>4585</v>
      </c>
    </row>
    <row r="1728" spans="1:15" x14ac:dyDescent="0.25">
      <c r="A1728" s="6" t="s">
        <v>2388</v>
      </c>
      <c r="B1728" s="6" t="s">
        <v>4462</v>
      </c>
      <c r="C1728" s="6" t="s">
        <v>118</v>
      </c>
      <c r="D1728" s="6" t="s">
        <v>14188</v>
      </c>
      <c r="E1728" s="6" t="s">
        <v>14189</v>
      </c>
      <c r="F1728" s="6" t="s">
        <v>8123</v>
      </c>
      <c r="G1728" s="6" t="s">
        <v>14190</v>
      </c>
      <c r="H1728" s="6" t="s">
        <v>7561</v>
      </c>
      <c r="I1728" s="46">
        <v>45139</v>
      </c>
      <c r="J1728" s="46">
        <v>45145</v>
      </c>
      <c r="K1728">
        <v>764622</v>
      </c>
      <c r="L1728" s="6" t="s">
        <v>14191</v>
      </c>
      <c r="M1728" s="6" t="s">
        <v>14192</v>
      </c>
      <c r="N1728" s="6" t="s">
        <v>6482</v>
      </c>
      <c r="O1728" s="6" t="s">
        <v>4586</v>
      </c>
    </row>
    <row r="1729" spans="1:15" x14ac:dyDescent="0.25">
      <c r="A1729" s="6" t="s">
        <v>2390</v>
      </c>
      <c r="B1729" s="6" t="s">
        <v>4443</v>
      </c>
      <c r="C1729" s="6" t="s">
        <v>4418</v>
      </c>
      <c r="D1729" s="6" t="s">
        <v>14193</v>
      </c>
      <c r="E1729" s="6" t="s">
        <v>90</v>
      </c>
      <c r="F1729" s="6" t="s">
        <v>14194</v>
      </c>
      <c r="G1729" s="6" t="s">
        <v>14195</v>
      </c>
      <c r="H1729" s="6" t="s">
        <v>1891</v>
      </c>
      <c r="I1729" s="46">
        <v>45140</v>
      </c>
      <c r="J1729" s="46">
        <v>45145</v>
      </c>
      <c r="K1729">
        <v>1145197</v>
      </c>
      <c r="L1729" s="6" t="s">
        <v>14196</v>
      </c>
      <c r="M1729" s="6" t="s">
        <v>14197</v>
      </c>
      <c r="N1729" s="6" t="s">
        <v>6483</v>
      </c>
      <c r="O1729" s="6" t="s">
        <v>4586</v>
      </c>
    </row>
    <row r="1730" spans="1:15" x14ac:dyDescent="0.25">
      <c r="A1730" s="6" t="s">
        <v>2392</v>
      </c>
      <c r="B1730" s="6" t="s">
        <v>4459</v>
      </c>
      <c r="C1730" s="6" t="s">
        <v>4425</v>
      </c>
      <c r="D1730" s="6" t="s">
        <v>14198</v>
      </c>
      <c r="E1730" s="6" t="s">
        <v>90</v>
      </c>
      <c r="F1730" s="6" t="s">
        <v>14199</v>
      </c>
      <c r="G1730" s="6" t="s">
        <v>14200</v>
      </c>
      <c r="H1730" s="6" t="s">
        <v>7683</v>
      </c>
      <c r="I1730" s="46">
        <v>45126</v>
      </c>
      <c r="J1730" s="46">
        <v>45131</v>
      </c>
      <c r="K1730">
        <v>945841</v>
      </c>
      <c r="L1730" s="6" t="s">
        <v>14201</v>
      </c>
      <c r="M1730" s="6" t="s">
        <v>14202</v>
      </c>
      <c r="N1730" s="6" t="s">
        <v>5083</v>
      </c>
      <c r="O1730" s="6" t="s">
        <v>4585</v>
      </c>
    </row>
    <row r="1731" spans="1:15" x14ac:dyDescent="0.25">
      <c r="A1731" s="6" t="s">
        <v>2394</v>
      </c>
      <c r="B1731" s="6" t="s">
        <v>4462</v>
      </c>
      <c r="C1731" s="6" t="s">
        <v>118</v>
      </c>
      <c r="D1731" s="6" t="s">
        <v>14203</v>
      </c>
      <c r="E1731" s="6" t="s">
        <v>90</v>
      </c>
      <c r="F1731" s="6" t="s">
        <v>9402</v>
      </c>
      <c r="G1731" s="6" t="s">
        <v>14204</v>
      </c>
      <c r="H1731" s="6" t="s">
        <v>4065</v>
      </c>
      <c r="I1731" s="46">
        <v>45135</v>
      </c>
      <c r="J1731" s="46"/>
      <c r="K1731">
        <v>784977</v>
      </c>
      <c r="L1731" s="6" t="s">
        <v>14205</v>
      </c>
      <c r="M1731" s="6" t="s">
        <v>14206</v>
      </c>
      <c r="N1731" s="6" t="s">
        <v>6484</v>
      </c>
      <c r="O1731" s="6" t="s">
        <v>4586</v>
      </c>
    </row>
    <row r="1732" spans="1:15" x14ac:dyDescent="0.25">
      <c r="A1732" s="6" t="s">
        <v>2396</v>
      </c>
      <c r="B1732" s="6" t="s">
        <v>4478</v>
      </c>
      <c r="C1732" s="6" t="s">
        <v>4437</v>
      </c>
      <c r="D1732" s="6" t="s">
        <v>14207</v>
      </c>
      <c r="E1732" s="6" t="s">
        <v>90</v>
      </c>
      <c r="F1732" s="6" t="s">
        <v>7331</v>
      </c>
      <c r="G1732" s="6" t="s">
        <v>8675</v>
      </c>
      <c r="H1732" s="6" t="s">
        <v>1988</v>
      </c>
      <c r="I1732" s="46">
        <v>45140</v>
      </c>
      <c r="J1732" s="46">
        <v>45145</v>
      </c>
      <c r="K1732">
        <v>1530950</v>
      </c>
      <c r="L1732" s="6" t="s">
        <v>14208</v>
      </c>
      <c r="M1732" s="6" t="s">
        <v>14209</v>
      </c>
      <c r="N1732" s="6" t="s">
        <v>4975</v>
      </c>
      <c r="O1732" s="6" t="s">
        <v>4586</v>
      </c>
    </row>
    <row r="1733" spans="1:15" x14ac:dyDescent="0.25">
      <c r="A1733" s="6" t="s">
        <v>2398</v>
      </c>
      <c r="B1733" s="6" t="s">
        <v>4455</v>
      </c>
      <c r="C1733" s="6" t="s">
        <v>4421</v>
      </c>
      <c r="D1733" s="6" t="s">
        <v>14210</v>
      </c>
      <c r="E1733" s="6" t="s">
        <v>90</v>
      </c>
      <c r="F1733" s="6" t="s">
        <v>7262</v>
      </c>
      <c r="G1733" s="6" t="s">
        <v>14211</v>
      </c>
      <c r="H1733" s="6" t="s">
        <v>7069</v>
      </c>
      <c r="I1733" s="46">
        <v>45140</v>
      </c>
      <c r="J1733" s="46">
        <v>45145</v>
      </c>
      <c r="K1733">
        <v>833640</v>
      </c>
      <c r="L1733" s="6" t="s">
        <v>14212</v>
      </c>
      <c r="M1733" s="6" t="s">
        <v>14213</v>
      </c>
      <c r="N1733" s="6" t="s">
        <v>6485</v>
      </c>
      <c r="O1733" s="6" t="s">
        <v>4585</v>
      </c>
    </row>
    <row r="1734" spans="1:15" x14ac:dyDescent="0.25">
      <c r="A1734" s="6" t="s">
        <v>6910</v>
      </c>
      <c r="B1734" s="6" t="s">
        <v>4434</v>
      </c>
      <c r="C1734" s="6" t="s">
        <v>4423</v>
      </c>
      <c r="D1734" s="6" t="s">
        <v>14214</v>
      </c>
      <c r="E1734" s="6" t="s">
        <v>7381</v>
      </c>
      <c r="F1734" s="6" t="s">
        <v>8172</v>
      </c>
      <c r="G1734" s="6" t="s">
        <v>10516</v>
      </c>
      <c r="H1734" s="6" t="s">
        <v>7069</v>
      </c>
      <c r="I1734" s="46">
        <v>45126</v>
      </c>
      <c r="J1734" s="46">
        <v>45131</v>
      </c>
      <c r="K1734">
        <v>1028918</v>
      </c>
      <c r="L1734" s="6" t="s">
        <v>14215</v>
      </c>
      <c r="M1734" s="6" t="s">
        <v>14216</v>
      </c>
      <c r="N1734" s="6" t="s">
        <v>14217</v>
      </c>
      <c r="O1734" s="6" t="s">
        <v>4585</v>
      </c>
    </row>
    <row r="1735" spans="1:15" x14ac:dyDescent="0.25">
      <c r="A1735" s="6" t="s">
        <v>2401</v>
      </c>
      <c r="B1735" s="6" t="s">
        <v>4478</v>
      </c>
      <c r="C1735" s="6" t="s">
        <v>4437</v>
      </c>
      <c r="D1735" s="6" t="s">
        <v>14218</v>
      </c>
      <c r="E1735" s="6" t="s">
        <v>90</v>
      </c>
      <c r="F1735" s="6" t="s">
        <v>14219</v>
      </c>
      <c r="G1735" s="6" t="s">
        <v>14220</v>
      </c>
      <c r="H1735" s="6" t="s">
        <v>7344</v>
      </c>
      <c r="I1735" s="46">
        <v>45132</v>
      </c>
      <c r="J1735" s="46">
        <v>45138</v>
      </c>
      <c r="K1735">
        <v>802481</v>
      </c>
      <c r="L1735" s="6" t="s">
        <v>14221</v>
      </c>
      <c r="M1735" s="6" t="s">
        <v>14222</v>
      </c>
      <c r="N1735" s="6" t="s">
        <v>4886</v>
      </c>
      <c r="O1735" s="6" t="s">
        <v>4586</v>
      </c>
    </row>
    <row r="1736" spans="1:15" x14ac:dyDescent="0.25">
      <c r="A1736" s="6" t="s">
        <v>4098</v>
      </c>
      <c r="B1736" s="6" t="s">
        <v>4434</v>
      </c>
      <c r="C1736" s="6" t="s">
        <v>4423</v>
      </c>
      <c r="D1736" s="6" t="s">
        <v>14223</v>
      </c>
      <c r="E1736" s="6" t="s">
        <v>14224</v>
      </c>
      <c r="F1736" s="6" t="s">
        <v>14225</v>
      </c>
      <c r="G1736" s="6" t="s">
        <v>14226</v>
      </c>
      <c r="H1736" s="6" t="s">
        <v>90</v>
      </c>
      <c r="I1736" s="46"/>
      <c r="J1736" s="46"/>
      <c r="K1736">
        <v>1461748</v>
      </c>
      <c r="L1736" s="6" t="s">
        <v>90</v>
      </c>
      <c r="M1736" s="6" t="s">
        <v>14227</v>
      </c>
      <c r="N1736" s="6" t="s">
        <v>6486</v>
      </c>
      <c r="O1736" s="6" t="s">
        <v>4585</v>
      </c>
    </row>
    <row r="1737" spans="1:15" x14ac:dyDescent="0.25">
      <c r="A1737" s="6" t="s">
        <v>2403</v>
      </c>
      <c r="B1737" s="6" t="s">
        <v>4475</v>
      </c>
      <c r="C1737" s="6" t="s">
        <v>130</v>
      </c>
      <c r="D1737" s="6" t="s">
        <v>12276</v>
      </c>
      <c r="E1737" s="6" t="s">
        <v>90</v>
      </c>
      <c r="F1737" s="6" t="s">
        <v>7074</v>
      </c>
      <c r="G1737" s="6" t="s">
        <v>14228</v>
      </c>
      <c r="H1737" s="6" t="s">
        <v>7076</v>
      </c>
      <c r="I1737" s="46">
        <v>45127</v>
      </c>
      <c r="J1737" s="46"/>
      <c r="K1737">
        <v>79879</v>
      </c>
      <c r="L1737" s="6" t="s">
        <v>14229</v>
      </c>
      <c r="M1737" s="6" t="s">
        <v>14230</v>
      </c>
      <c r="N1737" s="6" t="s">
        <v>4618</v>
      </c>
      <c r="O1737" s="6" t="s">
        <v>4585</v>
      </c>
    </row>
    <row r="1738" spans="1:15" x14ac:dyDescent="0.25">
      <c r="A1738" s="6" t="s">
        <v>2404</v>
      </c>
      <c r="B1738" s="6" t="s">
        <v>4462</v>
      </c>
      <c r="C1738" s="6" t="s">
        <v>118</v>
      </c>
      <c r="D1738" s="6" t="s">
        <v>14231</v>
      </c>
      <c r="E1738" s="6" t="s">
        <v>90</v>
      </c>
      <c r="F1738" s="6" t="s">
        <v>7806</v>
      </c>
      <c r="G1738" s="6" t="s">
        <v>14232</v>
      </c>
      <c r="H1738" s="6" t="s">
        <v>7076</v>
      </c>
      <c r="I1738" s="46">
        <v>45139</v>
      </c>
      <c r="J1738" s="46">
        <v>45145</v>
      </c>
      <c r="K1738">
        <v>922224</v>
      </c>
      <c r="L1738" s="6" t="s">
        <v>14233</v>
      </c>
      <c r="M1738" s="6" t="s">
        <v>14234</v>
      </c>
      <c r="N1738" s="6" t="s">
        <v>5365</v>
      </c>
      <c r="O1738" s="6" t="s">
        <v>4586</v>
      </c>
    </row>
    <row r="1739" spans="1:15" x14ac:dyDescent="0.25">
      <c r="A1739" s="6" t="s">
        <v>4099</v>
      </c>
      <c r="B1739" s="6" t="s">
        <v>4527</v>
      </c>
      <c r="C1739" s="6" t="s">
        <v>4428</v>
      </c>
      <c r="D1739" s="6" t="s">
        <v>14235</v>
      </c>
      <c r="E1739" s="6" t="s">
        <v>90</v>
      </c>
      <c r="F1739" s="6" t="s">
        <v>7470</v>
      </c>
      <c r="G1739" s="6" t="s">
        <v>14236</v>
      </c>
      <c r="H1739" s="6" t="s">
        <v>90</v>
      </c>
      <c r="I1739" s="46"/>
      <c r="J1739" s="46"/>
      <c r="L1739" s="6" t="s">
        <v>90</v>
      </c>
      <c r="M1739" s="6" t="s">
        <v>90</v>
      </c>
      <c r="N1739" s="6" t="s">
        <v>6487</v>
      </c>
      <c r="O1739" s="6" t="s">
        <v>4585</v>
      </c>
    </row>
    <row r="1740" spans="1:15" x14ac:dyDescent="0.25">
      <c r="A1740" s="6" t="s">
        <v>2406</v>
      </c>
      <c r="B1740" s="6" t="s">
        <v>4467</v>
      </c>
      <c r="C1740" s="6" t="s">
        <v>4468</v>
      </c>
      <c r="D1740" s="6" t="s">
        <v>14237</v>
      </c>
      <c r="E1740" s="6" t="s">
        <v>7217</v>
      </c>
      <c r="F1740" s="6" t="s">
        <v>10031</v>
      </c>
      <c r="G1740" s="6" t="s">
        <v>10607</v>
      </c>
      <c r="H1740" s="6" t="s">
        <v>7092</v>
      </c>
      <c r="I1740" s="46">
        <v>45139</v>
      </c>
      <c r="J1740" s="46">
        <v>45145</v>
      </c>
      <c r="K1740">
        <v>1658566</v>
      </c>
      <c r="L1740" s="6" t="s">
        <v>90</v>
      </c>
      <c r="M1740" s="6" t="s">
        <v>14238</v>
      </c>
      <c r="N1740" s="6" t="s">
        <v>6488</v>
      </c>
      <c r="O1740" s="6" t="s">
        <v>4585</v>
      </c>
    </row>
    <row r="1741" spans="1:15" x14ac:dyDescent="0.25">
      <c r="A1741" s="6" t="s">
        <v>4101</v>
      </c>
      <c r="B1741" s="6" t="s">
        <v>4451</v>
      </c>
      <c r="C1741" s="6" t="s">
        <v>4421</v>
      </c>
      <c r="D1741" s="6" t="s">
        <v>14239</v>
      </c>
      <c r="E1741" s="6" t="s">
        <v>9055</v>
      </c>
      <c r="F1741" s="6" t="s">
        <v>7331</v>
      </c>
      <c r="G1741" s="6" t="s">
        <v>7879</v>
      </c>
      <c r="H1741" s="6" t="s">
        <v>1988</v>
      </c>
      <c r="I1741" s="46">
        <v>45134</v>
      </c>
      <c r="J1741" s="46"/>
      <c r="K1741">
        <v>1085869</v>
      </c>
      <c r="L1741" s="6" t="s">
        <v>14240</v>
      </c>
      <c r="M1741" s="6" t="s">
        <v>14241</v>
      </c>
      <c r="N1741" s="6" t="s">
        <v>6489</v>
      </c>
      <c r="O1741" s="6" t="s">
        <v>4585</v>
      </c>
    </row>
    <row r="1742" spans="1:15" x14ac:dyDescent="0.25">
      <c r="A1742" s="6" t="s">
        <v>2408</v>
      </c>
      <c r="B1742" s="6" t="s">
        <v>4483</v>
      </c>
      <c r="C1742" s="6" t="s">
        <v>4418</v>
      </c>
      <c r="D1742" s="6" t="s">
        <v>14242</v>
      </c>
      <c r="E1742" s="6" t="s">
        <v>14243</v>
      </c>
      <c r="F1742" s="6" t="s">
        <v>7245</v>
      </c>
      <c r="G1742" s="6" t="s">
        <v>14244</v>
      </c>
      <c r="H1742" s="6" t="s">
        <v>90</v>
      </c>
      <c r="I1742" s="46">
        <v>45145</v>
      </c>
      <c r="J1742" s="46">
        <v>45149</v>
      </c>
      <c r="K1742">
        <v>1585364</v>
      </c>
      <c r="L1742" s="6" t="s">
        <v>14245</v>
      </c>
      <c r="M1742" s="6" t="s">
        <v>14246</v>
      </c>
      <c r="N1742" s="6" t="s">
        <v>6490</v>
      </c>
      <c r="O1742" s="6" t="s">
        <v>4586</v>
      </c>
    </row>
    <row r="1743" spans="1:15" x14ac:dyDescent="0.25">
      <c r="A1743" s="6" t="s">
        <v>4103</v>
      </c>
      <c r="B1743" s="6" t="s">
        <v>4460</v>
      </c>
      <c r="C1743" s="6" t="s">
        <v>4421</v>
      </c>
      <c r="D1743" s="6" t="s">
        <v>14247</v>
      </c>
      <c r="E1743" s="6" t="s">
        <v>7187</v>
      </c>
      <c r="F1743" s="6" t="s">
        <v>8231</v>
      </c>
      <c r="G1743" s="6" t="s">
        <v>8232</v>
      </c>
      <c r="H1743" s="6" t="s">
        <v>1891</v>
      </c>
      <c r="I1743" s="46">
        <v>45106</v>
      </c>
      <c r="J1743" s="46"/>
      <c r="K1743">
        <v>876167</v>
      </c>
      <c r="L1743" s="6" t="s">
        <v>14248</v>
      </c>
      <c r="M1743" s="6" t="s">
        <v>14249</v>
      </c>
      <c r="N1743" s="6" t="s">
        <v>6491</v>
      </c>
      <c r="O1743" s="6" t="s">
        <v>4585</v>
      </c>
    </row>
    <row r="1744" spans="1:15" x14ac:dyDescent="0.25">
      <c r="A1744" s="6" t="s">
        <v>2410</v>
      </c>
      <c r="B1744" s="6" t="s">
        <v>4422</v>
      </c>
      <c r="C1744" s="6" t="s">
        <v>4423</v>
      </c>
      <c r="D1744" s="6" t="s">
        <v>14250</v>
      </c>
      <c r="E1744" s="6" t="s">
        <v>90</v>
      </c>
      <c r="F1744" s="6" t="s">
        <v>7160</v>
      </c>
      <c r="G1744" s="6" t="s">
        <v>14251</v>
      </c>
      <c r="H1744" s="6" t="s">
        <v>7136</v>
      </c>
      <c r="I1744" s="46">
        <v>45145</v>
      </c>
      <c r="J1744" s="46">
        <v>45149</v>
      </c>
      <c r="K1744">
        <v>1475922</v>
      </c>
      <c r="L1744" s="6" t="s">
        <v>14252</v>
      </c>
      <c r="M1744" s="6" t="s">
        <v>14253</v>
      </c>
      <c r="N1744" s="6" t="s">
        <v>6492</v>
      </c>
      <c r="O1744" s="6" t="s">
        <v>4587</v>
      </c>
    </row>
    <row r="1745" spans="1:15" x14ac:dyDescent="0.25">
      <c r="A1745" s="6" t="s">
        <v>4104</v>
      </c>
      <c r="B1745" s="6" t="s">
        <v>4467</v>
      </c>
      <c r="C1745" s="6" t="s">
        <v>4468</v>
      </c>
      <c r="D1745" s="6" t="s">
        <v>14254</v>
      </c>
      <c r="E1745" s="6" t="s">
        <v>14255</v>
      </c>
      <c r="F1745" s="6" t="s">
        <v>7382</v>
      </c>
      <c r="G1745" s="6" t="s">
        <v>14256</v>
      </c>
      <c r="H1745" s="6" t="s">
        <v>36</v>
      </c>
      <c r="I1745" s="46">
        <v>45139</v>
      </c>
      <c r="J1745" s="46">
        <v>45145</v>
      </c>
      <c r="L1745" s="6" t="s">
        <v>90</v>
      </c>
      <c r="M1745" s="6" t="s">
        <v>90</v>
      </c>
      <c r="N1745" s="6" t="s">
        <v>6493</v>
      </c>
      <c r="O1745" s="6" t="s">
        <v>4585</v>
      </c>
    </row>
    <row r="1746" spans="1:15" x14ac:dyDescent="0.25">
      <c r="A1746" s="6" t="s">
        <v>4106</v>
      </c>
      <c r="B1746" s="6" t="s">
        <v>4480</v>
      </c>
      <c r="C1746" s="6" t="s">
        <v>4437</v>
      </c>
      <c r="D1746" s="6" t="s">
        <v>14257</v>
      </c>
      <c r="E1746" s="6" t="s">
        <v>7341</v>
      </c>
      <c r="F1746" s="6" t="s">
        <v>8575</v>
      </c>
      <c r="G1746" s="6" t="s">
        <v>8576</v>
      </c>
      <c r="H1746" s="6" t="s">
        <v>3671</v>
      </c>
      <c r="I1746" s="46">
        <v>44875</v>
      </c>
      <c r="J1746" s="46"/>
      <c r="K1746">
        <v>884713</v>
      </c>
      <c r="L1746" s="6" t="s">
        <v>14258</v>
      </c>
      <c r="M1746" s="6" t="s">
        <v>14259</v>
      </c>
      <c r="N1746" s="6" t="s">
        <v>6494</v>
      </c>
      <c r="O1746" s="6" t="s">
        <v>4586</v>
      </c>
    </row>
    <row r="1747" spans="1:15" x14ac:dyDescent="0.25">
      <c r="A1747" s="6" t="s">
        <v>4107</v>
      </c>
      <c r="B1747" s="6" t="s">
        <v>4515</v>
      </c>
      <c r="C1747" s="6" t="s">
        <v>4437</v>
      </c>
      <c r="D1747" s="6" t="s">
        <v>14260</v>
      </c>
      <c r="E1747" s="6" t="s">
        <v>14261</v>
      </c>
      <c r="F1747" s="6" t="s">
        <v>7470</v>
      </c>
      <c r="G1747" s="6" t="s">
        <v>14262</v>
      </c>
      <c r="H1747" s="6" t="s">
        <v>90</v>
      </c>
      <c r="I1747" s="46"/>
      <c r="J1747" s="46"/>
      <c r="K1747">
        <v>899108</v>
      </c>
      <c r="L1747" s="6" t="s">
        <v>14263</v>
      </c>
      <c r="M1747" s="6" t="s">
        <v>14264</v>
      </c>
      <c r="N1747" s="6" t="s">
        <v>6495</v>
      </c>
      <c r="O1747" s="6" t="s">
        <v>4586</v>
      </c>
    </row>
    <row r="1748" spans="1:15" x14ac:dyDescent="0.25">
      <c r="A1748" s="6" t="s">
        <v>6912</v>
      </c>
      <c r="B1748" s="6" t="s">
        <v>4435</v>
      </c>
      <c r="C1748" s="6" t="s">
        <v>4418</v>
      </c>
      <c r="D1748" s="6" t="s">
        <v>14265</v>
      </c>
      <c r="E1748" s="6" t="s">
        <v>8326</v>
      </c>
      <c r="F1748" s="6" t="s">
        <v>14266</v>
      </c>
      <c r="G1748" s="6" t="s">
        <v>14267</v>
      </c>
      <c r="H1748" s="6" t="s">
        <v>7104</v>
      </c>
      <c r="I1748" s="46">
        <v>45141</v>
      </c>
      <c r="J1748" s="46">
        <v>45145</v>
      </c>
      <c r="K1748">
        <v>1850270</v>
      </c>
      <c r="L1748" s="6" t="s">
        <v>90</v>
      </c>
      <c r="M1748" s="6" t="s">
        <v>90</v>
      </c>
      <c r="N1748" s="6" t="s">
        <v>14268</v>
      </c>
      <c r="O1748" s="6" t="s">
        <v>4586</v>
      </c>
    </row>
    <row r="1749" spans="1:15" x14ac:dyDescent="0.25">
      <c r="A1749" s="6" t="s">
        <v>4108</v>
      </c>
      <c r="B1749" s="6" t="s">
        <v>4508</v>
      </c>
      <c r="C1749" s="6" t="s">
        <v>4489</v>
      </c>
      <c r="D1749" s="6" t="s">
        <v>14269</v>
      </c>
      <c r="E1749" s="6" t="s">
        <v>14270</v>
      </c>
      <c r="F1749" s="6" t="s">
        <v>7326</v>
      </c>
      <c r="G1749" s="6" t="s">
        <v>7870</v>
      </c>
      <c r="H1749" s="6" t="s">
        <v>90</v>
      </c>
      <c r="I1749" s="46"/>
      <c r="J1749" s="46"/>
      <c r="L1749" s="6" t="s">
        <v>14271</v>
      </c>
      <c r="M1749" s="6" t="s">
        <v>90</v>
      </c>
      <c r="N1749" s="6" t="s">
        <v>6496</v>
      </c>
      <c r="O1749" s="6" t="s">
        <v>4585</v>
      </c>
    </row>
    <row r="1750" spans="1:15" x14ac:dyDescent="0.25">
      <c r="A1750" s="6" t="s">
        <v>2412</v>
      </c>
      <c r="B1750" s="6" t="s">
        <v>4435</v>
      </c>
      <c r="C1750" s="6" t="s">
        <v>4418</v>
      </c>
      <c r="D1750" s="6" t="s">
        <v>14272</v>
      </c>
      <c r="E1750" s="6" t="s">
        <v>14273</v>
      </c>
      <c r="F1750" s="6" t="s">
        <v>7245</v>
      </c>
      <c r="G1750" s="6" t="s">
        <v>11650</v>
      </c>
      <c r="H1750" s="6" t="s">
        <v>90</v>
      </c>
      <c r="I1750" s="46">
        <v>45050</v>
      </c>
      <c r="J1750" s="46"/>
      <c r="K1750">
        <v>1559053</v>
      </c>
      <c r="L1750" s="6" t="s">
        <v>14274</v>
      </c>
      <c r="M1750" s="6" t="s">
        <v>14275</v>
      </c>
      <c r="N1750" s="6" t="s">
        <v>6497</v>
      </c>
      <c r="O1750" s="6" t="s">
        <v>4586</v>
      </c>
    </row>
    <row r="1751" spans="1:15" x14ac:dyDescent="0.25">
      <c r="A1751" s="6" t="s">
        <v>2414</v>
      </c>
      <c r="B1751" s="6" t="s">
        <v>4422</v>
      </c>
      <c r="C1751" s="6" t="s">
        <v>4423</v>
      </c>
      <c r="D1751" s="6" t="s">
        <v>14276</v>
      </c>
      <c r="E1751" s="6" t="s">
        <v>90</v>
      </c>
      <c r="F1751" s="6" t="s">
        <v>9368</v>
      </c>
      <c r="G1751" s="6" t="s">
        <v>14042</v>
      </c>
      <c r="H1751" s="6" t="s">
        <v>7296</v>
      </c>
      <c r="I1751" s="46">
        <v>45139</v>
      </c>
      <c r="J1751" s="46"/>
      <c r="K1751">
        <v>1137774</v>
      </c>
      <c r="L1751" s="6" t="s">
        <v>14277</v>
      </c>
      <c r="M1751" s="6" t="s">
        <v>14278</v>
      </c>
      <c r="N1751" s="6" t="s">
        <v>5089</v>
      </c>
      <c r="O1751" s="6" t="s">
        <v>4587</v>
      </c>
    </row>
    <row r="1752" spans="1:15" x14ac:dyDescent="0.25">
      <c r="A1752" s="6" t="s">
        <v>4110</v>
      </c>
      <c r="B1752" s="6" t="s">
        <v>4471</v>
      </c>
      <c r="C1752" s="6" t="s">
        <v>4418</v>
      </c>
      <c r="D1752" s="6" t="s">
        <v>14279</v>
      </c>
      <c r="E1752" s="6" t="s">
        <v>7923</v>
      </c>
      <c r="F1752" s="6" t="s">
        <v>7375</v>
      </c>
      <c r="G1752" s="6" t="s">
        <v>7376</v>
      </c>
      <c r="H1752" s="6" t="s">
        <v>7377</v>
      </c>
      <c r="I1752" s="46">
        <v>45147</v>
      </c>
      <c r="J1752" s="46">
        <v>45152</v>
      </c>
      <c r="K1752">
        <v>1759655</v>
      </c>
      <c r="L1752" s="6" t="s">
        <v>14280</v>
      </c>
      <c r="M1752" s="6" t="s">
        <v>14281</v>
      </c>
      <c r="N1752" s="6" t="s">
        <v>6498</v>
      </c>
      <c r="O1752" s="6" t="s">
        <v>4586</v>
      </c>
    </row>
    <row r="1753" spans="1:15" x14ac:dyDescent="0.25">
      <c r="A1753" s="6" t="s">
        <v>2416</v>
      </c>
      <c r="B1753" s="6" t="s">
        <v>4537</v>
      </c>
      <c r="C1753" s="6" t="s">
        <v>4442</v>
      </c>
      <c r="D1753" s="6" t="s">
        <v>14282</v>
      </c>
      <c r="E1753" s="6" t="s">
        <v>9472</v>
      </c>
      <c r="F1753" s="6" t="s">
        <v>12747</v>
      </c>
      <c r="G1753" s="6" t="s">
        <v>14283</v>
      </c>
      <c r="H1753" s="6" t="s">
        <v>7069</v>
      </c>
      <c r="I1753" s="46">
        <v>45140</v>
      </c>
      <c r="J1753" s="46">
        <v>45145</v>
      </c>
      <c r="K1753">
        <v>1393311</v>
      </c>
      <c r="L1753" s="6" t="s">
        <v>14284</v>
      </c>
      <c r="M1753" s="6" t="s">
        <v>14285</v>
      </c>
      <c r="N1753" s="6" t="s">
        <v>5479</v>
      </c>
      <c r="O1753" s="6" t="s">
        <v>4585</v>
      </c>
    </row>
    <row r="1754" spans="1:15" x14ac:dyDescent="0.25">
      <c r="A1754" s="6" t="s">
        <v>4112</v>
      </c>
      <c r="B1754" s="6" t="s">
        <v>4430</v>
      </c>
      <c r="C1754" s="6" t="s">
        <v>4423</v>
      </c>
      <c r="D1754" s="6" t="s">
        <v>14286</v>
      </c>
      <c r="E1754" s="6" t="s">
        <v>7839</v>
      </c>
      <c r="F1754" s="6" t="s">
        <v>7166</v>
      </c>
      <c r="G1754" s="6" t="s">
        <v>8611</v>
      </c>
      <c r="H1754" s="6" t="s">
        <v>7168</v>
      </c>
      <c r="I1754" s="46">
        <v>45160</v>
      </c>
      <c r="J1754" s="46">
        <v>45166</v>
      </c>
      <c r="K1754">
        <v>1287032</v>
      </c>
      <c r="L1754" s="6" t="s">
        <v>14287</v>
      </c>
      <c r="M1754" s="6" t="s">
        <v>14288</v>
      </c>
      <c r="N1754" s="6" t="s">
        <v>5352</v>
      </c>
      <c r="O1754" s="6" t="s">
        <v>4585</v>
      </c>
    </row>
    <row r="1755" spans="1:15" x14ac:dyDescent="0.25">
      <c r="A1755" s="6" t="s">
        <v>4113</v>
      </c>
      <c r="B1755" s="6" t="s">
        <v>90</v>
      </c>
      <c r="C1755" s="6" t="s">
        <v>90</v>
      </c>
      <c r="D1755" s="6" t="s">
        <v>14289</v>
      </c>
      <c r="E1755" s="6" t="s">
        <v>14290</v>
      </c>
      <c r="F1755" s="6" t="s">
        <v>7166</v>
      </c>
      <c r="G1755" s="6" t="s">
        <v>7840</v>
      </c>
      <c r="H1755" s="6" t="s">
        <v>7168</v>
      </c>
      <c r="I1755" s="46"/>
      <c r="J1755" s="46"/>
      <c r="L1755" s="6" t="s">
        <v>90</v>
      </c>
      <c r="M1755" s="6" t="s">
        <v>90</v>
      </c>
      <c r="N1755" s="6" t="s">
        <v>6499</v>
      </c>
      <c r="O1755" s="6" t="s">
        <v>90</v>
      </c>
    </row>
    <row r="1756" spans="1:15" x14ac:dyDescent="0.25">
      <c r="A1756" s="6" t="s">
        <v>4114</v>
      </c>
      <c r="B1756" s="6" t="s">
        <v>4520</v>
      </c>
      <c r="C1756" s="6" t="s">
        <v>4428</v>
      </c>
      <c r="D1756" s="6" t="s">
        <v>14291</v>
      </c>
      <c r="E1756" s="6" t="s">
        <v>14292</v>
      </c>
      <c r="F1756" s="6" t="s">
        <v>14293</v>
      </c>
      <c r="G1756" s="6" t="s">
        <v>14294</v>
      </c>
      <c r="H1756" s="6" t="s">
        <v>90</v>
      </c>
      <c r="I1756" s="46"/>
      <c r="J1756" s="46"/>
      <c r="K1756">
        <v>1439580</v>
      </c>
      <c r="L1756" s="6" t="s">
        <v>14295</v>
      </c>
      <c r="M1756" s="6" t="s">
        <v>14296</v>
      </c>
      <c r="N1756" s="6" t="s">
        <v>6500</v>
      </c>
      <c r="O1756" s="6" t="s">
        <v>4585</v>
      </c>
    </row>
    <row r="1757" spans="1:15" x14ac:dyDescent="0.25">
      <c r="A1757" s="6" t="s">
        <v>4116</v>
      </c>
      <c r="B1757" s="6" t="s">
        <v>4519</v>
      </c>
      <c r="C1757" s="6" t="s">
        <v>4437</v>
      </c>
      <c r="D1757" s="6" t="s">
        <v>14297</v>
      </c>
      <c r="E1757" s="6" t="s">
        <v>90</v>
      </c>
      <c r="F1757" s="6" t="s">
        <v>7193</v>
      </c>
      <c r="G1757" s="6" t="s">
        <v>10141</v>
      </c>
      <c r="H1757" s="6" t="s">
        <v>7069</v>
      </c>
      <c r="I1757" s="46">
        <v>45117</v>
      </c>
      <c r="J1757" s="46"/>
      <c r="K1757">
        <v>1041803</v>
      </c>
      <c r="L1757" s="6" t="s">
        <v>14298</v>
      </c>
      <c r="M1757" s="6" t="s">
        <v>14299</v>
      </c>
      <c r="N1757" s="6" t="s">
        <v>4918</v>
      </c>
      <c r="O1757" s="6" t="s">
        <v>4586</v>
      </c>
    </row>
    <row r="1758" spans="1:15" x14ac:dyDescent="0.25">
      <c r="A1758" s="6" t="s">
        <v>2418</v>
      </c>
      <c r="B1758" s="6" t="s">
        <v>4451</v>
      </c>
      <c r="C1758" s="6" t="s">
        <v>4421</v>
      </c>
      <c r="D1758" s="6" t="s">
        <v>14300</v>
      </c>
      <c r="E1758" s="6" t="s">
        <v>7159</v>
      </c>
      <c r="F1758" s="6" t="s">
        <v>14301</v>
      </c>
      <c r="G1758" s="6" t="s">
        <v>14302</v>
      </c>
      <c r="H1758" s="6" t="s">
        <v>7377</v>
      </c>
      <c r="I1758" s="46">
        <v>45139</v>
      </c>
      <c r="J1758" s="46">
        <v>45145</v>
      </c>
      <c r="K1758">
        <v>275880</v>
      </c>
      <c r="L1758" s="6" t="s">
        <v>14303</v>
      </c>
      <c r="M1758" s="6" t="s">
        <v>14304</v>
      </c>
      <c r="N1758" s="6" t="s">
        <v>6501</v>
      </c>
      <c r="O1758" s="6" t="s">
        <v>4585</v>
      </c>
    </row>
    <row r="1759" spans="1:15" x14ac:dyDescent="0.25">
      <c r="A1759" s="6" t="s">
        <v>2420</v>
      </c>
      <c r="B1759" s="6" t="s">
        <v>4512</v>
      </c>
      <c r="C1759" s="6" t="s">
        <v>4428</v>
      </c>
      <c r="D1759" s="6" t="s">
        <v>14305</v>
      </c>
      <c r="E1759" s="6" t="s">
        <v>90</v>
      </c>
      <c r="F1759" s="6" t="s">
        <v>11174</v>
      </c>
      <c r="G1759" s="6" t="s">
        <v>14306</v>
      </c>
      <c r="H1759" s="6" t="s">
        <v>90</v>
      </c>
      <c r="I1759" s="46"/>
      <c r="J1759" s="46"/>
      <c r="K1759">
        <v>1884082</v>
      </c>
      <c r="L1759" s="6" t="s">
        <v>90</v>
      </c>
      <c r="M1759" s="6" t="s">
        <v>14307</v>
      </c>
      <c r="N1759" s="6" t="s">
        <v>6502</v>
      </c>
      <c r="O1759" s="6" t="s">
        <v>4585</v>
      </c>
    </row>
    <row r="1760" spans="1:15" x14ac:dyDescent="0.25">
      <c r="A1760" s="6" t="s">
        <v>2422</v>
      </c>
      <c r="B1760" s="6" t="s">
        <v>4559</v>
      </c>
      <c r="C1760" s="6" t="s">
        <v>4489</v>
      </c>
      <c r="D1760" s="6" t="s">
        <v>14308</v>
      </c>
      <c r="E1760" s="6" t="s">
        <v>90</v>
      </c>
      <c r="F1760" s="6" t="s">
        <v>7947</v>
      </c>
      <c r="G1760" s="6" t="s">
        <v>14309</v>
      </c>
      <c r="H1760" s="6" t="s">
        <v>90</v>
      </c>
      <c r="I1760" s="46"/>
      <c r="J1760" s="46"/>
      <c r="K1760">
        <v>938323</v>
      </c>
      <c r="L1760" s="6" t="s">
        <v>14310</v>
      </c>
      <c r="M1760" s="6" t="s">
        <v>14311</v>
      </c>
      <c r="N1760" s="6" t="s">
        <v>6503</v>
      </c>
      <c r="O1760" s="6" t="s">
        <v>4585</v>
      </c>
    </row>
    <row r="1761" spans="1:15" x14ac:dyDescent="0.25">
      <c r="A1761" s="6" t="s">
        <v>2424</v>
      </c>
      <c r="B1761" s="6" t="s">
        <v>4495</v>
      </c>
      <c r="C1761" s="6" t="s">
        <v>4421</v>
      </c>
      <c r="D1761" s="6" t="s">
        <v>14312</v>
      </c>
      <c r="E1761" s="6" t="s">
        <v>7187</v>
      </c>
      <c r="F1761" s="6" t="s">
        <v>9082</v>
      </c>
      <c r="G1761" s="6" t="s">
        <v>9083</v>
      </c>
      <c r="H1761" s="6" t="s">
        <v>7069</v>
      </c>
      <c r="I1761" s="46">
        <v>45167</v>
      </c>
      <c r="J1761" s="46">
        <v>45173</v>
      </c>
      <c r="K1761">
        <v>1474432</v>
      </c>
      <c r="L1761" s="6" t="s">
        <v>14313</v>
      </c>
      <c r="M1761" s="6" t="s">
        <v>14314</v>
      </c>
      <c r="N1761" s="6" t="s">
        <v>5367</v>
      </c>
      <c r="O1761" s="6" t="s">
        <v>4585</v>
      </c>
    </row>
    <row r="1762" spans="1:15" x14ac:dyDescent="0.25">
      <c r="A1762" s="6" t="s">
        <v>2426</v>
      </c>
      <c r="B1762" s="6" t="s">
        <v>4542</v>
      </c>
      <c r="C1762" s="6" t="s">
        <v>4468</v>
      </c>
      <c r="D1762" s="6" t="s">
        <v>14315</v>
      </c>
      <c r="E1762" s="6" t="s">
        <v>90</v>
      </c>
      <c r="F1762" s="6" t="s">
        <v>7797</v>
      </c>
      <c r="G1762" s="6" t="s">
        <v>9454</v>
      </c>
      <c r="H1762" s="6" t="s">
        <v>7092</v>
      </c>
      <c r="I1762" s="46">
        <v>45140</v>
      </c>
      <c r="J1762" s="46"/>
      <c r="K1762">
        <v>1534701</v>
      </c>
      <c r="L1762" s="6" t="s">
        <v>14316</v>
      </c>
      <c r="M1762" s="6" t="s">
        <v>14317</v>
      </c>
      <c r="N1762" s="6" t="s">
        <v>4694</v>
      </c>
      <c r="O1762" s="6" t="s">
        <v>4585</v>
      </c>
    </row>
    <row r="1763" spans="1:15" x14ac:dyDescent="0.25">
      <c r="A1763" s="6" t="s">
        <v>2427</v>
      </c>
      <c r="B1763" s="6" t="s">
        <v>4460</v>
      </c>
      <c r="C1763" s="6" t="s">
        <v>4421</v>
      </c>
      <c r="D1763" s="6" t="s">
        <v>14318</v>
      </c>
      <c r="E1763" s="6" t="s">
        <v>90</v>
      </c>
      <c r="F1763" s="6" t="s">
        <v>7745</v>
      </c>
      <c r="G1763" s="6" t="s">
        <v>9965</v>
      </c>
      <c r="H1763" s="6" t="s">
        <v>1891</v>
      </c>
      <c r="I1763" s="46">
        <v>45132</v>
      </c>
      <c r="J1763" s="46">
        <v>45138</v>
      </c>
      <c r="K1763">
        <v>857005</v>
      </c>
      <c r="L1763" s="6" t="s">
        <v>14319</v>
      </c>
      <c r="M1763" s="6" t="s">
        <v>14320</v>
      </c>
      <c r="N1763" s="6" t="s">
        <v>6504</v>
      </c>
      <c r="O1763" s="6" t="s">
        <v>4585</v>
      </c>
    </row>
    <row r="1764" spans="1:15" x14ac:dyDescent="0.25">
      <c r="A1764" s="6" t="s">
        <v>2429</v>
      </c>
      <c r="B1764" s="6" t="s">
        <v>4435</v>
      </c>
      <c r="C1764" s="6" t="s">
        <v>4418</v>
      </c>
      <c r="D1764" s="6" t="s">
        <v>14321</v>
      </c>
      <c r="E1764" s="6" t="s">
        <v>90</v>
      </c>
      <c r="F1764" s="6" t="s">
        <v>14322</v>
      </c>
      <c r="G1764" s="6" t="s">
        <v>14323</v>
      </c>
      <c r="H1764" s="6" t="s">
        <v>7296</v>
      </c>
      <c r="I1764" s="46">
        <v>45140</v>
      </c>
      <c r="J1764" s="46">
        <v>45145</v>
      </c>
      <c r="K1764">
        <v>1070081</v>
      </c>
      <c r="L1764" s="6" t="s">
        <v>14324</v>
      </c>
      <c r="M1764" s="6" t="s">
        <v>14325</v>
      </c>
      <c r="N1764" s="6" t="s">
        <v>6505</v>
      </c>
      <c r="O1764" s="6" t="s">
        <v>4586</v>
      </c>
    </row>
    <row r="1765" spans="1:15" x14ac:dyDescent="0.25">
      <c r="A1765" s="6" t="s">
        <v>4118</v>
      </c>
      <c r="B1765" s="6" t="s">
        <v>4553</v>
      </c>
      <c r="C1765" s="6" t="s">
        <v>4468</v>
      </c>
      <c r="D1765" s="6" t="s">
        <v>14326</v>
      </c>
      <c r="E1765" s="6" t="s">
        <v>7341</v>
      </c>
      <c r="F1765" s="6" t="s">
        <v>7797</v>
      </c>
      <c r="G1765" s="6" t="s">
        <v>14327</v>
      </c>
      <c r="H1765" s="6" t="s">
        <v>7092</v>
      </c>
      <c r="I1765" s="46">
        <v>45133</v>
      </c>
      <c r="J1765" s="46">
        <v>45138</v>
      </c>
      <c r="K1765">
        <v>889900</v>
      </c>
      <c r="L1765" s="6" t="s">
        <v>14328</v>
      </c>
      <c r="M1765" s="6" t="s">
        <v>14329</v>
      </c>
      <c r="N1765" s="6" t="s">
        <v>4989</v>
      </c>
      <c r="O1765" s="6" t="s">
        <v>4585</v>
      </c>
    </row>
    <row r="1766" spans="1:15" x14ac:dyDescent="0.25">
      <c r="A1766" s="6" t="s">
        <v>4120</v>
      </c>
      <c r="B1766" s="6" t="s">
        <v>4497</v>
      </c>
      <c r="C1766" s="6" t="s">
        <v>4428</v>
      </c>
      <c r="D1766" s="6" t="s">
        <v>14330</v>
      </c>
      <c r="E1766" s="6" t="s">
        <v>14331</v>
      </c>
      <c r="F1766" s="6" t="s">
        <v>7166</v>
      </c>
      <c r="G1766" s="6" t="s">
        <v>8565</v>
      </c>
      <c r="H1766" s="6" t="s">
        <v>7168</v>
      </c>
      <c r="I1766" s="46">
        <v>45161</v>
      </c>
      <c r="J1766" s="46">
        <v>45166</v>
      </c>
      <c r="K1766">
        <v>1639825</v>
      </c>
      <c r="L1766" s="6" t="s">
        <v>14332</v>
      </c>
      <c r="M1766" s="6" t="s">
        <v>14333</v>
      </c>
      <c r="N1766" s="6" t="s">
        <v>5477</v>
      </c>
      <c r="O1766" s="6" t="s">
        <v>4585</v>
      </c>
    </row>
    <row r="1767" spans="1:15" x14ac:dyDescent="0.25">
      <c r="A1767" s="6" t="s">
        <v>4121</v>
      </c>
      <c r="B1767" s="6" t="s">
        <v>4415</v>
      </c>
      <c r="C1767" s="6" t="s">
        <v>4489</v>
      </c>
      <c r="D1767" s="6" t="s">
        <v>14334</v>
      </c>
      <c r="E1767" s="6" t="s">
        <v>90</v>
      </c>
      <c r="F1767" s="6" t="s">
        <v>7470</v>
      </c>
      <c r="G1767" s="6" t="s">
        <v>8168</v>
      </c>
      <c r="H1767" s="6" t="s">
        <v>90</v>
      </c>
      <c r="I1767" s="46"/>
      <c r="J1767" s="46"/>
      <c r="K1767">
        <v>1050952</v>
      </c>
      <c r="L1767" s="6" t="s">
        <v>14335</v>
      </c>
      <c r="M1767" s="6" t="s">
        <v>14336</v>
      </c>
      <c r="N1767" s="6" t="s">
        <v>5551</v>
      </c>
      <c r="O1767" s="6" t="s">
        <v>4585</v>
      </c>
    </row>
    <row r="1768" spans="1:15" x14ac:dyDescent="0.25">
      <c r="A1768" s="6" t="s">
        <v>2431</v>
      </c>
      <c r="B1768" s="6" t="s">
        <v>4422</v>
      </c>
      <c r="C1768" s="6" t="s">
        <v>4423</v>
      </c>
      <c r="D1768" s="6" t="s">
        <v>14337</v>
      </c>
      <c r="E1768" s="6" t="s">
        <v>90</v>
      </c>
      <c r="F1768" s="6" t="s">
        <v>7947</v>
      </c>
      <c r="G1768" s="6" t="s">
        <v>14338</v>
      </c>
      <c r="H1768" s="6" t="s">
        <v>90</v>
      </c>
      <c r="I1768" s="46"/>
      <c r="J1768" s="46"/>
      <c r="K1768">
        <v>1116578</v>
      </c>
      <c r="L1768" s="6" t="s">
        <v>14339</v>
      </c>
      <c r="M1768" s="6" t="s">
        <v>14340</v>
      </c>
      <c r="N1768" s="6" t="s">
        <v>6506</v>
      </c>
      <c r="O1768" s="6" t="s">
        <v>4587</v>
      </c>
    </row>
    <row r="1769" spans="1:15" x14ac:dyDescent="0.25">
      <c r="A1769" s="6" t="s">
        <v>2432</v>
      </c>
      <c r="B1769" s="6" t="s">
        <v>4524</v>
      </c>
      <c r="C1769" s="6" t="s">
        <v>4428</v>
      </c>
      <c r="D1769" s="6" t="s">
        <v>14341</v>
      </c>
      <c r="E1769" s="6" t="s">
        <v>90</v>
      </c>
      <c r="F1769" s="6" t="s">
        <v>7166</v>
      </c>
      <c r="G1769" s="6" t="s">
        <v>9359</v>
      </c>
      <c r="H1769" s="6" t="s">
        <v>7168</v>
      </c>
      <c r="I1769" s="46">
        <v>45166</v>
      </c>
      <c r="J1769" s="46">
        <v>45170</v>
      </c>
      <c r="K1769">
        <v>78239</v>
      </c>
      <c r="L1769" s="6" t="s">
        <v>14342</v>
      </c>
      <c r="M1769" s="6" t="s">
        <v>14343</v>
      </c>
      <c r="N1769" s="6" t="s">
        <v>5202</v>
      </c>
      <c r="O1769" s="6" t="s">
        <v>4585</v>
      </c>
    </row>
    <row r="1770" spans="1:15" x14ac:dyDescent="0.25">
      <c r="A1770" s="6" t="s">
        <v>2434</v>
      </c>
      <c r="B1770" s="6" t="s">
        <v>4444</v>
      </c>
      <c r="C1770" s="6" t="s">
        <v>4425</v>
      </c>
      <c r="D1770" s="6" t="s">
        <v>14344</v>
      </c>
      <c r="E1770" s="6" t="s">
        <v>90</v>
      </c>
      <c r="F1770" s="6" t="s">
        <v>7797</v>
      </c>
      <c r="G1770" s="6" t="s">
        <v>14345</v>
      </c>
      <c r="H1770" s="6" t="s">
        <v>7092</v>
      </c>
      <c r="I1770" s="46">
        <v>45140</v>
      </c>
      <c r="J1770" s="46">
        <v>45145</v>
      </c>
      <c r="K1770">
        <v>1050915</v>
      </c>
      <c r="L1770" s="6" t="s">
        <v>14346</v>
      </c>
      <c r="M1770" s="6" t="s">
        <v>14347</v>
      </c>
      <c r="N1770" s="6" t="s">
        <v>5480</v>
      </c>
      <c r="O1770" s="6" t="s">
        <v>4587</v>
      </c>
    </row>
    <row r="1771" spans="1:15" x14ac:dyDescent="0.25">
      <c r="A1771" s="6" t="s">
        <v>2436</v>
      </c>
      <c r="B1771" s="6" t="s">
        <v>4460</v>
      </c>
      <c r="C1771" s="6" t="s">
        <v>4421</v>
      </c>
      <c r="D1771" s="6" t="s">
        <v>14348</v>
      </c>
      <c r="E1771" s="6" t="s">
        <v>90</v>
      </c>
      <c r="F1771" s="6" t="s">
        <v>14349</v>
      </c>
      <c r="G1771" s="6" t="s">
        <v>14350</v>
      </c>
      <c r="H1771" s="6" t="s">
        <v>7069</v>
      </c>
      <c r="I1771" s="46">
        <v>45139</v>
      </c>
      <c r="J1771" s="46">
        <v>45143</v>
      </c>
      <c r="K1771">
        <v>1835681</v>
      </c>
      <c r="L1771" s="6" t="s">
        <v>14351</v>
      </c>
      <c r="M1771" s="6" t="s">
        <v>14352</v>
      </c>
      <c r="N1771" s="6" t="s">
        <v>6507</v>
      </c>
      <c r="O1771" s="6" t="s">
        <v>4585</v>
      </c>
    </row>
    <row r="1772" spans="1:15" x14ac:dyDescent="0.25">
      <c r="A1772" s="6" t="s">
        <v>2438</v>
      </c>
      <c r="B1772" s="6" t="s">
        <v>4467</v>
      </c>
      <c r="C1772" s="6" t="s">
        <v>4468</v>
      </c>
      <c r="D1772" s="6" t="s">
        <v>14353</v>
      </c>
      <c r="E1772" s="6" t="s">
        <v>90</v>
      </c>
      <c r="F1772" s="6" t="s">
        <v>9037</v>
      </c>
      <c r="G1772" s="6" t="s">
        <v>9770</v>
      </c>
      <c r="H1772" s="6" t="s">
        <v>7092</v>
      </c>
      <c r="I1772" s="46">
        <v>45138</v>
      </c>
      <c r="J1772" s="46">
        <v>45142</v>
      </c>
      <c r="K1772">
        <v>1038357</v>
      </c>
      <c r="L1772" s="6" t="s">
        <v>14354</v>
      </c>
      <c r="M1772" s="6" t="s">
        <v>14355</v>
      </c>
      <c r="N1772" s="6" t="s">
        <v>5023</v>
      </c>
      <c r="O1772" s="6" t="s">
        <v>4585</v>
      </c>
    </row>
    <row r="1773" spans="1:15" x14ac:dyDescent="0.25">
      <c r="A1773" s="6" t="s">
        <v>2440</v>
      </c>
      <c r="B1773" s="6" t="s">
        <v>4460</v>
      </c>
      <c r="C1773" s="6" t="s">
        <v>4421</v>
      </c>
      <c r="D1773" s="6" t="s">
        <v>14356</v>
      </c>
      <c r="E1773" s="6" t="s">
        <v>90</v>
      </c>
      <c r="F1773" s="6" t="s">
        <v>7385</v>
      </c>
      <c r="G1773" s="6" t="s">
        <v>14357</v>
      </c>
      <c r="H1773" s="6" t="s">
        <v>7365</v>
      </c>
      <c r="I1773" s="46">
        <v>45056</v>
      </c>
      <c r="J1773" s="46"/>
      <c r="K1773">
        <v>1839439</v>
      </c>
      <c r="L1773" s="6" t="s">
        <v>14358</v>
      </c>
      <c r="M1773" s="6" t="s">
        <v>14359</v>
      </c>
      <c r="N1773" s="6" t="s">
        <v>5199</v>
      </c>
      <c r="O1773" s="6" t="s">
        <v>4585</v>
      </c>
    </row>
    <row r="1774" spans="1:15" x14ac:dyDescent="0.25">
      <c r="A1774" s="6" t="s">
        <v>2442</v>
      </c>
      <c r="B1774" s="6" t="s">
        <v>4484</v>
      </c>
      <c r="C1774" s="6" t="s">
        <v>4423</v>
      </c>
      <c r="D1774" s="6" t="s">
        <v>14360</v>
      </c>
      <c r="E1774" s="6" t="s">
        <v>90</v>
      </c>
      <c r="F1774" s="6" t="s">
        <v>7262</v>
      </c>
      <c r="G1774" s="6" t="s">
        <v>11451</v>
      </c>
      <c r="H1774" s="6" t="s">
        <v>7069</v>
      </c>
      <c r="I1774" s="46">
        <v>45138</v>
      </c>
      <c r="J1774" s="46">
        <v>45142</v>
      </c>
      <c r="K1774">
        <v>1633917</v>
      </c>
      <c r="L1774" s="6" t="s">
        <v>14361</v>
      </c>
      <c r="M1774" s="6" t="s">
        <v>14362</v>
      </c>
      <c r="N1774" s="6" t="s">
        <v>4987</v>
      </c>
      <c r="O1774" s="6" t="s">
        <v>4585</v>
      </c>
    </row>
    <row r="1775" spans="1:15" x14ac:dyDescent="0.25">
      <c r="A1775" s="6" t="s">
        <v>4123</v>
      </c>
      <c r="B1775" s="6" t="s">
        <v>4517</v>
      </c>
      <c r="C1775" s="6" t="s">
        <v>4428</v>
      </c>
      <c r="D1775" s="6" t="s">
        <v>14363</v>
      </c>
      <c r="E1775" s="6" t="s">
        <v>90</v>
      </c>
      <c r="F1775" s="6" t="s">
        <v>8438</v>
      </c>
      <c r="G1775" s="6" t="s">
        <v>14364</v>
      </c>
      <c r="H1775" s="6" t="s">
        <v>8440</v>
      </c>
      <c r="I1775" s="46">
        <v>45141</v>
      </c>
      <c r="J1775" s="46"/>
      <c r="K1775">
        <v>901491</v>
      </c>
      <c r="L1775" s="6" t="s">
        <v>14365</v>
      </c>
      <c r="M1775" s="6" t="s">
        <v>14366</v>
      </c>
      <c r="N1775" s="6" t="s">
        <v>5475</v>
      </c>
      <c r="O1775" s="6" t="s">
        <v>4585</v>
      </c>
    </row>
    <row r="1776" spans="1:15" x14ac:dyDescent="0.25">
      <c r="A1776" s="6" t="s">
        <v>2444</v>
      </c>
      <c r="B1776" s="6" t="s">
        <v>4455</v>
      </c>
      <c r="C1776" s="6" t="s">
        <v>4421</v>
      </c>
      <c r="D1776" s="6" t="s">
        <v>14367</v>
      </c>
      <c r="E1776" s="6" t="s">
        <v>90</v>
      </c>
      <c r="F1776" s="6" t="s">
        <v>7193</v>
      </c>
      <c r="G1776" s="6" t="s">
        <v>14368</v>
      </c>
      <c r="H1776" s="6" t="s">
        <v>7069</v>
      </c>
      <c r="I1776" s="46">
        <v>45132</v>
      </c>
      <c r="J1776" s="46">
        <v>45138</v>
      </c>
      <c r="K1776">
        <v>804328</v>
      </c>
      <c r="L1776" s="6" t="s">
        <v>14369</v>
      </c>
      <c r="M1776" s="6" t="s">
        <v>14370</v>
      </c>
      <c r="N1776" s="6" t="s">
        <v>4996</v>
      </c>
      <c r="O1776" s="6" t="s">
        <v>4585</v>
      </c>
    </row>
    <row r="1777" spans="1:15" x14ac:dyDescent="0.25">
      <c r="A1777" s="6" t="s">
        <v>2446</v>
      </c>
      <c r="B1777" s="6" t="s">
        <v>4443</v>
      </c>
      <c r="C1777" s="6" t="s">
        <v>4418</v>
      </c>
      <c r="D1777" s="6" t="s">
        <v>14371</v>
      </c>
      <c r="E1777" s="6" t="s">
        <v>90</v>
      </c>
      <c r="F1777" s="6" t="s">
        <v>7193</v>
      </c>
      <c r="G1777" s="6" t="s">
        <v>10141</v>
      </c>
      <c r="H1777" s="6" t="s">
        <v>7069</v>
      </c>
      <c r="I1777" s="46">
        <v>45048</v>
      </c>
      <c r="J1777" s="46">
        <v>45054</v>
      </c>
      <c r="K1777">
        <v>1906324</v>
      </c>
      <c r="L1777" s="6" t="s">
        <v>14372</v>
      </c>
      <c r="M1777" s="6" t="s">
        <v>14373</v>
      </c>
      <c r="N1777" s="6" t="s">
        <v>6508</v>
      </c>
      <c r="O1777" s="6" t="s">
        <v>4586</v>
      </c>
    </row>
    <row r="1778" spans="1:15" x14ac:dyDescent="0.25">
      <c r="A1778" s="6" t="s">
        <v>4125</v>
      </c>
      <c r="B1778" s="6" t="s">
        <v>4484</v>
      </c>
      <c r="C1778" s="6" t="s">
        <v>4423</v>
      </c>
      <c r="D1778" s="6" t="s">
        <v>14374</v>
      </c>
      <c r="E1778" s="6" t="s">
        <v>14375</v>
      </c>
      <c r="F1778" s="6" t="s">
        <v>8011</v>
      </c>
      <c r="G1778" s="6" t="s">
        <v>10045</v>
      </c>
      <c r="H1778" s="6" t="s">
        <v>90</v>
      </c>
      <c r="I1778" s="46">
        <v>45154</v>
      </c>
      <c r="J1778" s="46">
        <v>45159</v>
      </c>
      <c r="K1778">
        <v>1741530</v>
      </c>
      <c r="L1778" s="6" t="s">
        <v>14376</v>
      </c>
      <c r="M1778" s="6" t="s">
        <v>14377</v>
      </c>
      <c r="N1778" s="6" t="s">
        <v>6509</v>
      </c>
      <c r="O1778" s="6" t="s">
        <v>4585</v>
      </c>
    </row>
    <row r="1779" spans="1:15" x14ac:dyDescent="0.25">
      <c r="A1779" s="6" t="s">
        <v>2448</v>
      </c>
      <c r="B1779" s="6" t="s">
        <v>4417</v>
      </c>
      <c r="C1779" s="6" t="s">
        <v>4418</v>
      </c>
      <c r="D1779" s="6" t="s">
        <v>14378</v>
      </c>
      <c r="E1779" s="6" t="s">
        <v>90</v>
      </c>
      <c r="F1779" s="6" t="s">
        <v>14379</v>
      </c>
      <c r="G1779" s="6" t="s">
        <v>14380</v>
      </c>
      <c r="H1779" s="6" t="s">
        <v>90</v>
      </c>
      <c r="I1779" s="46">
        <v>45132</v>
      </c>
      <c r="J1779" s="46">
        <v>45138</v>
      </c>
      <c r="K1779">
        <v>1015820</v>
      </c>
      <c r="L1779" s="6" t="s">
        <v>14381</v>
      </c>
      <c r="M1779" s="6" t="s">
        <v>14382</v>
      </c>
      <c r="N1779" s="6" t="s">
        <v>6510</v>
      </c>
      <c r="O1779" s="6" t="s">
        <v>4586</v>
      </c>
    </row>
    <row r="1780" spans="1:15" x14ac:dyDescent="0.25">
      <c r="A1780" s="6" t="s">
        <v>2450</v>
      </c>
      <c r="B1780" s="6" t="s">
        <v>4449</v>
      </c>
      <c r="C1780" s="6" t="s">
        <v>4421</v>
      </c>
      <c r="D1780" s="6" t="s">
        <v>14383</v>
      </c>
      <c r="E1780" s="6" t="s">
        <v>8014</v>
      </c>
      <c r="F1780" s="6" t="s">
        <v>11087</v>
      </c>
      <c r="G1780" s="6" t="s">
        <v>11088</v>
      </c>
      <c r="H1780" s="6" t="s">
        <v>7069</v>
      </c>
      <c r="I1780" s="46">
        <v>45145</v>
      </c>
      <c r="J1780" s="46">
        <v>45149</v>
      </c>
      <c r="K1780">
        <v>1107843</v>
      </c>
      <c r="L1780" s="6" t="s">
        <v>14384</v>
      </c>
      <c r="M1780" s="6" t="s">
        <v>14385</v>
      </c>
      <c r="N1780" s="6" t="s">
        <v>6511</v>
      </c>
      <c r="O1780" s="6" t="s">
        <v>4585</v>
      </c>
    </row>
    <row r="1781" spans="1:15" x14ac:dyDescent="0.25">
      <c r="A1781" s="6" t="s">
        <v>2452</v>
      </c>
      <c r="B1781" s="6" t="s">
        <v>90</v>
      </c>
      <c r="C1781" s="6" t="s">
        <v>90</v>
      </c>
      <c r="D1781" s="6" t="s">
        <v>90</v>
      </c>
      <c r="E1781" s="6" t="s">
        <v>90</v>
      </c>
      <c r="F1781" s="6" t="s">
        <v>90</v>
      </c>
      <c r="G1781" s="6" t="s">
        <v>90</v>
      </c>
      <c r="H1781" s="6" t="s">
        <v>90</v>
      </c>
      <c r="I1781" s="46"/>
      <c r="J1781" s="46"/>
      <c r="K1781">
        <v>1067839</v>
      </c>
      <c r="L1781" s="6" t="s">
        <v>14386</v>
      </c>
      <c r="M1781" s="6" t="s">
        <v>14387</v>
      </c>
      <c r="N1781" s="6" t="s">
        <v>90</v>
      </c>
      <c r="O1781" s="6" t="s">
        <v>90</v>
      </c>
    </row>
    <row r="1782" spans="1:15" x14ac:dyDescent="0.25">
      <c r="A1782" s="6" t="s">
        <v>4127</v>
      </c>
      <c r="B1782" s="6" t="s">
        <v>4494</v>
      </c>
      <c r="C1782" s="6" t="s">
        <v>4428</v>
      </c>
      <c r="D1782" s="6" t="s">
        <v>8306</v>
      </c>
      <c r="E1782" s="6" t="s">
        <v>90</v>
      </c>
      <c r="F1782" s="6" t="s">
        <v>8307</v>
      </c>
      <c r="G1782" s="6" t="s">
        <v>7919</v>
      </c>
      <c r="H1782" s="6" t="s">
        <v>7344</v>
      </c>
      <c r="I1782" s="46">
        <v>43886</v>
      </c>
      <c r="J1782" s="46">
        <v>43892</v>
      </c>
      <c r="K1782">
        <v>1355096</v>
      </c>
      <c r="L1782" s="6" t="s">
        <v>14388</v>
      </c>
      <c r="M1782" s="6" t="s">
        <v>14389</v>
      </c>
      <c r="N1782" s="6" t="s">
        <v>6512</v>
      </c>
      <c r="O1782" s="6" t="s">
        <v>4585</v>
      </c>
    </row>
    <row r="1783" spans="1:15" x14ac:dyDescent="0.25">
      <c r="A1783" s="6" t="s">
        <v>2454</v>
      </c>
      <c r="B1783" s="6" t="s">
        <v>4455</v>
      </c>
      <c r="C1783" s="6" t="s">
        <v>4421</v>
      </c>
      <c r="D1783" s="6" t="s">
        <v>14390</v>
      </c>
      <c r="E1783" s="6" t="s">
        <v>90</v>
      </c>
      <c r="F1783" s="6" t="s">
        <v>12408</v>
      </c>
      <c r="G1783" s="6" t="s">
        <v>14391</v>
      </c>
      <c r="H1783" s="6" t="s">
        <v>7104</v>
      </c>
      <c r="I1783" s="46">
        <v>45139</v>
      </c>
      <c r="J1783" s="46">
        <v>45145</v>
      </c>
      <c r="K1783">
        <v>1604778</v>
      </c>
      <c r="L1783" s="6" t="s">
        <v>14392</v>
      </c>
      <c r="M1783" s="6" t="s">
        <v>14393</v>
      </c>
      <c r="N1783" s="6" t="s">
        <v>4598</v>
      </c>
      <c r="O1783" s="6" t="s">
        <v>4585</v>
      </c>
    </row>
    <row r="1784" spans="1:15" x14ac:dyDescent="0.25">
      <c r="A1784" s="6" t="s">
        <v>4129</v>
      </c>
      <c r="B1784" s="6" t="s">
        <v>4457</v>
      </c>
      <c r="C1784" s="6" t="s">
        <v>4428</v>
      </c>
      <c r="D1784" s="6" t="s">
        <v>14394</v>
      </c>
      <c r="E1784" s="6" t="s">
        <v>90</v>
      </c>
      <c r="F1784" s="6" t="s">
        <v>7262</v>
      </c>
      <c r="G1784" s="6" t="s">
        <v>13561</v>
      </c>
      <c r="H1784" s="6" t="s">
        <v>7069</v>
      </c>
      <c r="I1784" s="46">
        <v>45132</v>
      </c>
      <c r="J1784" s="46">
        <v>45138</v>
      </c>
      <c r="K1784">
        <v>1811414</v>
      </c>
      <c r="L1784" s="6" t="s">
        <v>14395</v>
      </c>
      <c r="M1784" s="6" t="s">
        <v>14396</v>
      </c>
      <c r="N1784" s="6" t="s">
        <v>6513</v>
      </c>
      <c r="O1784" s="6" t="s">
        <v>4585</v>
      </c>
    </row>
    <row r="1785" spans="1:15" x14ac:dyDescent="0.25">
      <c r="A1785" s="6" t="s">
        <v>2457</v>
      </c>
      <c r="B1785" s="6" t="s">
        <v>4517</v>
      </c>
      <c r="C1785" s="6" t="s">
        <v>4428</v>
      </c>
      <c r="D1785" s="6" t="s">
        <v>14397</v>
      </c>
      <c r="E1785" s="6" t="s">
        <v>7159</v>
      </c>
      <c r="F1785" s="6" t="s">
        <v>7354</v>
      </c>
      <c r="G1785" s="6" t="s">
        <v>14398</v>
      </c>
      <c r="H1785" s="6" t="s">
        <v>2232</v>
      </c>
      <c r="I1785" s="46">
        <v>45146</v>
      </c>
      <c r="J1785" s="46"/>
      <c r="K1785">
        <v>1618756</v>
      </c>
      <c r="L1785" s="6" t="s">
        <v>14399</v>
      </c>
      <c r="M1785" s="6" t="s">
        <v>14400</v>
      </c>
      <c r="N1785" s="6" t="s">
        <v>6514</v>
      </c>
      <c r="O1785" s="6" t="s">
        <v>4585</v>
      </c>
    </row>
    <row r="1786" spans="1:15" x14ac:dyDescent="0.25">
      <c r="A1786" s="6" t="s">
        <v>2459</v>
      </c>
      <c r="B1786" s="6" t="s">
        <v>4465</v>
      </c>
      <c r="C1786" s="6" t="s">
        <v>4425</v>
      </c>
      <c r="D1786" s="6" t="s">
        <v>14401</v>
      </c>
      <c r="E1786" s="6" t="s">
        <v>90</v>
      </c>
      <c r="F1786" s="6" t="s">
        <v>8995</v>
      </c>
      <c r="G1786" s="6" t="s">
        <v>14402</v>
      </c>
      <c r="H1786" s="6" t="s">
        <v>3671</v>
      </c>
      <c r="I1786" s="46">
        <v>45133</v>
      </c>
      <c r="J1786" s="46"/>
      <c r="K1786">
        <v>85961</v>
      </c>
      <c r="L1786" s="6" t="s">
        <v>14403</v>
      </c>
      <c r="M1786" s="6" t="s">
        <v>14404</v>
      </c>
      <c r="N1786" s="6" t="s">
        <v>5118</v>
      </c>
      <c r="O1786" s="6" t="s">
        <v>4585</v>
      </c>
    </row>
    <row r="1787" spans="1:15" x14ac:dyDescent="0.25">
      <c r="A1787" s="6" t="s">
        <v>4130</v>
      </c>
      <c r="B1787" s="6" t="s">
        <v>4434</v>
      </c>
      <c r="C1787" s="6" t="s">
        <v>4423</v>
      </c>
      <c r="D1787" s="6" t="s">
        <v>14405</v>
      </c>
      <c r="E1787" s="6" t="s">
        <v>90</v>
      </c>
      <c r="F1787" s="6" t="s">
        <v>13793</v>
      </c>
      <c r="G1787" s="6" t="s">
        <v>14406</v>
      </c>
      <c r="H1787" s="6" t="s">
        <v>90</v>
      </c>
      <c r="I1787" s="46"/>
      <c r="J1787" s="46"/>
      <c r="L1787" s="6" t="s">
        <v>14407</v>
      </c>
      <c r="M1787" s="6" t="s">
        <v>14408</v>
      </c>
      <c r="N1787" s="6" t="s">
        <v>6515</v>
      </c>
      <c r="O1787" s="6" t="s">
        <v>4585</v>
      </c>
    </row>
    <row r="1788" spans="1:15" x14ac:dyDescent="0.25">
      <c r="A1788" s="6" t="s">
        <v>2461</v>
      </c>
      <c r="B1788" s="6" t="s">
        <v>4435</v>
      </c>
      <c r="C1788" s="6" t="s">
        <v>4418</v>
      </c>
      <c r="D1788" s="6" t="s">
        <v>14409</v>
      </c>
      <c r="E1788" s="6" t="s">
        <v>90</v>
      </c>
      <c r="F1788" s="6" t="s">
        <v>14410</v>
      </c>
      <c r="G1788" s="6" t="s">
        <v>14411</v>
      </c>
      <c r="H1788" s="6" t="s">
        <v>7069</v>
      </c>
      <c r="I1788" s="46">
        <v>45133</v>
      </c>
      <c r="J1788" s="46">
        <v>45138</v>
      </c>
      <c r="K1788">
        <v>1515673</v>
      </c>
      <c r="L1788" s="6" t="s">
        <v>14412</v>
      </c>
      <c r="M1788" s="6" t="s">
        <v>14413</v>
      </c>
      <c r="N1788" s="6" t="s">
        <v>6516</v>
      </c>
      <c r="O1788" s="6" t="s">
        <v>4586</v>
      </c>
    </row>
    <row r="1789" spans="1:15" x14ac:dyDescent="0.25">
      <c r="A1789" s="6" t="s">
        <v>2462</v>
      </c>
      <c r="B1789" s="6" t="s">
        <v>4439</v>
      </c>
      <c r="C1789" s="6" t="s">
        <v>4425</v>
      </c>
      <c r="D1789" s="6" t="s">
        <v>14414</v>
      </c>
      <c r="E1789" s="6" t="s">
        <v>7217</v>
      </c>
      <c r="F1789" s="6" t="s">
        <v>11875</v>
      </c>
      <c r="G1789" s="6" t="s">
        <v>11876</v>
      </c>
      <c r="H1789" s="6" t="s">
        <v>7124</v>
      </c>
      <c r="I1789" s="46">
        <v>45140</v>
      </c>
      <c r="J1789" s="46">
        <v>45145</v>
      </c>
      <c r="K1789">
        <v>1046102</v>
      </c>
      <c r="L1789" s="6" t="s">
        <v>14415</v>
      </c>
      <c r="M1789" s="6" t="s">
        <v>14416</v>
      </c>
      <c r="N1789" s="6" t="s">
        <v>6517</v>
      </c>
      <c r="O1789" s="6" t="s">
        <v>4585</v>
      </c>
    </row>
    <row r="1790" spans="1:15" x14ac:dyDescent="0.25">
      <c r="A1790" s="6" t="s">
        <v>2464</v>
      </c>
      <c r="B1790" s="6" t="s">
        <v>4558</v>
      </c>
      <c r="C1790" s="6" t="s">
        <v>4425</v>
      </c>
      <c r="D1790" s="6" t="s">
        <v>14417</v>
      </c>
      <c r="E1790" s="6" t="s">
        <v>14418</v>
      </c>
      <c r="F1790" s="6" t="s">
        <v>14419</v>
      </c>
      <c r="G1790" s="6" t="s">
        <v>14420</v>
      </c>
      <c r="H1790" s="6" t="s">
        <v>7431</v>
      </c>
      <c r="I1790" s="46">
        <v>45140</v>
      </c>
      <c r="J1790" s="46">
        <v>45145</v>
      </c>
      <c r="K1790">
        <v>1324948</v>
      </c>
      <c r="L1790" s="6" t="s">
        <v>90</v>
      </c>
      <c r="M1790" s="6" t="s">
        <v>90</v>
      </c>
      <c r="N1790" s="6" t="s">
        <v>4627</v>
      </c>
      <c r="O1790" s="6" t="s">
        <v>4585</v>
      </c>
    </row>
    <row r="1791" spans="1:15" x14ac:dyDescent="0.25">
      <c r="A1791" s="6" t="s">
        <v>4132</v>
      </c>
      <c r="B1791" s="6" t="s">
        <v>4533</v>
      </c>
      <c r="C1791" s="6" t="s">
        <v>4437</v>
      </c>
      <c r="D1791" s="6" t="s">
        <v>14421</v>
      </c>
      <c r="E1791" s="6" t="s">
        <v>14422</v>
      </c>
      <c r="F1791" s="6" t="s">
        <v>14423</v>
      </c>
      <c r="G1791" s="6" t="s">
        <v>14424</v>
      </c>
      <c r="H1791" s="6" t="s">
        <v>90</v>
      </c>
      <c r="I1791" s="46"/>
      <c r="J1791" s="46"/>
      <c r="K1791">
        <v>1420798</v>
      </c>
      <c r="L1791" s="6" t="s">
        <v>14425</v>
      </c>
      <c r="M1791" s="6" t="s">
        <v>14426</v>
      </c>
      <c r="N1791" s="6" t="s">
        <v>5151</v>
      </c>
      <c r="O1791" s="6" t="s">
        <v>4585</v>
      </c>
    </row>
    <row r="1792" spans="1:15" x14ac:dyDescent="0.25">
      <c r="A1792" s="6" t="s">
        <v>2466</v>
      </c>
      <c r="B1792" s="6" t="s">
        <v>4510</v>
      </c>
      <c r="C1792" s="6" t="s">
        <v>4489</v>
      </c>
      <c r="D1792" s="6" t="s">
        <v>14427</v>
      </c>
      <c r="E1792" s="6" t="s">
        <v>90</v>
      </c>
      <c r="F1792" s="6" t="s">
        <v>8416</v>
      </c>
      <c r="G1792" s="6" t="s">
        <v>8417</v>
      </c>
      <c r="H1792" s="6" t="s">
        <v>7069</v>
      </c>
      <c r="I1792" s="46">
        <v>45145</v>
      </c>
      <c r="J1792" s="46">
        <v>45149</v>
      </c>
      <c r="K1792">
        <v>1315098</v>
      </c>
      <c r="L1792" s="6" t="s">
        <v>14428</v>
      </c>
      <c r="M1792" s="6" t="s">
        <v>14429</v>
      </c>
      <c r="N1792" s="6" t="s">
        <v>6518</v>
      </c>
      <c r="O1792" s="6" t="s">
        <v>4585</v>
      </c>
    </row>
    <row r="1793" spans="1:15" x14ac:dyDescent="0.25">
      <c r="A1793" s="6" t="s">
        <v>2468</v>
      </c>
      <c r="B1793" s="6" t="s">
        <v>4493</v>
      </c>
      <c r="C1793" s="6" t="s">
        <v>4489</v>
      </c>
      <c r="D1793" s="6" t="s">
        <v>14430</v>
      </c>
      <c r="E1793" s="6" t="s">
        <v>7704</v>
      </c>
      <c r="F1793" s="6" t="s">
        <v>7354</v>
      </c>
      <c r="G1793" s="6" t="s">
        <v>14431</v>
      </c>
      <c r="H1793" s="6" t="s">
        <v>2232</v>
      </c>
      <c r="I1793" s="46">
        <v>45132</v>
      </c>
      <c r="J1793" s="46">
        <v>45138</v>
      </c>
      <c r="K1793">
        <v>733099</v>
      </c>
      <c r="L1793" s="6" t="s">
        <v>14432</v>
      </c>
      <c r="M1793" s="6" t="s">
        <v>14433</v>
      </c>
      <c r="N1793" s="6" t="s">
        <v>6519</v>
      </c>
      <c r="O1793" s="6" t="s">
        <v>4585</v>
      </c>
    </row>
    <row r="1794" spans="1:15" x14ac:dyDescent="0.25">
      <c r="A1794" s="6" t="s">
        <v>2470</v>
      </c>
      <c r="B1794" s="6" t="s">
        <v>4440</v>
      </c>
      <c r="C1794" s="6" t="s">
        <v>4428</v>
      </c>
      <c r="D1794" s="6" t="s">
        <v>14434</v>
      </c>
      <c r="E1794" s="6" t="s">
        <v>90</v>
      </c>
      <c r="F1794" s="6" t="s">
        <v>8995</v>
      </c>
      <c r="G1794" s="6" t="s">
        <v>14435</v>
      </c>
      <c r="H1794" s="6" t="s">
        <v>3671</v>
      </c>
      <c r="I1794" s="46">
        <v>45133</v>
      </c>
      <c r="J1794" s="46">
        <v>45138</v>
      </c>
      <c r="K1794">
        <v>884887</v>
      </c>
      <c r="L1794" s="6" t="s">
        <v>14436</v>
      </c>
      <c r="M1794" s="6" t="s">
        <v>14437</v>
      </c>
      <c r="N1794" s="6" t="s">
        <v>4907</v>
      </c>
      <c r="O1794" s="6" t="s">
        <v>4585</v>
      </c>
    </row>
    <row r="1795" spans="1:15" x14ac:dyDescent="0.25">
      <c r="A1795" s="6" t="s">
        <v>2472</v>
      </c>
      <c r="B1795" s="6" t="s">
        <v>4471</v>
      </c>
      <c r="C1795" s="6" t="s">
        <v>4418</v>
      </c>
      <c r="D1795" s="6" t="s">
        <v>14438</v>
      </c>
      <c r="E1795" s="6" t="s">
        <v>11846</v>
      </c>
      <c r="F1795" s="6" t="s">
        <v>14439</v>
      </c>
      <c r="G1795" s="6" t="s">
        <v>14440</v>
      </c>
      <c r="H1795" s="6" t="s">
        <v>9513</v>
      </c>
      <c r="I1795" s="46">
        <v>45139</v>
      </c>
      <c r="J1795" s="46">
        <v>45145</v>
      </c>
      <c r="K1795">
        <v>1910851</v>
      </c>
      <c r="L1795" s="6" t="s">
        <v>14441</v>
      </c>
      <c r="M1795" s="6" t="s">
        <v>14442</v>
      </c>
      <c r="N1795" s="6" t="s">
        <v>6520</v>
      </c>
      <c r="O1795" s="6" t="s">
        <v>4586</v>
      </c>
    </row>
    <row r="1796" spans="1:15" x14ac:dyDescent="0.25">
      <c r="A1796" s="6" t="s">
        <v>4133</v>
      </c>
      <c r="B1796" s="6" t="s">
        <v>4458</v>
      </c>
      <c r="C1796" s="6" t="s">
        <v>4425</v>
      </c>
      <c r="D1796" s="6" t="s">
        <v>14443</v>
      </c>
      <c r="E1796" s="6" t="s">
        <v>7962</v>
      </c>
      <c r="F1796" s="6" t="s">
        <v>7450</v>
      </c>
      <c r="G1796" s="6" t="s">
        <v>14444</v>
      </c>
      <c r="H1796" s="6" t="s">
        <v>90</v>
      </c>
      <c r="I1796" s="46"/>
      <c r="J1796" s="46"/>
      <c r="L1796" s="6" t="s">
        <v>90</v>
      </c>
      <c r="M1796" s="6" t="s">
        <v>90</v>
      </c>
      <c r="N1796" s="6" t="s">
        <v>6521</v>
      </c>
      <c r="O1796" s="6" t="s">
        <v>4585</v>
      </c>
    </row>
    <row r="1797" spans="1:15" x14ac:dyDescent="0.25">
      <c r="A1797" s="6" t="s">
        <v>4134</v>
      </c>
      <c r="B1797" s="6" t="s">
        <v>4462</v>
      </c>
      <c r="C1797" s="6" t="s">
        <v>118</v>
      </c>
      <c r="D1797" s="6" t="s">
        <v>14445</v>
      </c>
      <c r="E1797" s="6" t="s">
        <v>90</v>
      </c>
      <c r="F1797" s="6" t="s">
        <v>11979</v>
      </c>
      <c r="G1797" s="6" t="s">
        <v>14446</v>
      </c>
      <c r="H1797" s="6" t="s">
        <v>90</v>
      </c>
      <c r="I1797" s="46"/>
      <c r="J1797" s="46"/>
      <c r="L1797" s="6" t="s">
        <v>14447</v>
      </c>
      <c r="M1797" s="6" t="s">
        <v>14448</v>
      </c>
      <c r="N1797" s="6" t="s">
        <v>6522</v>
      </c>
      <c r="O1797" s="6" t="s">
        <v>4586</v>
      </c>
    </row>
    <row r="1798" spans="1:15" x14ac:dyDescent="0.25">
      <c r="A1798" s="6" t="s">
        <v>2474</v>
      </c>
      <c r="B1798" s="6" t="s">
        <v>4452</v>
      </c>
      <c r="C1798" s="6" t="s">
        <v>4423</v>
      </c>
      <c r="D1798" s="6" t="s">
        <v>14449</v>
      </c>
      <c r="E1798" s="6" t="s">
        <v>7513</v>
      </c>
      <c r="F1798" s="6" t="s">
        <v>14450</v>
      </c>
      <c r="G1798" s="6" t="s">
        <v>8130</v>
      </c>
      <c r="H1798" s="6" t="s">
        <v>7076</v>
      </c>
      <c r="I1798" s="46">
        <v>45138</v>
      </c>
      <c r="J1798" s="46">
        <v>45142</v>
      </c>
      <c r="K1798">
        <v>890926</v>
      </c>
      <c r="L1798" s="6" t="s">
        <v>14451</v>
      </c>
      <c r="M1798" s="6" t="s">
        <v>14452</v>
      </c>
      <c r="N1798" s="6" t="s">
        <v>5481</v>
      </c>
      <c r="O1798" s="6" t="s">
        <v>4585</v>
      </c>
    </row>
    <row r="1799" spans="1:15" x14ac:dyDescent="0.25">
      <c r="A1799" s="6" t="s">
        <v>2476</v>
      </c>
      <c r="B1799" s="6" t="s">
        <v>4483</v>
      </c>
      <c r="C1799" s="6" t="s">
        <v>4418</v>
      </c>
      <c r="D1799" s="6" t="s">
        <v>14453</v>
      </c>
      <c r="E1799" s="6" t="s">
        <v>14454</v>
      </c>
      <c r="F1799" s="6" t="s">
        <v>14455</v>
      </c>
      <c r="G1799" s="6" t="s">
        <v>14456</v>
      </c>
      <c r="H1799" s="6" t="s">
        <v>90</v>
      </c>
      <c r="I1799" s="46"/>
      <c r="J1799" s="46"/>
      <c r="K1799">
        <v>1135951</v>
      </c>
      <c r="L1799" s="6" t="s">
        <v>14457</v>
      </c>
      <c r="M1799" s="6" t="s">
        <v>14458</v>
      </c>
      <c r="N1799" s="6" t="s">
        <v>6523</v>
      </c>
      <c r="O1799" s="6" t="s">
        <v>4586</v>
      </c>
    </row>
    <row r="1800" spans="1:15" x14ac:dyDescent="0.25">
      <c r="A1800" s="6" t="s">
        <v>2479</v>
      </c>
      <c r="B1800" s="6" t="s">
        <v>4555</v>
      </c>
      <c r="C1800" s="6" t="s">
        <v>4423</v>
      </c>
      <c r="D1800" s="6" t="s">
        <v>14459</v>
      </c>
      <c r="E1800" s="6" t="s">
        <v>14460</v>
      </c>
      <c r="F1800" s="6" t="s">
        <v>7426</v>
      </c>
      <c r="G1800" s="6" t="s">
        <v>14461</v>
      </c>
      <c r="H1800" s="6" t="s">
        <v>90</v>
      </c>
      <c r="I1800" s="46">
        <v>45133</v>
      </c>
      <c r="J1800" s="46"/>
      <c r="K1800">
        <v>1095073</v>
      </c>
      <c r="L1800" s="6" t="s">
        <v>14462</v>
      </c>
      <c r="M1800" s="6" t="s">
        <v>14463</v>
      </c>
      <c r="N1800" s="6" t="s">
        <v>6524</v>
      </c>
      <c r="O1800" s="6" t="s">
        <v>4585</v>
      </c>
    </row>
    <row r="1801" spans="1:15" x14ac:dyDescent="0.25">
      <c r="A1801" s="6" t="s">
        <v>2481</v>
      </c>
      <c r="B1801" s="6" t="s">
        <v>4453</v>
      </c>
      <c r="C1801" s="6" t="s">
        <v>4442</v>
      </c>
      <c r="D1801" s="6" t="s">
        <v>14464</v>
      </c>
      <c r="E1801" s="6" t="s">
        <v>14465</v>
      </c>
      <c r="F1801" s="6" t="s">
        <v>8533</v>
      </c>
      <c r="G1801" s="6" t="s">
        <v>14466</v>
      </c>
      <c r="H1801" s="6" t="s">
        <v>3671</v>
      </c>
      <c r="I1801" s="46">
        <v>45140</v>
      </c>
      <c r="J1801" s="46">
        <v>45145</v>
      </c>
      <c r="K1801">
        <v>910606</v>
      </c>
      <c r="L1801" s="6" t="s">
        <v>14467</v>
      </c>
      <c r="M1801" s="6" t="s">
        <v>14468</v>
      </c>
      <c r="N1801" s="6" t="s">
        <v>6525</v>
      </c>
      <c r="O1801" s="6" t="s">
        <v>4585</v>
      </c>
    </row>
    <row r="1802" spans="1:15" x14ac:dyDescent="0.25">
      <c r="A1802" s="6" t="s">
        <v>2483</v>
      </c>
      <c r="B1802" s="6" t="s">
        <v>4435</v>
      </c>
      <c r="C1802" s="6" t="s">
        <v>4418</v>
      </c>
      <c r="D1802" s="6" t="s">
        <v>14469</v>
      </c>
      <c r="E1802" s="6" t="s">
        <v>90</v>
      </c>
      <c r="F1802" s="6" t="s">
        <v>13976</v>
      </c>
      <c r="G1802" s="6" t="s">
        <v>14470</v>
      </c>
      <c r="H1802" s="6" t="s">
        <v>7168</v>
      </c>
      <c r="I1802" s="46">
        <v>45139</v>
      </c>
      <c r="J1802" s="46">
        <v>45145</v>
      </c>
      <c r="K1802">
        <v>872589</v>
      </c>
      <c r="L1802" s="6" t="s">
        <v>14471</v>
      </c>
      <c r="M1802" s="6" t="s">
        <v>14472</v>
      </c>
      <c r="N1802" s="6" t="s">
        <v>5166</v>
      </c>
      <c r="O1802" s="6" t="s">
        <v>4586</v>
      </c>
    </row>
    <row r="1803" spans="1:15" x14ac:dyDescent="0.25">
      <c r="A1803" s="6" t="s">
        <v>2484</v>
      </c>
      <c r="B1803" s="6" t="s">
        <v>4439</v>
      </c>
      <c r="C1803" s="6" t="s">
        <v>4425</v>
      </c>
      <c r="D1803" s="6" t="s">
        <v>13353</v>
      </c>
      <c r="E1803" s="6" t="s">
        <v>90</v>
      </c>
      <c r="F1803" s="6" t="s">
        <v>7947</v>
      </c>
      <c r="G1803" s="6" t="s">
        <v>14473</v>
      </c>
      <c r="H1803" s="6" t="s">
        <v>90</v>
      </c>
      <c r="I1803" s="46"/>
      <c r="J1803" s="46"/>
      <c r="K1803">
        <v>929869</v>
      </c>
      <c r="L1803" s="6" t="s">
        <v>14474</v>
      </c>
      <c r="M1803" s="6" t="s">
        <v>14475</v>
      </c>
      <c r="N1803" s="6" t="s">
        <v>5062</v>
      </c>
      <c r="O1803" s="6" t="s">
        <v>4585</v>
      </c>
    </row>
    <row r="1804" spans="1:15" x14ac:dyDescent="0.25">
      <c r="A1804" s="6" t="s">
        <v>2486</v>
      </c>
      <c r="B1804" s="6" t="s">
        <v>4449</v>
      </c>
      <c r="C1804" s="6" t="s">
        <v>4421</v>
      </c>
      <c r="D1804" s="6" t="s">
        <v>14476</v>
      </c>
      <c r="E1804" s="6" t="s">
        <v>10374</v>
      </c>
      <c r="F1804" s="6" t="s">
        <v>7582</v>
      </c>
      <c r="G1804" s="6" t="s">
        <v>9468</v>
      </c>
      <c r="H1804" s="6" t="s">
        <v>7584</v>
      </c>
      <c r="I1804" s="46">
        <v>45049</v>
      </c>
      <c r="J1804" s="46"/>
      <c r="K1804">
        <v>1782170</v>
      </c>
      <c r="L1804" s="6" t="s">
        <v>14477</v>
      </c>
      <c r="M1804" s="6" t="s">
        <v>14478</v>
      </c>
      <c r="N1804" s="6" t="s">
        <v>6526</v>
      </c>
      <c r="O1804" s="6" t="s">
        <v>4585</v>
      </c>
    </row>
    <row r="1805" spans="1:15" x14ac:dyDescent="0.25">
      <c r="A1805" s="6" t="s">
        <v>4135</v>
      </c>
      <c r="B1805" s="6" t="s">
        <v>4515</v>
      </c>
      <c r="C1805" s="6" t="s">
        <v>4437</v>
      </c>
      <c r="D1805" s="6" t="s">
        <v>14479</v>
      </c>
      <c r="E1805" s="6" t="s">
        <v>90</v>
      </c>
      <c r="F1805" s="6" t="s">
        <v>14480</v>
      </c>
      <c r="G1805" s="6" t="s">
        <v>14481</v>
      </c>
      <c r="H1805" s="6" t="s">
        <v>90</v>
      </c>
      <c r="I1805" s="46"/>
      <c r="J1805" s="46"/>
      <c r="K1805">
        <v>1552653</v>
      </c>
      <c r="L1805" s="6" t="s">
        <v>14482</v>
      </c>
      <c r="M1805" s="6" t="s">
        <v>14483</v>
      </c>
      <c r="N1805" s="6" t="s">
        <v>6527</v>
      </c>
      <c r="O1805" s="6" t="s">
        <v>4586</v>
      </c>
    </row>
    <row r="1806" spans="1:15" x14ac:dyDescent="0.25">
      <c r="A1806" s="6" t="s">
        <v>4136</v>
      </c>
      <c r="B1806" s="6" t="s">
        <v>4525</v>
      </c>
      <c r="C1806" s="6" t="s">
        <v>4468</v>
      </c>
      <c r="D1806" s="6" t="s">
        <v>14484</v>
      </c>
      <c r="E1806" s="6" t="s">
        <v>14485</v>
      </c>
      <c r="F1806" s="6" t="s">
        <v>7770</v>
      </c>
      <c r="G1806" s="6" t="s">
        <v>14486</v>
      </c>
      <c r="H1806" s="6" t="s">
        <v>90</v>
      </c>
      <c r="I1806" s="46"/>
      <c r="J1806" s="46"/>
      <c r="L1806" s="6" t="s">
        <v>14487</v>
      </c>
      <c r="M1806" s="6" t="s">
        <v>90</v>
      </c>
      <c r="N1806" s="6" t="s">
        <v>6528</v>
      </c>
      <c r="O1806" s="6" t="s">
        <v>4585</v>
      </c>
    </row>
    <row r="1807" spans="1:15" x14ac:dyDescent="0.25">
      <c r="A1807" s="6" t="s">
        <v>2488</v>
      </c>
      <c r="B1807" s="6" t="s">
        <v>4435</v>
      </c>
      <c r="C1807" s="6" t="s">
        <v>4418</v>
      </c>
      <c r="D1807" s="6" t="s">
        <v>14488</v>
      </c>
      <c r="E1807" s="6" t="s">
        <v>90</v>
      </c>
      <c r="F1807" s="6" t="s">
        <v>9852</v>
      </c>
      <c r="G1807" s="6" t="s">
        <v>9853</v>
      </c>
      <c r="H1807" s="6" t="s">
        <v>7092</v>
      </c>
      <c r="I1807" s="46">
        <v>45145</v>
      </c>
      <c r="J1807" s="46">
        <v>45149</v>
      </c>
      <c r="K1807">
        <v>1358762</v>
      </c>
      <c r="L1807" s="6" t="s">
        <v>14489</v>
      </c>
      <c r="M1807" s="6" t="s">
        <v>14490</v>
      </c>
      <c r="N1807" s="6" t="s">
        <v>6529</v>
      </c>
      <c r="O1807" s="6" t="s">
        <v>4586</v>
      </c>
    </row>
    <row r="1808" spans="1:15" x14ac:dyDescent="0.25">
      <c r="A1808" s="6" t="s">
        <v>2490</v>
      </c>
      <c r="B1808" s="6" t="s">
        <v>4537</v>
      </c>
      <c r="C1808" s="6" t="s">
        <v>4442</v>
      </c>
      <c r="D1808" s="6" t="s">
        <v>14491</v>
      </c>
      <c r="E1808" s="6" t="s">
        <v>7217</v>
      </c>
      <c r="F1808" s="6" t="s">
        <v>7524</v>
      </c>
      <c r="G1808" s="6" t="s">
        <v>14492</v>
      </c>
      <c r="H1808" s="6" t="s">
        <v>7069</v>
      </c>
      <c r="I1808" s="46">
        <v>45126</v>
      </c>
      <c r="J1808" s="46"/>
      <c r="K1808">
        <v>1571283</v>
      </c>
      <c r="L1808" s="6" t="s">
        <v>14493</v>
      </c>
      <c r="M1808" s="6" t="s">
        <v>14494</v>
      </c>
      <c r="N1808" s="6" t="s">
        <v>6530</v>
      </c>
      <c r="O1808" s="6" t="s">
        <v>4585</v>
      </c>
    </row>
    <row r="1809" spans="1:15" x14ac:dyDescent="0.25">
      <c r="A1809" s="6" t="s">
        <v>2492</v>
      </c>
      <c r="B1809" s="6" t="s">
        <v>4487</v>
      </c>
      <c r="C1809" s="6" t="s">
        <v>4428</v>
      </c>
      <c r="D1809" s="6" t="s">
        <v>14495</v>
      </c>
      <c r="E1809" s="6" t="s">
        <v>90</v>
      </c>
      <c r="F1809" s="6" t="s">
        <v>11300</v>
      </c>
      <c r="G1809" s="6" t="s">
        <v>14128</v>
      </c>
      <c r="H1809" s="6" t="s">
        <v>7124</v>
      </c>
      <c r="I1809" s="46">
        <v>45145</v>
      </c>
      <c r="J1809" s="46">
        <v>45149</v>
      </c>
      <c r="K1809">
        <v>1786431</v>
      </c>
      <c r="L1809" s="6" t="s">
        <v>14496</v>
      </c>
      <c r="M1809" s="6" t="s">
        <v>14497</v>
      </c>
      <c r="N1809" s="6" t="s">
        <v>4698</v>
      </c>
      <c r="O1809" s="6" t="s">
        <v>4586</v>
      </c>
    </row>
    <row r="1810" spans="1:15" x14ac:dyDescent="0.25">
      <c r="A1810" s="6" t="s">
        <v>4138</v>
      </c>
      <c r="B1810" s="6" t="s">
        <v>4461</v>
      </c>
      <c r="C1810" s="6" t="s">
        <v>4425</v>
      </c>
      <c r="D1810" s="6" t="s">
        <v>14498</v>
      </c>
      <c r="E1810" s="6" t="s">
        <v>14499</v>
      </c>
      <c r="F1810" s="6" t="s">
        <v>8177</v>
      </c>
      <c r="G1810" s="6" t="s">
        <v>9596</v>
      </c>
      <c r="H1810" s="6" t="s">
        <v>7561</v>
      </c>
      <c r="I1810" s="46">
        <v>45140</v>
      </c>
      <c r="J1810" s="46">
        <v>45145</v>
      </c>
      <c r="K1810">
        <v>1740332</v>
      </c>
      <c r="L1810" s="6" t="s">
        <v>14500</v>
      </c>
      <c r="M1810" s="6" t="s">
        <v>14501</v>
      </c>
      <c r="N1810" s="6" t="s">
        <v>6531</v>
      </c>
      <c r="O1810" s="6" t="s">
        <v>4585</v>
      </c>
    </row>
    <row r="1811" spans="1:15" x14ac:dyDescent="0.25">
      <c r="A1811" s="6" t="s">
        <v>2495</v>
      </c>
      <c r="B1811" s="6" t="s">
        <v>4434</v>
      </c>
      <c r="C1811" s="6" t="s">
        <v>4423</v>
      </c>
      <c r="D1811" s="6" t="s">
        <v>14502</v>
      </c>
      <c r="E1811" s="6" t="s">
        <v>90</v>
      </c>
      <c r="F1811" s="6" t="s">
        <v>10226</v>
      </c>
      <c r="G1811" s="6" t="s">
        <v>14503</v>
      </c>
      <c r="H1811" s="6" t="s">
        <v>185</v>
      </c>
      <c r="I1811" s="46">
        <v>45128</v>
      </c>
      <c r="J1811" s="46"/>
      <c r="K1811">
        <v>1281761</v>
      </c>
      <c r="L1811" s="6" t="s">
        <v>14504</v>
      </c>
      <c r="M1811" s="6" t="s">
        <v>14505</v>
      </c>
      <c r="N1811" s="6" t="s">
        <v>6532</v>
      </c>
      <c r="O1811" s="6" t="s">
        <v>4585</v>
      </c>
    </row>
    <row r="1812" spans="1:15" x14ac:dyDescent="0.25">
      <c r="A1812" s="6" t="s">
        <v>2497</v>
      </c>
      <c r="B1812" s="6" t="s">
        <v>4555</v>
      </c>
      <c r="C1812" s="6" t="s">
        <v>4423</v>
      </c>
      <c r="D1812" s="6" t="s">
        <v>14506</v>
      </c>
      <c r="E1812" s="6" t="s">
        <v>90</v>
      </c>
      <c r="F1812" s="6" t="s">
        <v>8447</v>
      </c>
      <c r="G1812" s="6" t="s">
        <v>14507</v>
      </c>
      <c r="H1812" s="6" t="s">
        <v>1988</v>
      </c>
      <c r="I1812" s="46">
        <v>45140</v>
      </c>
      <c r="J1812" s="46">
        <v>45145</v>
      </c>
      <c r="K1812">
        <v>898174</v>
      </c>
      <c r="L1812" s="6" t="s">
        <v>14508</v>
      </c>
      <c r="M1812" s="6" t="s">
        <v>14509</v>
      </c>
      <c r="N1812" s="6" t="s">
        <v>5086</v>
      </c>
      <c r="O1812" s="6" t="s">
        <v>4585</v>
      </c>
    </row>
    <row r="1813" spans="1:15" x14ac:dyDescent="0.25">
      <c r="A1813" s="6" t="s">
        <v>2499</v>
      </c>
      <c r="B1813" s="6" t="s">
        <v>4481</v>
      </c>
      <c r="C1813" s="6" t="s">
        <v>4418</v>
      </c>
      <c r="D1813" s="6" t="s">
        <v>7478</v>
      </c>
      <c r="E1813" s="6" t="s">
        <v>14510</v>
      </c>
      <c r="F1813" s="6" t="s">
        <v>7829</v>
      </c>
      <c r="G1813" s="6" t="s">
        <v>14511</v>
      </c>
      <c r="H1813" s="6" t="s">
        <v>1891</v>
      </c>
      <c r="I1813" s="46">
        <v>45138</v>
      </c>
      <c r="J1813" s="46">
        <v>45142</v>
      </c>
      <c r="K1813">
        <v>730272</v>
      </c>
      <c r="L1813" s="6" t="s">
        <v>14512</v>
      </c>
      <c r="M1813" s="6" t="s">
        <v>14513</v>
      </c>
      <c r="N1813" s="6" t="s">
        <v>5482</v>
      </c>
      <c r="O1813" s="6" t="s">
        <v>4586</v>
      </c>
    </row>
    <row r="1814" spans="1:15" x14ac:dyDescent="0.25">
      <c r="A1814" s="6" t="s">
        <v>2501</v>
      </c>
      <c r="B1814" s="6" t="s">
        <v>4463</v>
      </c>
      <c r="C1814" s="6" t="s">
        <v>130</v>
      </c>
      <c r="D1814" s="6" t="s">
        <v>14514</v>
      </c>
      <c r="E1814" s="6" t="s">
        <v>13064</v>
      </c>
      <c r="F1814" s="6" t="s">
        <v>7342</v>
      </c>
      <c r="G1814" s="6" t="s">
        <v>14515</v>
      </c>
      <c r="H1814" s="6" t="s">
        <v>7344</v>
      </c>
      <c r="I1814" s="46">
        <v>45142</v>
      </c>
      <c r="J1814" s="46">
        <v>45148</v>
      </c>
      <c r="K1814">
        <v>85535</v>
      </c>
      <c r="L1814" s="6" t="s">
        <v>14516</v>
      </c>
      <c r="M1814" s="6" t="s">
        <v>14517</v>
      </c>
      <c r="N1814" s="6" t="s">
        <v>5486</v>
      </c>
      <c r="O1814" s="6" t="s">
        <v>4585</v>
      </c>
    </row>
    <row r="1815" spans="1:15" x14ac:dyDescent="0.25">
      <c r="A1815" s="6" t="s">
        <v>2502</v>
      </c>
      <c r="B1815" s="6" t="s">
        <v>4427</v>
      </c>
      <c r="C1815" s="6" t="s">
        <v>4428</v>
      </c>
      <c r="D1815" s="6" t="s">
        <v>14518</v>
      </c>
      <c r="E1815" s="6" t="s">
        <v>90</v>
      </c>
      <c r="F1815" s="6" t="s">
        <v>14519</v>
      </c>
      <c r="G1815" s="6" t="s">
        <v>14520</v>
      </c>
      <c r="H1815" s="6" t="s">
        <v>7069</v>
      </c>
      <c r="I1815" s="46">
        <v>45175</v>
      </c>
      <c r="J1815" s="46">
        <v>45180</v>
      </c>
      <c r="K1815">
        <v>1528849</v>
      </c>
      <c r="L1815" s="6" t="s">
        <v>14521</v>
      </c>
      <c r="M1815" s="6" t="s">
        <v>14522</v>
      </c>
      <c r="N1815" s="6" t="s">
        <v>5552</v>
      </c>
      <c r="O1815" s="6" t="s">
        <v>4585</v>
      </c>
    </row>
    <row r="1816" spans="1:15" x14ac:dyDescent="0.25">
      <c r="A1816" s="6" t="s">
        <v>4139</v>
      </c>
      <c r="B1816" s="6" t="s">
        <v>4432</v>
      </c>
      <c r="C1816" s="6" t="s">
        <v>4418</v>
      </c>
      <c r="D1816" s="6" t="s">
        <v>14523</v>
      </c>
      <c r="E1816" s="6" t="s">
        <v>90</v>
      </c>
      <c r="F1816" s="6" t="s">
        <v>10098</v>
      </c>
      <c r="G1816" s="6" t="s">
        <v>14524</v>
      </c>
      <c r="H1816" s="6" t="s">
        <v>90</v>
      </c>
      <c r="I1816" s="46"/>
      <c r="J1816" s="46"/>
      <c r="L1816" s="6" t="s">
        <v>14525</v>
      </c>
      <c r="M1816" s="6" t="s">
        <v>14526</v>
      </c>
      <c r="N1816" s="6" t="s">
        <v>5351</v>
      </c>
      <c r="O1816" s="6" t="s">
        <v>4586</v>
      </c>
    </row>
    <row r="1817" spans="1:15" x14ac:dyDescent="0.25">
      <c r="A1817" s="6" t="s">
        <v>2504</v>
      </c>
      <c r="B1817" s="6" t="s">
        <v>4458</v>
      </c>
      <c r="C1817" s="6" t="s">
        <v>4425</v>
      </c>
      <c r="D1817" s="6" t="s">
        <v>14527</v>
      </c>
      <c r="E1817" s="6" t="s">
        <v>8889</v>
      </c>
      <c r="F1817" s="6" t="s">
        <v>9420</v>
      </c>
      <c r="G1817" s="6" t="s">
        <v>9421</v>
      </c>
      <c r="H1817" s="6" t="s">
        <v>7069</v>
      </c>
      <c r="I1817" s="46">
        <v>45126</v>
      </c>
      <c r="J1817" s="46">
        <v>45131</v>
      </c>
      <c r="K1817">
        <v>315213</v>
      </c>
      <c r="L1817" s="6" t="s">
        <v>14528</v>
      </c>
      <c r="M1817" s="6" t="s">
        <v>14529</v>
      </c>
      <c r="N1817" s="6" t="s">
        <v>6533</v>
      </c>
      <c r="O1817" s="6" t="s">
        <v>4585</v>
      </c>
    </row>
    <row r="1818" spans="1:15" x14ac:dyDescent="0.25">
      <c r="A1818" s="6" t="s">
        <v>2506</v>
      </c>
      <c r="B1818" s="6" t="s">
        <v>4499</v>
      </c>
      <c r="C1818" s="6" t="s">
        <v>4442</v>
      </c>
      <c r="D1818" s="6" t="s">
        <v>14530</v>
      </c>
      <c r="E1818" s="6" t="s">
        <v>90</v>
      </c>
      <c r="F1818" s="6" t="s">
        <v>7113</v>
      </c>
      <c r="G1818" s="6" t="s">
        <v>14531</v>
      </c>
      <c r="H1818" s="6" t="s">
        <v>7115</v>
      </c>
      <c r="I1818" s="46">
        <v>45141</v>
      </c>
      <c r="J1818" s="46"/>
      <c r="K1818">
        <v>1040829</v>
      </c>
      <c r="L1818" s="6" t="s">
        <v>14532</v>
      </c>
      <c r="M1818" s="6" t="s">
        <v>14533</v>
      </c>
      <c r="N1818" s="6" t="s">
        <v>6534</v>
      </c>
      <c r="O1818" s="6" t="s">
        <v>4585</v>
      </c>
    </row>
    <row r="1819" spans="1:15" x14ac:dyDescent="0.25">
      <c r="A1819" s="6" t="s">
        <v>4140</v>
      </c>
      <c r="B1819" s="6" t="s">
        <v>4526</v>
      </c>
      <c r="C1819" s="6" t="s">
        <v>4425</v>
      </c>
      <c r="D1819" s="6" t="s">
        <v>14534</v>
      </c>
      <c r="E1819" s="6" t="s">
        <v>8886</v>
      </c>
      <c r="F1819" s="6" t="s">
        <v>7450</v>
      </c>
      <c r="G1819" s="6" t="s">
        <v>14535</v>
      </c>
      <c r="H1819" s="6" t="s">
        <v>90</v>
      </c>
      <c r="I1819" s="46"/>
      <c r="J1819" s="46"/>
      <c r="L1819" s="6" t="s">
        <v>14536</v>
      </c>
      <c r="M1819" s="6" t="s">
        <v>14537</v>
      </c>
      <c r="N1819" s="6" t="s">
        <v>5322</v>
      </c>
      <c r="O1819" s="6" t="s">
        <v>4585</v>
      </c>
    </row>
    <row r="1820" spans="1:15" x14ac:dyDescent="0.25">
      <c r="A1820" s="6" t="s">
        <v>2508</v>
      </c>
      <c r="B1820" s="6" t="s">
        <v>4553</v>
      </c>
      <c r="C1820" s="6" t="s">
        <v>4468</v>
      </c>
      <c r="D1820" s="6" t="s">
        <v>14538</v>
      </c>
      <c r="E1820" s="6" t="s">
        <v>90</v>
      </c>
      <c r="F1820" s="6" t="s">
        <v>8975</v>
      </c>
      <c r="G1820" s="6" t="s">
        <v>8976</v>
      </c>
      <c r="H1820" s="6" t="s">
        <v>90</v>
      </c>
      <c r="I1820" s="46">
        <v>45138</v>
      </c>
      <c r="J1820" s="46">
        <v>45142</v>
      </c>
      <c r="K1820">
        <v>1451505</v>
      </c>
      <c r="L1820" s="6" t="s">
        <v>14539</v>
      </c>
      <c r="M1820" s="6" t="s">
        <v>14540</v>
      </c>
      <c r="N1820" s="6" t="s">
        <v>4624</v>
      </c>
      <c r="O1820" s="6" t="s">
        <v>4585</v>
      </c>
    </row>
    <row r="1821" spans="1:15" x14ac:dyDescent="0.25">
      <c r="A1821" s="6" t="s">
        <v>2510</v>
      </c>
      <c r="B1821" s="6" t="s">
        <v>4518</v>
      </c>
      <c r="C1821" s="6" t="s">
        <v>130</v>
      </c>
      <c r="D1821" s="6" t="s">
        <v>14541</v>
      </c>
      <c r="E1821" s="6" t="s">
        <v>90</v>
      </c>
      <c r="F1821" s="6" t="s">
        <v>7947</v>
      </c>
      <c r="G1821" s="6" t="s">
        <v>14542</v>
      </c>
      <c r="H1821" s="6" t="s">
        <v>90</v>
      </c>
      <c r="I1821" s="46"/>
      <c r="J1821" s="46"/>
      <c r="K1821">
        <v>863064</v>
      </c>
      <c r="L1821" s="6" t="s">
        <v>14543</v>
      </c>
      <c r="M1821" s="6" t="s">
        <v>14544</v>
      </c>
      <c r="N1821" s="6" t="s">
        <v>4655</v>
      </c>
      <c r="O1821" s="6" t="s">
        <v>4585</v>
      </c>
    </row>
    <row r="1822" spans="1:15" x14ac:dyDescent="0.25">
      <c r="A1822" s="6" t="s">
        <v>6914</v>
      </c>
      <c r="B1822" s="6" t="s">
        <v>4546</v>
      </c>
      <c r="C1822" s="6" t="s">
        <v>4423</v>
      </c>
      <c r="D1822" s="6" t="s">
        <v>14545</v>
      </c>
      <c r="E1822" s="6" t="s">
        <v>7198</v>
      </c>
      <c r="F1822" s="6" t="s">
        <v>14546</v>
      </c>
      <c r="G1822" s="6" t="s">
        <v>14547</v>
      </c>
      <c r="H1822" s="6" t="s">
        <v>7344</v>
      </c>
      <c r="I1822" s="46">
        <v>45145</v>
      </c>
      <c r="J1822" s="46">
        <v>45149</v>
      </c>
      <c r="K1822">
        <v>1167419</v>
      </c>
      <c r="L1822" s="6" t="s">
        <v>14548</v>
      </c>
      <c r="M1822" s="6" t="s">
        <v>14549</v>
      </c>
      <c r="N1822" s="6" t="s">
        <v>14550</v>
      </c>
      <c r="O1822" s="6" t="s">
        <v>4585</v>
      </c>
    </row>
    <row r="1823" spans="1:15" x14ac:dyDescent="0.25">
      <c r="A1823" s="6" t="s">
        <v>2512</v>
      </c>
      <c r="B1823" s="6" t="s">
        <v>4441</v>
      </c>
      <c r="C1823" s="6" t="s">
        <v>4442</v>
      </c>
      <c r="D1823" s="6" t="s">
        <v>14551</v>
      </c>
      <c r="E1823" s="6" t="s">
        <v>9206</v>
      </c>
      <c r="F1823" s="6" t="s">
        <v>7166</v>
      </c>
      <c r="G1823" s="6" t="s">
        <v>10190</v>
      </c>
      <c r="H1823" s="6" t="s">
        <v>7168</v>
      </c>
      <c r="I1823" s="46">
        <v>45138</v>
      </c>
      <c r="J1823" s="46">
        <v>45142</v>
      </c>
      <c r="K1823">
        <v>1556593</v>
      </c>
      <c r="L1823" s="6" t="s">
        <v>90</v>
      </c>
      <c r="M1823" s="6" t="s">
        <v>14552</v>
      </c>
      <c r="N1823" s="6" t="s">
        <v>6535</v>
      </c>
      <c r="O1823" s="6" t="s">
        <v>4585</v>
      </c>
    </row>
    <row r="1824" spans="1:15" x14ac:dyDescent="0.25">
      <c r="A1824" s="6" t="s">
        <v>2514</v>
      </c>
      <c r="B1824" s="6" t="s">
        <v>4512</v>
      </c>
      <c r="C1824" s="6" t="s">
        <v>4428</v>
      </c>
      <c r="D1824" s="6" t="s">
        <v>14553</v>
      </c>
      <c r="E1824" s="6" t="s">
        <v>90</v>
      </c>
      <c r="F1824" s="6" t="s">
        <v>8172</v>
      </c>
      <c r="G1824" s="6" t="s">
        <v>14554</v>
      </c>
      <c r="H1824" s="6" t="s">
        <v>7069</v>
      </c>
      <c r="I1824" s="46">
        <v>45055</v>
      </c>
      <c r="J1824" s="46"/>
      <c r="K1824">
        <v>1874178</v>
      </c>
      <c r="L1824" s="6" t="s">
        <v>14555</v>
      </c>
      <c r="M1824" s="6" t="s">
        <v>14556</v>
      </c>
      <c r="N1824" s="6" t="s">
        <v>5483</v>
      </c>
      <c r="O1824" s="6" t="s">
        <v>4585</v>
      </c>
    </row>
    <row r="1825" spans="1:15" x14ac:dyDescent="0.25">
      <c r="A1825" s="6" t="s">
        <v>2516</v>
      </c>
      <c r="B1825" s="6" t="s">
        <v>4546</v>
      </c>
      <c r="C1825" s="6" t="s">
        <v>4423</v>
      </c>
      <c r="D1825" s="6" t="s">
        <v>14557</v>
      </c>
      <c r="E1825" s="6" t="s">
        <v>90</v>
      </c>
      <c r="F1825" s="6" t="s">
        <v>12078</v>
      </c>
      <c r="G1825" s="6" t="s">
        <v>12079</v>
      </c>
      <c r="H1825" s="6" t="s">
        <v>3671</v>
      </c>
      <c r="I1825" s="46">
        <v>45132</v>
      </c>
      <c r="J1825" s="46">
        <v>45138</v>
      </c>
      <c r="K1825">
        <v>720005</v>
      </c>
      <c r="L1825" s="6" t="s">
        <v>14558</v>
      </c>
      <c r="M1825" s="6" t="s">
        <v>14559</v>
      </c>
      <c r="N1825" s="6" t="s">
        <v>4984</v>
      </c>
      <c r="O1825" s="6" t="s">
        <v>4585</v>
      </c>
    </row>
    <row r="1826" spans="1:15" x14ac:dyDescent="0.25">
      <c r="A1826" s="6" t="s">
        <v>4142</v>
      </c>
      <c r="B1826" s="6" t="s">
        <v>4479</v>
      </c>
      <c r="C1826" s="6" t="s">
        <v>4425</v>
      </c>
      <c r="D1826" s="6" t="s">
        <v>14560</v>
      </c>
      <c r="E1826" s="6" t="s">
        <v>90</v>
      </c>
      <c r="F1826" s="6" t="s">
        <v>9506</v>
      </c>
      <c r="G1826" s="6" t="s">
        <v>14561</v>
      </c>
      <c r="H1826" s="6" t="s">
        <v>7069</v>
      </c>
      <c r="I1826" s="46"/>
      <c r="J1826" s="46"/>
      <c r="K1826">
        <v>1819994</v>
      </c>
      <c r="L1826" s="6" t="s">
        <v>14562</v>
      </c>
      <c r="M1826" s="6" t="s">
        <v>14563</v>
      </c>
      <c r="N1826" s="6" t="s">
        <v>5553</v>
      </c>
      <c r="O1826" s="6" t="s">
        <v>4586</v>
      </c>
    </row>
    <row r="1827" spans="1:15" x14ac:dyDescent="0.25">
      <c r="A1827" s="6" t="s">
        <v>2518</v>
      </c>
      <c r="B1827" s="6" t="s">
        <v>4538</v>
      </c>
      <c r="C1827" s="6" t="s">
        <v>4423</v>
      </c>
      <c r="D1827" s="6" t="s">
        <v>14564</v>
      </c>
      <c r="E1827" s="6" t="s">
        <v>90</v>
      </c>
      <c r="F1827" s="6" t="s">
        <v>7604</v>
      </c>
      <c r="G1827" s="6" t="s">
        <v>7605</v>
      </c>
      <c r="H1827" s="6" t="s">
        <v>7269</v>
      </c>
      <c r="I1827" s="46">
        <v>45140</v>
      </c>
      <c r="J1827" s="46">
        <v>45145</v>
      </c>
      <c r="K1827">
        <v>1805284</v>
      </c>
      <c r="L1827" s="6" t="s">
        <v>14565</v>
      </c>
      <c r="M1827" s="6" t="s">
        <v>14566</v>
      </c>
      <c r="N1827" s="6" t="s">
        <v>6536</v>
      </c>
      <c r="O1827" s="6" t="s">
        <v>4585</v>
      </c>
    </row>
    <row r="1828" spans="1:15" x14ac:dyDescent="0.25">
      <c r="A1828" s="6" t="s">
        <v>4143</v>
      </c>
      <c r="B1828" s="6" t="s">
        <v>4494</v>
      </c>
      <c r="C1828" s="6" t="s">
        <v>4428</v>
      </c>
      <c r="D1828" s="6" t="s">
        <v>14567</v>
      </c>
      <c r="E1828" s="6" t="s">
        <v>14568</v>
      </c>
      <c r="F1828" s="6" t="s">
        <v>7450</v>
      </c>
      <c r="G1828" s="6" t="s">
        <v>14569</v>
      </c>
      <c r="H1828" s="6" t="s">
        <v>90</v>
      </c>
      <c r="I1828" s="46"/>
      <c r="J1828" s="46"/>
      <c r="K1828">
        <v>1294591</v>
      </c>
      <c r="L1828" s="6" t="s">
        <v>14570</v>
      </c>
      <c r="M1828" s="6" t="s">
        <v>14571</v>
      </c>
      <c r="N1828" s="6" t="s">
        <v>6537</v>
      </c>
      <c r="O1828" s="6" t="s">
        <v>4585</v>
      </c>
    </row>
    <row r="1829" spans="1:15" x14ac:dyDescent="0.25">
      <c r="A1829" s="6" t="s">
        <v>2520</v>
      </c>
      <c r="B1829" s="6" t="s">
        <v>4524</v>
      </c>
      <c r="C1829" s="6" t="s">
        <v>4428</v>
      </c>
      <c r="D1829" s="6" t="s">
        <v>14572</v>
      </c>
      <c r="E1829" s="6" t="s">
        <v>90</v>
      </c>
      <c r="F1829" s="6" t="s">
        <v>7166</v>
      </c>
      <c r="G1829" s="6" t="s">
        <v>10550</v>
      </c>
      <c r="H1829" s="6" t="s">
        <v>7168</v>
      </c>
      <c r="I1829" s="46">
        <v>45145</v>
      </c>
      <c r="J1829" s="46">
        <v>45149</v>
      </c>
      <c r="K1829">
        <v>1037038</v>
      </c>
      <c r="L1829" s="6" t="s">
        <v>14573</v>
      </c>
      <c r="M1829" s="6" t="s">
        <v>14574</v>
      </c>
      <c r="N1829" s="6" t="s">
        <v>5264</v>
      </c>
      <c r="O1829" s="6" t="s">
        <v>4585</v>
      </c>
    </row>
    <row r="1830" spans="1:15" x14ac:dyDescent="0.25">
      <c r="A1830" s="6" t="s">
        <v>2521</v>
      </c>
      <c r="B1830" s="6" t="s">
        <v>4469</v>
      </c>
      <c r="C1830" s="6" t="s">
        <v>4423</v>
      </c>
      <c r="D1830" s="6" t="s">
        <v>14575</v>
      </c>
      <c r="E1830" s="6" t="s">
        <v>90</v>
      </c>
      <c r="F1830" s="6" t="s">
        <v>14576</v>
      </c>
      <c r="G1830" s="6" t="s">
        <v>14577</v>
      </c>
      <c r="H1830" s="6" t="s">
        <v>7124</v>
      </c>
      <c r="I1830" s="46">
        <v>45125</v>
      </c>
      <c r="J1830" s="46">
        <v>45131</v>
      </c>
      <c r="K1830">
        <v>84246</v>
      </c>
      <c r="L1830" s="6" t="s">
        <v>14578</v>
      </c>
      <c r="M1830" s="6" t="s">
        <v>14579</v>
      </c>
      <c r="N1830" s="6" t="s">
        <v>6538</v>
      </c>
      <c r="O1830" s="6" t="s">
        <v>4585</v>
      </c>
    </row>
    <row r="1831" spans="1:15" x14ac:dyDescent="0.25">
      <c r="A1831" s="6" t="s">
        <v>2523</v>
      </c>
      <c r="B1831" s="6" t="s">
        <v>4455</v>
      </c>
      <c r="C1831" s="6" t="s">
        <v>4421</v>
      </c>
      <c r="D1831" s="6" t="s">
        <v>14580</v>
      </c>
      <c r="E1831" s="6" t="s">
        <v>7617</v>
      </c>
      <c r="F1831" s="6" t="s">
        <v>7262</v>
      </c>
      <c r="G1831" s="6" t="s">
        <v>8397</v>
      </c>
      <c r="H1831" s="6" t="s">
        <v>7069</v>
      </c>
      <c r="I1831" s="46">
        <v>45138</v>
      </c>
      <c r="J1831" s="46">
        <v>45142</v>
      </c>
      <c r="K1831">
        <v>917273</v>
      </c>
      <c r="L1831" s="6" t="s">
        <v>14581</v>
      </c>
      <c r="M1831" s="6" t="s">
        <v>14582</v>
      </c>
      <c r="N1831" s="6" t="s">
        <v>6539</v>
      </c>
      <c r="O1831" s="6" t="s">
        <v>4585</v>
      </c>
    </row>
    <row r="1832" spans="1:15" x14ac:dyDescent="0.25">
      <c r="A1832" s="6" t="s">
        <v>2525</v>
      </c>
      <c r="B1832" s="6" t="s">
        <v>4481</v>
      </c>
      <c r="C1832" s="6" t="s">
        <v>4418</v>
      </c>
      <c r="D1832" s="6" t="s">
        <v>14583</v>
      </c>
      <c r="E1832" s="6" t="s">
        <v>90</v>
      </c>
      <c r="F1832" s="6" t="s">
        <v>7193</v>
      </c>
      <c r="G1832" s="6" t="s">
        <v>14584</v>
      </c>
      <c r="H1832" s="6" t="s">
        <v>7069</v>
      </c>
      <c r="I1832" s="46">
        <v>45147</v>
      </c>
      <c r="J1832" s="46">
        <v>45152</v>
      </c>
      <c r="K1832">
        <v>943819</v>
      </c>
      <c r="L1832" s="6" t="s">
        <v>14585</v>
      </c>
      <c r="M1832" s="6" t="s">
        <v>14586</v>
      </c>
      <c r="N1832" s="6" t="s">
        <v>5018</v>
      </c>
      <c r="O1832" s="6" t="s">
        <v>4586</v>
      </c>
    </row>
    <row r="1833" spans="1:15" x14ac:dyDescent="0.25">
      <c r="A1833" s="6" t="s">
        <v>2527</v>
      </c>
      <c r="B1833" s="6" t="s">
        <v>4460</v>
      </c>
      <c r="C1833" s="6" t="s">
        <v>4421</v>
      </c>
      <c r="D1833" s="6" t="s">
        <v>14587</v>
      </c>
      <c r="E1833" s="6" t="s">
        <v>90</v>
      </c>
      <c r="F1833" s="6" t="s">
        <v>14588</v>
      </c>
      <c r="G1833" s="6" t="s">
        <v>14589</v>
      </c>
      <c r="H1833" s="6" t="s">
        <v>7069</v>
      </c>
      <c r="I1833" s="46">
        <v>45138</v>
      </c>
      <c r="J1833" s="46">
        <v>45142</v>
      </c>
      <c r="K1833">
        <v>1384905</v>
      </c>
      <c r="L1833" s="6" t="s">
        <v>14590</v>
      </c>
      <c r="M1833" s="6" t="s">
        <v>14591</v>
      </c>
      <c r="N1833" s="6" t="s">
        <v>6540</v>
      </c>
      <c r="O1833" s="6" t="s">
        <v>4585</v>
      </c>
    </row>
    <row r="1834" spans="1:15" x14ac:dyDescent="0.25">
      <c r="A1834" s="6" t="s">
        <v>4144</v>
      </c>
      <c r="B1834" s="6" t="s">
        <v>4512</v>
      </c>
      <c r="C1834" s="6" t="s">
        <v>4428</v>
      </c>
      <c r="D1834" s="6" t="s">
        <v>14592</v>
      </c>
      <c r="E1834" s="6" t="s">
        <v>7894</v>
      </c>
      <c r="F1834" s="6" t="s">
        <v>14593</v>
      </c>
      <c r="G1834" s="6" t="s">
        <v>14594</v>
      </c>
      <c r="H1834" s="6" t="s">
        <v>90</v>
      </c>
      <c r="I1834" s="46"/>
      <c r="J1834" s="46"/>
      <c r="L1834" s="6" t="s">
        <v>14595</v>
      </c>
      <c r="M1834" s="6" t="s">
        <v>14596</v>
      </c>
      <c r="N1834" s="6" t="s">
        <v>6541</v>
      </c>
      <c r="O1834" s="6" t="s">
        <v>4585</v>
      </c>
    </row>
    <row r="1835" spans="1:15" x14ac:dyDescent="0.25">
      <c r="A1835" s="6" t="s">
        <v>2529</v>
      </c>
      <c r="B1835" s="6" t="s">
        <v>4555</v>
      </c>
      <c r="C1835" s="6" t="s">
        <v>4423</v>
      </c>
      <c r="D1835" s="6" t="s">
        <v>14597</v>
      </c>
      <c r="E1835" s="6" t="s">
        <v>14598</v>
      </c>
      <c r="F1835" s="6" t="s">
        <v>7212</v>
      </c>
      <c r="G1835" s="6" t="s">
        <v>14461</v>
      </c>
      <c r="H1835" s="6" t="s">
        <v>90</v>
      </c>
      <c r="I1835" s="46">
        <v>45131</v>
      </c>
      <c r="J1835" s="46">
        <v>45135</v>
      </c>
      <c r="K1835">
        <v>913144</v>
      </c>
      <c r="L1835" s="6" t="s">
        <v>14599</v>
      </c>
      <c r="M1835" s="6" t="s">
        <v>14600</v>
      </c>
      <c r="N1835" s="6" t="s">
        <v>6542</v>
      </c>
      <c r="O1835" s="6" t="s">
        <v>4585</v>
      </c>
    </row>
    <row r="1836" spans="1:15" x14ac:dyDescent="0.25">
      <c r="A1836" s="6" t="s">
        <v>4145</v>
      </c>
      <c r="B1836" s="6" t="s">
        <v>4522</v>
      </c>
      <c r="C1836" s="6" t="s">
        <v>4421</v>
      </c>
      <c r="D1836" s="6" t="s">
        <v>14601</v>
      </c>
      <c r="E1836" s="6" t="s">
        <v>90</v>
      </c>
      <c r="F1836" s="6" t="s">
        <v>14602</v>
      </c>
      <c r="G1836" s="6" t="s">
        <v>14603</v>
      </c>
      <c r="H1836" s="6" t="s">
        <v>90</v>
      </c>
      <c r="I1836" s="46"/>
      <c r="J1836" s="46"/>
      <c r="L1836" s="6" t="s">
        <v>90</v>
      </c>
      <c r="M1836" s="6" t="s">
        <v>90</v>
      </c>
      <c r="N1836" s="6" t="s">
        <v>6543</v>
      </c>
      <c r="O1836" s="6" t="s">
        <v>4585</v>
      </c>
    </row>
    <row r="1837" spans="1:15" x14ac:dyDescent="0.25">
      <c r="A1837" s="6" t="s">
        <v>4147</v>
      </c>
      <c r="B1837" s="6" t="s">
        <v>4500</v>
      </c>
      <c r="C1837" s="6" t="s">
        <v>118</v>
      </c>
      <c r="D1837" s="6" t="s">
        <v>14604</v>
      </c>
      <c r="E1837" s="6" t="s">
        <v>7152</v>
      </c>
      <c r="F1837" s="6" t="s">
        <v>7947</v>
      </c>
      <c r="G1837" s="6" t="s">
        <v>14605</v>
      </c>
      <c r="H1837" s="6" t="s">
        <v>90</v>
      </c>
      <c r="I1837" s="46">
        <v>45154</v>
      </c>
      <c r="J1837" s="46">
        <v>45159</v>
      </c>
      <c r="K1837">
        <v>1848763</v>
      </c>
      <c r="L1837" s="6" t="s">
        <v>14606</v>
      </c>
      <c r="M1837" s="6" t="s">
        <v>14607</v>
      </c>
      <c r="N1837" s="6" t="s">
        <v>6544</v>
      </c>
      <c r="O1837" s="6" t="s">
        <v>4586</v>
      </c>
    </row>
    <row r="1838" spans="1:15" x14ac:dyDescent="0.25">
      <c r="A1838" s="6" t="s">
        <v>4149</v>
      </c>
      <c r="B1838" s="6" t="s">
        <v>4498</v>
      </c>
      <c r="C1838" s="6" t="s">
        <v>4421</v>
      </c>
      <c r="D1838" s="6" t="s">
        <v>14608</v>
      </c>
      <c r="E1838" s="6" t="s">
        <v>90</v>
      </c>
      <c r="F1838" s="6" t="s">
        <v>12838</v>
      </c>
      <c r="G1838" s="6" t="s">
        <v>14609</v>
      </c>
      <c r="H1838" s="6" t="s">
        <v>7561</v>
      </c>
      <c r="I1838" s="46">
        <v>45139</v>
      </c>
      <c r="J1838" s="46">
        <v>45145</v>
      </c>
      <c r="K1838">
        <v>84748</v>
      </c>
      <c r="L1838" s="6" t="s">
        <v>14610</v>
      </c>
      <c r="M1838" s="6" t="s">
        <v>14611</v>
      </c>
      <c r="N1838" s="6" t="s">
        <v>4923</v>
      </c>
      <c r="O1838" s="6" t="s">
        <v>4585</v>
      </c>
    </row>
    <row r="1839" spans="1:15" x14ac:dyDescent="0.25">
      <c r="A1839" s="6" t="s">
        <v>2531</v>
      </c>
      <c r="B1839" s="6" t="s">
        <v>4435</v>
      </c>
      <c r="C1839" s="6" t="s">
        <v>4418</v>
      </c>
      <c r="D1839" s="6" t="s">
        <v>14612</v>
      </c>
      <c r="E1839" s="6" t="s">
        <v>7165</v>
      </c>
      <c r="F1839" s="6" t="s">
        <v>7947</v>
      </c>
      <c r="G1839" s="6" t="s">
        <v>14613</v>
      </c>
      <c r="H1839" s="6" t="s">
        <v>90</v>
      </c>
      <c r="I1839" s="46">
        <v>45152</v>
      </c>
      <c r="J1839" s="46">
        <v>45156</v>
      </c>
      <c r="K1839">
        <v>1635088</v>
      </c>
      <c r="L1839" s="6" t="s">
        <v>14614</v>
      </c>
      <c r="M1839" s="6" t="s">
        <v>14615</v>
      </c>
      <c r="N1839" s="6" t="s">
        <v>6545</v>
      </c>
      <c r="O1839" s="6" t="s">
        <v>4586</v>
      </c>
    </row>
    <row r="1840" spans="1:15" x14ac:dyDescent="0.25">
      <c r="A1840" s="6" t="s">
        <v>2533</v>
      </c>
      <c r="B1840" s="6" t="s">
        <v>4482</v>
      </c>
      <c r="C1840" s="6" t="s">
        <v>4425</v>
      </c>
      <c r="D1840" s="6" t="s">
        <v>14616</v>
      </c>
      <c r="E1840" s="6" t="s">
        <v>90</v>
      </c>
      <c r="F1840" s="6" t="s">
        <v>7790</v>
      </c>
      <c r="G1840" s="6" t="s">
        <v>14617</v>
      </c>
      <c r="H1840" s="6" t="s">
        <v>7792</v>
      </c>
      <c r="I1840" s="46">
        <v>45132</v>
      </c>
      <c r="J1840" s="46">
        <v>45138</v>
      </c>
      <c r="K1840">
        <v>1024478</v>
      </c>
      <c r="L1840" s="6" t="s">
        <v>14618</v>
      </c>
      <c r="M1840" s="6" t="s">
        <v>14619</v>
      </c>
      <c r="N1840" s="6" t="s">
        <v>5019</v>
      </c>
      <c r="O1840" s="6" t="s">
        <v>4585</v>
      </c>
    </row>
    <row r="1841" spans="1:15" x14ac:dyDescent="0.25">
      <c r="A1841" s="6" t="s">
        <v>2536</v>
      </c>
      <c r="B1841" s="6" t="s">
        <v>4488</v>
      </c>
      <c r="C1841" s="6" t="s">
        <v>4489</v>
      </c>
      <c r="D1841" s="6" t="s">
        <v>14620</v>
      </c>
      <c r="E1841" s="6" t="s">
        <v>90</v>
      </c>
      <c r="F1841" s="6" t="s">
        <v>7262</v>
      </c>
      <c r="G1841" s="6" t="s">
        <v>13561</v>
      </c>
      <c r="H1841" s="6" t="s">
        <v>7069</v>
      </c>
      <c r="I1841" s="46">
        <v>45133</v>
      </c>
      <c r="J1841" s="46">
        <v>45138</v>
      </c>
      <c r="K1841">
        <v>1428439</v>
      </c>
      <c r="L1841" s="6" t="s">
        <v>14621</v>
      </c>
      <c r="M1841" s="6" t="s">
        <v>14622</v>
      </c>
      <c r="N1841" s="6" t="s">
        <v>6546</v>
      </c>
      <c r="O1841" s="6" t="s">
        <v>4585</v>
      </c>
    </row>
    <row r="1842" spans="1:15" x14ac:dyDescent="0.25">
      <c r="A1842" s="6" t="s">
        <v>2538</v>
      </c>
      <c r="B1842" s="6" t="s">
        <v>4516</v>
      </c>
      <c r="C1842" s="6" t="s">
        <v>4428</v>
      </c>
      <c r="D1842" s="6" t="s">
        <v>14623</v>
      </c>
      <c r="E1842" s="6" t="s">
        <v>90</v>
      </c>
      <c r="F1842" s="6" t="s">
        <v>7134</v>
      </c>
      <c r="G1842" s="6" t="s">
        <v>14624</v>
      </c>
      <c r="H1842" s="6" t="s">
        <v>7136</v>
      </c>
      <c r="I1842" s="46">
        <v>45132</v>
      </c>
      <c r="J1842" s="46">
        <v>45138</v>
      </c>
      <c r="K1842">
        <v>84839</v>
      </c>
      <c r="L1842" s="6" t="s">
        <v>14625</v>
      </c>
      <c r="M1842" s="6" t="s">
        <v>14626</v>
      </c>
      <c r="N1842" s="6" t="s">
        <v>5484</v>
      </c>
      <c r="O1842" s="6" t="s">
        <v>4585</v>
      </c>
    </row>
    <row r="1843" spans="1:15" x14ac:dyDescent="0.25">
      <c r="A1843" s="6" t="s">
        <v>2541</v>
      </c>
      <c r="B1843" s="6" t="s">
        <v>4460</v>
      </c>
      <c r="C1843" s="6" t="s">
        <v>4421</v>
      </c>
      <c r="D1843" s="6" t="s">
        <v>14627</v>
      </c>
      <c r="E1843" s="6" t="s">
        <v>8889</v>
      </c>
      <c r="F1843" s="6" t="s">
        <v>11445</v>
      </c>
      <c r="G1843" s="6" t="s">
        <v>14628</v>
      </c>
      <c r="H1843" s="6" t="s">
        <v>3671</v>
      </c>
      <c r="I1843" s="46">
        <v>45128</v>
      </c>
      <c r="J1843" s="46"/>
      <c r="K1843">
        <v>882835</v>
      </c>
      <c r="L1843" s="6" t="s">
        <v>14629</v>
      </c>
      <c r="M1843" s="6" t="s">
        <v>14630</v>
      </c>
      <c r="N1843" s="6" t="s">
        <v>5272</v>
      </c>
      <c r="O1843" s="6" t="s">
        <v>4585</v>
      </c>
    </row>
    <row r="1844" spans="1:15" x14ac:dyDescent="0.25">
      <c r="A1844" s="6" t="s">
        <v>2543</v>
      </c>
      <c r="B1844" s="6" t="s">
        <v>4464</v>
      </c>
      <c r="C1844" s="6" t="s">
        <v>4428</v>
      </c>
      <c r="D1844" s="6" t="s">
        <v>14631</v>
      </c>
      <c r="E1844" s="6" t="s">
        <v>90</v>
      </c>
      <c r="F1844" s="6" t="s">
        <v>7245</v>
      </c>
      <c r="G1844" s="6" t="s">
        <v>14632</v>
      </c>
      <c r="H1844" s="6" t="s">
        <v>7069</v>
      </c>
      <c r="I1844" s="46">
        <v>45154</v>
      </c>
      <c r="J1844" s="46">
        <v>45159</v>
      </c>
      <c r="K1844">
        <v>745732</v>
      </c>
      <c r="L1844" s="6" t="s">
        <v>14633</v>
      </c>
      <c r="M1844" s="6" t="s">
        <v>14634</v>
      </c>
      <c r="N1844" s="6" t="s">
        <v>5485</v>
      </c>
      <c r="O1844" s="6" t="s">
        <v>4585</v>
      </c>
    </row>
    <row r="1845" spans="1:15" x14ac:dyDescent="0.25">
      <c r="A1845" s="6" t="s">
        <v>4150</v>
      </c>
      <c r="B1845" s="6" t="s">
        <v>4535</v>
      </c>
      <c r="C1845" s="6" t="s">
        <v>4425</v>
      </c>
      <c r="D1845" s="6" t="s">
        <v>14635</v>
      </c>
      <c r="E1845" s="6" t="s">
        <v>90</v>
      </c>
      <c r="F1845" s="6" t="s">
        <v>7947</v>
      </c>
      <c r="G1845" s="6" t="s">
        <v>14636</v>
      </c>
      <c r="H1845" s="6" t="s">
        <v>90</v>
      </c>
      <c r="I1845" s="46"/>
      <c r="J1845" s="46"/>
      <c r="K1845">
        <v>1592438</v>
      </c>
      <c r="L1845" s="6" t="s">
        <v>90</v>
      </c>
      <c r="M1845" s="6" t="s">
        <v>90</v>
      </c>
      <c r="N1845" s="6" t="s">
        <v>6547</v>
      </c>
      <c r="O1845" s="6" t="s">
        <v>4585</v>
      </c>
    </row>
    <row r="1846" spans="1:15" x14ac:dyDescent="0.25">
      <c r="A1846" s="6" t="s">
        <v>4152</v>
      </c>
      <c r="B1846" s="6" t="s">
        <v>4449</v>
      </c>
      <c r="C1846" s="6" t="s">
        <v>4421</v>
      </c>
      <c r="D1846" s="6" t="s">
        <v>14637</v>
      </c>
      <c r="E1846" s="6" t="s">
        <v>7187</v>
      </c>
      <c r="F1846" s="6" t="s">
        <v>7745</v>
      </c>
      <c r="G1846" s="6" t="s">
        <v>14638</v>
      </c>
      <c r="H1846" s="6" t="s">
        <v>1891</v>
      </c>
      <c r="I1846" s="46">
        <v>45139</v>
      </c>
      <c r="J1846" s="46">
        <v>45145</v>
      </c>
      <c r="K1846">
        <v>1560327</v>
      </c>
      <c r="L1846" s="6" t="s">
        <v>14639</v>
      </c>
      <c r="M1846" s="6" t="s">
        <v>14640</v>
      </c>
      <c r="N1846" s="6" t="s">
        <v>6548</v>
      </c>
      <c r="O1846" s="6" t="s">
        <v>4585</v>
      </c>
    </row>
    <row r="1847" spans="1:15" x14ac:dyDescent="0.25">
      <c r="A1847" s="6" t="s">
        <v>2545</v>
      </c>
      <c r="B1847" s="6" t="s">
        <v>4475</v>
      </c>
      <c r="C1847" s="6" t="s">
        <v>130</v>
      </c>
      <c r="D1847" s="6" t="s">
        <v>14641</v>
      </c>
      <c r="E1847" s="6" t="s">
        <v>14642</v>
      </c>
      <c r="F1847" s="6" t="s">
        <v>14109</v>
      </c>
      <c r="G1847" s="6" t="s">
        <v>14643</v>
      </c>
      <c r="H1847" s="6" t="s">
        <v>7365</v>
      </c>
      <c r="I1847" s="46">
        <v>45131</v>
      </c>
      <c r="J1847" s="46">
        <v>45135</v>
      </c>
      <c r="K1847">
        <v>110621</v>
      </c>
      <c r="L1847" s="6" t="s">
        <v>14644</v>
      </c>
      <c r="M1847" s="6" t="s">
        <v>14645</v>
      </c>
      <c r="N1847" s="6" t="s">
        <v>4710</v>
      </c>
      <c r="O1847" s="6" t="s">
        <v>4585</v>
      </c>
    </row>
    <row r="1848" spans="1:15" x14ac:dyDescent="0.25">
      <c r="A1848" s="6" t="s">
        <v>2548</v>
      </c>
      <c r="B1848" s="6" t="s">
        <v>4435</v>
      </c>
      <c r="C1848" s="6" t="s">
        <v>4418</v>
      </c>
      <c r="D1848" s="6" t="s">
        <v>14646</v>
      </c>
      <c r="E1848" s="6" t="s">
        <v>90</v>
      </c>
      <c r="F1848" s="6" t="s">
        <v>7166</v>
      </c>
      <c r="G1848" s="6" t="s">
        <v>10550</v>
      </c>
      <c r="H1848" s="6" t="s">
        <v>7168</v>
      </c>
      <c r="I1848" s="46">
        <v>45140</v>
      </c>
      <c r="J1848" s="46">
        <v>45145</v>
      </c>
      <c r="K1848">
        <v>1802768</v>
      </c>
      <c r="L1848" s="6" t="s">
        <v>14647</v>
      </c>
      <c r="M1848" s="6" t="s">
        <v>14648</v>
      </c>
      <c r="N1848" s="6" t="s">
        <v>6549</v>
      </c>
      <c r="O1848" s="6" t="s">
        <v>4586</v>
      </c>
    </row>
    <row r="1849" spans="1:15" x14ac:dyDescent="0.25">
      <c r="A1849" s="6" t="s">
        <v>2550</v>
      </c>
      <c r="B1849" s="6" t="s">
        <v>4467</v>
      </c>
      <c r="C1849" s="6" t="s">
        <v>4468</v>
      </c>
      <c r="D1849" s="6" t="s">
        <v>14649</v>
      </c>
      <c r="E1849" s="6" t="s">
        <v>7381</v>
      </c>
      <c r="F1849" s="6" t="s">
        <v>7090</v>
      </c>
      <c r="G1849" s="6" t="s">
        <v>10628</v>
      </c>
      <c r="H1849" s="6" t="s">
        <v>7092</v>
      </c>
      <c r="I1849" s="46">
        <v>45131</v>
      </c>
      <c r="J1849" s="46">
        <v>45135</v>
      </c>
      <c r="K1849">
        <v>315852</v>
      </c>
      <c r="L1849" s="6" t="s">
        <v>14650</v>
      </c>
      <c r="M1849" s="6" t="s">
        <v>14651</v>
      </c>
      <c r="N1849" s="6" t="s">
        <v>6550</v>
      </c>
      <c r="O1849" s="6" t="s">
        <v>4585</v>
      </c>
    </row>
    <row r="1850" spans="1:15" x14ac:dyDescent="0.25">
      <c r="A1850" s="6" t="s">
        <v>2552</v>
      </c>
      <c r="B1850" s="6" t="s">
        <v>4528</v>
      </c>
      <c r="C1850" s="6" t="s">
        <v>4428</v>
      </c>
      <c r="D1850" s="6" t="s">
        <v>14652</v>
      </c>
      <c r="E1850" s="6" t="s">
        <v>90</v>
      </c>
      <c r="F1850" s="6" t="s">
        <v>7565</v>
      </c>
      <c r="G1850" s="6" t="s">
        <v>13069</v>
      </c>
      <c r="H1850" s="6" t="s">
        <v>7567</v>
      </c>
      <c r="I1850" s="46">
        <v>45145</v>
      </c>
      <c r="J1850" s="46">
        <v>45149</v>
      </c>
      <c r="K1850">
        <v>1653653</v>
      </c>
      <c r="L1850" s="6" t="s">
        <v>14653</v>
      </c>
      <c r="M1850" s="6" t="s">
        <v>14654</v>
      </c>
      <c r="N1850" s="6" t="s">
        <v>6551</v>
      </c>
      <c r="O1850" s="6" t="s">
        <v>4585</v>
      </c>
    </row>
    <row r="1851" spans="1:15" x14ac:dyDescent="0.25">
      <c r="A1851" s="6" t="s">
        <v>2554</v>
      </c>
      <c r="B1851" s="6" t="s">
        <v>4482</v>
      </c>
      <c r="C1851" s="6" t="s">
        <v>4425</v>
      </c>
      <c r="D1851" s="6" t="s">
        <v>14655</v>
      </c>
      <c r="E1851" s="6" t="s">
        <v>90</v>
      </c>
      <c r="F1851" s="6" t="s">
        <v>14656</v>
      </c>
      <c r="G1851" s="6" t="s">
        <v>14657</v>
      </c>
      <c r="H1851" s="6" t="s">
        <v>7792</v>
      </c>
      <c r="I1851" s="46">
        <v>45138</v>
      </c>
      <c r="J1851" s="46">
        <v>45142</v>
      </c>
      <c r="K1851">
        <v>82811</v>
      </c>
      <c r="L1851" s="6" t="s">
        <v>14658</v>
      </c>
      <c r="M1851" s="6" t="s">
        <v>14659</v>
      </c>
      <c r="N1851" s="6" t="s">
        <v>5275</v>
      </c>
      <c r="O1851" s="6" t="s">
        <v>4585</v>
      </c>
    </row>
    <row r="1852" spans="1:15" x14ac:dyDescent="0.25">
      <c r="A1852" s="6" t="s">
        <v>2556</v>
      </c>
      <c r="B1852" s="6" t="s">
        <v>4496</v>
      </c>
      <c r="C1852" s="6" t="s">
        <v>130</v>
      </c>
      <c r="D1852" s="6" t="s">
        <v>14660</v>
      </c>
      <c r="E1852" s="6" t="s">
        <v>7187</v>
      </c>
      <c r="F1852" s="6" t="s">
        <v>8177</v>
      </c>
      <c r="G1852" s="6" t="s">
        <v>9596</v>
      </c>
      <c r="H1852" s="6" t="s">
        <v>7561</v>
      </c>
      <c r="I1852" s="46">
        <v>45134</v>
      </c>
      <c r="J1852" s="46"/>
      <c r="K1852">
        <v>861884</v>
      </c>
      <c r="L1852" s="6" t="s">
        <v>14661</v>
      </c>
      <c r="M1852" s="6" t="s">
        <v>14662</v>
      </c>
      <c r="N1852" s="6" t="s">
        <v>4947</v>
      </c>
      <c r="O1852" s="6" t="s">
        <v>4585</v>
      </c>
    </row>
    <row r="1853" spans="1:15" x14ac:dyDescent="0.25">
      <c r="A1853" s="6" t="s">
        <v>2558</v>
      </c>
      <c r="B1853" s="6" t="s">
        <v>3149</v>
      </c>
      <c r="C1853" s="6" t="s">
        <v>4425</v>
      </c>
      <c r="D1853" s="6" t="s">
        <v>14663</v>
      </c>
      <c r="E1853" s="6" t="s">
        <v>90</v>
      </c>
      <c r="F1853" s="6" t="s">
        <v>8123</v>
      </c>
      <c r="G1853" s="6" t="s">
        <v>14664</v>
      </c>
      <c r="H1853" s="6" t="s">
        <v>7561</v>
      </c>
      <c r="I1853" s="46">
        <v>45140</v>
      </c>
      <c r="J1853" s="46">
        <v>45145</v>
      </c>
      <c r="K1853">
        <v>1060391</v>
      </c>
      <c r="L1853" s="6" t="s">
        <v>14665</v>
      </c>
      <c r="M1853" s="6" t="s">
        <v>14666</v>
      </c>
      <c r="N1853" s="6" t="s">
        <v>5015</v>
      </c>
      <c r="O1853" s="6" t="s">
        <v>4585</v>
      </c>
    </row>
    <row r="1854" spans="1:15" x14ac:dyDescent="0.25">
      <c r="A1854" s="6" t="s">
        <v>2559</v>
      </c>
      <c r="B1854" s="6" t="s">
        <v>90</v>
      </c>
      <c r="C1854" s="6" t="s">
        <v>90</v>
      </c>
      <c r="D1854" s="6" t="s">
        <v>90</v>
      </c>
      <c r="E1854" s="6" t="s">
        <v>90</v>
      </c>
      <c r="F1854" s="6" t="s">
        <v>90</v>
      </c>
      <c r="G1854" s="6" t="s">
        <v>90</v>
      </c>
      <c r="H1854" s="6" t="s">
        <v>90</v>
      </c>
      <c r="I1854" s="46"/>
      <c r="J1854" s="46"/>
      <c r="K1854">
        <v>1209466</v>
      </c>
      <c r="L1854" s="6" t="s">
        <v>14667</v>
      </c>
      <c r="M1854" s="6" t="s">
        <v>14668</v>
      </c>
      <c r="N1854" s="6" t="s">
        <v>90</v>
      </c>
      <c r="O1854" s="6" t="s">
        <v>90</v>
      </c>
    </row>
    <row r="1855" spans="1:15" x14ac:dyDescent="0.25">
      <c r="A1855" s="6" t="s">
        <v>2561</v>
      </c>
      <c r="B1855" s="6" t="s">
        <v>4439</v>
      </c>
      <c r="C1855" s="6" t="s">
        <v>4425</v>
      </c>
      <c r="D1855" s="6" t="s">
        <v>9307</v>
      </c>
      <c r="E1855" s="6" t="s">
        <v>14669</v>
      </c>
      <c r="F1855" s="6" t="s">
        <v>14670</v>
      </c>
      <c r="G1855" s="6" t="s">
        <v>14671</v>
      </c>
      <c r="H1855" s="6" t="s">
        <v>90</v>
      </c>
      <c r="I1855" s="46"/>
      <c r="J1855" s="46"/>
      <c r="K1855">
        <v>930157</v>
      </c>
      <c r="L1855" s="6" t="s">
        <v>90</v>
      </c>
      <c r="M1855" s="6" t="s">
        <v>90</v>
      </c>
      <c r="N1855" s="6" t="s">
        <v>5445</v>
      </c>
      <c r="O1855" s="6" t="s">
        <v>4585</v>
      </c>
    </row>
    <row r="1856" spans="1:15" x14ac:dyDescent="0.25">
      <c r="A1856" s="6" t="s">
        <v>2563</v>
      </c>
      <c r="B1856" s="6" t="s">
        <v>4479</v>
      </c>
      <c r="C1856" s="6" t="s">
        <v>4425</v>
      </c>
      <c r="D1856" s="6" t="s">
        <v>14672</v>
      </c>
      <c r="E1856" s="6" t="s">
        <v>90</v>
      </c>
      <c r="F1856" s="6" t="s">
        <v>7375</v>
      </c>
      <c r="G1856" s="6" t="s">
        <v>11074</v>
      </c>
      <c r="H1856" s="6" t="s">
        <v>7377</v>
      </c>
      <c r="I1856" s="46">
        <v>45131</v>
      </c>
      <c r="J1856" s="46">
        <v>45135</v>
      </c>
      <c r="K1856">
        <v>101829</v>
      </c>
      <c r="L1856" s="6" t="s">
        <v>14673</v>
      </c>
      <c r="M1856" s="6" t="s">
        <v>14674</v>
      </c>
      <c r="N1856" s="6" t="s">
        <v>4894</v>
      </c>
      <c r="O1856" s="6" t="s">
        <v>4586</v>
      </c>
    </row>
    <row r="1857" spans="1:15" x14ac:dyDescent="0.25">
      <c r="A1857" s="6" t="s">
        <v>2565</v>
      </c>
      <c r="B1857" s="6" t="s">
        <v>4460</v>
      </c>
      <c r="C1857" s="6" t="s">
        <v>4421</v>
      </c>
      <c r="D1857" s="6" t="s">
        <v>14675</v>
      </c>
      <c r="E1857" s="6" t="s">
        <v>90</v>
      </c>
      <c r="F1857" s="6" t="s">
        <v>14676</v>
      </c>
      <c r="G1857" s="6" t="s">
        <v>14677</v>
      </c>
      <c r="H1857" s="6" t="s">
        <v>3671</v>
      </c>
      <c r="I1857" s="46"/>
      <c r="J1857" s="46"/>
      <c r="K1857">
        <v>1830081</v>
      </c>
      <c r="L1857" s="6" t="s">
        <v>90</v>
      </c>
      <c r="M1857" s="6" t="s">
        <v>14678</v>
      </c>
      <c r="N1857" s="6" t="s">
        <v>6552</v>
      </c>
      <c r="O1857" s="6" t="s">
        <v>4585</v>
      </c>
    </row>
    <row r="1858" spans="1:15" x14ac:dyDescent="0.25">
      <c r="A1858" s="6" t="s">
        <v>2567</v>
      </c>
      <c r="B1858" s="6" t="s">
        <v>311</v>
      </c>
      <c r="C1858" s="6" t="s">
        <v>4421</v>
      </c>
      <c r="D1858" s="6" t="s">
        <v>14679</v>
      </c>
      <c r="E1858" s="6" t="s">
        <v>8947</v>
      </c>
      <c r="F1858" s="6" t="s">
        <v>7172</v>
      </c>
      <c r="G1858" s="6" t="s">
        <v>14680</v>
      </c>
      <c r="H1858" s="6" t="s">
        <v>7069</v>
      </c>
      <c r="I1858" s="46">
        <v>45139</v>
      </c>
      <c r="J1858" s="46">
        <v>45145</v>
      </c>
      <c r="K1858">
        <v>1469367</v>
      </c>
      <c r="L1858" s="6" t="s">
        <v>14681</v>
      </c>
      <c r="M1858" s="6" t="s">
        <v>14682</v>
      </c>
      <c r="N1858" s="6" t="s">
        <v>5035</v>
      </c>
      <c r="O1858" s="6" t="s">
        <v>4585</v>
      </c>
    </row>
    <row r="1859" spans="1:15" x14ac:dyDescent="0.25">
      <c r="A1859" s="6" t="s">
        <v>4153</v>
      </c>
      <c r="B1859" s="6" t="s">
        <v>4438</v>
      </c>
      <c r="C1859" s="6" t="s">
        <v>4428</v>
      </c>
      <c r="D1859" s="6" t="s">
        <v>14683</v>
      </c>
      <c r="E1859" s="6" t="s">
        <v>7073</v>
      </c>
      <c r="F1859" s="6" t="s">
        <v>14684</v>
      </c>
      <c r="G1859" s="6" t="s">
        <v>14685</v>
      </c>
      <c r="H1859" s="6" t="s">
        <v>7092</v>
      </c>
      <c r="I1859" s="46">
        <v>45131</v>
      </c>
      <c r="J1859" s="46">
        <v>45135</v>
      </c>
      <c r="K1859">
        <v>1012019</v>
      </c>
      <c r="L1859" s="6" t="s">
        <v>14686</v>
      </c>
      <c r="M1859" s="6" t="s">
        <v>14687</v>
      </c>
      <c r="N1859" s="6" t="s">
        <v>5067</v>
      </c>
      <c r="O1859" s="6" t="s">
        <v>4585</v>
      </c>
    </row>
    <row r="1860" spans="1:15" x14ac:dyDescent="0.25">
      <c r="A1860" s="6" t="s">
        <v>2569</v>
      </c>
      <c r="B1860" s="6" t="s">
        <v>4438</v>
      </c>
      <c r="C1860" s="6" t="s">
        <v>4428</v>
      </c>
      <c r="D1860" s="6" t="s">
        <v>14683</v>
      </c>
      <c r="E1860" s="6" t="s">
        <v>7073</v>
      </c>
      <c r="F1860" s="6" t="s">
        <v>14684</v>
      </c>
      <c r="G1860" s="6" t="s">
        <v>14685</v>
      </c>
      <c r="H1860" s="6" t="s">
        <v>7092</v>
      </c>
      <c r="I1860" s="46">
        <v>43872</v>
      </c>
      <c r="J1860" s="46">
        <v>43878</v>
      </c>
      <c r="K1860">
        <v>1012019</v>
      </c>
      <c r="L1860" s="6" t="s">
        <v>14688</v>
      </c>
      <c r="M1860" s="6" t="s">
        <v>14689</v>
      </c>
      <c r="N1860" s="6" t="s">
        <v>5067</v>
      </c>
      <c r="O1860" s="6" t="s">
        <v>4585</v>
      </c>
    </row>
    <row r="1861" spans="1:15" x14ac:dyDescent="0.25">
      <c r="A1861" s="6" t="s">
        <v>4155</v>
      </c>
      <c r="B1861" s="6" t="s">
        <v>4435</v>
      </c>
      <c r="C1861" s="6" t="s">
        <v>4418</v>
      </c>
      <c r="D1861" s="6" t="s">
        <v>14690</v>
      </c>
      <c r="E1861" s="6" t="s">
        <v>90</v>
      </c>
      <c r="F1861" s="6" t="s">
        <v>7454</v>
      </c>
      <c r="G1861" s="6" t="s">
        <v>7455</v>
      </c>
      <c r="H1861" s="6" t="s">
        <v>7069</v>
      </c>
      <c r="I1861" s="46">
        <v>45145</v>
      </c>
      <c r="J1861" s="46">
        <v>45149</v>
      </c>
      <c r="K1861">
        <v>1628171</v>
      </c>
      <c r="L1861" s="6" t="s">
        <v>14691</v>
      </c>
      <c r="M1861" s="6" t="s">
        <v>14692</v>
      </c>
      <c r="N1861" s="6" t="s">
        <v>6553</v>
      </c>
      <c r="O1861" s="6" t="s">
        <v>4586</v>
      </c>
    </row>
    <row r="1862" spans="1:15" x14ac:dyDescent="0.25">
      <c r="A1862" s="6" t="s">
        <v>4157</v>
      </c>
      <c r="B1862" s="6" t="s">
        <v>4435</v>
      </c>
      <c r="C1862" s="6" t="s">
        <v>4418</v>
      </c>
      <c r="D1862" s="6" t="s">
        <v>14693</v>
      </c>
      <c r="E1862" s="6" t="s">
        <v>9459</v>
      </c>
      <c r="F1862" s="6" t="s">
        <v>7113</v>
      </c>
      <c r="G1862" s="6" t="s">
        <v>7114</v>
      </c>
      <c r="H1862" s="6" t="s">
        <v>7115</v>
      </c>
      <c r="I1862" s="46">
        <v>45145</v>
      </c>
      <c r="J1862" s="46">
        <v>45149</v>
      </c>
      <c r="K1862">
        <v>1479290</v>
      </c>
      <c r="L1862" s="6" t="s">
        <v>14694</v>
      </c>
      <c r="M1862" s="6" t="s">
        <v>14695</v>
      </c>
      <c r="N1862" s="6" t="s">
        <v>6554</v>
      </c>
      <c r="O1862" s="6" t="s">
        <v>4586</v>
      </c>
    </row>
    <row r="1863" spans="1:15" x14ac:dyDescent="0.25">
      <c r="A1863" s="6" t="s">
        <v>2571</v>
      </c>
      <c r="B1863" s="6" t="s">
        <v>4417</v>
      </c>
      <c r="C1863" s="6" t="s">
        <v>4418</v>
      </c>
      <c r="D1863" s="6" t="s">
        <v>14696</v>
      </c>
      <c r="E1863" s="6" t="s">
        <v>90</v>
      </c>
      <c r="F1863" s="6" t="s">
        <v>7829</v>
      </c>
      <c r="G1863" s="6" t="s">
        <v>7830</v>
      </c>
      <c r="H1863" s="6" t="s">
        <v>1891</v>
      </c>
      <c r="I1863" s="46">
        <v>45138</v>
      </c>
      <c r="J1863" s="46">
        <v>45142</v>
      </c>
      <c r="K1863">
        <v>31791</v>
      </c>
      <c r="L1863" s="6" t="s">
        <v>90</v>
      </c>
      <c r="M1863" s="6" t="s">
        <v>90</v>
      </c>
      <c r="N1863" s="6" t="s">
        <v>6555</v>
      </c>
      <c r="O1863" s="6" t="s">
        <v>4586</v>
      </c>
    </row>
    <row r="1864" spans="1:15" x14ac:dyDescent="0.25">
      <c r="A1864" s="6" t="s">
        <v>4158</v>
      </c>
      <c r="B1864" s="6" t="s">
        <v>4466</v>
      </c>
      <c r="C1864" s="6" t="s">
        <v>118</v>
      </c>
      <c r="D1864" s="6" t="s">
        <v>14697</v>
      </c>
      <c r="E1864" s="6" t="s">
        <v>90</v>
      </c>
      <c r="F1864" s="6" t="s">
        <v>10344</v>
      </c>
      <c r="G1864" s="6" t="s">
        <v>14698</v>
      </c>
      <c r="H1864" s="6" t="s">
        <v>90</v>
      </c>
      <c r="I1864" s="46"/>
      <c r="J1864" s="46"/>
      <c r="K1864">
        <v>939380</v>
      </c>
      <c r="L1864" s="6" t="s">
        <v>14699</v>
      </c>
      <c r="M1864" s="6" t="s">
        <v>14700</v>
      </c>
      <c r="N1864" s="6" t="s">
        <v>6556</v>
      </c>
      <c r="O1864" s="6" t="s">
        <v>4586</v>
      </c>
    </row>
    <row r="1865" spans="1:15" x14ac:dyDescent="0.25">
      <c r="A1865" s="6" t="s">
        <v>4159</v>
      </c>
      <c r="B1865" s="6" t="s">
        <v>4501</v>
      </c>
      <c r="C1865" s="6" t="s">
        <v>4425</v>
      </c>
      <c r="D1865" s="6" t="s">
        <v>14701</v>
      </c>
      <c r="E1865" s="6" t="s">
        <v>90</v>
      </c>
      <c r="F1865" s="6" t="s">
        <v>7529</v>
      </c>
      <c r="G1865" s="6" t="s">
        <v>8466</v>
      </c>
      <c r="H1865" s="6" t="s">
        <v>7104</v>
      </c>
      <c r="I1865" s="46"/>
      <c r="J1865" s="46"/>
      <c r="K1865">
        <v>1929561</v>
      </c>
      <c r="L1865" s="6" t="s">
        <v>90</v>
      </c>
      <c r="M1865" s="6" t="s">
        <v>90</v>
      </c>
      <c r="N1865" s="6" t="s">
        <v>6557</v>
      </c>
      <c r="O1865" s="6" t="s">
        <v>4585</v>
      </c>
    </row>
    <row r="1866" spans="1:15" x14ac:dyDescent="0.25">
      <c r="A1866" s="6" t="s">
        <v>2573</v>
      </c>
      <c r="B1866" s="6" t="s">
        <v>4445</v>
      </c>
      <c r="C1866" s="6" t="s">
        <v>4423</v>
      </c>
      <c r="D1866" s="6" t="s">
        <v>14702</v>
      </c>
      <c r="E1866" s="6" t="s">
        <v>14703</v>
      </c>
      <c r="F1866" s="6" t="s">
        <v>7354</v>
      </c>
      <c r="G1866" s="6" t="s">
        <v>14704</v>
      </c>
      <c r="H1866" s="6" t="s">
        <v>2232</v>
      </c>
      <c r="I1866" s="46">
        <v>45162</v>
      </c>
      <c r="J1866" s="46"/>
      <c r="K1866">
        <v>1000275</v>
      </c>
      <c r="L1866" s="6" t="s">
        <v>14705</v>
      </c>
      <c r="M1866" s="6" t="s">
        <v>14706</v>
      </c>
      <c r="N1866" s="6" t="s">
        <v>4854</v>
      </c>
      <c r="O1866" s="6" t="s">
        <v>4585</v>
      </c>
    </row>
    <row r="1867" spans="1:15" x14ac:dyDescent="0.25">
      <c r="A1867" s="6" t="s">
        <v>2575</v>
      </c>
      <c r="B1867" s="6" t="s">
        <v>4424</v>
      </c>
      <c r="C1867" s="6" t="s">
        <v>4425</v>
      </c>
      <c r="D1867" s="6" t="s">
        <v>14707</v>
      </c>
      <c r="E1867" s="6" t="s">
        <v>14708</v>
      </c>
      <c r="F1867" s="6" t="s">
        <v>14709</v>
      </c>
      <c r="G1867" s="6" t="s">
        <v>14710</v>
      </c>
      <c r="H1867" s="6" t="s">
        <v>90</v>
      </c>
      <c r="I1867" s="46"/>
      <c r="J1867" s="46"/>
      <c r="K1867">
        <v>1038683</v>
      </c>
      <c r="L1867" s="6" t="s">
        <v>14711</v>
      </c>
      <c r="M1867" s="6" t="s">
        <v>14712</v>
      </c>
      <c r="N1867" s="6" t="s">
        <v>6558</v>
      </c>
      <c r="O1867" s="6" t="s">
        <v>4585</v>
      </c>
    </row>
    <row r="1868" spans="1:15" x14ac:dyDescent="0.25">
      <c r="A1868" s="6" t="s">
        <v>2577</v>
      </c>
      <c r="B1868" s="6" t="s">
        <v>4452</v>
      </c>
      <c r="C1868" s="6" t="s">
        <v>4423</v>
      </c>
      <c r="D1868" s="6" t="s">
        <v>14713</v>
      </c>
      <c r="E1868" s="6" t="s">
        <v>14714</v>
      </c>
      <c r="F1868" s="6" t="s">
        <v>7284</v>
      </c>
      <c r="G1868" s="6" t="s">
        <v>7285</v>
      </c>
      <c r="H1868" s="6" t="s">
        <v>7124</v>
      </c>
      <c r="I1868" s="46">
        <v>45147</v>
      </c>
      <c r="J1868" s="46">
        <v>45152</v>
      </c>
      <c r="K1868">
        <v>1849253</v>
      </c>
      <c r="L1868" s="6" t="s">
        <v>14715</v>
      </c>
      <c r="M1868" s="6" t="s">
        <v>14716</v>
      </c>
      <c r="N1868" s="6" t="s">
        <v>6559</v>
      </c>
      <c r="O1868" s="6" t="s">
        <v>4585</v>
      </c>
    </row>
    <row r="1869" spans="1:15" x14ac:dyDescent="0.25">
      <c r="A1869" s="6" t="s">
        <v>2579</v>
      </c>
      <c r="B1869" s="6" t="s">
        <v>4492</v>
      </c>
      <c r="C1869" s="6" t="s">
        <v>4442</v>
      </c>
      <c r="D1869" s="6" t="s">
        <v>14717</v>
      </c>
      <c r="E1869" s="6" t="s">
        <v>14718</v>
      </c>
      <c r="F1869" s="6" t="s">
        <v>14719</v>
      </c>
      <c r="G1869" s="6" t="s">
        <v>14720</v>
      </c>
      <c r="H1869" s="6" t="s">
        <v>3671</v>
      </c>
      <c r="I1869" s="46">
        <v>45139</v>
      </c>
      <c r="J1869" s="46">
        <v>45145</v>
      </c>
      <c r="K1869">
        <v>52827</v>
      </c>
      <c r="L1869" s="6" t="s">
        <v>14721</v>
      </c>
      <c r="M1869" s="6" t="s">
        <v>14722</v>
      </c>
      <c r="N1869" s="6" t="s">
        <v>4662</v>
      </c>
      <c r="O1869" s="6" t="s">
        <v>4585</v>
      </c>
    </row>
    <row r="1870" spans="1:15" x14ac:dyDescent="0.25">
      <c r="A1870" s="6" t="s">
        <v>2581</v>
      </c>
      <c r="B1870" s="6" t="s">
        <v>4449</v>
      </c>
      <c r="C1870" s="6" t="s">
        <v>4421</v>
      </c>
      <c r="D1870" s="6" t="s">
        <v>14723</v>
      </c>
      <c r="E1870" s="6" t="s">
        <v>7187</v>
      </c>
      <c r="F1870" s="6" t="s">
        <v>9082</v>
      </c>
      <c r="G1870" s="6" t="s">
        <v>9083</v>
      </c>
      <c r="H1870" s="6" t="s">
        <v>7069</v>
      </c>
      <c r="I1870" s="46">
        <v>45078</v>
      </c>
      <c r="J1870" s="46"/>
      <c r="K1870">
        <v>1583708</v>
      </c>
      <c r="L1870" s="6" t="s">
        <v>14724</v>
      </c>
      <c r="M1870" s="6" t="s">
        <v>14725</v>
      </c>
      <c r="N1870" s="6" t="s">
        <v>6560</v>
      </c>
      <c r="O1870" s="6" t="s">
        <v>4585</v>
      </c>
    </row>
    <row r="1871" spans="1:15" x14ac:dyDescent="0.25">
      <c r="A1871" s="6" t="s">
        <v>4160</v>
      </c>
      <c r="B1871" s="6" t="s">
        <v>4479</v>
      </c>
      <c r="C1871" s="6" t="s">
        <v>4425</v>
      </c>
      <c r="D1871" s="6" t="s">
        <v>14726</v>
      </c>
      <c r="E1871" s="6" t="s">
        <v>14727</v>
      </c>
      <c r="F1871" s="6" t="s">
        <v>7470</v>
      </c>
      <c r="G1871" s="6" t="s">
        <v>14728</v>
      </c>
      <c r="H1871" s="6" t="s">
        <v>90</v>
      </c>
      <c r="I1871" s="46"/>
      <c r="J1871" s="46"/>
      <c r="L1871" s="6" t="s">
        <v>14729</v>
      </c>
      <c r="M1871" s="6" t="s">
        <v>90</v>
      </c>
      <c r="N1871" s="6" t="s">
        <v>4838</v>
      </c>
      <c r="O1871" s="6" t="s">
        <v>4586</v>
      </c>
    </row>
    <row r="1872" spans="1:15" x14ac:dyDescent="0.25">
      <c r="A1872" s="6" t="s">
        <v>4162</v>
      </c>
      <c r="B1872" s="6" t="s">
        <v>4435</v>
      </c>
      <c r="C1872" s="6" t="s">
        <v>4418</v>
      </c>
      <c r="D1872" s="6" t="s">
        <v>14730</v>
      </c>
      <c r="E1872" s="6" t="s">
        <v>90</v>
      </c>
      <c r="F1872" s="6" t="s">
        <v>7147</v>
      </c>
      <c r="G1872" s="6" t="s">
        <v>7506</v>
      </c>
      <c r="H1872" s="6" t="s">
        <v>1891</v>
      </c>
      <c r="I1872" s="46">
        <v>45138</v>
      </c>
      <c r="J1872" s="46">
        <v>45142</v>
      </c>
      <c r="K1872">
        <v>1597553</v>
      </c>
      <c r="L1872" s="6" t="s">
        <v>14731</v>
      </c>
      <c r="M1872" s="6" t="s">
        <v>14732</v>
      </c>
      <c r="N1872" s="6" t="s">
        <v>6561</v>
      </c>
      <c r="O1872" s="6" t="s">
        <v>4586</v>
      </c>
    </row>
    <row r="1873" spans="1:15" x14ac:dyDescent="0.25">
      <c r="A1873" s="6" t="s">
        <v>2583</v>
      </c>
      <c r="B1873" s="6" t="s">
        <v>4501</v>
      </c>
      <c r="C1873" s="6" t="s">
        <v>4425</v>
      </c>
      <c r="D1873" s="6" t="s">
        <v>14733</v>
      </c>
      <c r="E1873" s="6" t="s">
        <v>7187</v>
      </c>
      <c r="F1873" s="6" t="s">
        <v>14734</v>
      </c>
      <c r="G1873" s="6" t="s">
        <v>7161</v>
      </c>
      <c r="H1873" s="6" t="s">
        <v>7136</v>
      </c>
      <c r="I1873" s="46">
        <v>45132</v>
      </c>
      <c r="J1873" s="46">
        <v>45138</v>
      </c>
      <c r="K1873">
        <v>1177702</v>
      </c>
      <c r="L1873" s="6" t="s">
        <v>14735</v>
      </c>
      <c r="M1873" s="6" t="s">
        <v>14736</v>
      </c>
      <c r="N1873" s="6" t="s">
        <v>5341</v>
      </c>
      <c r="O1873" s="6" t="s">
        <v>4585</v>
      </c>
    </row>
    <row r="1874" spans="1:15" x14ac:dyDescent="0.25">
      <c r="A1874" s="6" t="s">
        <v>2585</v>
      </c>
      <c r="B1874" s="6" t="s">
        <v>4451</v>
      </c>
      <c r="C1874" s="6" t="s">
        <v>4421</v>
      </c>
      <c r="D1874" s="6" t="s">
        <v>14737</v>
      </c>
      <c r="E1874" s="6" t="s">
        <v>90</v>
      </c>
      <c r="F1874" s="6" t="s">
        <v>8859</v>
      </c>
      <c r="G1874" s="6" t="s">
        <v>8860</v>
      </c>
      <c r="H1874" s="6" t="s">
        <v>7377</v>
      </c>
      <c r="I1874" s="46">
        <v>45168</v>
      </c>
      <c r="J1874" s="46">
        <v>45173</v>
      </c>
      <c r="K1874">
        <v>1571123</v>
      </c>
      <c r="L1874" s="6" t="s">
        <v>14738</v>
      </c>
      <c r="M1874" s="6" t="s">
        <v>14739</v>
      </c>
      <c r="N1874" s="6" t="s">
        <v>5487</v>
      </c>
      <c r="O1874" s="6" t="s">
        <v>4585</v>
      </c>
    </row>
    <row r="1875" spans="1:15" x14ac:dyDescent="0.25">
      <c r="A1875" s="6" t="s">
        <v>2587</v>
      </c>
      <c r="B1875" s="6" t="s">
        <v>4436</v>
      </c>
      <c r="C1875" s="6" t="s">
        <v>4437</v>
      </c>
      <c r="D1875" s="6" t="s">
        <v>14740</v>
      </c>
      <c r="E1875" s="6" t="s">
        <v>14741</v>
      </c>
      <c r="F1875" s="6" t="s">
        <v>7745</v>
      </c>
      <c r="G1875" s="6" t="s">
        <v>9965</v>
      </c>
      <c r="H1875" s="6" t="s">
        <v>1891</v>
      </c>
      <c r="I1875" s="46">
        <v>45126</v>
      </c>
      <c r="J1875" s="46">
        <v>45131</v>
      </c>
      <c r="K1875">
        <v>949870</v>
      </c>
      <c r="L1875" s="6" t="s">
        <v>14742</v>
      </c>
      <c r="M1875" s="6" t="s">
        <v>14743</v>
      </c>
      <c r="N1875" s="6" t="s">
        <v>6562</v>
      </c>
      <c r="O1875" s="6" t="s">
        <v>4587</v>
      </c>
    </row>
    <row r="1876" spans="1:15" x14ac:dyDescent="0.25">
      <c r="A1876" s="6" t="s">
        <v>2589</v>
      </c>
      <c r="B1876" s="6" t="s">
        <v>4445</v>
      </c>
      <c r="C1876" s="6" t="s">
        <v>4423</v>
      </c>
      <c r="D1876" s="6" t="s">
        <v>14744</v>
      </c>
      <c r="E1876" s="6" t="s">
        <v>14745</v>
      </c>
      <c r="F1876" s="6" t="s">
        <v>7770</v>
      </c>
      <c r="G1876" s="6" t="s">
        <v>14746</v>
      </c>
      <c r="H1876" s="6" t="s">
        <v>90</v>
      </c>
      <c r="I1876" s="46">
        <v>42760</v>
      </c>
      <c r="J1876" s="46">
        <v>42767</v>
      </c>
      <c r="K1876">
        <v>891478</v>
      </c>
      <c r="L1876" s="6" t="s">
        <v>14747</v>
      </c>
      <c r="M1876" s="6" t="s">
        <v>14748</v>
      </c>
      <c r="N1876" s="6" t="s">
        <v>6563</v>
      </c>
      <c r="O1876" s="6" t="s">
        <v>4585</v>
      </c>
    </row>
    <row r="1877" spans="1:15" x14ac:dyDescent="0.25">
      <c r="A1877" s="6" t="s">
        <v>2591</v>
      </c>
      <c r="B1877" s="6" t="s">
        <v>4498</v>
      </c>
      <c r="C1877" s="6" t="s">
        <v>4421</v>
      </c>
      <c r="D1877" s="6" t="s">
        <v>14749</v>
      </c>
      <c r="E1877" s="6" t="s">
        <v>90</v>
      </c>
      <c r="F1877" s="6" t="s">
        <v>7262</v>
      </c>
      <c r="G1877" s="6" t="s">
        <v>8397</v>
      </c>
      <c r="H1877" s="6" t="s">
        <v>7069</v>
      </c>
      <c r="I1877" s="46">
        <v>45138</v>
      </c>
      <c r="J1877" s="46">
        <v>45142</v>
      </c>
      <c r="K1877">
        <v>897723</v>
      </c>
      <c r="L1877" s="6" t="s">
        <v>14750</v>
      </c>
      <c r="M1877" s="6" t="s">
        <v>14751</v>
      </c>
      <c r="N1877" s="6" t="s">
        <v>4862</v>
      </c>
      <c r="O1877" s="6" t="s">
        <v>4585</v>
      </c>
    </row>
    <row r="1878" spans="1:15" x14ac:dyDescent="0.25">
      <c r="A1878" s="6" t="s">
        <v>2592</v>
      </c>
      <c r="B1878" s="6" t="s">
        <v>4460</v>
      </c>
      <c r="C1878" s="6" t="s">
        <v>4421</v>
      </c>
      <c r="D1878" s="6" t="s">
        <v>14752</v>
      </c>
      <c r="E1878" s="6" t="s">
        <v>90</v>
      </c>
      <c r="F1878" s="6" t="s">
        <v>14753</v>
      </c>
      <c r="G1878" s="6" t="s">
        <v>14754</v>
      </c>
      <c r="H1878" s="6" t="s">
        <v>90</v>
      </c>
      <c r="I1878" s="46"/>
      <c r="J1878" s="46"/>
      <c r="K1878">
        <v>1000184</v>
      </c>
      <c r="L1878" s="6" t="s">
        <v>14755</v>
      </c>
      <c r="M1878" s="6" t="s">
        <v>14756</v>
      </c>
      <c r="N1878" s="6" t="s">
        <v>4605</v>
      </c>
      <c r="O1878" s="6" t="s">
        <v>4585</v>
      </c>
    </row>
    <row r="1879" spans="1:15" x14ac:dyDescent="0.25">
      <c r="A1879" s="6" t="s">
        <v>4163</v>
      </c>
      <c r="B1879" s="6" t="s">
        <v>4521</v>
      </c>
      <c r="C1879" s="6" t="s">
        <v>4468</v>
      </c>
      <c r="D1879" s="6" t="s">
        <v>14757</v>
      </c>
      <c r="E1879" s="6" t="s">
        <v>90</v>
      </c>
      <c r="F1879" s="6" t="s">
        <v>7687</v>
      </c>
      <c r="G1879" s="6" t="s">
        <v>14758</v>
      </c>
      <c r="H1879" s="6" t="s">
        <v>7269</v>
      </c>
      <c r="I1879" s="46"/>
      <c r="J1879" s="46"/>
      <c r="K1879">
        <v>1062750</v>
      </c>
      <c r="L1879" s="6" t="s">
        <v>90</v>
      </c>
      <c r="M1879" s="6" t="s">
        <v>90</v>
      </c>
      <c r="N1879" s="6" t="s">
        <v>6564</v>
      </c>
      <c r="O1879" s="6" t="s">
        <v>4585</v>
      </c>
    </row>
    <row r="1880" spans="1:15" x14ac:dyDescent="0.25">
      <c r="A1880" s="6" t="s">
        <v>4164</v>
      </c>
      <c r="B1880" s="6" t="s">
        <v>4446</v>
      </c>
      <c r="C1880" s="6" t="s">
        <v>4423</v>
      </c>
      <c r="D1880" s="6" t="s">
        <v>14759</v>
      </c>
      <c r="E1880" s="6" t="s">
        <v>90</v>
      </c>
      <c r="F1880" s="6" t="s">
        <v>13488</v>
      </c>
      <c r="G1880" s="6" t="s">
        <v>14760</v>
      </c>
      <c r="H1880" s="6" t="s">
        <v>90</v>
      </c>
      <c r="I1880" s="46"/>
      <c r="J1880" s="46"/>
      <c r="L1880" s="6" t="s">
        <v>14761</v>
      </c>
      <c r="M1880" s="6" t="s">
        <v>14762</v>
      </c>
      <c r="N1880" s="6" t="s">
        <v>6565</v>
      </c>
      <c r="O1880" s="6" t="s">
        <v>4585</v>
      </c>
    </row>
    <row r="1881" spans="1:15" x14ac:dyDescent="0.25">
      <c r="A1881" s="6" t="s">
        <v>2594</v>
      </c>
      <c r="B1881" s="6" t="s">
        <v>4492</v>
      </c>
      <c r="C1881" s="6" t="s">
        <v>4442</v>
      </c>
      <c r="D1881" s="6" t="s">
        <v>14763</v>
      </c>
      <c r="E1881" s="6" t="s">
        <v>90</v>
      </c>
      <c r="F1881" s="6" t="s">
        <v>7313</v>
      </c>
      <c r="G1881" s="6" t="s">
        <v>14764</v>
      </c>
      <c r="H1881" s="6" t="s">
        <v>3671</v>
      </c>
      <c r="I1881" s="46">
        <v>45138</v>
      </c>
      <c r="J1881" s="46">
        <v>45142</v>
      </c>
      <c r="K1881">
        <v>1034054</v>
      </c>
      <c r="L1881" s="6" t="s">
        <v>14765</v>
      </c>
      <c r="M1881" s="6" t="s">
        <v>14766</v>
      </c>
      <c r="N1881" s="6" t="s">
        <v>6566</v>
      </c>
      <c r="O1881" s="6" t="s">
        <v>4585</v>
      </c>
    </row>
    <row r="1882" spans="1:15" x14ac:dyDescent="0.25">
      <c r="A1882" s="6" t="s">
        <v>4165</v>
      </c>
      <c r="B1882" s="6" t="s">
        <v>4482</v>
      </c>
      <c r="C1882" s="6" t="s">
        <v>4425</v>
      </c>
      <c r="D1882" s="6" t="s">
        <v>14767</v>
      </c>
      <c r="E1882" s="6" t="s">
        <v>90</v>
      </c>
      <c r="F1882" s="6" t="s">
        <v>14768</v>
      </c>
      <c r="G1882" s="6" t="s">
        <v>14769</v>
      </c>
      <c r="H1882" s="6" t="s">
        <v>90</v>
      </c>
      <c r="I1882" s="46"/>
      <c r="J1882" s="46"/>
      <c r="L1882" s="6" t="s">
        <v>14770</v>
      </c>
      <c r="M1882" s="6" t="s">
        <v>90</v>
      </c>
      <c r="N1882" s="6" t="s">
        <v>5055</v>
      </c>
      <c r="O1882" s="6" t="s">
        <v>4585</v>
      </c>
    </row>
    <row r="1883" spans="1:15" x14ac:dyDescent="0.25">
      <c r="A1883" s="6" t="s">
        <v>4166</v>
      </c>
      <c r="B1883" s="6" t="s">
        <v>4560</v>
      </c>
      <c r="C1883" s="6" t="s">
        <v>4423</v>
      </c>
      <c r="D1883" s="6" t="s">
        <v>14771</v>
      </c>
      <c r="E1883" s="6" t="s">
        <v>14772</v>
      </c>
      <c r="F1883" s="6" t="s">
        <v>7450</v>
      </c>
      <c r="G1883" s="6" t="s">
        <v>14773</v>
      </c>
      <c r="H1883" s="6" t="s">
        <v>90</v>
      </c>
      <c r="I1883" s="46"/>
      <c r="J1883" s="46"/>
      <c r="L1883" s="6" t="s">
        <v>90</v>
      </c>
      <c r="M1883" s="6" t="s">
        <v>90</v>
      </c>
      <c r="N1883" s="6" t="s">
        <v>6567</v>
      </c>
      <c r="O1883" s="6" t="s">
        <v>4585</v>
      </c>
    </row>
    <row r="1884" spans="1:15" x14ac:dyDescent="0.25">
      <c r="A1884" s="6" t="s">
        <v>4167</v>
      </c>
      <c r="B1884" s="6" t="s">
        <v>4435</v>
      </c>
      <c r="C1884" s="6" t="s">
        <v>4418</v>
      </c>
      <c r="D1884" s="6" t="s">
        <v>14774</v>
      </c>
      <c r="E1884" s="6" t="s">
        <v>14775</v>
      </c>
      <c r="F1884" s="6" t="s">
        <v>8904</v>
      </c>
      <c r="G1884" s="6" t="s">
        <v>90</v>
      </c>
      <c r="H1884" s="6" t="s">
        <v>90</v>
      </c>
      <c r="I1884" s="46"/>
      <c r="J1884" s="46"/>
      <c r="L1884" s="6" t="s">
        <v>90</v>
      </c>
      <c r="M1884" s="6" t="s">
        <v>90</v>
      </c>
      <c r="N1884" s="6" t="s">
        <v>6568</v>
      </c>
      <c r="O1884" s="6" t="s">
        <v>4586</v>
      </c>
    </row>
    <row r="1885" spans="1:15" x14ac:dyDescent="0.25">
      <c r="A1885" s="6" t="s">
        <v>4169</v>
      </c>
      <c r="B1885" s="6" t="s">
        <v>4545</v>
      </c>
      <c r="C1885" s="6" t="s">
        <v>4442</v>
      </c>
      <c r="D1885" s="6" t="s">
        <v>14776</v>
      </c>
      <c r="E1885" s="6" t="s">
        <v>14499</v>
      </c>
      <c r="F1885" s="6" t="s">
        <v>8172</v>
      </c>
      <c r="G1885" s="6" t="s">
        <v>14777</v>
      </c>
      <c r="H1885" s="6" t="s">
        <v>7069</v>
      </c>
      <c r="I1885" s="46">
        <v>45139</v>
      </c>
      <c r="J1885" s="46">
        <v>45145</v>
      </c>
      <c r="K1885">
        <v>1492298</v>
      </c>
      <c r="L1885" s="6" t="s">
        <v>14778</v>
      </c>
      <c r="M1885" s="6" t="s">
        <v>14779</v>
      </c>
      <c r="N1885" s="6" t="s">
        <v>6569</v>
      </c>
      <c r="O1885" s="6" t="s">
        <v>4585</v>
      </c>
    </row>
    <row r="1886" spans="1:15" x14ac:dyDescent="0.25">
      <c r="A1886" s="6" t="s">
        <v>2596</v>
      </c>
      <c r="B1886" s="6" t="s">
        <v>4463</v>
      </c>
      <c r="C1886" s="6" t="s">
        <v>130</v>
      </c>
      <c r="D1886" s="6" t="s">
        <v>14780</v>
      </c>
      <c r="E1886" s="6" t="s">
        <v>14781</v>
      </c>
      <c r="F1886" s="6" t="s">
        <v>14782</v>
      </c>
      <c r="G1886" s="6" t="s">
        <v>14783</v>
      </c>
      <c r="H1886" s="6" t="s">
        <v>90</v>
      </c>
      <c r="I1886" s="46"/>
      <c r="J1886" s="46"/>
      <c r="K1886">
        <v>1786909</v>
      </c>
      <c r="L1886" s="6" t="s">
        <v>14784</v>
      </c>
      <c r="M1886" s="6" t="s">
        <v>14785</v>
      </c>
      <c r="N1886" s="6" t="s">
        <v>6570</v>
      </c>
      <c r="O1886" s="6" t="s">
        <v>4585</v>
      </c>
    </row>
    <row r="1887" spans="1:15" x14ac:dyDescent="0.25">
      <c r="A1887" s="6" t="s">
        <v>2598</v>
      </c>
      <c r="B1887" s="6" t="s">
        <v>4517</v>
      </c>
      <c r="C1887" s="6" t="s">
        <v>4428</v>
      </c>
      <c r="D1887" s="6" t="s">
        <v>14786</v>
      </c>
      <c r="E1887" s="6" t="s">
        <v>90</v>
      </c>
      <c r="F1887" s="6" t="s">
        <v>7582</v>
      </c>
      <c r="G1887" s="6" t="s">
        <v>14787</v>
      </c>
      <c r="H1887" s="6" t="s">
        <v>7584</v>
      </c>
      <c r="I1887" s="46">
        <v>45139</v>
      </c>
      <c r="J1887" s="46"/>
      <c r="K1887">
        <v>829224</v>
      </c>
      <c r="L1887" s="6" t="s">
        <v>14788</v>
      </c>
      <c r="M1887" s="6" t="s">
        <v>14789</v>
      </c>
      <c r="N1887" s="6" t="s">
        <v>4596</v>
      </c>
      <c r="O1887" s="6" t="s">
        <v>4585</v>
      </c>
    </row>
    <row r="1888" spans="1:15" x14ac:dyDescent="0.25">
      <c r="A1888" s="6" t="s">
        <v>2600</v>
      </c>
      <c r="B1888" s="6" t="s">
        <v>4548</v>
      </c>
      <c r="C1888" s="6" t="s">
        <v>130</v>
      </c>
      <c r="D1888" s="6" t="s">
        <v>14790</v>
      </c>
      <c r="E1888" s="6" t="s">
        <v>14791</v>
      </c>
      <c r="F1888" s="6" t="s">
        <v>8123</v>
      </c>
      <c r="G1888" s="6" t="s">
        <v>14792</v>
      </c>
      <c r="H1888" s="6" t="s">
        <v>7561</v>
      </c>
      <c r="I1888" s="46">
        <v>45132</v>
      </c>
      <c r="J1888" s="46">
        <v>45138</v>
      </c>
      <c r="K1888">
        <v>1001838</v>
      </c>
      <c r="L1888" s="6" t="s">
        <v>14793</v>
      </c>
      <c r="M1888" s="6" t="s">
        <v>14794</v>
      </c>
      <c r="N1888" s="6" t="s">
        <v>5124</v>
      </c>
      <c r="O1888" s="6" t="s">
        <v>4585</v>
      </c>
    </row>
    <row r="1889" spans="1:15" x14ac:dyDescent="0.25">
      <c r="A1889" s="6" t="s">
        <v>4170</v>
      </c>
      <c r="B1889" s="6" t="s">
        <v>4434</v>
      </c>
      <c r="C1889" s="6" t="s">
        <v>4423</v>
      </c>
      <c r="D1889" s="6" t="s">
        <v>14795</v>
      </c>
      <c r="E1889" s="6" t="s">
        <v>90</v>
      </c>
      <c r="F1889" s="6" t="s">
        <v>7470</v>
      </c>
      <c r="G1889" s="6" t="s">
        <v>8620</v>
      </c>
      <c r="H1889" s="6" t="s">
        <v>90</v>
      </c>
      <c r="I1889" s="46"/>
      <c r="J1889" s="46"/>
      <c r="L1889" s="6" t="s">
        <v>14796</v>
      </c>
      <c r="M1889" s="6" t="s">
        <v>90</v>
      </c>
      <c r="N1889" s="6" t="s">
        <v>6571</v>
      </c>
      <c r="O1889" s="6" t="s">
        <v>4585</v>
      </c>
    </row>
    <row r="1890" spans="1:15" x14ac:dyDescent="0.25">
      <c r="A1890" s="6" t="s">
        <v>2602</v>
      </c>
      <c r="B1890" s="6" t="s">
        <v>4546</v>
      </c>
      <c r="C1890" s="6" t="s">
        <v>4423</v>
      </c>
      <c r="D1890" s="6" t="s">
        <v>14797</v>
      </c>
      <c r="E1890" s="6" t="s">
        <v>90</v>
      </c>
      <c r="F1890" s="6" t="s">
        <v>3146</v>
      </c>
      <c r="G1890" s="6" t="s">
        <v>11271</v>
      </c>
      <c r="H1890" s="6" t="s">
        <v>7092</v>
      </c>
      <c r="I1890" s="46">
        <v>45124</v>
      </c>
      <c r="J1890" s="46">
        <v>45128</v>
      </c>
      <c r="K1890">
        <v>316709</v>
      </c>
      <c r="L1890" s="6" t="s">
        <v>14798</v>
      </c>
      <c r="M1890" s="6" t="s">
        <v>14799</v>
      </c>
      <c r="N1890" s="6" t="s">
        <v>6572</v>
      </c>
      <c r="O1890" s="6" t="s">
        <v>4585</v>
      </c>
    </row>
    <row r="1891" spans="1:15" x14ac:dyDescent="0.25">
      <c r="A1891" s="6" t="s">
        <v>4171</v>
      </c>
      <c r="B1891" s="6" t="s">
        <v>4528</v>
      </c>
      <c r="C1891" s="6" t="s">
        <v>4428</v>
      </c>
      <c r="D1891" s="6" t="s">
        <v>14800</v>
      </c>
      <c r="E1891" s="6" t="s">
        <v>14801</v>
      </c>
      <c r="F1891" s="6" t="s">
        <v>14802</v>
      </c>
      <c r="G1891" s="6" t="s">
        <v>90</v>
      </c>
      <c r="H1891" s="6" t="s">
        <v>90</v>
      </c>
      <c r="I1891" s="46"/>
      <c r="J1891" s="46"/>
      <c r="L1891" s="6" t="s">
        <v>14803</v>
      </c>
      <c r="M1891" s="6" t="s">
        <v>90</v>
      </c>
      <c r="N1891" s="6" t="s">
        <v>6573</v>
      </c>
      <c r="O1891" s="6" t="s">
        <v>4585</v>
      </c>
    </row>
    <row r="1892" spans="1:15" x14ac:dyDescent="0.25">
      <c r="A1892" s="6" t="s">
        <v>2604</v>
      </c>
      <c r="B1892" s="6" t="s">
        <v>4516</v>
      </c>
      <c r="C1892" s="6" t="s">
        <v>4428</v>
      </c>
      <c r="D1892" s="6" t="s">
        <v>14804</v>
      </c>
      <c r="E1892" s="6" t="s">
        <v>90</v>
      </c>
      <c r="F1892" s="6" t="s">
        <v>7797</v>
      </c>
      <c r="G1892" s="6" t="s">
        <v>9502</v>
      </c>
      <c r="H1892" s="6" t="s">
        <v>7092</v>
      </c>
      <c r="I1892" s="46">
        <v>45138</v>
      </c>
      <c r="J1892" s="46">
        <v>45142</v>
      </c>
      <c r="K1892">
        <v>89089</v>
      </c>
      <c r="L1892" s="6" t="s">
        <v>14805</v>
      </c>
      <c r="M1892" s="6" t="s">
        <v>14806</v>
      </c>
      <c r="N1892" s="6" t="s">
        <v>4733</v>
      </c>
      <c r="O1892" s="6" t="s">
        <v>4585</v>
      </c>
    </row>
    <row r="1893" spans="1:15" x14ac:dyDescent="0.25">
      <c r="A1893" s="6" t="s">
        <v>4173</v>
      </c>
      <c r="B1893" s="6" t="s">
        <v>4475</v>
      </c>
      <c r="C1893" s="6" t="s">
        <v>130</v>
      </c>
      <c r="D1893" s="6" t="s">
        <v>14807</v>
      </c>
      <c r="E1893" s="6" t="s">
        <v>7073</v>
      </c>
      <c r="F1893" s="6" t="s">
        <v>7593</v>
      </c>
      <c r="G1893" s="6" t="s">
        <v>7594</v>
      </c>
      <c r="H1893" s="6" t="s">
        <v>7124</v>
      </c>
      <c r="I1893" s="46">
        <v>45133</v>
      </c>
      <c r="J1893" s="46"/>
      <c r="K1893">
        <v>94049</v>
      </c>
      <c r="L1893" s="6" t="s">
        <v>14808</v>
      </c>
      <c r="M1893" s="6" t="s">
        <v>14809</v>
      </c>
      <c r="N1893" s="6" t="s">
        <v>6574</v>
      </c>
      <c r="O1893" s="6" t="s">
        <v>4585</v>
      </c>
    </row>
    <row r="1894" spans="1:15" x14ac:dyDescent="0.25">
      <c r="A1894" s="6" t="s">
        <v>4174</v>
      </c>
      <c r="B1894" s="6" t="s">
        <v>4493</v>
      </c>
      <c r="C1894" s="6" t="s">
        <v>4489</v>
      </c>
      <c r="D1894" s="6" t="s">
        <v>14810</v>
      </c>
      <c r="E1894" s="6" t="s">
        <v>90</v>
      </c>
      <c r="F1894" s="6" t="s">
        <v>14811</v>
      </c>
      <c r="G1894" s="6" t="s">
        <v>14812</v>
      </c>
      <c r="H1894" s="6" t="s">
        <v>90</v>
      </c>
      <c r="I1894" s="46"/>
      <c r="J1894" s="46"/>
      <c r="L1894" s="6" t="s">
        <v>14813</v>
      </c>
      <c r="M1894" s="6" t="s">
        <v>14814</v>
      </c>
      <c r="N1894" s="6" t="s">
        <v>6575</v>
      </c>
      <c r="O1894" s="6" t="s">
        <v>4585</v>
      </c>
    </row>
    <row r="1895" spans="1:15" x14ac:dyDescent="0.25">
      <c r="A1895" s="6" t="s">
        <v>4176</v>
      </c>
      <c r="B1895" s="6" t="s">
        <v>4510</v>
      </c>
      <c r="C1895" s="6" t="s">
        <v>4489</v>
      </c>
      <c r="D1895" s="6" t="s">
        <v>12610</v>
      </c>
      <c r="E1895" s="6" t="s">
        <v>90</v>
      </c>
      <c r="F1895" s="6" t="s">
        <v>7565</v>
      </c>
      <c r="G1895" s="6" t="s">
        <v>12611</v>
      </c>
      <c r="H1895" s="6" t="s">
        <v>7567</v>
      </c>
      <c r="I1895" s="46">
        <v>45145</v>
      </c>
      <c r="J1895" s="46">
        <v>45149</v>
      </c>
      <c r="K1895">
        <v>1760717</v>
      </c>
      <c r="L1895" s="6" t="s">
        <v>14815</v>
      </c>
      <c r="M1895" s="6" t="s">
        <v>14816</v>
      </c>
      <c r="N1895" s="6" t="s">
        <v>6576</v>
      </c>
      <c r="O1895" s="6" t="s">
        <v>4585</v>
      </c>
    </row>
    <row r="1896" spans="1:15" x14ac:dyDescent="0.25">
      <c r="A1896" s="6" t="s">
        <v>4177</v>
      </c>
      <c r="B1896" s="6" t="s">
        <v>4555</v>
      </c>
      <c r="C1896" s="6" t="s">
        <v>4423</v>
      </c>
      <c r="D1896" s="6" t="s">
        <v>14817</v>
      </c>
      <c r="E1896" s="6" t="s">
        <v>90</v>
      </c>
      <c r="F1896" s="6" t="s">
        <v>7470</v>
      </c>
      <c r="G1896" s="6" t="s">
        <v>14818</v>
      </c>
      <c r="H1896" s="6" t="s">
        <v>90</v>
      </c>
      <c r="I1896" s="46"/>
      <c r="J1896" s="46"/>
      <c r="L1896" s="6" t="s">
        <v>14819</v>
      </c>
      <c r="M1896" s="6" t="s">
        <v>14820</v>
      </c>
      <c r="N1896" s="6" t="s">
        <v>4903</v>
      </c>
      <c r="O1896" s="6" t="s">
        <v>4585</v>
      </c>
    </row>
    <row r="1897" spans="1:15" x14ac:dyDescent="0.25">
      <c r="A1897" s="6" t="s">
        <v>4179</v>
      </c>
      <c r="B1897" s="6" t="s">
        <v>4471</v>
      </c>
      <c r="C1897" s="6" t="s">
        <v>4418</v>
      </c>
      <c r="D1897" s="6" t="s">
        <v>14821</v>
      </c>
      <c r="E1897" s="6" t="s">
        <v>8812</v>
      </c>
      <c r="F1897" s="6" t="s">
        <v>7166</v>
      </c>
      <c r="G1897" s="6" t="s">
        <v>10823</v>
      </c>
      <c r="H1897" s="6" t="s">
        <v>7168</v>
      </c>
      <c r="I1897" s="46">
        <v>45140</v>
      </c>
      <c r="J1897" s="46">
        <v>45145</v>
      </c>
      <c r="K1897">
        <v>1490978</v>
      </c>
      <c r="L1897" s="6" t="s">
        <v>14822</v>
      </c>
      <c r="M1897" s="6" t="s">
        <v>14823</v>
      </c>
      <c r="N1897" s="6" t="s">
        <v>6577</v>
      </c>
      <c r="O1897" s="6" t="s">
        <v>4586</v>
      </c>
    </row>
    <row r="1898" spans="1:15" x14ac:dyDescent="0.25">
      <c r="A1898" s="6" t="s">
        <v>4180</v>
      </c>
      <c r="B1898" s="6" t="s">
        <v>4439</v>
      </c>
      <c r="C1898" s="6" t="s">
        <v>4425</v>
      </c>
      <c r="D1898" s="6" t="s">
        <v>14824</v>
      </c>
      <c r="E1898" s="6" t="s">
        <v>90</v>
      </c>
      <c r="F1898" s="6" t="s">
        <v>10194</v>
      </c>
      <c r="G1898" s="6" t="s">
        <v>7194</v>
      </c>
      <c r="H1898" s="6" t="s">
        <v>90</v>
      </c>
      <c r="I1898" s="46"/>
      <c r="J1898" s="46"/>
      <c r="L1898" s="6" t="s">
        <v>14825</v>
      </c>
      <c r="M1898" s="6" t="s">
        <v>90</v>
      </c>
      <c r="N1898" s="6" t="s">
        <v>5128</v>
      </c>
      <c r="O1898" s="6" t="s">
        <v>4585</v>
      </c>
    </row>
    <row r="1899" spans="1:15" x14ac:dyDescent="0.25">
      <c r="A1899" s="6" t="s">
        <v>2606</v>
      </c>
      <c r="B1899" s="6" t="s">
        <v>90</v>
      </c>
      <c r="C1899" s="6" t="s">
        <v>90</v>
      </c>
      <c r="D1899" s="6" t="s">
        <v>90</v>
      </c>
      <c r="E1899" s="6" t="s">
        <v>90</v>
      </c>
      <c r="F1899" s="6" t="s">
        <v>90</v>
      </c>
      <c r="G1899" s="6" t="s">
        <v>90</v>
      </c>
      <c r="H1899" s="6" t="s">
        <v>90</v>
      </c>
      <c r="I1899" s="46"/>
      <c r="J1899" s="46"/>
      <c r="K1899">
        <v>1064642</v>
      </c>
      <c r="L1899" s="6" t="s">
        <v>14826</v>
      </c>
      <c r="M1899" s="6" t="s">
        <v>14827</v>
      </c>
      <c r="N1899" s="6" t="s">
        <v>90</v>
      </c>
      <c r="O1899" s="6" t="s">
        <v>90</v>
      </c>
    </row>
    <row r="1900" spans="1:15" x14ac:dyDescent="0.25">
      <c r="A1900" s="6" t="s">
        <v>2608</v>
      </c>
      <c r="B1900" s="6" t="s">
        <v>4494</v>
      </c>
      <c r="C1900" s="6" t="s">
        <v>4428</v>
      </c>
      <c r="D1900" s="6" t="s">
        <v>14828</v>
      </c>
      <c r="E1900" s="6" t="s">
        <v>14829</v>
      </c>
      <c r="F1900" s="6" t="s">
        <v>9799</v>
      </c>
      <c r="G1900" s="6" t="s">
        <v>14830</v>
      </c>
      <c r="H1900" s="6" t="s">
        <v>90</v>
      </c>
      <c r="I1900" s="46">
        <v>45152</v>
      </c>
      <c r="J1900" s="46">
        <v>45156</v>
      </c>
      <c r="K1900">
        <v>1703399</v>
      </c>
      <c r="L1900" s="6" t="s">
        <v>14831</v>
      </c>
      <c r="M1900" s="6" t="s">
        <v>14832</v>
      </c>
      <c r="N1900" s="6" t="s">
        <v>6578</v>
      </c>
      <c r="O1900" s="6" t="s">
        <v>4585</v>
      </c>
    </row>
    <row r="1901" spans="1:15" x14ac:dyDescent="0.25">
      <c r="A1901" s="6" t="s">
        <v>2610</v>
      </c>
      <c r="B1901" s="6" t="s">
        <v>4497</v>
      </c>
      <c r="C1901" s="6" t="s">
        <v>4428</v>
      </c>
      <c r="D1901" s="6" t="s">
        <v>14833</v>
      </c>
      <c r="E1901" s="6" t="s">
        <v>90</v>
      </c>
      <c r="F1901" s="6" t="s">
        <v>10049</v>
      </c>
      <c r="G1901" s="6" t="s">
        <v>14834</v>
      </c>
      <c r="H1901" s="6" t="s">
        <v>3671</v>
      </c>
      <c r="I1901" s="46">
        <v>45140</v>
      </c>
      <c r="J1901" s="46">
        <v>45145</v>
      </c>
      <c r="K1901">
        <v>1564902</v>
      </c>
      <c r="L1901" s="6" t="s">
        <v>14835</v>
      </c>
      <c r="M1901" s="6" t="s">
        <v>14836</v>
      </c>
      <c r="N1901" s="6" t="s">
        <v>4942</v>
      </c>
      <c r="O1901" s="6" t="s">
        <v>4585</v>
      </c>
    </row>
    <row r="1902" spans="1:15" x14ac:dyDescent="0.25">
      <c r="A1902" s="6" t="s">
        <v>2612</v>
      </c>
      <c r="B1902" s="6" t="s">
        <v>865</v>
      </c>
      <c r="C1902" s="6" t="s">
        <v>4425</v>
      </c>
      <c r="D1902" s="6" t="s">
        <v>14837</v>
      </c>
      <c r="E1902" s="6" t="s">
        <v>90</v>
      </c>
      <c r="F1902" s="6" t="s">
        <v>14838</v>
      </c>
      <c r="G1902" s="6" t="s">
        <v>14839</v>
      </c>
      <c r="H1902" s="6" t="s">
        <v>7665</v>
      </c>
      <c r="I1902" s="46">
        <v>45138</v>
      </c>
      <c r="J1902" s="46">
        <v>45142</v>
      </c>
      <c r="K1902">
        <v>88121</v>
      </c>
      <c r="L1902" s="6" t="s">
        <v>14840</v>
      </c>
      <c r="M1902" s="6" t="s">
        <v>14841</v>
      </c>
      <c r="N1902" s="6" t="s">
        <v>4702</v>
      </c>
      <c r="O1902" s="6" t="s">
        <v>4587</v>
      </c>
    </row>
    <row r="1903" spans="1:15" x14ac:dyDescent="0.25">
      <c r="A1903" s="6" t="s">
        <v>2614</v>
      </c>
      <c r="B1903" s="6" t="s">
        <v>311</v>
      </c>
      <c r="C1903" s="6" t="s">
        <v>4421</v>
      </c>
      <c r="D1903" s="6" t="s">
        <v>14842</v>
      </c>
      <c r="E1903" s="6" t="s">
        <v>14843</v>
      </c>
      <c r="F1903" s="6" t="s">
        <v>14844</v>
      </c>
      <c r="G1903" s="6" t="s">
        <v>14845</v>
      </c>
      <c r="H1903" s="6" t="s">
        <v>90</v>
      </c>
      <c r="I1903" s="46">
        <v>45138</v>
      </c>
      <c r="J1903" s="46">
        <v>45142</v>
      </c>
      <c r="K1903">
        <v>1419612</v>
      </c>
      <c r="L1903" s="6" t="s">
        <v>14846</v>
      </c>
      <c r="M1903" s="6" t="s">
        <v>14847</v>
      </c>
      <c r="N1903" s="6" t="s">
        <v>6579</v>
      </c>
      <c r="O1903" s="6" t="s">
        <v>4585</v>
      </c>
    </row>
    <row r="1904" spans="1:15" x14ac:dyDescent="0.25">
      <c r="A1904" s="6" t="s">
        <v>2616</v>
      </c>
      <c r="B1904" s="6" t="s">
        <v>4487</v>
      </c>
      <c r="C1904" s="6" t="s">
        <v>4428</v>
      </c>
      <c r="D1904" s="6" t="s">
        <v>14848</v>
      </c>
      <c r="E1904" s="6" t="s">
        <v>90</v>
      </c>
      <c r="F1904" s="6" t="s">
        <v>7529</v>
      </c>
      <c r="G1904" s="6" t="s">
        <v>14849</v>
      </c>
      <c r="H1904" s="6" t="s">
        <v>7104</v>
      </c>
      <c r="I1904" s="46">
        <v>45138</v>
      </c>
      <c r="J1904" s="46">
        <v>45142</v>
      </c>
      <c r="K1904">
        <v>1012100</v>
      </c>
      <c r="L1904" s="6" t="s">
        <v>14850</v>
      </c>
      <c r="M1904" s="6" t="s">
        <v>14851</v>
      </c>
      <c r="N1904" s="6" t="s">
        <v>4991</v>
      </c>
      <c r="O1904" s="6" t="s">
        <v>4586</v>
      </c>
    </row>
    <row r="1905" spans="1:15" x14ac:dyDescent="0.25">
      <c r="A1905" s="6" t="s">
        <v>4181</v>
      </c>
      <c r="B1905" s="6" t="s">
        <v>4537</v>
      </c>
      <c r="C1905" s="6" t="s">
        <v>4442</v>
      </c>
      <c r="D1905" s="6" t="s">
        <v>11431</v>
      </c>
      <c r="E1905" s="6" t="s">
        <v>90</v>
      </c>
      <c r="F1905" s="6" t="s">
        <v>7947</v>
      </c>
      <c r="G1905" s="6" t="s">
        <v>11432</v>
      </c>
      <c r="H1905" s="6" t="s">
        <v>90</v>
      </c>
      <c r="I1905" s="46"/>
      <c r="J1905" s="46"/>
      <c r="L1905" s="6" t="s">
        <v>90</v>
      </c>
      <c r="M1905" s="6" t="s">
        <v>90</v>
      </c>
      <c r="N1905" s="6" t="s">
        <v>6580</v>
      </c>
      <c r="O1905" s="6" t="s">
        <v>4585</v>
      </c>
    </row>
    <row r="1906" spans="1:15" x14ac:dyDescent="0.25">
      <c r="A1906" s="6" t="s">
        <v>2618</v>
      </c>
      <c r="B1906" s="6" t="s">
        <v>4430</v>
      </c>
      <c r="C1906" s="6" t="s">
        <v>4423</v>
      </c>
      <c r="D1906" s="6" t="s">
        <v>14852</v>
      </c>
      <c r="E1906" s="6" t="s">
        <v>90</v>
      </c>
      <c r="F1906" s="6" t="s">
        <v>14853</v>
      </c>
      <c r="G1906" s="6" t="s">
        <v>14854</v>
      </c>
      <c r="H1906" s="6" t="s">
        <v>7076</v>
      </c>
      <c r="I1906" s="46">
        <v>45125</v>
      </c>
      <c r="J1906" s="46">
        <v>45131</v>
      </c>
      <c r="K1906">
        <v>350894</v>
      </c>
      <c r="L1906" s="6" t="s">
        <v>14855</v>
      </c>
      <c r="M1906" s="6" t="s">
        <v>14856</v>
      </c>
      <c r="N1906" s="6" t="s">
        <v>5528</v>
      </c>
      <c r="O1906" s="6" t="s">
        <v>4585</v>
      </c>
    </row>
    <row r="1907" spans="1:15" x14ac:dyDescent="0.25">
      <c r="A1907" s="6" t="s">
        <v>4182</v>
      </c>
      <c r="B1907" s="6" t="s">
        <v>4495</v>
      </c>
      <c r="C1907" s="6" t="s">
        <v>4421</v>
      </c>
      <c r="D1907" s="6" t="s">
        <v>14857</v>
      </c>
      <c r="E1907" s="6" t="s">
        <v>90</v>
      </c>
      <c r="F1907" s="6" t="s">
        <v>14858</v>
      </c>
      <c r="G1907" s="6" t="s">
        <v>14859</v>
      </c>
      <c r="H1907" s="6" t="s">
        <v>90</v>
      </c>
      <c r="I1907" s="46"/>
      <c r="J1907" s="46"/>
      <c r="L1907" s="6" t="s">
        <v>14860</v>
      </c>
      <c r="M1907" s="6" t="s">
        <v>14861</v>
      </c>
      <c r="N1907" s="6" t="s">
        <v>6581</v>
      </c>
      <c r="O1907" s="6" t="s">
        <v>4585</v>
      </c>
    </row>
    <row r="1908" spans="1:15" x14ac:dyDescent="0.25">
      <c r="A1908" s="6" t="s">
        <v>2620</v>
      </c>
      <c r="B1908" s="6" t="s">
        <v>4447</v>
      </c>
      <c r="C1908" s="6" t="s">
        <v>4418</v>
      </c>
      <c r="D1908" s="6" t="s">
        <v>14862</v>
      </c>
      <c r="E1908" s="6" t="s">
        <v>14863</v>
      </c>
      <c r="F1908" s="6" t="s">
        <v>14864</v>
      </c>
      <c r="G1908" s="6" t="s">
        <v>14865</v>
      </c>
      <c r="H1908" s="6" t="s">
        <v>7076</v>
      </c>
      <c r="I1908" s="46">
        <v>45140</v>
      </c>
      <c r="J1908" s="46">
        <v>45145</v>
      </c>
      <c r="K1908">
        <v>1320414</v>
      </c>
      <c r="L1908" s="6" t="s">
        <v>14866</v>
      </c>
      <c r="M1908" s="6" t="s">
        <v>14867</v>
      </c>
      <c r="N1908" s="6" t="s">
        <v>5076</v>
      </c>
      <c r="O1908" s="6" t="s">
        <v>4586</v>
      </c>
    </row>
    <row r="1909" spans="1:15" x14ac:dyDescent="0.25">
      <c r="A1909" s="6" t="s">
        <v>4183</v>
      </c>
      <c r="B1909" s="6" t="s">
        <v>4557</v>
      </c>
      <c r="C1909" s="6" t="s">
        <v>130</v>
      </c>
      <c r="D1909" s="6" t="s">
        <v>14868</v>
      </c>
      <c r="E1909" s="6" t="s">
        <v>14869</v>
      </c>
      <c r="F1909" s="6" t="s">
        <v>13488</v>
      </c>
      <c r="G1909" s="6" t="s">
        <v>14870</v>
      </c>
      <c r="H1909" s="6" t="s">
        <v>90</v>
      </c>
      <c r="I1909" s="46"/>
      <c r="J1909" s="46"/>
      <c r="L1909" s="6" t="s">
        <v>14871</v>
      </c>
      <c r="M1909" s="6" t="s">
        <v>90</v>
      </c>
      <c r="N1909" s="6" t="s">
        <v>6582</v>
      </c>
      <c r="O1909" s="6" t="s">
        <v>4586</v>
      </c>
    </row>
    <row r="1910" spans="1:15" x14ac:dyDescent="0.25">
      <c r="A1910" s="6" t="s">
        <v>4184</v>
      </c>
      <c r="B1910" s="6" t="s">
        <v>4522</v>
      </c>
      <c r="C1910" s="6" t="s">
        <v>4421</v>
      </c>
      <c r="D1910" s="6" t="s">
        <v>14872</v>
      </c>
      <c r="E1910" s="6" t="s">
        <v>14873</v>
      </c>
      <c r="F1910" s="6" t="s">
        <v>7947</v>
      </c>
      <c r="G1910" s="6" t="s">
        <v>14874</v>
      </c>
      <c r="H1910" s="6" t="s">
        <v>90</v>
      </c>
      <c r="I1910" s="46"/>
      <c r="J1910" s="46"/>
      <c r="L1910" s="6" t="s">
        <v>90</v>
      </c>
      <c r="M1910" s="6" t="s">
        <v>90</v>
      </c>
      <c r="N1910" s="6" t="s">
        <v>6583</v>
      </c>
      <c r="O1910" s="6" t="s">
        <v>4585</v>
      </c>
    </row>
    <row r="1911" spans="1:15" x14ac:dyDescent="0.25">
      <c r="A1911" s="6" t="s">
        <v>2622</v>
      </c>
      <c r="B1911" s="6" t="s">
        <v>4546</v>
      </c>
      <c r="C1911" s="6" t="s">
        <v>4423</v>
      </c>
      <c r="D1911" s="6" t="s">
        <v>14875</v>
      </c>
      <c r="E1911" s="6" t="s">
        <v>14876</v>
      </c>
      <c r="F1911" s="6" t="s">
        <v>7331</v>
      </c>
      <c r="G1911" s="6" t="s">
        <v>14877</v>
      </c>
      <c r="H1911" s="6" t="s">
        <v>1988</v>
      </c>
      <c r="I1911" s="46">
        <v>45132</v>
      </c>
      <c r="J1911" s="46">
        <v>45138</v>
      </c>
      <c r="K1911">
        <v>720672</v>
      </c>
      <c r="L1911" s="6" t="s">
        <v>14878</v>
      </c>
      <c r="M1911" s="6" t="s">
        <v>14879</v>
      </c>
      <c r="N1911" s="6" t="s">
        <v>5518</v>
      </c>
      <c r="O1911" s="6" t="s">
        <v>4585</v>
      </c>
    </row>
    <row r="1912" spans="1:15" x14ac:dyDescent="0.25">
      <c r="A1912" s="6" t="s">
        <v>4186</v>
      </c>
      <c r="B1912" s="6" t="s">
        <v>4434</v>
      </c>
      <c r="C1912" s="6" t="s">
        <v>4423</v>
      </c>
      <c r="D1912" s="6" t="s">
        <v>14880</v>
      </c>
      <c r="E1912" s="6" t="s">
        <v>90</v>
      </c>
      <c r="F1912" s="6" t="s">
        <v>10226</v>
      </c>
      <c r="G1912" s="6" t="s">
        <v>14881</v>
      </c>
      <c r="H1912" s="6" t="s">
        <v>185</v>
      </c>
      <c r="I1912" s="46">
        <v>45127</v>
      </c>
      <c r="J1912" s="46"/>
      <c r="K1912">
        <v>1430723</v>
      </c>
      <c r="L1912" s="6" t="s">
        <v>14882</v>
      </c>
      <c r="M1912" s="6" t="s">
        <v>14883</v>
      </c>
      <c r="N1912" s="6" t="s">
        <v>6584</v>
      </c>
      <c r="O1912" s="6" t="s">
        <v>4585</v>
      </c>
    </row>
    <row r="1913" spans="1:15" x14ac:dyDescent="0.25">
      <c r="A1913" s="6" t="s">
        <v>2624</v>
      </c>
      <c r="B1913" s="6" t="s">
        <v>4448</v>
      </c>
      <c r="C1913" s="6" t="s">
        <v>4437</v>
      </c>
      <c r="D1913" s="6" t="s">
        <v>14884</v>
      </c>
      <c r="E1913" s="6" t="s">
        <v>14885</v>
      </c>
      <c r="F1913" s="6" t="s">
        <v>8123</v>
      </c>
      <c r="G1913" s="6" t="s">
        <v>14664</v>
      </c>
      <c r="H1913" s="6" t="s">
        <v>7561</v>
      </c>
      <c r="I1913" s="46">
        <v>45139</v>
      </c>
      <c r="J1913" s="46">
        <v>45145</v>
      </c>
      <c r="K1913">
        <v>1575515</v>
      </c>
      <c r="L1913" s="6" t="s">
        <v>14886</v>
      </c>
      <c r="M1913" s="6" t="s">
        <v>14887</v>
      </c>
      <c r="N1913" s="6" t="s">
        <v>5338</v>
      </c>
      <c r="O1913" s="6" t="s">
        <v>4586</v>
      </c>
    </row>
    <row r="1914" spans="1:15" x14ac:dyDescent="0.25">
      <c r="A1914" s="6" t="s">
        <v>4188</v>
      </c>
      <c r="B1914" s="6" t="s">
        <v>4434</v>
      </c>
      <c r="C1914" s="6" t="s">
        <v>4423</v>
      </c>
      <c r="D1914" s="6" t="s">
        <v>14888</v>
      </c>
      <c r="E1914" s="6" t="s">
        <v>90</v>
      </c>
      <c r="F1914" s="6" t="s">
        <v>14889</v>
      </c>
      <c r="G1914" s="6" t="s">
        <v>14890</v>
      </c>
      <c r="H1914" s="6" t="s">
        <v>296</v>
      </c>
      <c r="I1914" s="46">
        <v>45126</v>
      </c>
      <c r="J1914" s="46">
        <v>45131</v>
      </c>
      <c r="K1914">
        <v>90498</v>
      </c>
      <c r="L1914" s="6" t="s">
        <v>14891</v>
      </c>
      <c r="M1914" s="6" t="s">
        <v>14892</v>
      </c>
      <c r="N1914" s="6" t="s">
        <v>6585</v>
      </c>
      <c r="O1914" s="6" t="s">
        <v>4585</v>
      </c>
    </row>
    <row r="1915" spans="1:15" x14ac:dyDescent="0.25">
      <c r="A1915" s="6" t="s">
        <v>4189</v>
      </c>
      <c r="B1915" s="6" t="s">
        <v>4537</v>
      </c>
      <c r="C1915" s="6" t="s">
        <v>4442</v>
      </c>
      <c r="D1915" s="6" t="s">
        <v>14893</v>
      </c>
      <c r="E1915" s="6" t="s">
        <v>14894</v>
      </c>
      <c r="F1915" s="6" t="s">
        <v>14895</v>
      </c>
      <c r="G1915" s="6" t="s">
        <v>14896</v>
      </c>
      <c r="H1915" s="6" t="s">
        <v>90</v>
      </c>
      <c r="I1915" s="46"/>
      <c r="J1915" s="46"/>
      <c r="L1915" s="6" t="s">
        <v>90</v>
      </c>
      <c r="M1915" s="6" t="s">
        <v>90</v>
      </c>
      <c r="N1915" s="6" t="s">
        <v>6586</v>
      </c>
      <c r="O1915" s="6" t="s">
        <v>4585</v>
      </c>
    </row>
    <row r="1916" spans="1:15" x14ac:dyDescent="0.25">
      <c r="A1916" s="6" t="s">
        <v>4190</v>
      </c>
      <c r="B1916" s="6" t="s">
        <v>4493</v>
      </c>
      <c r="C1916" s="6" t="s">
        <v>4489</v>
      </c>
      <c r="D1916" s="6" t="s">
        <v>14897</v>
      </c>
      <c r="E1916" s="6" t="s">
        <v>9902</v>
      </c>
      <c r="F1916" s="6" t="s">
        <v>7450</v>
      </c>
      <c r="G1916" s="6" t="s">
        <v>14898</v>
      </c>
      <c r="H1916" s="6" t="s">
        <v>90</v>
      </c>
      <c r="I1916" s="46"/>
      <c r="J1916" s="46"/>
      <c r="K1916">
        <v>1065521</v>
      </c>
      <c r="L1916" s="6" t="s">
        <v>14899</v>
      </c>
      <c r="M1916" s="6" t="s">
        <v>14900</v>
      </c>
      <c r="N1916" s="6" t="s">
        <v>6587</v>
      </c>
      <c r="O1916" s="6" t="s">
        <v>4585</v>
      </c>
    </row>
    <row r="1917" spans="1:15" x14ac:dyDescent="0.25">
      <c r="A1917" s="6" t="s">
        <v>4191</v>
      </c>
      <c r="B1917" s="6" t="s">
        <v>4493</v>
      </c>
      <c r="C1917" s="6" t="s">
        <v>4489</v>
      </c>
      <c r="D1917" s="6" t="s">
        <v>14901</v>
      </c>
      <c r="E1917" s="6" t="s">
        <v>14902</v>
      </c>
      <c r="F1917" s="6" t="s">
        <v>9799</v>
      </c>
      <c r="G1917" s="6" t="s">
        <v>14903</v>
      </c>
      <c r="H1917" s="6" t="s">
        <v>90</v>
      </c>
      <c r="I1917" s="46"/>
      <c r="J1917" s="46"/>
      <c r="L1917" s="6" t="s">
        <v>14904</v>
      </c>
      <c r="M1917" s="6" t="s">
        <v>90</v>
      </c>
      <c r="N1917" s="6" t="s">
        <v>6588</v>
      </c>
      <c r="O1917" s="6" t="s">
        <v>4585</v>
      </c>
    </row>
    <row r="1918" spans="1:15" x14ac:dyDescent="0.25">
      <c r="A1918" s="6" t="s">
        <v>2626</v>
      </c>
      <c r="B1918" s="6" t="s">
        <v>4435</v>
      </c>
      <c r="C1918" s="6" t="s">
        <v>4418</v>
      </c>
      <c r="D1918" s="6" t="s">
        <v>14905</v>
      </c>
      <c r="E1918" s="6" t="s">
        <v>90</v>
      </c>
      <c r="F1918" s="6" t="s">
        <v>14906</v>
      </c>
      <c r="G1918" s="6" t="s">
        <v>14907</v>
      </c>
      <c r="H1918" s="6" t="s">
        <v>7584</v>
      </c>
      <c r="I1918" s="46">
        <v>45133</v>
      </c>
      <c r="J1918" s="46">
        <v>45138</v>
      </c>
      <c r="K1918">
        <v>1060736</v>
      </c>
      <c r="L1918" s="6" t="s">
        <v>14908</v>
      </c>
      <c r="M1918" s="6" t="s">
        <v>14909</v>
      </c>
      <c r="N1918" s="6" t="s">
        <v>4959</v>
      </c>
      <c r="O1918" s="6" t="s">
        <v>4586</v>
      </c>
    </row>
    <row r="1919" spans="1:15" x14ac:dyDescent="0.25">
      <c r="A1919" s="6" t="s">
        <v>4192</v>
      </c>
      <c r="B1919" s="6" t="s">
        <v>4483</v>
      </c>
      <c r="C1919" s="6" t="s">
        <v>4418</v>
      </c>
      <c r="D1919" s="6" t="s">
        <v>14910</v>
      </c>
      <c r="E1919" s="6" t="s">
        <v>7496</v>
      </c>
      <c r="F1919" s="6" t="s">
        <v>9927</v>
      </c>
      <c r="G1919" s="6" t="s">
        <v>14911</v>
      </c>
      <c r="H1919" s="6" t="s">
        <v>90</v>
      </c>
      <c r="I1919" s="46"/>
      <c r="J1919" s="46"/>
      <c r="L1919" s="6" t="s">
        <v>14912</v>
      </c>
      <c r="M1919" s="6" t="s">
        <v>14913</v>
      </c>
      <c r="N1919" s="6" t="s">
        <v>6589</v>
      </c>
      <c r="O1919" s="6" t="s">
        <v>4586</v>
      </c>
    </row>
    <row r="1920" spans="1:15" x14ac:dyDescent="0.25">
      <c r="A1920" s="6" t="s">
        <v>2628</v>
      </c>
      <c r="B1920" s="6" t="s">
        <v>4518</v>
      </c>
      <c r="C1920" s="6" t="s">
        <v>130</v>
      </c>
      <c r="D1920" s="6" t="s">
        <v>14914</v>
      </c>
      <c r="E1920" s="6" t="s">
        <v>14915</v>
      </c>
      <c r="F1920" s="6" t="s">
        <v>7153</v>
      </c>
      <c r="G1920" s="6" t="s">
        <v>14916</v>
      </c>
      <c r="H1920" s="6" t="s">
        <v>7155</v>
      </c>
      <c r="I1920" s="46">
        <v>45106</v>
      </c>
      <c r="J1920" s="46">
        <v>45109</v>
      </c>
      <c r="K1920">
        <v>1848309</v>
      </c>
      <c r="L1920" s="6" t="s">
        <v>14917</v>
      </c>
      <c r="M1920" s="6" t="s">
        <v>14918</v>
      </c>
      <c r="N1920" s="6" t="s">
        <v>6590</v>
      </c>
      <c r="O1920" s="6" t="s">
        <v>4585</v>
      </c>
    </row>
    <row r="1921" spans="1:15" x14ac:dyDescent="0.25">
      <c r="A1921" s="6" t="s">
        <v>4193</v>
      </c>
      <c r="B1921" s="6" t="s">
        <v>4460</v>
      </c>
      <c r="C1921" s="6" t="s">
        <v>4421</v>
      </c>
      <c r="D1921" s="6" t="s">
        <v>14919</v>
      </c>
      <c r="E1921" s="6" t="s">
        <v>14920</v>
      </c>
      <c r="F1921" s="6" t="s">
        <v>8581</v>
      </c>
      <c r="G1921" s="6" t="s">
        <v>14921</v>
      </c>
      <c r="H1921" s="6" t="s">
        <v>90</v>
      </c>
      <c r="I1921" s="46"/>
      <c r="J1921" s="46"/>
      <c r="L1921" s="6" t="s">
        <v>14922</v>
      </c>
      <c r="M1921" s="6" t="s">
        <v>90</v>
      </c>
      <c r="N1921" s="6" t="s">
        <v>6591</v>
      </c>
      <c r="O1921" s="6" t="s">
        <v>4585</v>
      </c>
    </row>
    <row r="1922" spans="1:15" x14ac:dyDescent="0.25">
      <c r="A1922" s="6" t="s">
        <v>2630</v>
      </c>
      <c r="B1922" s="6" t="s">
        <v>4447</v>
      </c>
      <c r="C1922" s="6" t="s">
        <v>4418</v>
      </c>
      <c r="D1922" s="6" t="s">
        <v>14923</v>
      </c>
      <c r="E1922" s="6" t="s">
        <v>9055</v>
      </c>
      <c r="F1922" s="6" t="s">
        <v>9932</v>
      </c>
      <c r="G1922" s="6" t="s">
        <v>9933</v>
      </c>
      <c r="H1922" s="6" t="s">
        <v>7115</v>
      </c>
      <c r="I1922" s="46">
        <v>45138</v>
      </c>
      <c r="J1922" s="46">
        <v>45142</v>
      </c>
      <c r="K1922">
        <v>1638833</v>
      </c>
      <c r="L1922" s="6" t="s">
        <v>14924</v>
      </c>
      <c r="M1922" s="6" t="s">
        <v>14925</v>
      </c>
      <c r="N1922" s="6" t="s">
        <v>5012</v>
      </c>
      <c r="O1922" s="6" t="s">
        <v>4586</v>
      </c>
    </row>
    <row r="1923" spans="1:15" x14ac:dyDescent="0.25">
      <c r="A1923" s="6" t="s">
        <v>4194</v>
      </c>
      <c r="B1923" s="6" t="s">
        <v>86</v>
      </c>
      <c r="C1923" s="6" t="s">
        <v>4425</v>
      </c>
      <c r="D1923" s="6" t="s">
        <v>14926</v>
      </c>
      <c r="E1923" s="6" t="s">
        <v>14927</v>
      </c>
      <c r="F1923" s="6" t="s">
        <v>7535</v>
      </c>
      <c r="G1923" s="6" t="s">
        <v>14928</v>
      </c>
      <c r="H1923" s="6" t="s">
        <v>90</v>
      </c>
      <c r="I1923" s="46"/>
      <c r="J1923" s="46"/>
      <c r="L1923" s="6" t="s">
        <v>14929</v>
      </c>
      <c r="M1923" s="6" t="s">
        <v>14930</v>
      </c>
      <c r="N1923" s="6" t="s">
        <v>6592</v>
      </c>
      <c r="O1923" s="6" t="s">
        <v>4585</v>
      </c>
    </row>
    <row r="1924" spans="1:15" x14ac:dyDescent="0.25">
      <c r="A1924" s="6" t="s">
        <v>4196</v>
      </c>
      <c r="B1924" s="6" t="s">
        <v>4517</v>
      </c>
      <c r="C1924" s="6" t="s">
        <v>4428</v>
      </c>
      <c r="D1924" s="6" t="s">
        <v>14931</v>
      </c>
      <c r="E1924" s="6" t="s">
        <v>7198</v>
      </c>
      <c r="F1924" s="6" t="s">
        <v>7166</v>
      </c>
      <c r="G1924" s="6" t="s">
        <v>14932</v>
      </c>
      <c r="H1924" s="6" t="s">
        <v>7168</v>
      </c>
      <c r="I1924" s="46">
        <v>45140</v>
      </c>
      <c r="J1924" s="46">
        <v>45145</v>
      </c>
      <c r="K1924">
        <v>1620533</v>
      </c>
      <c r="L1924" s="6" t="s">
        <v>14933</v>
      </c>
      <c r="M1924" s="6" t="s">
        <v>14934</v>
      </c>
      <c r="N1924" s="6" t="s">
        <v>6593</v>
      </c>
      <c r="O1924" s="6" t="s">
        <v>4585</v>
      </c>
    </row>
    <row r="1925" spans="1:15" x14ac:dyDescent="0.25">
      <c r="A1925" s="6" t="s">
        <v>4197</v>
      </c>
      <c r="B1925" s="6" t="s">
        <v>4507</v>
      </c>
      <c r="C1925" s="6" t="s">
        <v>4428</v>
      </c>
      <c r="D1925" s="6" t="s">
        <v>14935</v>
      </c>
      <c r="E1925" s="6" t="s">
        <v>14936</v>
      </c>
      <c r="F1925" s="6" t="s">
        <v>9868</v>
      </c>
      <c r="G1925" s="6" t="s">
        <v>90</v>
      </c>
      <c r="H1925" s="6" t="s">
        <v>90</v>
      </c>
      <c r="I1925" s="46"/>
      <c r="J1925" s="46"/>
      <c r="L1925" s="6" t="s">
        <v>90</v>
      </c>
      <c r="M1925" s="6" t="s">
        <v>90</v>
      </c>
      <c r="N1925" s="6" t="s">
        <v>6594</v>
      </c>
      <c r="O1925" s="6" t="s">
        <v>4585</v>
      </c>
    </row>
    <row r="1926" spans="1:15" x14ac:dyDescent="0.25">
      <c r="A1926" s="6" t="s">
        <v>2632</v>
      </c>
      <c r="B1926" s="6" t="s">
        <v>4417</v>
      </c>
      <c r="C1926" s="6" t="s">
        <v>4418</v>
      </c>
      <c r="D1926" s="6" t="s">
        <v>14937</v>
      </c>
      <c r="E1926" s="6" t="s">
        <v>7159</v>
      </c>
      <c r="F1926" s="6" t="s">
        <v>14938</v>
      </c>
      <c r="G1926" s="6" t="s">
        <v>14939</v>
      </c>
      <c r="H1926" s="6" t="s">
        <v>7365</v>
      </c>
      <c r="I1926" s="46">
        <v>45140</v>
      </c>
      <c r="J1926" s="46">
        <v>45145</v>
      </c>
      <c r="K1926">
        <v>1822479</v>
      </c>
      <c r="L1926" s="6" t="s">
        <v>14940</v>
      </c>
      <c r="M1926" s="6" t="s">
        <v>14941</v>
      </c>
      <c r="N1926" s="6" t="s">
        <v>4626</v>
      </c>
      <c r="O1926" s="6" t="s">
        <v>4586</v>
      </c>
    </row>
    <row r="1927" spans="1:15" x14ac:dyDescent="0.25">
      <c r="A1927" s="6" t="s">
        <v>4198</v>
      </c>
      <c r="B1927" s="6" t="s">
        <v>4429</v>
      </c>
      <c r="C1927" s="6" t="s">
        <v>4421</v>
      </c>
      <c r="D1927" s="6" t="s">
        <v>14942</v>
      </c>
      <c r="E1927" s="6" t="s">
        <v>14943</v>
      </c>
      <c r="F1927" s="6" t="s">
        <v>14944</v>
      </c>
      <c r="G1927" s="6" t="s">
        <v>14945</v>
      </c>
      <c r="H1927" s="6" t="s">
        <v>90</v>
      </c>
      <c r="I1927" s="46"/>
      <c r="J1927" s="46"/>
      <c r="L1927" s="6" t="s">
        <v>14946</v>
      </c>
      <c r="M1927" s="6" t="s">
        <v>90</v>
      </c>
      <c r="N1927" s="6" t="s">
        <v>6595</v>
      </c>
      <c r="O1927" s="6" t="s">
        <v>4585</v>
      </c>
    </row>
    <row r="1928" spans="1:15" x14ac:dyDescent="0.25">
      <c r="A1928" s="6" t="s">
        <v>4199</v>
      </c>
      <c r="B1928" s="6" t="s">
        <v>4473</v>
      </c>
      <c r="C1928" s="6" t="s">
        <v>130</v>
      </c>
      <c r="D1928" s="6" t="s">
        <v>14947</v>
      </c>
      <c r="E1928" s="6" t="s">
        <v>14948</v>
      </c>
      <c r="F1928" s="6" t="s">
        <v>7450</v>
      </c>
      <c r="G1928" s="6" t="s">
        <v>8019</v>
      </c>
      <c r="H1928" s="6" t="s">
        <v>90</v>
      </c>
      <c r="I1928" s="46"/>
      <c r="J1928" s="46"/>
      <c r="L1928" s="6" t="s">
        <v>14949</v>
      </c>
      <c r="M1928" s="6" t="s">
        <v>90</v>
      </c>
      <c r="N1928" s="6" t="s">
        <v>6596</v>
      </c>
      <c r="O1928" s="6" t="s">
        <v>4585</v>
      </c>
    </row>
    <row r="1929" spans="1:15" x14ac:dyDescent="0.25">
      <c r="A1929" s="6" t="s">
        <v>2634</v>
      </c>
      <c r="B1929" s="6" t="s">
        <v>4525</v>
      </c>
      <c r="C1929" s="6" t="s">
        <v>4468</v>
      </c>
      <c r="D1929" s="6" t="s">
        <v>14950</v>
      </c>
      <c r="E1929" s="6" t="s">
        <v>90</v>
      </c>
      <c r="F1929" s="6" t="s">
        <v>7947</v>
      </c>
      <c r="G1929" s="6" t="s">
        <v>14951</v>
      </c>
      <c r="H1929" s="6" t="s">
        <v>90</v>
      </c>
      <c r="I1929" s="46"/>
      <c r="J1929" s="46"/>
      <c r="K1929">
        <v>1306965</v>
      </c>
      <c r="L1929" s="6" t="s">
        <v>90</v>
      </c>
      <c r="M1929" s="6" t="s">
        <v>14952</v>
      </c>
      <c r="N1929" s="6" t="s">
        <v>5150</v>
      </c>
      <c r="O1929" s="6" t="s">
        <v>4585</v>
      </c>
    </row>
    <row r="1930" spans="1:15" x14ac:dyDescent="0.25">
      <c r="A1930" s="6" t="s">
        <v>2636</v>
      </c>
      <c r="B1930" s="6" t="s">
        <v>4434</v>
      </c>
      <c r="C1930" s="6" t="s">
        <v>4423</v>
      </c>
      <c r="D1930" s="6" t="s">
        <v>14953</v>
      </c>
      <c r="E1930" s="6" t="s">
        <v>14954</v>
      </c>
      <c r="F1930" s="6" t="s">
        <v>12213</v>
      </c>
      <c r="G1930" s="6" t="s">
        <v>14955</v>
      </c>
      <c r="H1930" s="6" t="s">
        <v>90</v>
      </c>
      <c r="I1930" s="46"/>
      <c r="J1930" s="46"/>
      <c r="K1930">
        <v>1263043</v>
      </c>
      <c r="L1930" s="6" t="s">
        <v>14956</v>
      </c>
      <c r="M1930" s="6" t="s">
        <v>14957</v>
      </c>
      <c r="N1930" s="6" t="s">
        <v>6597</v>
      </c>
      <c r="O1930" s="6" t="s">
        <v>4585</v>
      </c>
    </row>
    <row r="1931" spans="1:15" x14ac:dyDescent="0.25">
      <c r="A1931" s="6" t="s">
        <v>2638</v>
      </c>
      <c r="B1931" s="6" t="s">
        <v>311</v>
      </c>
      <c r="C1931" s="6" t="s">
        <v>4421</v>
      </c>
      <c r="D1931" s="6" t="s">
        <v>14958</v>
      </c>
      <c r="E1931" s="6" t="s">
        <v>90</v>
      </c>
      <c r="F1931" s="6" t="s">
        <v>9402</v>
      </c>
      <c r="G1931" s="6" t="s">
        <v>14959</v>
      </c>
      <c r="H1931" s="6" t="s">
        <v>7115</v>
      </c>
      <c r="I1931" s="46">
        <v>45152</v>
      </c>
      <c r="J1931" s="46">
        <v>45156</v>
      </c>
      <c r="K1931">
        <v>1831651</v>
      </c>
      <c r="L1931" s="6" t="s">
        <v>14960</v>
      </c>
      <c r="M1931" s="6" t="s">
        <v>14961</v>
      </c>
      <c r="N1931" s="6" t="s">
        <v>6598</v>
      </c>
      <c r="O1931" s="6" t="s">
        <v>4585</v>
      </c>
    </row>
    <row r="1932" spans="1:15" x14ac:dyDescent="0.25">
      <c r="A1932" s="6" t="s">
        <v>2639</v>
      </c>
      <c r="B1932" s="6" t="s">
        <v>90</v>
      </c>
      <c r="C1932" s="6" t="s">
        <v>90</v>
      </c>
      <c r="D1932" s="6" t="s">
        <v>90</v>
      </c>
      <c r="E1932" s="6" t="s">
        <v>90</v>
      </c>
      <c r="F1932" s="6" t="s">
        <v>90</v>
      </c>
      <c r="G1932" s="6" t="s">
        <v>90</v>
      </c>
      <c r="H1932" s="6" t="s">
        <v>90</v>
      </c>
      <c r="I1932" s="46"/>
      <c r="J1932" s="46"/>
      <c r="K1932">
        <v>1064642</v>
      </c>
      <c r="L1932" s="6" t="s">
        <v>14962</v>
      </c>
      <c r="M1932" s="6" t="s">
        <v>14963</v>
      </c>
      <c r="N1932" s="6" t="s">
        <v>90</v>
      </c>
      <c r="O1932" s="6" t="s">
        <v>90</v>
      </c>
    </row>
    <row r="1933" spans="1:15" x14ac:dyDescent="0.25">
      <c r="A1933" s="6" t="s">
        <v>4200</v>
      </c>
      <c r="B1933" s="6" t="s">
        <v>4444</v>
      </c>
      <c r="C1933" s="6" t="s">
        <v>4425</v>
      </c>
      <c r="D1933" s="6" t="s">
        <v>14964</v>
      </c>
      <c r="E1933" s="6" t="s">
        <v>7496</v>
      </c>
      <c r="F1933" s="6" t="s">
        <v>7450</v>
      </c>
      <c r="G1933" s="6" t="s">
        <v>14965</v>
      </c>
      <c r="H1933" s="6" t="s">
        <v>90</v>
      </c>
      <c r="I1933" s="46"/>
      <c r="J1933" s="46"/>
      <c r="L1933" s="6" t="s">
        <v>14966</v>
      </c>
      <c r="M1933" s="6" t="s">
        <v>14967</v>
      </c>
      <c r="N1933" s="6" t="s">
        <v>6599</v>
      </c>
      <c r="O1933" s="6" t="s">
        <v>4587</v>
      </c>
    </row>
    <row r="1934" spans="1:15" x14ac:dyDescent="0.25">
      <c r="A1934" s="6" t="s">
        <v>4202</v>
      </c>
      <c r="B1934" s="6" t="s">
        <v>4499</v>
      </c>
      <c r="C1934" s="6" t="s">
        <v>4442</v>
      </c>
      <c r="D1934" s="6" t="s">
        <v>14968</v>
      </c>
      <c r="E1934" s="6" t="s">
        <v>8889</v>
      </c>
      <c r="F1934" s="6" t="s">
        <v>11096</v>
      </c>
      <c r="G1934" s="6" t="s">
        <v>11097</v>
      </c>
      <c r="H1934" s="6" t="s">
        <v>7069</v>
      </c>
      <c r="I1934" s="46">
        <v>45142</v>
      </c>
      <c r="J1934" s="46"/>
      <c r="K1934">
        <v>1295810</v>
      </c>
      <c r="L1934" s="6" t="s">
        <v>14969</v>
      </c>
      <c r="M1934" s="6" t="s">
        <v>14970</v>
      </c>
      <c r="N1934" s="6" t="s">
        <v>6600</v>
      </c>
      <c r="O1934" s="6" t="s">
        <v>4585</v>
      </c>
    </row>
    <row r="1935" spans="1:15" x14ac:dyDescent="0.25">
      <c r="A1935" s="6" t="s">
        <v>4204</v>
      </c>
      <c r="B1935" s="6" t="s">
        <v>4454</v>
      </c>
      <c r="C1935" s="6" t="s">
        <v>4428</v>
      </c>
      <c r="D1935" s="6" t="s">
        <v>14971</v>
      </c>
      <c r="E1935" s="6" t="s">
        <v>90</v>
      </c>
      <c r="F1935" s="6" t="s">
        <v>12083</v>
      </c>
      <c r="G1935" s="6" t="s">
        <v>14972</v>
      </c>
      <c r="H1935" s="6" t="s">
        <v>7168</v>
      </c>
      <c r="I1935" s="46">
        <v>45132</v>
      </c>
      <c r="J1935" s="46">
        <v>45138</v>
      </c>
      <c r="K1935">
        <v>913241</v>
      </c>
      <c r="L1935" s="6" t="s">
        <v>14973</v>
      </c>
      <c r="M1935" s="6" t="s">
        <v>14974</v>
      </c>
      <c r="N1935" s="6" t="s">
        <v>4953</v>
      </c>
      <c r="O1935" s="6" t="s">
        <v>4585</v>
      </c>
    </row>
    <row r="1936" spans="1:15" x14ac:dyDescent="0.25">
      <c r="A1936" s="6" t="s">
        <v>2641</v>
      </c>
      <c r="B1936" s="6" t="s">
        <v>4460</v>
      </c>
      <c r="C1936" s="6" t="s">
        <v>4421</v>
      </c>
      <c r="D1936" s="6" t="s">
        <v>14975</v>
      </c>
      <c r="E1936" s="6" t="s">
        <v>14976</v>
      </c>
      <c r="F1936" s="6" t="s">
        <v>14977</v>
      </c>
      <c r="G1936" s="6" t="s">
        <v>14978</v>
      </c>
      <c r="H1936" s="6" t="s">
        <v>2232</v>
      </c>
      <c r="I1936" s="46">
        <v>45132</v>
      </c>
      <c r="J1936" s="46">
        <v>45138</v>
      </c>
      <c r="K1936">
        <v>1594805</v>
      </c>
      <c r="L1936" s="6" t="s">
        <v>14979</v>
      </c>
      <c r="M1936" s="6" t="s">
        <v>14980</v>
      </c>
      <c r="N1936" s="6" t="s">
        <v>6601</v>
      </c>
      <c r="O1936" s="6" t="s">
        <v>4585</v>
      </c>
    </row>
    <row r="1937" spans="1:15" x14ac:dyDescent="0.25">
      <c r="A1937" s="6" t="s">
        <v>2642</v>
      </c>
      <c r="B1937" s="6" t="s">
        <v>90</v>
      </c>
      <c r="C1937" s="6" t="s">
        <v>90</v>
      </c>
      <c r="D1937" s="6" t="s">
        <v>90</v>
      </c>
      <c r="E1937" s="6" t="s">
        <v>90</v>
      </c>
      <c r="F1937" s="6" t="s">
        <v>90</v>
      </c>
      <c r="G1937" s="6" t="s">
        <v>90</v>
      </c>
      <c r="H1937" s="6" t="s">
        <v>90</v>
      </c>
      <c r="I1937" s="46"/>
      <c r="J1937" s="46"/>
      <c r="K1937">
        <v>1100663</v>
      </c>
      <c r="L1937" s="6" t="s">
        <v>14981</v>
      </c>
      <c r="M1937" s="6" t="s">
        <v>14982</v>
      </c>
      <c r="N1937" s="6" t="s">
        <v>90</v>
      </c>
      <c r="O1937" s="6" t="s">
        <v>90</v>
      </c>
    </row>
    <row r="1938" spans="1:15" x14ac:dyDescent="0.25">
      <c r="A1938" s="6" t="s">
        <v>2644</v>
      </c>
      <c r="B1938" s="6" t="s">
        <v>4475</v>
      </c>
      <c r="C1938" s="6" t="s">
        <v>130</v>
      </c>
      <c r="D1938" s="6" t="s">
        <v>14983</v>
      </c>
      <c r="E1938" s="6" t="s">
        <v>90</v>
      </c>
      <c r="F1938" s="6" t="s">
        <v>7482</v>
      </c>
      <c r="G1938" s="6" t="s">
        <v>14984</v>
      </c>
      <c r="H1938" s="6" t="s">
        <v>7365</v>
      </c>
      <c r="I1938" s="46">
        <v>45132</v>
      </c>
      <c r="J1938" s="46">
        <v>45138</v>
      </c>
      <c r="K1938">
        <v>89800</v>
      </c>
      <c r="L1938" s="6" t="s">
        <v>14985</v>
      </c>
      <c r="M1938" s="6" t="s">
        <v>14986</v>
      </c>
      <c r="N1938" s="6" t="s">
        <v>5490</v>
      </c>
      <c r="O1938" s="6" t="s">
        <v>4585</v>
      </c>
    </row>
    <row r="1939" spans="1:15" x14ac:dyDescent="0.25">
      <c r="A1939" s="6" t="s">
        <v>4205</v>
      </c>
      <c r="B1939" s="6" t="s">
        <v>4473</v>
      </c>
      <c r="C1939" s="6" t="s">
        <v>130</v>
      </c>
      <c r="D1939" s="6" t="s">
        <v>14987</v>
      </c>
      <c r="E1939" s="6" t="s">
        <v>9902</v>
      </c>
      <c r="F1939" s="6" t="s">
        <v>7450</v>
      </c>
      <c r="G1939" s="6" t="s">
        <v>14988</v>
      </c>
      <c r="H1939" s="6" t="s">
        <v>90</v>
      </c>
      <c r="I1939" s="46"/>
      <c r="J1939" s="46"/>
      <c r="K1939">
        <v>1446694</v>
      </c>
      <c r="L1939" s="6" t="s">
        <v>14989</v>
      </c>
      <c r="M1939" s="6" t="s">
        <v>90</v>
      </c>
      <c r="N1939" s="6" t="s">
        <v>6602</v>
      </c>
      <c r="O1939" s="6" t="s">
        <v>4585</v>
      </c>
    </row>
    <row r="1940" spans="1:15" x14ac:dyDescent="0.25">
      <c r="A1940" s="6" t="s">
        <v>4206</v>
      </c>
      <c r="B1940" s="6" t="s">
        <v>4481</v>
      </c>
      <c r="C1940" s="6" t="s">
        <v>4418</v>
      </c>
      <c r="D1940" s="6" t="s">
        <v>14990</v>
      </c>
      <c r="E1940" s="6" t="s">
        <v>14991</v>
      </c>
      <c r="F1940" s="6" t="s">
        <v>14992</v>
      </c>
      <c r="G1940" s="6" t="s">
        <v>14993</v>
      </c>
      <c r="H1940" s="6" t="s">
        <v>90</v>
      </c>
      <c r="I1940" s="46"/>
      <c r="J1940" s="46"/>
      <c r="L1940" s="6" t="s">
        <v>90</v>
      </c>
      <c r="M1940" s="6" t="s">
        <v>90</v>
      </c>
      <c r="N1940" s="6" t="s">
        <v>6603</v>
      </c>
      <c r="O1940" s="6" t="s">
        <v>4586</v>
      </c>
    </row>
    <row r="1941" spans="1:15" x14ac:dyDescent="0.25">
      <c r="A1941" s="6" t="s">
        <v>2645</v>
      </c>
      <c r="B1941" s="6" t="s">
        <v>90</v>
      </c>
      <c r="C1941" s="6" t="s">
        <v>90</v>
      </c>
      <c r="D1941" s="6" t="s">
        <v>90</v>
      </c>
      <c r="E1941" s="6" t="s">
        <v>90</v>
      </c>
      <c r="F1941" s="6" t="s">
        <v>90</v>
      </c>
      <c r="G1941" s="6" t="s">
        <v>90</v>
      </c>
      <c r="H1941" s="6" t="s">
        <v>90</v>
      </c>
      <c r="I1941" s="46"/>
      <c r="J1941" s="46"/>
      <c r="K1941">
        <v>1100663</v>
      </c>
      <c r="L1941" s="6" t="s">
        <v>14994</v>
      </c>
      <c r="M1941" s="6" t="s">
        <v>14995</v>
      </c>
      <c r="N1941" s="6" t="s">
        <v>90</v>
      </c>
      <c r="O1941" s="6" t="s">
        <v>90</v>
      </c>
    </row>
    <row r="1942" spans="1:15" x14ac:dyDescent="0.25">
      <c r="A1942" s="6" t="s">
        <v>2647</v>
      </c>
      <c r="B1942" s="6" t="s">
        <v>4496</v>
      </c>
      <c r="C1942" s="6" t="s">
        <v>130</v>
      </c>
      <c r="D1942" s="6" t="s">
        <v>14996</v>
      </c>
      <c r="E1942" s="6" t="s">
        <v>14997</v>
      </c>
      <c r="F1942" s="6" t="s">
        <v>7153</v>
      </c>
      <c r="G1942" s="6" t="s">
        <v>12304</v>
      </c>
      <c r="H1942" s="6" t="s">
        <v>7155</v>
      </c>
      <c r="I1942" s="46"/>
      <c r="J1942" s="46"/>
      <c r="K1942">
        <v>1049659</v>
      </c>
      <c r="L1942" s="6" t="s">
        <v>14998</v>
      </c>
      <c r="M1942" s="6" t="s">
        <v>14999</v>
      </c>
      <c r="N1942" s="6" t="s">
        <v>6604</v>
      </c>
      <c r="O1942" s="6" t="s">
        <v>4585</v>
      </c>
    </row>
    <row r="1943" spans="1:15" x14ac:dyDescent="0.25">
      <c r="A1943" s="6" t="s">
        <v>4207</v>
      </c>
      <c r="B1943" s="6" t="s">
        <v>4482</v>
      </c>
      <c r="C1943" s="6" t="s">
        <v>4425</v>
      </c>
      <c r="D1943" s="6" t="s">
        <v>15000</v>
      </c>
      <c r="E1943" s="6" t="s">
        <v>90</v>
      </c>
      <c r="F1943" s="6" t="s">
        <v>7577</v>
      </c>
      <c r="G1943" s="6" t="s">
        <v>15001</v>
      </c>
      <c r="H1943" s="6" t="s">
        <v>90</v>
      </c>
      <c r="I1943" s="46"/>
      <c r="J1943" s="46"/>
      <c r="L1943" s="6" t="s">
        <v>15002</v>
      </c>
      <c r="M1943" s="6" t="s">
        <v>15003</v>
      </c>
      <c r="N1943" s="6" t="s">
        <v>4794</v>
      </c>
      <c r="O1943" s="6" t="s">
        <v>4585</v>
      </c>
    </row>
    <row r="1944" spans="1:15" x14ac:dyDescent="0.25">
      <c r="A1944" s="6" t="s">
        <v>4209</v>
      </c>
      <c r="B1944" s="6" t="s">
        <v>4527</v>
      </c>
      <c r="C1944" s="6" t="s">
        <v>4428</v>
      </c>
      <c r="D1944" s="6" t="s">
        <v>10447</v>
      </c>
      <c r="E1944" s="6" t="s">
        <v>10448</v>
      </c>
      <c r="F1944" s="6" t="s">
        <v>7426</v>
      </c>
      <c r="G1944" s="6" t="s">
        <v>12459</v>
      </c>
      <c r="H1944" s="6" t="s">
        <v>90</v>
      </c>
      <c r="I1944" s="46">
        <v>45168</v>
      </c>
      <c r="J1944" s="46">
        <v>45173</v>
      </c>
      <c r="K1944">
        <v>832988</v>
      </c>
      <c r="L1944" s="6" t="s">
        <v>15004</v>
      </c>
      <c r="M1944" s="6" t="s">
        <v>15005</v>
      </c>
      <c r="N1944" s="6" t="s">
        <v>4851</v>
      </c>
      <c r="O1944" s="6" t="s">
        <v>4585</v>
      </c>
    </row>
    <row r="1945" spans="1:15" x14ac:dyDescent="0.25">
      <c r="A1945" s="6" t="s">
        <v>2649</v>
      </c>
      <c r="B1945" s="6" t="s">
        <v>4469</v>
      </c>
      <c r="C1945" s="6" t="s">
        <v>4423</v>
      </c>
      <c r="D1945" s="6" t="s">
        <v>15006</v>
      </c>
      <c r="E1945" s="6" t="s">
        <v>90</v>
      </c>
      <c r="F1945" s="6" t="s">
        <v>15007</v>
      </c>
      <c r="G1945" s="6" t="s">
        <v>15008</v>
      </c>
      <c r="H1945" s="6" t="s">
        <v>7296</v>
      </c>
      <c r="I1945" s="46">
        <v>45139</v>
      </c>
      <c r="J1945" s="46">
        <v>45145</v>
      </c>
      <c r="K1945">
        <v>230557</v>
      </c>
      <c r="L1945" s="6" t="s">
        <v>15009</v>
      </c>
      <c r="M1945" s="6" t="s">
        <v>15010</v>
      </c>
      <c r="N1945" s="6" t="s">
        <v>6605</v>
      </c>
      <c r="O1945" s="6" t="s">
        <v>4585</v>
      </c>
    </row>
    <row r="1946" spans="1:15" x14ac:dyDescent="0.25">
      <c r="A1946" s="6" t="s">
        <v>2651</v>
      </c>
      <c r="B1946" s="6" t="s">
        <v>4496</v>
      </c>
      <c r="C1946" s="6" t="s">
        <v>130</v>
      </c>
      <c r="D1946" s="6" t="s">
        <v>15011</v>
      </c>
      <c r="E1946" s="6" t="s">
        <v>15012</v>
      </c>
      <c r="F1946" s="6" t="s">
        <v>13920</v>
      </c>
      <c r="G1946" s="6" t="s">
        <v>15013</v>
      </c>
      <c r="H1946" s="6" t="s">
        <v>13922</v>
      </c>
      <c r="I1946" s="46"/>
      <c r="J1946" s="46"/>
      <c r="K1946">
        <v>887153</v>
      </c>
      <c r="L1946" s="6" t="s">
        <v>15014</v>
      </c>
      <c r="M1946" s="6" t="s">
        <v>15015</v>
      </c>
      <c r="N1946" s="6" t="s">
        <v>6606</v>
      </c>
      <c r="O1946" s="6" t="s">
        <v>4585</v>
      </c>
    </row>
    <row r="1947" spans="1:15" x14ac:dyDescent="0.25">
      <c r="A1947" s="6" t="s">
        <v>4211</v>
      </c>
      <c r="B1947" s="6" t="s">
        <v>4455</v>
      </c>
      <c r="C1947" s="6" t="s">
        <v>4421</v>
      </c>
      <c r="D1947" s="6" t="s">
        <v>15016</v>
      </c>
      <c r="E1947" s="6" t="s">
        <v>15017</v>
      </c>
      <c r="F1947" s="6" t="s">
        <v>9136</v>
      </c>
      <c r="G1947" s="6" t="s">
        <v>90</v>
      </c>
      <c r="H1947" s="6" t="s">
        <v>90</v>
      </c>
      <c r="I1947" s="46">
        <v>45112</v>
      </c>
      <c r="J1947" s="46">
        <v>45117</v>
      </c>
      <c r="K1947">
        <v>1329394</v>
      </c>
      <c r="L1947" s="6" t="s">
        <v>15018</v>
      </c>
      <c r="M1947" s="6" t="s">
        <v>15019</v>
      </c>
      <c r="N1947" s="6" t="s">
        <v>6607</v>
      </c>
      <c r="O1947" s="6" t="s">
        <v>4585</v>
      </c>
    </row>
    <row r="1948" spans="1:15" x14ac:dyDescent="0.25">
      <c r="A1948" s="6" t="s">
        <v>2653</v>
      </c>
      <c r="B1948" s="6" t="s">
        <v>4488</v>
      </c>
      <c r="C1948" s="6" t="s">
        <v>4489</v>
      </c>
      <c r="D1948" s="6" t="s">
        <v>15020</v>
      </c>
      <c r="E1948" s="6" t="s">
        <v>15021</v>
      </c>
      <c r="F1948" s="6" t="s">
        <v>7166</v>
      </c>
      <c r="G1948" s="6" t="s">
        <v>7459</v>
      </c>
      <c r="H1948" s="6" t="s">
        <v>7168</v>
      </c>
      <c r="I1948" s="46">
        <v>45139</v>
      </c>
      <c r="J1948" s="46"/>
      <c r="K1948">
        <v>908937</v>
      </c>
      <c r="L1948" s="6" t="s">
        <v>15022</v>
      </c>
      <c r="M1948" s="6" t="s">
        <v>15023</v>
      </c>
      <c r="N1948" s="6" t="s">
        <v>4745</v>
      </c>
      <c r="O1948" s="6" t="s">
        <v>4585</v>
      </c>
    </row>
    <row r="1949" spans="1:15" x14ac:dyDescent="0.25">
      <c r="A1949" s="6" t="s">
        <v>4213</v>
      </c>
      <c r="B1949" s="6" t="s">
        <v>4453</v>
      </c>
      <c r="C1949" s="6" t="s">
        <v>4442</v>
      </c>
      <c r="D1949" s="6" t="s">
        <v>15024</v>
      </c>
      <c r="E1949" s="6" t="s">
        <v>90</v>
      </c>
      <c r="F1949" s="6" t="s">
        <v>15025</v>
      </c>
      <c r="G1949" s="6" t="s">
        <v>15026</v>
      </c>
      <c r="H1949" s="6" t="s">
        <v>7365</v>
      </c>
      <c r="I1949" s="46">
        <v>45133</v>
      </c>
      <c r="J1949" s="46">
        <v>45138</v>
      </c>
      <c r="K1949">
        <v>894315</v>
      </c>
      <c r="L1949" s="6" t="s">
        <v>15027</v>
      </c>
      <c r="M1949" s="6" t="s">
        <v>15028</v>
      </c>
      <c r="N1949" s="6" t="s">
        <v>6608</v>
      </c>
      <c r="O1949" s="6" t="s">
        <v>4585</v>
      </c>
    </row>
    <row r="1950" spans="1:15" x14ac:dyDescent="0.25">
      <c r="A1950" s="6" t="s">
        <v>2655</v>
      </c>
      <c r="B1950" s="6" t="s">
        <v>4459</v>
      </c>
      <c r="C1950" s="6" t="s">
        <v>4425</v>
      </c>
      <c r="D1950" s="6" t="s">
        <v>15029</v>
      </c>
      <c r="E1950" s="6" t="s">
        <v>9055</v>
      </c>
      <c r="F1950" s="6" t="s">
        <v>15030</v>
      </c>
      <c r="G1950" s="6" t="s">
        <v>15031</v>
      </c>
      <c r="H1950" s="6" t="s">
        <v>7136</v>
      </c>
      <c r="I1950" s="46">
        <v>45139</v>
      </c>
      <c r="J1950" s="46">
        <v>45145</v>
      </c>
      <c r="K1950">
        <v>1650729</v>
      </c>
      <c r="L1950" s="6" t="s">
        <v>15032</v>
      </c>
      <c r="M1950" s="6" t="s">
        <v>15033</v>
      </c>
      <c r="N1950" s="6" t="s">
        <v>5491</v>
      </c>
      <c r="O1950" s="6" t="s">
        <v>4585</v>
      </c>
    </row>
    <row r="1951" spans="1:15" x14ac:dyDescent="0.25">
      <c r="A1951" s="6" t="s">
        <v>4215</v>
      </c>
      <c r="B1951" s="6" t="s">
        <v>4455</v>
      </c>
      <c r="C1951" s="6" t="s">
        <v>4421</v>
      </c>
      <c r="D1951" s="6" t="s">
        <v>15034</v>
      </c>
      <c r="E1951" s="6" t="s">
        <v>90</v>
      </c>
      <c r="F1951" s="6" t="s">
        <v>7067</v>
      </c>
      <c r="G1951" s="6" t="s">
        <v>7653</v>
      </c>
      <c r="H1951" s="6" t="s">
        <v>7069</v>
      </c>
      <c r="I1951" s="46">
        <v>45139</v>
      </c>
      <c r="J1951" s="46">
        <v>45145</v>
      </c>
      <c r="K1951">
        <v>1451809</v>
      </c>
      <c r="L1951" s="6" t="s">
        <v>15035</v>
      </c>
      <c r="M1951" s="6" t="s">
        <v>15036</v>
      </c>
      <c r="N1951" s="6" t="s">
        <v>6609</v>
      </c>
      <c r="O1951" s="6" t="s">
        <v>4585</v>
      </c>
    </row>
    <row r="1952" spans="1:15" x14ac:dyDescent="0.25">
      <c r="A1952" s="6" t="s">
        <v>4217</v>
      </c>
      <c r="B1952" s="6" t="s">
        <v>4497</v>
      </c>
      <c r="C1952" s="6" t="s">
        <v>4428</v>
      </c>
      <c r="D1952" s="6" t="s">
        <v>15037</v>
      </c>
      <c r="E1952" s="6" t="s">
        <v>7187</v>
      </c>
      <c r="F1952" s="6" t="s">
        <v>7375</v>
      </c>
      <c r="G1952" s="6" t="s">
        <v>9885</v>
      </c>
      <c r="H1952" s="6" t="s">
        <v>7092</v>
      </c>
      <c r="I1952" s="46">
        <v>45147</v>
      </c>
      <c r="J1952" s="46">
        <v>45152</v>
      </c>
      <c r="K1952">
        <v>701374</v>
      </c>
      <c r="L1952" s="6" t="s">
        <v>15038</v>
      </c>
      <c r="M1952" s="6" t="s">
        <v>15039</v>
      </c>
      <c r="N1952" s="6" t="s">
        <v>4631</v>
      </c>
      <c r="O1952" s="6" t="s">
        <v>4585</v>
      </c>
    </row>
    <row r="1953" spans="1:15" x14ac:dyDescent="0.25">
      <c r="A1953" s="6" t="s">
        <v>2657</v>
      </c>
      <c r="B1953" s="6" t="s">
        <v>4478</v>
      </c>
      <c r="C1953" s="6" t="s">
        <v>4437</v>
      </c>
      <c r="D1953" s="6" t="s">
        <v>15040</v>
      </c>
      <c r="E1953" s="6" t="s">
        <v>90</v>
      </c>
      <c r="F1953" s="6" t="s">
        <v>15041</v>
      </c>
      <c r="G1953" s="6" t="s">
        <v>15042</v>
      </c>
      <c r="H1953" s="6" t="s">
        <v>7365</v>
      </c>
      <c r="I1953" s="46">
        <v>45167</v>
      </c>
      <c r="J1953" s="46">
        <v>45168</v>
      </c>
      <c r="K1953">
        <v>91419</v>
      </c>
      <c r="L1953" s="6" t="s">
        <v>15043</v>
      </c>
      <c r="M1953" s="6" t="s">
        <v>15044</v>
      </c>
      <c r="N1953" s="6" t="s">
        <v>4796</v>
      </c>
      <c r="O1953" s="6" t="s">
        <v>4586</v>
      </c>
    </row>
    <row r="1954" spans="1:15" x14ac:dyDescent="0.25">
      <c r="A1954" s="6" t="s">
        <v>4218</v>
      </c>
      <c r="B1954" s="6" t="s">
        <v>4528</v>
      </c>
      <c r="C1954" s="6" t="s">
        <v>4428</v>
      </c>
      <c r="D1954" s="6" t="s">
        <v>9300</v>
      </c>
      <c r="E1954" s="6" t="s">
        <v>15045</v>
      </c>
      <c r="F1954" s="6" t="s">
        <v>7086</v>
      </c>
      <c r="G1954" s="6" t="s">
        <v>90</v>
      </c>
      <c r="H1954" s="6" t="s">
        <v>90</v>
      </c>
      <c r="I1954" s="46"/>
      <c r="J1954" s="46"/>
      <c r="L1954" s="6" t="s">
        <v>90</v>
      </c>
      <c r="M1954" s="6" t="s">
        <v>90</v>
      </c>
      <c r="N1954" s="6" t="s">
        <v>6610</v>
      </c>
      <c r="O1954" s="6" t="s">
        <v>4585</v>
      </c>
    </row>
    <row r="1955" spans="1:15" x14ac:dyDescent="0.25">
      <c r="A1955" s="6" t="s">
        <v>4220</v>
      </c>
      <c r="B1955" s="6" t="s">
        <v>4511</v>
      </c>
      <c r="C1955" s="6" t="s">
        <v>118</v>
      </c>
      <c r="D1955" s="6" t="s">
        <v>15046</v>
      </c>
      <c r="E1955" s="6" t="s">
        <v>90</v>
      </c>
      <c r="F1955" s="6" t="s">
        <v>7262</v>
      </c>
      <c r="G1955" s="6" t="s">
        <v>13561</v>
      </c>
      <c r="H1955" s="6" t="s">
        <v>7069</v>
      </c>
      <c r="I1955" s="46">
        <v>45132</v>
      </c>
      <c r="J1955" s="46">
        <v>45138</v>
      </c>
      <c r="K1955">
        <v>766829</v>
      </c>
      <c r="L1955" s="6" t="s">
        <v>15047</v>
      </c>
      <c r="M1955" s="6" t="s">
        <v>15048</v>
      </c>
      <c r="N1955" s="6" t="s">
        <v>6611</v>
      </c>
      <c r="O1955" s="6" t="s">
        <v>4586</v>
      </c>
    </row>
    <row r="1956" spans="1:15" x14ac:dyDescent="0.25">
      <c r="A1956" s="6" t="s">
        <v>4221</v>
      </c>
      <c r="B1956" s="6" t="s">
        <v>4558</v>
      </c>
      <c r="C1956" s="6" t="s">
        <v>4425</v>
      </c>
      <c r="D1956" s="6" t="s">
        <v>15049</v>
      </c>
      <c r="E1956" s="6" t="s">
        <v>90</v>
      </c>
      <c r="F1956" s="6" t="s">
        <v>11174</v>
      </c>
      <c r="G1956" s="6" t="s">
        <v>15050</v>
      </c>
      <c r="H1956" s="6" t="s">
        <v>90</v>
      </c>
      <c r="I1956" s="46"/>
      <c r="J1956" s="46"/>
      <c r="L1956" s="6" t="s">
        <v>15051</v>
      </c>
      <c r="M1956" s="6" t="s">
        <v>90</v>
      </c>
      <c r="N1956" s="6" t="s">
        <v>6612</v>
      </c>
      <c r="O1956" s="6" t="s">
        <v>4585</v>
      </c>
    </row>
    <row r="1957" spans="1:15" x14ac:dyDescent="0.25">
      <c r="A1957" s="6" t="s">
        <v>4222</v>
      </c>
      <c r="B1957" s="6" t="s">
        <v>4520</v>
      </c>
      <c r="C1957" s="6" t="s">
        <v>4428</v>
      </c>
      <c r="D1957" s="6" t="s">
        <v>15052</v>
      </c>
      <c r="E1957" s="6" t="s">
        <v>10126</v>
      </c>
      <c r="F1957" s="6" t="s">
        <v>9927</v>
      </c>
      <c r="G1957" s="6" t="s">
        <v>15053</v>
      </c>
      <c r="H1957" s="6" t="s">
        <v>90</v>
      </c>
      <c r="I1957" s="46"/>
      <c r="J1957" s="46"/>
      <c r="L1957" s="6" t="s">
        <v>15054</v>
      </c>
      <c r="M1957" s="6" t="s">
        <v>15055</v>
      </c>
      <c r="N1957" s="6" t="s">
        <v>6613</v>
      </c>
      <c r="O1957" s="6" t="s">
        <v>4585</v>
      </c>
    </row>
    <row r="1958" spans="1:15" x14ac:dyDescent="0.25">
      <c r="A1958" s="6" t="s">
        <v>4224</v>
      </c>
      <c r="B1958" s="6" t="s">
        <v>4453</v>
      </c>
      <c r="C1958" s="6" t="s">
        <v>4442</v>
      </c>
      <c r="D1958" s="6" t="s">
        <v>15056</v>
      </c>
      <c r="E1958" s="6" t="s">
        <v>15057</v>
      </c>
      <c r="F1958" s="6" t="s">
        <v>12408</v>
      </c>
      <c r="G1958" s="6" t="s">
        <v>15058</v>
      </c>
      <c r="H1958" s="6" t="s">
        <v>7104</v>
      </c>
      <c r="I1958" s="46">
        <v>45141</v>
      </c>
      <c r="J1958" s="46"/>
      <c r="K1958">
        <v>899715</v>
      </c>
      <c r="L1958" s="6" t="s">
        <v>15059</v>
      </c>
      <c r="M1958" s="6" t="s">
        <v>15060</v>
      </c>
      <c r="N1958" s="6" t="s">
        <v>6614</v>
      </c>
      <c r="O1958" s="6" t="s">
        <v>4585</v>
      </c>
    </row>
    <row r="1959" spans="1:15" x14ac:dyDescent="0.25">
      <c r="A1959" s="6" t="s">
        <v>2659</v>
      </c>
      <c r="B1959" s="6" t="s">
        <v>4454</v>
      </c>
      <c r="C1959" s="6" t="s">
        <v>4428</v>
      </c>
      <c r="D1959" s="6" t="s">
        <v>15061</v>
      </c>
      <c r="E1959" s="6" t="s">
        <v>90</v>
      </c>
      <c r="F1959" s="6" t="s">
        <v>15062</v>
      </c>
      <c r="G1959" s="6" t="s">
        <v>15063</v>
      </c>
      <c r="H1959" s="6" t="s">
        <v>7069</v>
      </c>
      <c r="I1959" s="46">
        <v>45131</v>
      </c>
      <c r="J1959" s="46">
        <v>45135</v>
      </c>
      <c r="K1959">
        <v>1065837</v>
      </c>
      <c r="L1959" s="6" t="s">
        <v>15064</v>
      </c>
      <c r="M1959" s="6" t="s">
        <v>15065</v>
      </c>
      <c r="N1959" s="6" t="s">
        <v>5237</v>
      </c>
      <c r="O1959" s="6" t="s">
        <v>4585</v>
      </c>
    </row>
    <row r="1960" spans="1:15" x14ac:dyDescent="0.25">
      <c r="A1960" s="6" t="s">
        <v>2661</v>
      </c>
      <c r="B1960" s="6" t="s">
        <v>4520</v>
      </c>
      <c r="C1960" s="6" t="s">
        <v>4428</v>
      </c>
      <c r="D1960" s="6" t="s">
        <v>15066</v>
      </c>
      <c r="E1960" s="6" t="s">
        <v>7217</v>
      </c>
      <c r="F1960" s="6" t="s">
        <v>7634</v>
      </c>
      <c r="G1960" s="6" t="s">
        <v>15067</v>
      </c>
      <c r="H1960" s="6" t="s">
        <v>7269</v>
      </c>
      <c r="I1960" s="46">
        <v>45138</v>
      </c>
      <c r="J1960" s="46">
        <v>45142</v>
      </c>
      <c r="K1960">
        <v>90896</v>
      </c>
      <c r="L1960" s="6" t="s">
        <v>15068</v>
      </c>
      <c r="M1960" s="6" t="s">
        <v>15069</v>
      </c>
      <c r="N1960" s="6" t="s">
        <v>6615</v>
      </c>
      <c r="O1960" s="6" t="s">
        <v>4585</v>
      </c>
    </row>
    <row r="1961" spans="1:15" x14ac:dyDescent="0.25">
      <c r="A1961" s="6" t="s">
        <v>2664</v>
      </c>
      <c r="B1961" s="6" t="s">
        <v>4455</v>
      </c>
      <c r="C1961" s="6" t="s">
        <v>4421</v>
      </c>
      <c r="D1961" s="6" t="s">
        <v>15070</v>
      </c>
      <c r="E1961" s="6" t="s">
        <v>90</v>
      </c>
      <c r="F1961" s="6" t="s">
        <v>7415</v>
      </c>
      <c r="G1961" s="6" t="s">
        <v>9568</v>
      </c>
      <c r="H1961" s="6" t="s">
        <v>7092</v>
      </c>
      <c r="I1961" s="46">
        <v>45132</v>
      </c>
      <c r="J1961" s="46">
        <v>45138</v>
      </c>
      <c r="K1961">
        <v>1038074</v>
      </c>
      <c r="L1961" s="6" t="s">
        <v>15071</v>
      </c>
      <c r="M1961" s="6" t="s">
        <v>15072</v>
      </c>
      <c r="N1961" s="6" t="s">
        <v>6616</v>
      </c>
      <c r="O1961" s="6" t="s">
        <v>4585</v>
      </c>
    </row>
    <row r="1962" spans="1:15" x14ac:dyDescent="0.25">
      <c r="A1962" s="6" t="s">
        <v>2666</v>
      </c>
      <c r="B1962" s="6" t="s">
        <v>4521</v>
      </c>
      <c r="C1962" s="6" t="s">
        <v>4468</v>
      </c>
      <c r="D1962" s="6" t="s">
        <v>15073</v>
      </c>
      <c r="E1962" s="6" t="s">
        <v>11073</v>
      </c>
      <c r="F1962" s="6" t="s">
        <v>7797</v>
      </c>
      <c r="G1962" s="6" t="s">
        <v>12771</v>
      </c>
      <c r="H1962" s="6" t="s">
        <v>7092</v>
      </c>
      <c r="I1962" s="46">
        <v>45128</v>
      </c>
      <c r="J1962" s="46"/>
      <c r="K1962">
        <v>87347</v>
      </c>
      <c r="L1962" s="6" t="s">
        <v>15074</v>
      </c>
      <c r="M1962" s="6" t="s">
        <v>15075</v>
      </c>
      <c r="N1962" s="6" t="s">
        <v>4978</v>
      </c>
      <c r="O1962" s="6" t="s">
        <v>4585</v>
      </c>
    </row>
    <row r="1963" spans="1:15" x14ac:dyDescent="0.25">
      <c r="A1963" s="6" t="s">
        <v>2668</v>
      </c>
      <c r="B1963" s="6" t="s">
        <v>4446</v>
      </c>
      <c r="C1963" s="6" t="s">
        <v>4423</v>
      </c>
      <c r="D1963" s="6" t="s">
        <v>15076</v>
      </c>
      <c r="E1963" s="6" t="s">
        <v>90</v>
      </c>
      <c r="F1963" s="6" t="s">
        <v>7354</v>
      </c>
      <c r="G1963" s="6" t="s">
        <v>15077</v>
      </c>
      <c r="H1963" s="6" t="s">
        <v>2232</v>
      </c>
      <c r="I1963" s="46">
        <v>45146</v>
      </c>
      <c r="J1963" s="46"/>
      <c r="K1963">
        <v>1097362</v>
      </c>
      <c r="L1963" s="6" t="s">
        <v>15078</v>
      </c>
      <c r="M1963" s="6" t="s">
        <v>15079</v>
      </c>
      <c r="N1963" s="6" t="s">
        <v>6617</v>
      </c>
      <c r="O1963" s="6" t="s">
        <v>4585</v>
      </c>
    </row>
    <row r="1964" spans="1:15" x14ac:dyDescent="0.25">
      <c r="A1964" s="6" t="s">
        <v>4225</v>
      </c>
      <c r="B1964" s="6" t="s">
        <v>4430</v>
      </c>
      <c r="C1964" s="6" t="s">
        <v>4423</v>
      </c>
      <c r="D1964" s="6" t="s">
        <v>15080</v>
      </c>
      <c r="E1964" s="6" t="s">
        <v>90</v>
      </c>
      <c r="F1964" s="6" t="s">
        <v>13648</v>
      </c>
      <c r="G1964" s="6" t="s">
        <v>15081</v>
      </c>
      <c r="H1964" s="6" t="s">
        <v>90</v>
      </c>
      <c r="I1964" s="46"/>
      <c r="J1964" s="46"/>
      <c r="K1964">
        <v>1370418</v>
      </c>
      <c r="L1964" s="6" t="s">
        <v>90</v>
      </c>
      <c r="M1964" s="6" t="s">
        <v>15082</v>
      </c>
      <c r="N1964" s="6" t="s">
        <v>6618</v>
      </c>
      <c r="O1964" s="6" t="s">
        <v>4585</v>
      </c>
    </row>
    <row r="1965" spans="1:15" x14ac:dyDescent="0.25">
      <c r="A1965" s="6" t="s">
        <v>2670</v>
      </c>
      <c r="B1965" s="6" t="s">
        <v>4487</v>
      </c>
      <c r="C1965" s="6" t="s">
        <v>4428</v>
      </c>
      <c r="D1965" s="6" t="s">
        <v>15083</v>
      </c>
      <c r="E1965" s="6" t="s">
        <v>7187</v>
      </c>
      <c r="F1965" s="6" t="s">
        <v>9179</v>
      </c>
      <c r="G1965" s="6" t="s">
        <v>14162</v>
      </c>
      <c r="H1965" s="6" t="s">
        <v>7431</v>
      </c>
      <c r="I1965" s="46">
        <v>45133</v>
      </c>
      <c r="J1965" s="46"/>
      <c r="K1965">
        <v>849869</v>
      </c>
      <c r="L1965" s="6" t="s">
        <v>15084</v>
      </c>
      <c r="M1965" s="6" t="s">
        <v>15085</v>
      </c>
      <c r="N1965" s="6" t="s">
        <v>5356</v>
      </c>
      <c r="O1965" s="6" t="s">
        <v>4586</v>
      </c>
    </row>
    <row r="1966" spans="1:15" x14ac:dyDescent="0.25">
      <c r="A1966" s="6" t="s">
        <v>2671</v>
      </c>
      <c r="B1966" s="6" t="s">
        <v>4484</v>
      </c>
      <c r="C1966" s="6" t="s">
        <v>4423</v>
      </c>
      <c r="D1966" s="6" t="s">
        <v>15086</v>
      </c>
      <c r="E1966" s="6" t="s">
        <v>90</v>
      </c>
      <c r="F1966" s="6" t="s">
        <v>9368</v>
      </c>
      <c r="G1966" s="6" t="s">
        <v>15087</v>
      </c>
      <c r="H1966" s="6" t="s">
        <v>941</v>
      </c>
      <c r="I1966" s="46">
        <v>45132</v>
      </c>
      <c r="J1966" s="46">
        <v>45138</v>
      </c>
      <c r="K1966">
        <v>1032033</v>
      </c>
      <c r="L1966" s="6" t="s">
        <v>15088</v>
      </c>
      <c r="M1966" s="6" t="s">
        <v>15089</v>
      </c>
      <c r="N1966" s="6" t="s">
        <v>4604</v>
      </c>
      <c r="O1966" s="6" t="s">
        <v>4585</v>
      </c>
    </row>
    <row r="1967" spans="1:15" x14ac:dyDescent="0.25">
      <c r="A1967" s="6" t="s">
        <v>4226</v>
      </c>
      <c r="B1967" s="6" t="s">
        <v>4450</v>
      </c>
      <c r="C1967" s="6" t="s">
        <v>4421</v>
      </c>
      <c r="D1967" s="6" t="s">
        <v>15090</v>
      </c>
      <c r="E1967" s="6" t="s">
        <v>15091</v>
      </c>
      <c r="F1967" s="6" t="s">
        <v>15092</v>
      </c>
      <c r="G1967" s="6" t="s">
        <v>15093</v>
      </c>
      <c r="H1967" s="6" t="s">
        <v>90</v>
      </c>
      <c r="I1967" s="46"/>
      <c r="J1967" s="46"/>
      <c r="L1967" s="6" t="s">
        <v>90</v>
      </c>
      <c r="M1967" s="6" t="s">
        <v>90</v>
      </c>
      <c r="N1967" s="6" t="s">
        <v>6619</v>
      </c>
      <c r="O1967" s="6" t="s">
        <v>4585</v>
      </c>
    </row>
    <row r="1968" spans="1:15" x14ac:dyDescent="0.25">
      <c r="A1968" s="6" t="s">
        <v>2673</v>
      </c>
      <c r="B1968" s="6" t="s">
        <v>4467</v>
      </c>
      <c r="C1968" s="6" t="s">
        <v>4468</v>
      </c>
      <c r="D1968" s="6" t="s">
        <v>15094</v>
      </c>
      <c r="E1968" s="6" t="s">
        <v>15095</v>
      </c>
      <c r="F1968" s="6" t="s">
        <v>7342</v>
      </c>
      <c r="G1968" s="6" t="s">
        <v>14023</v>
      </c>
      <c r="H1968" s="6" t="s">
        <v>7344</v>
      </c>
      <c r="I1968" s="46">
        <v>45139</v>
      </c>
      <c r="J1968" s="46">
        <v>45145</v>
      </c>
      <c r="K1968">
        <v>893538</v>
      </c>
      <c r="L1968" s="6" t="s">
        <v>15096</v>
      </c>
      <c r="M1968" s="6" t="s">
        <v>15097</v>
      </c>
      <c r="N1968" s="6" t="s">
        <v>6620</v>
      </c>
      <c r="O1968" s="6" t="s">
        <v>4585</v>
      </c>
    </row>
    <row r="1969" spans="1:15" x14ac:dyDescent="0.25">
      <c r="A1969" s="6" t="s">
        <v>2675</v>
      </c>
      <c r="B1969" s="6" t="s">
        <v>4460</v>
      </c>
      <c r="C1969" s="6" t="s">
        <v>4421</v>
      </c>
      <c r="D1969" s="6" t="s">
        <v>15098</v>
      </c>
      <c r="E1969" s="6" t="s">
        <v>8889</v>
      </c>
      <c r="F1969" s="6" t="s">
        <v>9092</v>
      </c>
      <c r="G1969" s="6" t="s">
        <v>13986</v>
      </c>
      <c r="H1969" s="6" t="s">
        <v>7584</v>
      </c>
      <c r="I1969" s="46">
        <v>45168</v>
      </c>
      <c r="J1969" s="46">
        <v>45173</v>
      </c>
      <c r="K1969">
        <v>1366561</v>
      </c>
      <c r="L1969" s="6" t="s">
        <v>15099</v>
      </c>
      <c r="M1969" s="6" t="s">
        <v>15100</v>
      </c>
      <c r="N1969" s="6" t="s">
        <v>6621</v>
      </c>
      <c r="O1969" s="6" t="s">
        <v>4585</v>
      </c>
    </row>
    <row r="1970" spans="1:15" x14ac:dyDescent="0.25">
      <c r="A1970" s="6" t="s">
        <v>4227</v>
      </c>
      <c r="B1970" s="6" t="s">
        <v>4482</v>
      </c>
      <c r="C1970" s="6" t="s">
        <v>4425</v>
      </c>
      <c r="D1970" s="6" t="s">
        <v>15101</v>
      </c>
      <c r="E1970" s="6" t="s">
        <v>15102</v>
      </c>
      <c r="F1970" s="6" t="s">
        <v>7450</v>
      </c>
      <c r="G1970" s="6" t="s">
        <v>15103</v>
      </c>
      <c r="H1970" s="6" t="s">
        <v>90</v>
      </c>
      <c r="I1970" s="46"/>
      <c r="J1970" s="46"/>
      <c r="L1970" s="6" t="s">
        <v>15104</v>
      </c>
      <c r="M1970" s="6" t="s">
        <v>15105</v>
      </c>
      <c r="N1970" s="6" t="s">
        <v>6622</v>
      </c>
      <c r="O1970" s="6" t="s">
        <v>4585</v>
      </c>
    </row>
    <row r="1971" spans="1:15" x14ac:dyDescent="0.25">
      <c r="A1971" s="6" t="s">
        <v>2677</v>
      </c>
      <c r="B1971" s="6" t="s">
        <v>4495</v>
      </c>
      <c r="C1971" s="6" t="s">
        <v>4421</v>
      </c>
      <c r="D1971" s="6" t="s">
        <v>15106</v>
      </c>
      <c r="E1971" s="6" t="s">
        <v>90</v>
      </c>
      <c r="F1971" s="6" t="s">
        <v>7262</v>
      </c>
      <c r="G1971" s="6" t="s">
        <v>11451</v>
      </c>
      <c r="H1971" s="6" t="s">
        <v>7069</v>
      </c>
      <c r="I1971" s="46">
        <v>45145</v>
      </c>
      <c r="J1971" s="46">
        <v>45149</v>
      </c>
      <c r="K1971">
        <v>1375365</v>
      </c>
      <c r="L1971" s="6" t="s">
        <v>15107</v>
      </c>
      <c r="M1971" s="6" t="s">
        <v>15108</v>
      </c>
      <c r="N1971" s="6" t="s">
        <v>5109</v>
      </c>
      <c r="O1971" s="6" t="s">
        <v>4585</v>
      </c>
    </row>
    <row r="1972" spans="1:15" x14ac:dyDescent="0.25">
      <c r="A1972" s="6" t="s">
        <v>2679</v>
      </c>
      <c r="B1972" s="6" t="s">
        <v>4445</v>
      </c>
      <c r="C1972" s="6" t="s">
        <v>4423</v>
      </c>
      <c r="D1972" s="6" t="s">
        <v>15109</v>
      </c>
      <c r="E1972" s="6" t="s">
        <v>7962</v>
      </c>
      <c r="F1972" s="6" t="s">
        <v>7450</v>
      </c>
      <c r="G1972" s="6" t="s">
        <v>8019</v>
      </c>
      <c r="H1972" s="6" t="s">
        <v>90</v>
      </c>
      <c r="I1972" s="46"/>
      <c r="J1972" s="46"/>
      <c r="K1972">
        <v>1022837</v>
      </c>
      <c r="L1972" s="6" t="s">
        <v>15110</v>
      </c>
      <c r="M1972" s="6" t="s">
        <v>15111</v>
      </c>
      <c r="N1972" s="6" t="s">
        <v>6623</v>
      </c>
      <c r="O1972" s="6" t="s">
        <v>4585</v>
      </c>
    </row>
    <row r="1973" spans="1:15" x14ac:dyDescent="0.25">
      <c r="A1973" s="6" t="s">
        <v>4228</v>
      </c>
      <c r="B1973" s="6" t="s">
        <v>4487</v>
      </c>
      <c r="C1973" s="6" t="s">
        <v>4428</v>
      </c>
      <c r="D1973" s="6" t="s">
        <v>15112</v>
      </c>
      <c r="E1973" s="6" t="s">
        <v>15113</v>
      </c>
      <c r="F1973" s="6" t="s">
        <v>7245</v>
      </c>
      <c r="G1973" s="6" t="s">
        <v>12069</v>
      </c>
      <c r="H1973" s="6" t="s">
        <v>90</v>
      </c>
      <c r="I1973" s="46"/>
      <c r="J1973" s="46"/>
      <c r="L1973" s="6" t="s">
        <v>15114</v>
      </c>
      <c r="M1973" s="6" t="s">
        <v>15115</v>
      </c>
      <c r="N1973" s="6" t="s">
        <v>5114</v>
      </c>
      <c r="O1973" s="6" t="s">
        <v>4586</v>
      </c>
    </row>
    <row r="1974" spans="1:15" x14ac:dyDescent="0.25">
      <c r="A1974" s="6" t="s">
        <v>2681</v>
      </c>
      <c r="B1974" s="6" t="s">
        <v>4532</v>
      </c>
      <c r="C1974" s="6" t="s">
        <v>130</v>
      </c>
      <c r="D1974" s="6" t="s">
        <v>15116</v>
      </c>
      <c r="E1974" s="6" t="s">
        <v>90</v>
      </c>
      <c r="F1974" s="6" t="s">
        <v>15117</v>
      </c>
      <c r="G1974" s="6" t="s">
        <v>15118</v>
      </c>
      <c r="H1974" s="6" t="s">
        <v>7365</v>
      </c>
      <c r="I1974" s="46">
        <v>45140</v>
      </c>
      <c r="J1974" s="46"/>
      <c r="K1974">
        <v>825542</v>
      </c>
      <c r="L1974" s="6" t="s">
        <v>15119</v>
      </c>
      <c r="M1974" s="6" t="s">
        <v>15120</v>
      </c>
      <c r="N1974" s="6" t="s">
        <v>4858</v>
      </c>
      <c r="O1974" s="6" t="s">
        <v>4585</v>
      </c>
    </row>
    <row r="1975" spans="1:15" x14ac:dyDescent="0.25">
      <c r="A1975" s="6" t="s">
        <v>4229</v>
      </c>
      <c r="B1975" s="6" t="s">
        <v>4482</v>
      </c>
      <c r="C1975" s="6" t="s">
        <v>4425</v>
      </c>
      <c r="D1975" s="6" t="s">
        <v>15121</v>
      </c>
      <c r="E1975" s="6" t="s">
        <v>8014</v>
      </c>
      <c r="F1975" s="6" t="s">
        <v>7947</v>
      </c>
      <c r="G1975" s="6" t="s">
        <v>14605</v>
      </c>
      <c r="H1975" s="6" t="s">
        <v>90</v>
      </c>
      <c r="I1975" s="46"/>
      <c r="J1975" s="46"/>
      <c r="L1975" s="6" t="s">
        <v>15122</v>
      </c>
      <c r="M1975" s="6" t="s">
        <v>90</v>
      </c>
      <c r="N1975" s="6" t="s">
        <v>4977</v>
      </c>
      <c r="O1975" s="6" t="s">
        <v>4585</v>
      </c>
    </row>
    <row r="1976" spans="1:15" x14ac:dyDescent="0.25">
      <c r="A1976" s="6" t="s">
        <v>4230</v>
      </c>
      <c r="B1976" s="6" t="s">
        <v>4497</v>
      </c>
      <c r="C1976" s="6" t="s">
        <v>4428</v>
      </c>
      <c r="D1976" s="6" t="s">
        <v>15123</v>
      </c>
      <c r="E1976" s="6" t="s">
        <v>14943</v>
      </c>
      <c r="F1976" s="6" t="s">
        <v>14944</v>
      </c>
      <c r="G1976" s="6" t="s">
        <v>15124</v>
      </c>
      <c r="H1976" s="6" t="s">
        <v>90</v>
      </c>
      <c r="I1976" s="46"/>
      <c r="J1976" s="46"/>
      <c r="L1976" s="6" t="s">
        <v>15125</v>
      </c>
      <c r="M1976" s="6" t="s">
        <v>15126</v>
      </c>
      <c r="N1976" s="6" t="s">
        <v>6624</v>
      </c>
      <c r="O1976" s="6" t="s">
        <v>4585</v>
      </c>
    </row>
    <row r="1977" spans="1:15" x14ac:dyDescent="0.25">
      <c r="A1977" s="6" t="s">
        <v>2683</v>
      </c>
      <c r="B1977" s="6" t="s">
        <v>4478</v>
      </c>
      <c r="C1977" s="6" t="s">
        <v>4437</v>
      </c>
      <c r="D1977" s="6" t="s">
        <v>15127</v>
      </c>
      <c r="E1977" s="6" t="s">
        <v>7217</v>
      </c>
      <c r="F1977" s="6" t="s">
        <v>7342</v>
      </c>
      <c r="G1977" s="6" t="s">
        <v>7343</v>
      </c>
      <c r="H1977" s="6" t="s">
        <v>7344</v>
      </c>
      <c r="I1977" s="46">
        <v>45106</v>
      </c>
      <c r="J1977" s="46"/>
      <c r="K1977">
        <v>1702744</v>
      </c>
      <c r="L1977" s="6" t="s">
        <v>15128</v>
      </c>
      <c r="M1977" s="6" t="s">
        <v>15129</v>
      </c>
      <c r="N1977" s="6" t="s">
        <v>6625</v>
      </c>
      <c r="O1977" s="6" t="s">
        <v>4586</v>
      </c>
    </row>
    <row r="1978" spans="1:15" x14ac:dyDescent="0.25">
      <c r="A1978" s="6" t="s">
        <v>4231</v>
      </c>
      <c r="B1978" s="6" t="s">
        <v>4469</v>
      </c>
      <c r="C1978" s="6" t="s">
        <v>4423</v>
      </c>
      <c r="D1978" s="6" t="s">
        <v>15130</v>
      </c>
      <c r="E1978" s="6" t="s">
        <v>15131</v>
      </c>
      <c r="F1978" s="6" t="s">
        <v>7450</v>
      </c>
      <c r="G1978" s="6" t="s">
        <v>15132</v>
      </c>
      <c r="H1978" s="6" t="s">
        <v>90</v>
      </c>
      <c r="I1978" s="46"/>
      <c r="J1978" s="46"/>
      <c r="K1978">
        <v>1669414</v>
      </c>
      <c r="L1978" s="6" t="s">
        <v>15133</v>
      </c>
      <c r="M1978" s="6" t="s">
        <v>15134</v>
      </c>
      <c r="N1978" s="6" t="s">
        <v>6626</v>
      </c>
      <c r="O1978" s="6" t="s">
        <v>4585</v>
      </c>
    </row>
    <row r="1979" spans="1:15" x14ac:dyDescent="0.25">
      <c r="A1979" s="6" t="s">
        <v>4232</v>
      </c>
      <c r="B1979" s="6" t="s">
        <v>4454</v>
      </c>
      <c r="C1979" s="6" t="s">
        <v>4428</v>
      </c>
      <c r="D1979" s="6" t="s">
        <v>15135</v>
      </c>
      <c r="E1979" s="6" t="s">
        <v>90</v>
      </c>
      <c r="F1979" s="6" t="s">
        <v>7657</v>
      </c>
      <c r="G1979" s="6" t="s">
        <v>15136</v>
      </c>
      <c r="H1979" s="6" t="s">
        <v>90</v>
      </c>
      <c r="I1979" s="46"/>
      <c r="J1979" s="46"/>
      <c r="L1979" s="6" t="s">
        <v>90</v>
      </c>
      <c r="M1979" s="6" t="s">
        <v>90</v>
      </c>
      <c r="N1979" s="6" t="s">
        <v>5349</v>
      </c>
      <c r="O1979" s="6" t="s">
        <v>4585</v>
      </c>
    </row>
    <row r="1980" spans="1:15" x14ac:dyDescent="0.25">
      <c r="A1980" s="6" t="s">
        <v>2685</v>
      </c>
      <c r="B1980" s="6" t="s">
        <v>4558</v>
      </c>
      <c r="C1980" s="6" t="s">
        <v>4425</v>
      </c>
      <c r="D1980" s="6" t="s">
        <v>15137</v>
      </c>
      <c r="E1980" s="6" t="s">
        <v>90</v>
      </c>
      <c r="F1980" s="6" t="s">
        <v>15138</v>
      </c>
      <c r="G1980" s="6" t="s">
        <v>15139</v>
      </c>
      <c r="H1980" s="6" t="s">
        <v>7792</v>
      </c>
      <c r="I1980" s="46">
        <v>45126</v>
      </c>
      <c r="J1980" s="46">
        <v>45131</v>
      </c>
      <c r="K1980">
        <v>91440</v>
      </c>
      <c r="L1980" s="6" t="s">
        <v>15140</v>
      </c>
      <c r="M1980" s="6" t="s">
        <v>15141</v>
      </c>
      <c r="N1980" s="6" t="s">
        <v>6627</v>
      </c>
      <c r="O1980" s="6" t="s">
        <v>4585</v>
      </c>
    </row>
    <row r="1981" spans="1:15" x14ac:dyDescent="0.25">
      <c r="A1981" s="6" t="s">
        <v>2688</v>
      </c>
      <c r="B1981" s="6" t="s">
        <v>4508</v>
      </c>
      <c r="C1981" s="6" t="s">
        <v>4489</v>
      </c>
      <c r="D1981" s="6" t="s">
        <v>15142</v>
      </c>
      <c r="E1981" s="6" t="s">
        <v>90</v>
      </c>
      <c r="F1981" s="6" t="s">
        <v>8059</v>
      </c>
      <c r="G1981" s="6" t="s">
        <v>15143</v>
      </c>
      <c r="H1981" s="6" t="s">
        <v>7069</v>
      </c>
      <c r="I1981" s="46">
        <v>45126</v>
      </c>
      <c r="J1981" s="46">
        <v>45131</v>
      </c>
      <c r="K1981">
        <v>1564408</v>
      </c>
      <c r="L1981" s="6" t="s">
        <v>15144</v>
      </c>
      <c r="M1981" s="6" t="s">
        <v>15145</v>
      </c>
      <c r="N1981" s="6" t="s">
        <v>5318</v>
      </c>
      <c r="O1981" s="6" t="s">
        <v>4585</v>
      </c>
    </row>
    <row r="1982" spans="1:15" x14ac:dyDescent="0.25">
      <c r="A1982" s="6" t="s">
        <v>2690</v>
      </c>
      <c r="B1982" s="6" t="s">
        <v>4501</v>
      </c>
      <c r="C1982" s="6" t="s">
        <v>4425</v>
      </c>
      <c r="D1982" s="6" t="s">
        <v>15146</v>
      </c>
      <c r="E1982" s="6" t="s">
        <v>90</v>
      </c>
      <c r="F1982" s="6" t="s">
        <v>7941</v>
      </c>
      <c r="G1982" s="6" t="s">
        <v>15147</v>
      </c>
      <c r="H1982" s="6" t="s">
        <v>7792</v>
      </c>
      <c r="I1982" s="46">
        <v>45133</v>
      </c>
      <c r="J1982" s="46">
        <v>45138</v>
      </c>
      <c r="K1982">
        <v>1692063</v>
      </c>
      <c r="L1982" s="6" t="s">
        <v>15148</v>
      </c>
      <c r="M1982" s="6" t="s">
        <v>15149</v>
      </c>
      <c r="N1982" s="6" t="s">
        <v>5488</v>
      </c>
      <c r="O1982" s="6" t="s">
        <v>4585</v>
      </c>
    </row>
    <row r="1983" spans="1:15" x14ac:dyDescent="0.25">
      <c r="A1983" s="6" t="s">
        <v>4233</v>
      </c>
      <c r="B1983" s="6" t="s">
        <v>4541</v>
      </c>
      <c r="C1983" s="6" t="s">
        <v>4442</v>
      </c>
      <c r="D1983" s="6" t="s">
        <v>15150</v>
      </c>
      <c r="E1983" s="6" t="s">
        <v>15151</v>
      </c>
      <c r="F1983" s="6" t="s">
        <v>15152</v>
      </c>
      <c r="G1983" s="6" t="s">
        <v>90</v>
      </c>
      <c r="H1983" s="6" t="s">
        <v>90</v>
      </c>
      <c r="I1983" s="46"/>
      <c r="J1983" s="46"/>
      <c r="L1983" s="6" t="s">
        <v>90</v>
      </c>
      <c r="M1983" s="6" t="s">
        <v>90</v>
      </c>
      <c r="N1983" s="6" t="s">
        <v>6628</v>
      </c>
      <c r="O1983" s="6" t="s">
        <v>4585</v>
      </c>
    </row>
    <row r="1984" spans="1:15" x14ac:dyDescent="0.25">
      <c r="A1984" s="6" t="s">
        <v>2692</v>
      </c>
      <c r="B1984" s="6" t="s">
        <v>4443</v>
      </c>
      <c r="C1984" s="6" t="s">
        <v>4418</v>
      </c>
      <c r="D1984" s="6" t="s">
        <v>9026</v>
      </c>
      <c r="E1984" s="6" t="s">
        <v>15153</v>
      </c>
      <c r="F1984" s="6" t="s">
        <v>15154</v>
      </c>
      <c r="G1984" s="6" t="s">
        <v>15155</v>
      </c>
      <c r="H1984" s="6" t="s">
        <v>90</v>
      </c>
      <c r="I1984" s="46"/>
      <c r="J1984" s="46"/>
      <c r="K1984">
        <v>845982</v>
      </c>
      <c r="L1984" s="6" t="s">
        <v>15156</v>
      </c>
      <c r="M1984" s="6" t="s">
        <v>15157</v>
      </c>
      <c r="N1984" s="6" t="s">
        <v>4765</v>
      </c>
      <c r="O1984" s="6" t="s">
        <v>4586</v>
      </c>
    </row>
    <row r="1985" spans="1:15" x14ac:dyDescent="0.25">
      <c r="A1985" s="6" t="s">
        <v>2694</v>
      </c>
      <c r="B1985" s="6" t="s">
        <v>4460</v>
      </c>
      <c r="C1985" s="6" t="s">
        <v>4421</v>
      </c>
      <c r="D1985" s="6" t="s">
        <v>15158</v>
      </c>
      <c r="E1985" s="6" t="s">
        <v>15159</v>
      </c>
      <c r="F1985" s="6" t="s">
        <v>10710</v>
      </c>
      <c r="G1985" s="6" t="s">
        <v>10711</v>
      </c>
      <c r="H1985" s="6" t="s">
        <v>2036</v>
      </c>
      <c r="I1985" s="46">
        <v>45160</v>
      </c>
      <c r="J1985" s="46">
        <v>45166</v>
      </c>
      <c r="K1985">
        <v>1640147</v>
      </c>
      <c r="L1985" s="6" t="s">
        <v>15160</v>
      </c>
      <c r="M1985" s="6" t="s">
        <v>15161</v>
      </c>
      <c r="N1985" s="6" t="s">
        <v>6629</v>
      </c>
      <c r="O1985" s="6" t="s">
        <v>4585</v>
      </c>
    </row>
    <row r="1986" spans="1:15" x14ac:dyDescent="0.25">
      <c r="A1986" s="6" t="s">
        <v>2696</v>
      </c>
      <c r="B1986" s="6" t="s">
        <v>4449</v>
      </c>
      <c r="C1986" s="6" t="s">
        <v>4421</v>
      </c>
      <c r="D1986" s="6" t="s">
        <v>15162</v>
      </c>
      <c r="E1986" s="6" t="s">
        <v>90</v>
      </c>
      <c r="F1986" s="6" t="s">
        <v>9082</v>
      </c>
      <c r="G1986" s="6" t="s">
        <v>11214</v>
      </c>
      <c r="H1986" s="6" t="s">
        <v>7069</v>
      </c>
      <c r="I1986" s="46">
        <v>45153</v>
      </c>
      <c r="J1986" s="46">
        <v>45159</v>
      </c>
      <c r="K1986">
        <v>883241</v>
      </c>
      <c r="L1986" s="6" t="s">
        <v>15163</v>
      </c>
      <c r="M1986" s="6" t="s">
        <v>15164</v>
      </c>
      <c r="N1986" s="6" t="s">
        <v>5245</v>
      </c>
      <c r="O1986" s="6" t="s">
        <v>4585</v>
      </c>
    </row>
    <row r="1987" spans="1:15" x14ac:dyDescent="0.25">
      <c r="A1987" s="6" t="s">
        <v>2698</v>
      </c>
      <c r="B1987" s="6" t="s">
        <v>4434</v>
      </c>
      <c r="C1987" s="6" t="s">
        <v>4423</v>
      </c>
      <c r="D1987" s="6" t="s">
        <v>15165</v>
      </c>
      <c r="E1987" s="6" t="s">
        <v>7073</v>
      </c>
      <c r="F1987" s="6" t="s">
        <v>7363</v>
      </c>
      <c r="G1987" s="6" t="s">
        <v>15166</v>
      </c>
      <c r="H1987" s="6" t="s">
        <v>7136</v>
      </c>
      <c r="I1987" s="46">
        <v>45127</v>
      </c>
      <c r="J1987" s="46"/>
      <c r="K1987">
        <v>18349</v>
      </c>
      <c r="L1987" s="6" t="s">
        <v>15167</v>
      </c>
      <c r="M1987" s="6" t="s">
        <v>15168</v>
      </c>
      <c r="N1987" s="6" t="s">
        <v>4775</v>
      </c>
      <c r="O1987" s="6" t="s">
        <v>4585</v>
      </c>
    </row>
    <row r="1988" spans="1:15" x14ac:dyDescent="0.25">
      <c r="A1988" s="6" t="s">
        <v>2700</v>
      </c>
      <c r="B1988" s="6" t="s">
        <v>4505</v>
      </c>
      <c r="C1988" s="6" t="s">
        <v>4421</v>
      </c>
      <c r="D1988" s="6" t="s">
        <v>15169</v>
      </c>
      <c r="E1988" s="6" t="s">
        <v>90</v>
      </c>
      <c r="F1988" s="6" t="s">
        <v>10312</v>
      </c>
      <c r="G1988" s="6" t="s">
        <v>10313</v>
      </c>
      <c r="H1988" s="6" t="s">
        <v>7069</v>
      </c>
      <c r="I1988" s="46">
        <v>45195</v>
      </c>
      <c r="J1988" s="46">
        <v>45199</v>
      </c>
      <c r="K1988">
        <v>1177394</v>
      </c>
      <c r="L1988" s="6" t="s">
        <v>15170</v>
      </c>
      <c r="M1988" s="6" t="s">
        <v>15171</v>
      </c>
      <c r="N1988" s="6" t="s">
        <v>6630</v>
      </c>
      <c r="O1988" s="6" t="s">
        <v>4585</v>
      </c>
    </row>
    <row r="1989" spans="1:15" x14ac:dyDescent="0.25">
      <c r="A1989" s="6" t="s">
        <v>2702</v>
      </c>
      <c r="B1989" s="6" t="s">
        <v>4432</v>
      </c>
      <c r="C1989" s="6" t="s">
        <v>4418</v>
      </c>
      <c r="D1989" s="6" t="s">
        <v>15172</v>
      </c>
      <c r="E1989" s="6" t="s">
        <v>90</v>
      </c>
      <c r="F1989" s="6" t="s">
        <v>7470</v>
      </c>
      <c r="G1989" s="6" t="s">
        <v>9102</v>
      </c>
      <c r="H1989" s="6" t="s">
        <v>90</v>
      </c>
      <c r="I1989" s="46"/>
      <c r="J1989" s="46"/>
      <c r="K1989">
        <v>1121404</v>
      </c>
      <c r="L1989" s="6" t="s">
        <v>15173</v>
      </c>
      <c r="M1989" s="6" t="s">
        <v>15174</v>
      </c>
      <c r="N1989" s="6" t="s">
        <v>5501</v>
      </c>
      <c r="O1989" s="6" t="s">
        <v>4586</v>
      </c>
    </row>
    <row r="1990" spans="1:15" x14ac:dyDescent="0.25">
      <c r="A1990" s="6" t="s">
        <v>2704</v>
      </c>
      <c r="B1990" s="6" t="s">
        <v>4462</v>
      </c>
      <c r="C1990" s="6" t="s">
        <v>118</v>
      </c>
      <c r="D1990" s="6" t="s">
        <v>15175</v>
      </c>
      <c r="E1990" s="6" t="s">
        <v>90</v>
      </c>
      <c r="F1990" s="6" t="s">
        <v>7134</v>
      </c>
      <c r="G1990" s="6" t="s">
        <v>13292</v>
      </c>
      <c r="H1990" s="6" t="s">
        <v>7136</v>
      </c>
      <c r="I1990" s="46">
        <v>45133</v>
      </c>
      <c r="J1990" s="46">
        <v>45138</v>
      </c>
      <c r="K1990">
        <v>92122</v>
      </c>
      <c r="L1990" s="6" t="s">
        <v>15176</v>
      </c>
      <c r="M1990" s="6" t="s">
        <v>15177</v>
      </c>
      <c r="N1990" s="6" t="s">
        <v>5554</v>
      </c>
      <c r="O1990" s="6" t="s">
        <v>4586</v>
      </c>
    </row>
    <row r="1991" spans="1:15" x14ac:dyDescent="0.25">
      <c r="A1991" s="6" t="s">
        <v>2706</v>
      </c>
      <c r="B1991" s="6" t="s">
        <v>4484</v>
      </c>
      <c r="C1991" s="6" t="s">
        <v>4423</v>
      </c>
      <c r="D1991" s="6" t="s">
        <v>15178</v>
      </c>
      <c r="E1991" s="6" t="s">
        <v>90</v>
      </c>
      <c r="F1991" s="6" t="s">
        <v>7172</v>
      </c>
      <c r="G1991" s="6" t="s">
        <v>7309</v>
      </c>
      <c r="H1991" s="6" t="s">
        <v>7069</v>
      </c>
      <c r="I1991" s="46">
        <v>45138</v>
      </c>
      <c r="J1991" s="46">
        <v>45142</v>
      </c>
      <c r="K1991">
        <v>1818874</v>
      </c>
      <c r="L1991" s="6" t="s">
        <v>15179</v>
      </c>
      <c r="M1991" s="6" t="s">
        <v>15180</v>
      </c>
      <c r="N1991" s="6" t="s">
        <v>5524</v>
      </c>
      <c r="O1991" s="6" t="s">
        <v>4585</v>
      </c>
    </row>
    <row r="1992" spans="1:15" x14ac:dyDescent="0.25">
      <c r="A1992" s="6" t="s">
        <v>4234</v>
      </c>
      <c r="B1992" s="6" t="s">
        <v>4482</v>
      </c>
      <c r="C1992" s="6" t="s">
        <v>4425</v>
      </c>
      <c r="D1992" s="6" t="s">
        <v>15181</v>
      </c>
      <c r="E1992" s="6" t="s">
        <v>15182</v>
      </c>
      <c r="F1992" s="6" t="s">
        <v>7450</v>
      </c>
      <c r="G1992" s="6" t="s">
        <v>15183</v>
      </c>
      <c r="H1992" s="6" t="s">
        <v>90</v>
      </c>
      <c r="I1992" s="46"/>
      <c r="J1992" s="46"/>
      <c r="L1992" s="6" t="s">
        <v>15184</v>
      </c>
      <c r="M1992" s="6" t="s">
        <v>90</v>
      </c>
      <c r="N1992" s="6" t="s">
        <v>6631</v>
      </c>
      <c r="O1992" s="6" t="s">
        <v>4585</v>
      </c>
    </row>
    <row r="1993" spans="1:15" x14ac:dyDescent="0.25">
      <c r="A1993" s="6" t="s">
        <v>4235</v>
      </c>
      <c r="B1993" s="6" t="s">
        <v>4461</v>
      </c>
      <c r="C1993" s="6" t="s">
        <v>4425</v>
      </c>
      <c r="D1993" s="6" t="s">
        <v>15185</v>
      </c>
      <c r="E1993" s="6" t="s">
        <v>9587</v>
      </c>
      <c r="F1993" s="6" t="s">
        <v>7450</v>
      </c>
      <c r="G1993" s="6" t="s">
        <v>15186</v>
      </c>
      <c r="H1993" s="6" t="s">
        <v>90</v>
      </c>
      <c r="I1993" s="46"/>
      <c r="J1993" s="46"/>
      <c r="L1993" s="6" t="s">
        <v>15187</v>
      </c>
      <c r="M1993" s="6" t="s">
        <v>15188</v>
      </c>
      <c r="N1993" s="6" t="s">
        <v>6632</v>
      </c>
      <c r="O1993" s="6" t="s">
        <v>4585</v>
      </c>
    </row>
    <row r="1994" spans="1:15" x14ac:dyDescent="0.25">
      <c r="A1994" s="6" t="s">
        <v>4236</v>
      </c>
      <c r="B1994" s="6" t="s">
        <v>4473</v>
      </c>
      <c r="C1994" s="6" t="s">
        <v>130</v>
      </c>
      <c r="D1994" s="6" t="s">
        <v>15189</v>
      </c>
      <c r="E1994" s="6" t="s">
        <v>15190</v>
      </c>
      <c r="F1994" s="6" t="s">
        <v>7450</v>
      </c>
      <c r="G1994" s="6" t="s">
        <v>15191</v>
      </c>
      <c r="H1994" s="6" t="s">
        <v>90</v>
      </c>
      <c r="I1994" s="46"/>
      <c r="J1994" s="46"/>
      <c r="L1994" s="6" t="s">
        <v>90</v>
      </c>
      <c r="M1994" s="6" t="s">
        <v>90</v>
      </c>
      <c r="N1994" s="6" t="s">
        <v>6633</v>
      </c>
      <c r="O1994" s="6" t="s">
        <v>4585</v>
      </c>
    </row>
    <row r="1995" spans="1:15" x14ac:dyDescent="0.25">
      <c r="A1995" s="6" t="s">
        <v>2708</v>
      </c>
      <c r="B1995" s="6" t="s">
        <v>4487</v>
      </c>
      <c r="C1995" s="6" t="s">
        <v>4428</v>
      </c>
      <c r="D1995" s="6" t="s">
        <v>15192</v>
      </c>
      <c r="E1995" s="6" t="s">
        <v>90</v>
      </c>
      <c r="F1995" s="6" t="s">
        <v>15193</v>
      </c>
      <c r="G1995" s="6" t="s">
        <v>15194</v>
      </c>
      <c r="H1995" s="6" t="s">
        <v>8571</v>
      </c>
      <c r="I1995" s="46">
        <v>45126</v>
      </c>
      <c r="J1995" s="46">
        <v>45131</v>
      </c>
      <c r="K1995">
        <v>91767</v>
      </c>
      <c r="L1995" s="6" t="s">
        <v>15195</v>
      </c>
      <c r="M1995" s="6" t="s">
        <v>15196</v>
      </c>
      <c r="N1995" s="6" t="s">
        <v>4599</v>
      </c>
      <c r="O1995" s="6" t="s">
        <v>4586</v>
      </c>
    </row>
    <row r="1996" spans="1:15" x14ac:dyDescent="0.25">
      <c r="A1996" s="6" t="s">
        <v>6916</v>
      </c>
      <c r="B1996" s="6" t="s">
        <v>4429</v>
      </c>
      <c r="C1996" s="6" t="s">
        <v>4421</v>
      </c>
      <c r="D1996" s="6" t="s">
        <v>15197</v>
      </c>
      <c r="E1996" s="6" t="s">
        <v>90</v>
      </c>
      <c r="F1996" s="6" t="s">
        <v>7849</v>
      </c>
      <c r="G1996" s="6" t="s">
        <v>15198</v>
      </c>
      <c r="H1996" s="6" t="s">
        <v>7069</v>
      </c>
      <c r="I1996" s="46">
        <v>45146</v>
      </c>
      <c r="J1996" s="46">
        <v>45152</v>
      </c>
      <c r="K1996">
        <v>1314727</v>
      </c>
      <c r="L1996" s="6" t="s">
        <v>15199</v>
      </c>
      <c r="M1996" s="6" t="s">
        <v>15200</v>
      </c>
      <c r="N1996" s="6" t="s">
        <v>15201</v>
      </c>
      <c r="O1996" s="6" t="s">
        <v>4585</v>
      </c>
    </row>
    <row r="1997" spans="1:15" x14ac:dyDescent="0.25">
      <c r="A1997" s="6" t="s">
        <v>4237</v>
      </c>
      <c r="B1997" s="6" t="s">
        <v>4443</v>
      </c>
      <c r="C1997" s="6" t="s">
        <v>4418</v>
      </c>
      <c r="D1997" s="6" t="s">
        <v>15202</v>
      </c>
      <c r="E1997" s="6" t="s">
        <v>90</v>
      </c>
      <c r="F1997" s="6" t="s">
        <v>15203</v>
      </c>
      <c r="G1997" s="6" t="s">
        <v>15204</v>
      </c>
      <c r="H1997" s="6" t="s">
        <v>90</v>
      </c>
      <c r="I1997" s="46"/>
      <c r="J1997" s="46"/>
      <c r="L1997" s="6" t="s">
        <v>15205</v>
      </c>
      <c r="M1997" s="6" t="s">
        <v>15206</v>
      </c>
      <c r="N1997" s="6" t="s">
        <v>6634</v>
      </c>
      <c r="O1997" s="6" t="s">
        <v>4586</v>
      </c>
    </row>
    <row r="1998" spans="1:15" x14ac:dyDescent="0.25">
      <c r="A1998" s="6" t="s">
        <v>2710</v>
      </c>
      <c r="B1998" s="6" t="s">
        <v>4429</v>
      </c>
      <c r="C1998" s="6" t="s">
        <v>4421</v>
      </c>
      <c r="D1998" s="6" t="s">
        <v>15207</v>
      </c>
      <c r="E1998" s="6" t="s">
        <v>9902</v>
      </c>
      <c r="F1998" s="6" t="s">
        <v>7450</v>
      </c>
      <c r="G1998" s="6" t="s">
        <v>15208</v>
      </c>
      <c r="H1998" s="6" t="s">
        <v>90</v>
      </c>
      <c r="I1998" s="46"/>
      <c r="J1998" s="46"/>
      <c r="K1998">
        <v>313838</v>
      </c>
      <c r="L1998" s="6" t="s">
        <v>15209</v>
      </c>
      <c r="M1998" s="6" t="s">
        <v>15210</v>
      </c>
      <c r="N1998" s="6" t="s">
        <v>4780</v>
      </c>
      <c r="O1998" s="6" t="s">
        <v>4585</v>
      </c>
    </row>
    <row r="1999" spans="1:15" x14ac:dyDescent="0.25">
      <c r="A1999" s="6" t="s">
        <v>4238</v>
      </c>
      <c r="B1999" s="6" t="s">
        <v>4518</v>
      </c>
      <c r="C1999" s="6" t="s">
        <v>130</v>
      </c>
      <c r="D1999" s="6" t="s">
        <v>15211</v>
      </c>
      <c r="E1999" s="6" t="s">
        <v>15212</v>
      </c>
      <c r="F1999" s="6" t="s">
        <v>12739</v>
      </c>
      <c r="G1999" s="6" t="s">
        <v>12740</v>
      </c>
      <c r="H1999" s="6" t="s">
        <v>7584</v>
      </c>
      <c r="I1999" s="46"/>
      <c r="J1999" s="46"/>
      <c r="L1999" s="6" t="s">
        <v>15213</v>
      </c>
      <c r="M1999" s="6" t="s">
        <v>15214</v>
      </c>
      <c r="N1999" s="6" t="s">
        <v>6635</v>
      </c>
      <c r="O1999" s="6" t="s">
        <v>4585</v>
      </c>
    </row>
    <row r="2000" spans="1:15" x14ac:dyDescent="0.25">
      <c r="A2000" s="6" t="s">
        <v>2712</v>
      </c>
      <c r="B2000" s="6" t="s">
        <v>4533</v>
      </c>
      <c r="C2000" s="6" t="s">
        <v>4437</v>
      </c>
      <c r="D2000" s="6" t="s">
        <v>15215</v>
      </c>
      <c r="E2000" s="6" t="s">
        <v>90</v>
      </c>
      <c r="F2000" s="6" t="s">
        <v>15216</v>
      </c>
      <c r="G2000" s="6" t="s">
        <v>15217</v>
      </c>
      <c r="H2000" s="6" t="s">
        <v>7792</v>
      </c>
      <c r="I2000" s="46">
        <v>45148</v>
      </c>
      <c r="J2000" s="46">
        <v>45152</v>
      </c>
      <c r="K2000">
        <v>109177</v>
      </c>
      <c r="L2000" s="6" t="s">
        <v>15218</v>
      </c>
      <c r="M2000" s="6" t="s">
        <v>15219</v>
      </c>
      <c r="N2000" s="6" t="s">
        <v>5014</v>
      </c>
      <c r="O2000" s="6" t="s">
        <v>4585</v>
      </c>
    </row>
    <row r="2001" spans="1:15" x14ac:dyDescent="0.25">
      <c r="A2001" s="6" t="s">
        <v>2714</v>
      </c>
      <c r="B2001" s="6" t="s">
        <v>4453</v>
      </c>
      <c r="C2001" s="6" t="s">
        <v>4442</v>
      </c>
      <c r="D2001" s="6" t="s">
        <v>15220</v>
      </c>
      <c r="E2001" s="6" t="s">
        <v>90</v>
      </c>
      <c r="F2001" s="6" t="s">
        <v>7628</v>
      </c>
      <c r="G2001" s="6" t="s">
        <v>15221</v>
      </c>
      <c r="H2001" s="6" t="s">
        <v>7630</v>
      </c>
      <c r="I2001" s="46">
        <v>45138</v>
      </c>
      <c r="J2001" s="46">
        <v>45142</v>
      </c>
      <c r="K2001">
        <v>1063761</v>
      </c>
      <c r="L2001" s="6" t="s">
        <v>15222</v>
      </c>
      <c r="M2001" s="6" t="s">
        <v>15223</v>
      </c>
      <c r="N2001" s="6" t="s">
        <v>5200</v>
      </c>
      <c r="O2001" s="6" t="s">
        <v>4585</v>
      </c>
    </row>
    <row r="2002" spans="1:15" x14ac:dyDescent="0.25">
      <c r="A2002" s="6" t="s">
        <v>2716</v>
      </c>
      <c r="B2002" s="6" t="s">
        <v>4530</v>
      </c>
      <c r="C2002" s="6" t="s">
        <v>4423</v>
      </c>
      <c r="D2002" s="6" t="s">
        <v>15224</v>
      </c>
      <c r="E2002" s="6" t="s">
        <v>90</v>
      </c>
      <c r="F2002" s="6" t="s">
        <v>7166</v>
      </c>
      <c r="G2002" s="6" t="s">
        <v>15225</v>
      </c>
      <c r="H2002" s="6" t="s">
        <v>7168</v>
      </c>
      <c r="I2002" s="46">
        <v>45138</v>
      </c>
      <c r="J2002" s="46">
        <v>45142</v>
      </c>
      <c r="K2002">
        <v>64040</v>
      </c>
      <c r="L2002" s="6" t="s">
        <v>15226</v>
      </c>
      <c r="M2002" s="6" t="s">
        <v>15227</v>
      </c>
      <c r="N2002" s="6" t="s">
        <v>4853</v>
      </c>
      <c r="O2002" s="6" t="s">
        <v>4585</v>
      </c>
    </row>
    <row r="2003" spans="1:15" x14ac:dyDescent="0.25">
      <c r="A2003" s="6" t="s">
        <v>4239</v>
      </c>
      <c r="B2003" s="6" t="s">
        <v>4493</v>
      </c>
      <c r="C2003" s="6" t="s">
        <v>4489</v>
      </c>
      <c r="D2003" s="6" t="s">
        <v>15228</v>
      </c>
      <c r="E2003" s="6" t="s">
        <v>15229</v>
      </c>
      <c r="F2003" s="6" t="s">
        <v>15230</v>
      </c>
      <c r="G2003" s="6" t="s">
        <v>15231</v>
      </c>
      <c r="H2003" s="6" t="s">
        <v>90</v>
      </c>
      <c r="I2003" s="46"/>
      <c r="J2003" s="46"/>
      <c r="L2003" s="6" t="s">
        <v>15232</v>
      </c>
      <c r="M2003" s="6" t="s">
        <v>15233</v>
      </c>
      <c r="N2003" s="6" t="s">
        <v>6636</v>
      </c>
      <c r="O2003" s="6" t="s">
        <v>4585</v>
      </c>
    </row>
    <row r="2004" spans="1:15" x14ac:dyDescent="0.25">
      <c r="A2004" s="6" t="s">
        <v>2718</v>
      </c>
      <c r="B2004" s="6" t="s">
        <v>4449</v>
      </c>
      <c r="C2004" s="6" t="s">
        <v>4421</v>
      </c>
      <c r="D2004" s="6" t="s">
        <v>15234</v>
      </c>
      <c r="E2004" s="6" t="s">
        <v>90</v>
      </c>
      <c r="F2004" s="6" t="s">
        <v>7172</v>
      </c>
      <c r="G2004" s="6" t="s">
        <v>7935</v>
      </c>
      <c r="H2004" s="6" t="s">
        <v>7069</v>
      </c>
      <c r="I2004" s="46">
        <v>45160</v>
      </c>
      <c r="J2004" s="46">
        <v>45166</v>
      </c>
      <c r="K2004">
        <v>1353283</v>
      </c>
      <c r="L2004" s="6" t="s">
        <v>15235</v>
      </c>
      <c r="M2004" s="6" t="s">
        <v>15236</v>
      </c>
      <c r="N2004" s="6" t="s">
        <v>6637</v>
      </c>
      <c r="O2004" s="6" t="s">
        <v>4585</v>
      </c>
    </row>
    <row r="2005" spans="1:15" x14ac:dyDescent="0.25">
      <c r="A2005" s="6" t="s">
        <v>2720</v>
      </c>
      <c r="B2005" s="6" t="s">
        <v>4508</v>
      </c>
      <c r="C2005" s="6" t="s">
        <v>4489</v>
      </c>
      <c r="D2005" s="6" t="s">
        <v>15237</v>
      </c>
      <c r="E2005" s="6" t="s">
        <v>90</v>
      </c>
      <c r="F2005" s="6" t="s">
        <v>7657</v>
      </c>
      <c r="G2005" s="6" t="s">
        <v>15238</v>
      </c>
      <c r="H2005" s="6" t="s">
        <v>90</v>
      </c>
      <c r="I2005" s="46">
        <v>45132</v>
      </c>
      <c r="J2005" s="46"/>
      <c r="K2005">
        <v>1639920</v>
      </c>
      <c r="L2005" s="6" t="s">
        <v>15239</v>
      </c>
      <c r="M2005" s="6" t="s">
        <v>15240</v>
      </c>
      <c r="N2005" s="6" t="s">
        <v>6638</v>
      </c>
      <c r="O2005" s="6" t="s">
        <v>4585</v>
      </c>
    </row>
    <row r="2006" spans="1:15" x14ac:dyDescent="0.25">
      <c r="A2006" s="6" t="s">
        <v>4241</v>
      </c>
      <c r="B2006" s="6" t="s">
        <v>4479</v>
      </c>
      <c r="C2006" s="6" t="s">
        <v>4425</v>
      </c>
      <c r="D2006" s="6" t="s">
        <v>15241</v>
      </c>
      <c r="E2006" s="6" t="s">
        <v>90</v>
      </c>
      <c r="F2006" s="6" t="s">
        <v>15242</v>
      </c>
      <c r="G2006" s="6" t="s">
        <v>15243</v>
      </c>
      <c r="H2006" s="6" t="s">
        <v>7665</v>
      </c>
      <c r="I2006" s="46">
        <v>45139</v>
      </c>
      <c r="J2006" s="46">
        <v>45145</v>
      </c>
      <c r="K2006">
        <v>1364885</v>
      </c>
      <c r="L2006" s="6" t="s">
        <v>15244</v>
      </c>
      <c r="M2006" s="6" t="s">
        <v>15245</v>
      </c>
      <c r="N2006" s="6" t="s">
        <v>4683</v>
      </c>
      <c r="O2006" s="6" t="s">
        <v>4586</v>
      </c>
    </row>
    <row r="2007" spans="1:15" x14ac:dyDescent="0.25">
      <c r="A2007" s="6" t="s">
        <v>2722</v>
      </c>
      <c r="B2007" s="6" t="s">
        <v>4449</v>
      </c>
      <c r="C2007" s="6" t="s">
        <v>4421</v>
      </c>
      <c r="D2007" s="6" t="s">
        <v>15246</v>
      </c>
      <c r="E2007" s="6" t="s">
        <v>7217</v>
      </c>
      <c r="F2007" s="6" t="s">
        <v>7724</v>
      </c>
      <c r="G2007" s="6" t="s">
        <v>14120</v>
      </c>
      <c r="H2007" s="6" t="s">
        <v>7437</v>
      </c>
      <c r="I2007" s="46">
        <v>45132</v>
      </c>
      <c r="J2007" s="46">
        <v>45138</v>
      </c>
      <c r="K2007">
        <v>1092699</v>
      </c>
      <c r="L2007" s="6" t="s">
        <v>15247</v>
      </c>
      <c r="M2007" s="6" t="s">
        <v>15248</v>
      </c>
      <c r="N2007" s="6" t="s">
        <v>6639</v>
      </c>
      <c r="O2007" s="6" t="s">
        <v>4585</v>
      </c>
    </row>
    <row r="2008" spans="1:15" x14ac:dyDescent="0.25">
      <c r="A2008" s="6" t="s">
        <v>4243</v>
      </c>
      <c r="B2008" s="6" t="s">
        <v>4460</v>
      </c>
      <c r="C2008" s="6" t="s">
        <v>4421</v>
      </c>
      <c r="D2008" s="6" t="s">
        <v>15249</v>
      </c>
      <c r="E2008" s="6" t="s">
        <v>7923</v>
      </c>
      <c r="F2008" s="6" t="s">
        <v>7284</v>
      </c>
      <c r="G2008" s="6" t="s">
        <v>13574</v>
      </c>
      <c r="H2008" s="6" t="s">
        <v>7124</v>
      </c>
      <c r="I2008" s="46">
        <v>45138</v>
      </c>
      <c r="J2008" s="46">
        <v>45142</v>
      </c>
      <c r="K2008">
        <v>1517375</v>
      </c>
      <c r="L2008" s="6" t="s">
        <v>15250</v>
      </c>
      <c r="M2008" s="6" t="s">
        <v>15251</v>
      </c>
      <c r="N2008" s="6" t="s">
        <v>6640</v>
      </c>
      <c r="O2008" s="6" t="s">
        <v>4585</v>
      </c>
    </row>
    <row r="2009" spans="1:15" x14ac:dyDescent="0.25">
      <c r="A2009" s="6" t="s">
        <v>2724</v>
      </c>
      <c r="B2009" s="6" t="s">
        <v>4482</v>
      </c>
      <c r="C2009" s="6" t="s">
        <v>4425</v>
      </c>
      <c r="D2009" s="6" t="s">
        <v>15252</v>
      </c>
      <c r="E2009" s="6" t="s">
        <v>7187</v>
      </c>
      <c r="F2009" s="6" t="s">
        <v>7529</v>
      </c>
      <c r="G2009" s="6" t="s">
        <v>8466</v>
      </c>
      <c r="H2009" s="6" t="s">
        <v>7104</v>
      </c>
      <c r="I2009" s="46">
        <v>45140</v>
      </c>
      <c r="J2009" s="46">
        <v>45145</v>
      </c>
      <c r="K2009">
        <v>88205</v>
      </c>
      <c r="L2009" s="6" t="s">
        <v>15253</v>
      </c>
      <c r="M2009" s="6" t="s">
        <v>15254</v>
      </c>
      <c r="N2009" s="6" t="s">
        <v>5113</v>
      </c>
      <c r="O2009" s="6" t="s">
        <v>4585</v>
      </c>
    </row>
    <row r="2010" spans="1:15" x14ac:dyDescent="0.25">
      <c r="A2010" s="6" t="s">
        <v>4244</v>
      </c>
      <c r="B2010" s="6" t="s">
        <v>4482</v>
      </c>
      <c r="C2010" s="6" t="s">
        <v>4425</v>
      </c>
      <c r="D2010" s="6" t="s">
        <v>15255</v>
      </c>
      <c r="E2010" s="6" t="s">
        <v>15256</v>
      </c>
      <c r="F2010" s="6" t="s">
        <v>15257</v>
      </c>
      <c r="G2010" s="6" t="s">
        <v>15258</v>
      </c>
      <c r="H2010" s="6" t="s">
        <v>90</v>
      </c>
      <c r="I2010" s="46"/>
      <c r="J2010" s="46"/>
      <c r="L2010" s="6" t="s">
        <v>90</v>
      </c>
      <c r="M2010" s="6" t="s">
        <v>90</v>
      </c>
      <c r="N2010" s="6" t="s">
        <v>6641</v>
      </c>
      <c r="O2010" s="6" t="s">
        <v>4585</v>
      </c>
    </row>
    <row r="2011" spans="1:15" x14ac:dyDescent="0.25">
      <c r="A2011" s="6" t="s">
        <v>2725</v>
      </c>
      <c r="B2011" s="6" t="s">
        <v>90</v>
      </c>
      <c r="C2011" s="6" t="s">
        <v>90</v>
      </c>
      <c r="D2011" s="6" t="s">
        <v>90</v>
      </c>
      <c r="E2011" s="6" t="s">
        <v>90</v>
      </c>
      <c r="F2011" s="6" t="s">
        <v>90</v>
      </c>
      <c r="G2011" s="6" t="s">
        <v>90</v>
      </c>
      <c r="H2011" s="6" t="s">
        <v>90</v>
      </c>
      <c r="I2011" s="46"/>
      <c r="J2011" s="46"/>
      <c r="K2011">
        <v>884394</v>
      </c>
      <c r="L2011" s="6" t="s">
        <v>15259</v>
      </c>
      <c r="M2011" s="6" t="s">
        <v>15260</v>
      </c>
      <c r="N2011" s="6" t="s">
        <v>90</v>
      </c>
      <c r="O2011" s="6" t="s">
        <v>90</v>
      </c>
    </row>
    <row r="2012" spans="1:15" x14ac:dyDescent="0.25">
      <c r="A2012" s="6" t="s">
        <v>2727</v>
      </c>
      <c r="B2012" s="6" t="s">
        <v>4449</v>
      </c>
      <c r="C2012" s="6" t="s">
        <v>4421</v>
      </c>
      <c r="D2012" s="6" t="s">
        <v>15261</v>
      </c>
      <c r="E2012" s="6" t="s">
        <v>9055</v>
      </c>
      <c r="F2012" s="6" t="s">
        <v>7172</v>
      </c>
      <c r="G2012" s="6" t="s">
        <v>7173</v>
      </c>
      <c r="H2012" s="6" t="s">
        <v>7069</v>
      </c>
      <c r="I2012" s="46">
        <v>45140</v>
      </c>
      <c r="J2012" s="46">
        <v>45145</v>
      </c>
      <c r="K2012">
        <v>1512673</v>
      </c>
      <c r="L2012" s="6" t="s">
        <v>15262</v>
      </c>
      <c r="M2012" s="6" t="s">
        <v>15263</v>
      </c>
      <c r="N2012" s="6" t="s">
        <v>6642</v>
      </c>
      <c r="O2012" s="6" t="s">
        <v>4585</v>
      </c>
    </row>
    <row r="2013" spans="1:15" x14ac:dyDescent="0.25">
      <c r="A2013" s="6" t="s">
        <v>2729</v>
      </c>
      <c r="B2013" s="6" t="s">
        <v>4475</v>
      </c>
      <c r="C2013" s="6" t="s">
        <v>130</v>
      </c>
      <c r="D2013" s="6" t="s">
        <v>15264</v>
      </c>
      <c r="E2013" s="6" t="s">
        <v>15265</v>
      </c>
      <c r="F2013" s="6" t="s">
        <v>7511</v>
      </c>
      <c r="G2013" s="6" t="s">
        <v>90</v>
      </c>
      <c r="H2013" s="6" t="s">
        <v>90</v>
      </c>
      <c r="I2013" s="46"/>
      <c r="J2013" s="46"/>
      <c r="K2013">
        <v>909037</v>
      </c>
      <c r="L2013" s="6" t="s">
        <v>15266</v>
      </c>
      <c r="M2013" s="6" t="s">
        <v>15267</v>
      </c>
      <c r="N2013" s="6" t="s">
        <v>6643</v>
      </c>
      <c r="O2013" s="6" t="s">
        <v>4585</v>
      </c>
    </row>
    <row r="2014" spans="1:15" x14ac:dyDescent="0.25">
      <c r="A2014" s="6" t="s">
        <v>4245</v>
      </c>
      <c r="B2014" s="6" t="s">
        <v>4510</v>
      </c>
      <c r="C2014" s="6" t="s">
        <v>4489</v>
      </c>
      <c r="D2014" s="6" t="s">
        <v>15268</v>
      </c>
      <c r="E2014" s="6" t="s">
        <v>15269</v>
      </c>
      <c r="F2014" s="6" t="s">
        <v>7450</v>
      </c>
      <c r="G2014" s="6" t="s">
        <v>15270</v>
      </c>
      <c r="H2014" s="6" t="s">
        <v>90</v>
      </c>
      <c r="I2014" s="46"/>
      <c r="J2014" s="46"/>
      <c r="L2014" s="6" t="s">
        <v>90</v>
      </c>
      <c r="M2014" s="6" t="s">
        <v>90</v>
      </c>
      <c r="N2014" s="6" t="s">
        <v>6644</v>
      </c>
      <c r="O2014" s="6" t="s">
        <v>4585</v>
      </c>
    </row>
    <row r="2015" spans="1:15" x14ac:dyDescent="0.25">
      <c r="A2015" s="6" t="s">
        <v>2731</v>
      </c>
      <c r="B2015" s="6" t="s">
        <v>4449</v>
      </c>
      <c r="C2015" s="6" t="s">
        <v>4421</v>
      </c>
      <c r="D2015" s="6" t="s">
        <v>14931</v>
      </c>
      <c r="E2015" s="6" t="s">
        <v>7420</v>
      </c>
      <c r="F2015" s="6" t="s">
        <v>7166</v>
      </c>
      <c r="G2015" s="6" t="s">
        <v>14932</v>
      </c>
      <c r="H2015" s="6" t="s">
        <v>7168</v>
      </c>
      <c r="I2015" s="46">
        <v>45132</v>
      </c>
      <c r="J2015" s="46">
        <v>45138</v>
      </c>
      <c r="K2015">
        <v>1496963</v>
      </c>
      <c r="L2015" s="6" t="s">
        <v>15271</v>
      </c>
      <c r="M2015" s="6" t="s">
        <v>15272</v>
      </c>
      <c r="N2015" s="6" t="s">
        <v>6645</v>
      </c>
      <c r="O2015" s="6" t="s">
        <v>4585</v>
      </c>
    </row>
    <row r="2016" spans="1:15" x14ac:dyDescent="0.25">
      <c r="A2016" s="6" t="s">
        <v>2733</v>
      </c>
      <c r="B2016" s="6" t="s">
        <v>4509</v>
      </c>
      <c r="C2016" s="6" t="s">
        <v>118</v>
      </c>
      <c r="D2016" s="6" t="s">
        <v>15273</v>
      </c>
      <c r="E2016" s="6" t="s">
        <v>8014</v>
      </c>
      <c r="F2016" s="6" t="s">
        <v>7331</v>
      </c>
      <c r="G2016" s="6" t="s">
        <v>15274</v>
      </c>
      <c r="H2016" s="6" t="s">
        <v>1988</v>
      </c>
      <c r="I2016" s="46">
        <v>45140</v>
      </c>
      <c r="J2016" s="46">
        <v>45145</v>
      </c>
      <c r="K2016">
        <v>1126956</v>
      </c>
      <c r="L2016" s="6" t="s">
        <v>15275</v>
      </c>
      <c r="M2016" s="6" t="s">
        <v>15276</v>
      </c>
      <c r="N2016" s="6" t="s">
        <v>6646</v>
      </c>
      <c r="O2016" s="6" t="s">
        <v>4586</v>
      </c>
    </row>
    <row r="2017" spans="1:15" x14ac:dyDescent="0.25">
      <c r="A2017" s="6" t="s">
        <v>2735</v>
      </c>
      <c r="B2017" s="6" t="s">
        <v>4460</v>
      </c>
      <c r="C2017" s="6" t="s">
        <v>4421</v>
      </c>
      <c r="D2017" s="6" t="s">
        <v>15277</v>
      </c>
      <c r="E2017" s="6" t="s">
        <v>90</v>
      </c>
      <c r="F2017" s="6" t="s">
        <v>15278</v>
      </c>
      <c r="G2017" s="6" t="s">
        <v>15279</v>
      </c>
      <c r="H2017" s="6" t="s">
        <v>90</v>
      </c>
      <c r="I2017" s="46">
        <v>45056</v>
      </c>
      <c r="J2017" s="46"/>
      <c r="K2017">
        <v>1836470</v>
      </c>
      <c r="L2017" s="6" t="s">
        <v>15280</v>
      </c>
      <c r="M2017" s="6" t="s">
        <v>15281</v>
      </c>
      <c r="N2017" s="6" t="s">
        <v>6647</v>
      </c>
      <c r="O2017" s="6" t="s">
        <v>4585</v>
      </c>
    </row>
    <row r="2018" spans="1:15" x14ac:dyDescent="0.25">
      <c r="A2018" s="6" t="s">
        <v>2737</v>
      </c>
      <c r="B2018" s="6" t="s">
        <v>4523</v>
      </c>
      <c r="C2018" s="6" t="s">
        <v>4442</v>
      </c>
      <c r="D2018" s="6" t="s">
        <v>15282</v>
      </c>
      <c r="E2018" s="6" t="s">
        <v>7159</v>
      </c>
      <c r="F2018" s="6" t="s">
        <v>7188</v>
      </c>
      <c r="G2018" s="6" t="s">
        <v>15283</v>
      </c>
      <c r="H2018" s="6" t="s">
        <v>7092</v>
      </c>
      <c r="I2018" s="46">
        <v>45139</v>
      </c>
      <c r="J2018" s="46">
        <v>45145</v>
      </c>
      <c r="K2018">
        <v>1308606</v>
      </c>
      <c r="L2018" s="6" t="s">
        <v>15284</v>
      </c>
      <c r="M2018" s="6" t="s">
        <v>15285</v>
      </c>
      <c r="N2018" s="6" t="s">
        <v>6648</v>
      </c>
      <c r="O2018" s="6" t="s">
        <v>4585</v>
      </c>
    </row>
    <row r="2019" spans="1:15" x14ac:dyDescent="0.25">
      <c r="A2019" s="6" t="s">
        <v>2739</v>
      </c>
      <c r="B2019" s="6" t="s">
        <v>3149</v>
      </c>
      <c r="C2019" s="6" t="s">
        <v>4425</v>
      </c>
      <c r="D2019" s="6" t="s">
        <v>15286</v>
      </c>
      <c r="E2019" s="6" t="s">
        <v>90</v>
      </c>
      <c r="F2019" s="6" t="s">
        <v>13814</v>
      </c>
      <c r="G2019" s="6" t="s">
        <v>8312</v>
      </c>
      <c r="H2019" s="6" t="s">
        <v>7124</v>
      </c>
      <c r="I2019" s="46">
        <v>45141</v>
      </c>
      <c r="J2019" s="46">
        <v>45145</v>
      </c>
      <c r="K2019">
        <v>861878</v>
      </c>
      <c r="L2019" s="6" t="s">
        <v>15287</v>
      </c>
      <c r="M2019" s="6" t="s">
        <v>15288</v>
      </c>
      <c r="N2019" s="6" t="s">
        <v>5052</v>
      </c>
      <c r="O2019" s="6" t="s">
        <v>4585</v>
      </c>
    </row>
    <row r="2020" spans="1:15" x14ac:dyDescent="0.25">
      <c r="A2020" s="6" t="s">
        <v>2741</v>
      </c>
      <c r="B2020" s="6" t="s">
        <v>4466</v>
      </c>
      <c r="C2020" s="6" t="s">
        <v>118</v>
      </c>
      <c r="D2020" s="6" t="s">
        <v>15289</v>
      </c>
      <c r="E2020" s="6" t="s">
        <v>90</v>
      </c>
      <c r="F2020" s="6" t="s">
        <v>7193</v>
      </c>
      <c r="G2020" s="6" t="s">
        <v>15290</v>
      </c>
      <c r="H2020" s="6" t="s">
        <v>7069</v>
      </c>
      <c r="I2020" s="46">
        <v>45140</v>
      </c>
      <c r="J2020" s="46">
        <v>45145</v>
      </c>
      <c r="K2020">
        <v>1032208</v>
      </c>
      <c r="L2020" s="6" t="s">
        <v>15291</v>
      </c>
      <c r="M2020" s="6" t="s">
        <v>15292</v>
      </c>
      <c r="N2020" s="6" t="s">
        <v>5290</v>
      </c>
      <c r="O2020" s="6" t="s">
        <v>4586</v>
      </c>
    </row>
    <row r="2021" spans="1:15" x14ac:dyDescent="0.25">
      <c r="A2021" s="6" t="s">
        <v>2743</v>
      </c>
      <c r="B2021" s="6" t="s">
        <v>4435</v>
      </c>
      <c r="C2021" s="6" t="s">
        <v>4418</v>
      </c>
      <c r="D2021" s="6" t="s">
        <v>14730</v>
      </c>
      <c r="E2021" s="6" t="s">
        <v>8095</v>
      </c>
      <c r="F2021" s="6" t="s">
        <v>7147</v>
      </c>
      <c r="G2021" s="6" t="s">
        <v>7506</v>
      </c>
      <c r="H2021" s="6" t="s">
        <v>1891</v>
      </c>
      <c r="I2021" s="46">
        <v>45138</v>
      </c>
      <c r="J2021" s="46">
        <v>45142</v>
      </c>
      <c r="K2021">
        <v>873303</v>
      </c>
      <c r="L2021" s="6" t="s">
        <v>15293</v>
      </c>
      <c r="M2021" s="6" t="s">
        <v>15294</v>
      </c>
      <c r="N2021" s="6" t="s">
        <v>6649</v>
      </c>
      <c r="O2021" s="6" t="s">
        <v>4586</v>
      </c>
    </row>
    <row r="2022" spans="1:15" x14ac:dyDescent="0.25">
      <c r="A2022" s="6" t="s">
        <v>4246</v>
      </c>
      <c r="B2022" s="6" t="s">
        <v>4496</v>
      </c>
      <c r="C2022" s="6" t="s">
        <v>130</v>
      </c>
      <c r="D2022" s="6" t="s">
        <v>15295</v>
      </c>
      <c r="E2022" s="6" t="s">
        <v>15296</v>
      </c>
      <c r="F2022" s="6" t="s">
        <v>7640</v>
      </c>
      <c r="G2022" s="6" t="s">
        <v>15297</v>
      </c>
      <c r="H2022" s="6" t="s">
        <v>90</v>
      </c>
      <c r="I2022" s="46"/>
      <c r="J2022" s="46"/>
      <c r="L2022" s="6" t="s">
        <v>90</v>
      </c>
      <c r="M2022" s="6" t="s">
        <v>90</v>
      </c>
      <c r="N2022" s="6" t="s">
        <v>4811</v>
      </c>
      <c r="O2022" s="6" t="s">
        <v>4585</v>
      </c>
    </row>
    <row r="2023" spans="1:15" x14ac:dyDescent="0.25">
      <c r="A2023" s="6" t="s">
        <v>2745</v>
      </c>
      <c r="B2023" s="6" t="s">
        <v>4434</v>
      </c>
      <c r="C2023" s="6" t="s">
        <v>4423</v>
      </c>
      <c r="D2023" s="6" t="s">
        <v>15298</v>
      </c>
      <c r="E2023" s="6" t="s">
        <v>10348</v>
      </c>
      <c r="F2023" s="6" t="s">
        <v>15299</v>
      </c>
      <c r="G2023" s="6" t="s">
        <v>15300</v>
      </c>
      <c r="H2023" s="6" t="s">
        <v>3671</v>
      </c>
      <c r="I2023" s="46">
        <v>45133</v>
      </c>
      <c r="J2023" s="46">
        <v>45138</v>
      </c>
      <c r="K2023">
        <v>764038</v>
      </c>
      <c r="L2023" s="6" t="s">
        <v>15301</v>
      </c>
      <c r="M2023" s="6" t="s">
        <v>15302</v>
      </c>
      <c r="N2023" s="6" t="s">
        <v>5020</v>
      </c>
      <c r="O2023" s="6" t="s">
        <v>4585</v>
      </c>
    </row>
    <row r="2024" spans="1:15" x14ac:dyDescent="0.25">
      <c r="A2024" s="6" t="s">
        <v>2747</v>
      </c>
      <c r="B2024" s="6" t="s">
        <v>4561</v>
      </c>
      <c r="C2024" s="6" t="s">
        <v>130</v>
      </c>
      <c r="D2024" s="6" t="s">
        <v>15303</v>
      </c>
      <c r="E2024" s="6" t="s">
        <v>90</v>
      </c>
      <c r="F2024" s="6" t="s">
        <v>15304</v>
      </c>
      <c r="G2024" s="6" t="s">
        <v>15305</v>
      </c>
      <c r="H2024" s="6" t="s">
        <v>7069</v>
      </c>
      <c r="I2024" s="46">
        <v>45131</v>
      </c>
      <c r="J2024" s="46">
        <v>45135</v>
      </c>
      <c r="K2024">
        <v>920371</v>
      </c>
      <c r="L2024" s="6" t="s">
        <v>15306</v>
      </c>
      <c r="M2024" s="6" t="s">
        <v>15307</v>
      </c>
      <c r="N2024" s="6" t="s">
        <v>5512</v>
      </c>
      <c r="O2024" s="6" t="s">
        <v>4585</v>
      </c>
    </row>
    <row r="2025" spans="1:15" x14ac:dyDescent="0.25">
      <c r="A2025" s="6" t="s">
        <v>4247</v>
      </c>
      <c r="B2025" s="6" t="s">
        <v>4466</v>
      </c>
      <c r="C2025" s="6" t="s">
        <v>118</v>
      </c>
      <c r="D2025" s="6" t="s">
        <v>15308</v>
      </c>
      <c r="E2025" s="6" t="s">
        <v>15309</v>
      </c>
      <c r="F2025" s="6" t="s">
        <v>12739</v>
      </c>
      <c r="G2025" s="6" t="s">
        <v>15310</v>
      </c>
      <c r="H2025" s="6" t="s">
        <v>90</v>
      </c>
      <c r="I2025" s="46"/>
      <c r="J2025" s="46"/>
      <c r="L2025" s="6" t="s">
        <v>15311</v>
      </c>
      <c r="M2025" s="6" t="s">
        <v>15312</v>
      </c>
      <c r="N2025" s="6" t="s">
        <v>6650</v>
      </c>
      <c r="O2025" s="6" t="s">
        <v>4586</v>
      </c>
    </row>
    <row r="2026" spans="1:15" x14ac:dyDescent="0.25">
      <c r="A2026" s="6" t="s">
        <v>2749</v>
      </c>
      <c r="B2026" s="6" t="s">
        <v>4475</v>
      </c>
      <c r="C2026" s="6" t="s">
        <v>130</v>
      </c>
      <c r="D2026" s="6" t="s">
        <v>15313</v>
      </c>
      <c r="E2026" s="6" t="s">
        <v>15314</v>
      </c>
      <c r="F2026" s="6" t="s">
        <v>8065</v>
      </c>
      <c r="G2026" s="6" t="s">
        <v>11049</v>
      </c>
      <c r="H2026" s="6" t="s">
        <v>90</v>
      </c>
      <c r="I2026" s="46"/>
      <c r="J2026" s="46"/>
      <c r="K2026">
        <v>314590</v>
      </c>
      <c r="L2026" s="6" t="s">
        <v>15315</v>
      </c>
      <c r="M2026" s="6" t="s">
        <v>15316</v>
      </c>
      <c r="N2026" s="6" t="s">
        <v>6651</v>
      </c>
      <c r="O2026" s="6" t="s">
        <v>4585</v>
      </c>
    </row>
    <row r="2027" spans="1:15" x14ac:dyDescent="0.25">
      <c r="A2027" s="6" t="s">
        <v>4248</v>
      </c>
      <c r="B2027" s="6" t="s">
        <v>4481</v>
      </c>
      <c r="C2027" s="6" t="s">
        <v>4418</v>
      </c>
      <c r="D2027" s="6" t="s">
        <v>15317</v>
      </c>
      <c r="E2027" s="6" t="s">
        <v>7496</v>
      </c>
      <c r="F2027" s="6" t="s">
        <v>7952</v>
      </c>
      <c r="G2027" s="6" t="s">
        <v>15318</v>
      </c>
      <c r="H2027" s="6" t="s">
        <v>90</v>
      </c>
      <c r="I2027" s="46"/>
      <c r="J2027" s="46"/>
      <c r="L2027" s="6" t="s">
        <v>15319</v>
      </c>
      <c r="M2027" s="6" t="s">
        <v>15320</v>
      </c>
      <c r="N2027" s="6" t="s">
        <v>6652</v>
      </c>
      <c r="O2027" s="6" t="s">
        <v>4586</v>
      </c>
    </row>
    <row r="2028" spans="1:15" x14ac:dyDescent="0.25">
      <c r="A2028" s="6" t="s">
        <v>2751</v>
      </c>
      <c r="B2028" s="6" t="s">
        <v>4460</v>
      </c>
      <c r="C2028" s="6" t="s">
        <v>4421</v>
      </c>
      <c r="D2028" s="6" t="s">
        <v>15321</v>
      </c>
      <c r="E2028" s="6" t="s">
        <v>90</v>
      </c>
      <c r="F2028" s="6" t="s">
        <v>9487</v>
      </c>
      <c r="G2028" s="6" t="s">
        <v>15322</v>
      </c>
      <c r="H2028" s="6" t="s">
        <v>7431</v>
      </c>
      <c r="I2028" s="46">
        <v>45132</v>
      </c>
      <c r="J2028" s="46">
        <v>45138</v>
      </c>
      <c r="K2028">
        <v>1402436</v>
      </c>
      <c r="L2028" s="6" t="s">
        <v>15323</v>
      </c>
      <c r="M2028" s="6" t="s">
        <v>15324</v>
      </c>
      <c r="N2028" s="6" t="s">
        <v>5154</v>
      </c>
      <c r="O2028" s="6" t="s">
        <v>4585</v>
      </c>
    </row>
    <row r="2029" spans="1:15" x14ac:dyDescent="0.25">
      <c r="A2029" s="6" t="s">
        <v>4250</v>
      </c>
      <c r="B2029" s="6" t="s">
        <v>4463</v>
      </c>
      <c r="C2029" s="6" t="s">
        <v>130</v>
      </c>
      <c r="D2029" s="6" t="s">
        <v>15325</v>
      </c>
      <c r="E2029" s="6" t="s">
        <v>7318</v>
      </c>
      <c r="F2029" s="6" t="s">
        <v>7342</v>
      </c>
      <c r="G2029" s="6" t="s">
        <v>12859</v>
      </c>
      <c r="H2029" s="6" t="s">
        <v>7344</v>
      </c>
      <c r="I2029" s="46">
        <v>45138</v>
      </c>
      <c r="J2029" s="46">
        <v>45142</v>
      </c>
      <c r="K2029">
        <v>921638</v>
      </c>
      <c r="L2029" s="6" t="s">
        <v>15326</v>
      </c>
      <c r="M2029" s="6" t="s">
        <v>15327</v>
      </c>
      <c r="N2029" s="6" t="s">
        <v>6653</v>
      </c>
      <c r="O2029" s="6" t="s">
        <v>4585</v>
      </c>
    </row>
    <row r="2030" spans="1:15" x14ac:dyDescent="0.25">
      <c r="A2030" s="6" t="s">
        <v>4251</v>
      </c>
      <c r="B2030" s="6" t="s">
        <v>865</v>
      </c>
      <c r="C2030" s="6" t="s">
        <v>4425</v>
      </c>
      <c r="D2030" s="6" t="s">
        <v>15328</v>
      </c>
      <c r="E2030" s="6" t="s">
        <v>15329</v>
      </c>
      <c r="F2030" s="6" t="s">
        <v>7450</v>
      </c>
      <c r="G2030" s="6" t="s">
        <v>15330</v>
      </c>
      <c r="H2030" s="6" t="s">
        <v>90</v>
      </c>
      <c r="I2030" s="46"/>
      <c r="J2030" s="46"/>
      <c r="L2030" s="6" t="s">
        <v>15331</v>
      </c>
      <c r="M2030" s="6" t="s">
        <v>90</v>
      </c>
      <c r="N2030" s="6" t="s">
        <v>6654</v>
      </c>
      <c r="O2030" s="6" t="s">
        <v>4587</v>
      </c>
    </row>
    <row r="2031" spans="1:15" x14ac:dyDescent="0.25">
      <c r="A2031" s="6" t="s">
        <v>2753</v>
      </c>
      <c r="B2031" s="6" t="s">
        <v>4522</v>
      </c>
      <c r="C2031" s="6" t="s">
        <v>4421</v>
      </c>
      <c r="D2031" s="6" t="s">
        <v>15332</v>
      </c>
      <c r="E2031" s="6" t="s">
        <v>90</v>
      </c>
      <c r="F2031" s="6" t="s">
        <v>15333</v>
      </c>
      <c r="G2031" s="6" t="s">
        <v>15334</v>
      </c>
      <c r="H2031" s="6" t="s">
        <v>1891</v>
      </c>
      <c r="I2031" s="46">
        <v>45131</v>
      </c>
      <c r="J2031" s="46">
        <v>45135</v>
      </c>
      <c r="K2031">
        <v>1477294</v>
      </c>
      <c r="L2031" s="6" t="s">
        <v>15335</v>
      </c>
      <c r="M2031" s="6" t="s">
        <v>15336</v>
      </c>
      <c r="N2031" s="6" t="s">
        <v>4951</v>
      </c>
      <c r="O2031" s="6" t="s">
        <v>4585</v>
      </c>
    </row>
    <row r="2032" spans="1:15" x14ac:dyDescent="0.25">
      <c r="A2032" s="6" t="s">
        <v>4253</v>
      </c>
      <c r="B2032" s="6" t="s">
        <v>4481</v>
      </c>
      <c r="C2032" s="6" t="s">
        <v>4418</v>
      </c>
      <c r="D2032" s="6" t="s">
        <v>15337</v>
      </c>
      <c r="E2032" s="6" t="s">
        <v>90</v>
      </c>
      <c r="F2032" s="6" t="s">
        <v>11300</v>
      </c>
      <c r="G2032" s="6" t="s">
        <v>15338</v>
      </c>
      <c r="H2032" s="6" t="s">
        <v>7069</v>
      </c>
      <c r="I2032" s="46">
        <v>45146</v>
      </c>
      <c r="J2032" s="46">
        <v>45152</v>
      </c>
      <c r="K2032">
        <v>718937</v>
      </c>
      <c r="L2032" s="6" t="s">
        <v>15339</v>
      </c>
      <c r="M2032" s="6" t="s">
        <v>15340</v>
      </c>
      <c r="N2032" s="6" t="s">
        <v>6655</v>
      </c>
      <c r="O2032" s="6" t="s">
        <v>4586</v>
      </c>
    </row>
    <row r="2033" spans="1:15" x14ac:dyDescent="0.25">
      <c r="A2033" s="6" t="s">
        <v>2755</v>
      </c>
      <c r="B2033" s="6" t="s">
        <v>4537</v>
      </c>
      <c r="C2033" s="6" t="s">
        <v>4442</v>
      </c>
      <c r="D2033" s="6" t="s">
        <v>15341</v>
      </c>
      <c r="E2033" s="6" t="s">
        <v>8090</v>
      </c>
      <c r="F2033" s="6" t="s">
        <v>7745</v>
      </c>
      <c r="G2033" s="6" t="s">
        <v>15342</v>
      </c>
      <c r="H2033" s="6" t="s">
        <v>1891</v>
      </c>
      <c r="I2033" s="46">
        <v>45132</v>
      </c>
      <c r="J2033" s="46">
        <v>45138</v>
      </c>
      <c r="K2033">
        <v>1479094</v>
      </c>
      <c r="L2033" s="6" t="s">
        <v>15343</v>
      </c>
      <c r="M2033" s="6" t="s">
        <v>15344</v>
      </c>
      <c r="N2033" s="6" t="s">
        <v>6656</v>
      </c>
      <c r="O2033" s="6" t="s">
        <v>4585</v>
      </c>
    </row>
    <row r="2034" spans="1:15" x14ac:dyDescent="0.25">
      <c r="A2034" s="6" t="s">
        <v>2757</v>
      </c>
      <c r="B2034" s="6" t="s">
        <v>4443</v>
      </c>
      <c r="C2034" s="6" t="s">
        <v>4418</v>
      </c>
      <c r="D2034" s="6" t="s">
        <v>15345</v>
      </c>
      <c r="E2034" s="6" t="s">
        <v>15346</v>
      </c>
      <c r="F2034" s="6" t="s">
        <v>7245</v>
      </c>
      <c r="G2034" s="6" t="s">
        <v>15347</v>
      </c>
      <c r="H2034" s="6" t="s">
        <v>90</v>
      </c>
      <c r="I2034" s="46">
        <v>45138</v>
      </c>
      <c r="J2034" s="46">
        <v>45142</v>
      </c>
      <c r="K2034">
        <v>1757898</v>
      </c>
      <c r="L2034" s="6" t="s">
        <v>15348</v>
      </c>
      <c r="M2034" s="6" t="s">
        <v>15349</v>
      </c>
      <c r="N2034" s="6" t="s">
        <v>4956</v>
      </c>
      <c r="O2034" s="6" t="s">
        <v>4586</v>
      </c>
    </row>
    <row r="2035" spans="1:15" x14ac:dyDescent="0.25">
      <c r="A2035" s="6" t="s">
        <v>4255</v>
      </c>
      <c r="B2035" s="6" t="s">
        <v>4430</v>
      </c>
      <c r="C2035" s="6" t="s">
        <v>4423</v>
      </c>
      <c r="D2035" s="6" t="s">
        <v>8706</v>
      </c>
      <c r="E2035" s="6" t="s">
        <v>8820</v>
      </c>
      <c r="F2035" s="6" t="s">
        <v>7166</v>
      </c>
      <c r="G2035" s="6" t="s">
        <v>9359</v>
      </c>
      <c r="H2035" s="6" t="s">
        <v>7168</v>
      </c>
      <c r="I2035" s="46">
        <v>45140</v>
      </c>
      <c r="J2035" s="46">
        <v>45145</v>
      </c>
      <c r="K2035">
        <v>1796022</v>
      </c>
      <c r="L2035" s="6" t="s">
        <v>15350</v>
      </c>
      <c r="M2035" s="6" t="s">
        <v>15351</v>
      </c>
      <c r="N2035" s="6" t="s">
        <v>6657</v>
      </c>
      <c r="O2035" s="6" t="s">
        <v>4585</v>
      </c>
    </row>
    <row r="2036" spans="1:15" x14ac:dyDescent="0.25">
      <c r="A2036" s="6" t="s">
        <v>6918</v>
      </c>
      <c r="B2036" s="6" t="s">
        <v>4415</v>
      </c>
      <c r="C2036" s="6" t="s">
        <v>4489</v>
      </c>
      <c r="D2036" s="6" t="s">
        <v>15352</v>
      </c>
      <c r="E2036" s="6" t="s">
        <v>15353</v>
      </c>
      <c r="F2036" s="6" t="s">
        <v>7166</v>
      </c>
      <c r="G2036" s="6" t="s">
        <v>8190</v>
      </c>
      <c r="H2036" s="6" t="s">
        <v>7168</v>
      </c>
      <c r="I2036" s="46">
        <v>45140</v>
      </c>
      <c r="J2036" s="46">
        <v>45145</v>
      </c>
      <c r="K2036">
        <v>876883</v>
      </c>
      <c r="L2036" s="6" t="s">
        <v>15354</v>
      </c>
      <c r="M2036" s="6" t="s">
        <v>15355</v>
      </c>
      <c r="N2036" s="6" t="s">
        <v>15356</v>
      </c>
      <c r="O2036" s="6" t="s">
        <v>4585</v>
      </c>
    </row>
    <row r="2037" spans="1:15" x14ac:dyDescent="0.25">
      <c r="A2037" s="6" t="s">
        <v>2759</v>
      </c>
      <c r="B2037" s="6" t="s">
        <v>4512</v>
      </c>
      <c r="C2037" s="6" t="s">
        <v>4428</v>
      </c>
      <c r="D2037" s="6" t="s">
        <v>15357</v>
      </c>
      <c r="E2037" s="6" t="s">
        <v>90</v>
      </c>
      <c r="F2037" s="6" t="s">
        <v>15358</v>
      </c>
      <c r="G2037" s="6" t="s">
        <v>15359</v>
      </c>
      <c r="H2037" s="6" t="s">
        <v>90</v>
      </c>
      <c r="I2037" s="46"/>
      <c r="J2037" s="46"/>
      <c r="K2037">
        <v>1605484</v>
      </c>
      <c r="L2037" s="6" t="s">
        <v>15360</v>
      </c>
      <c r="M2037" s="6" t="s">
        <v>15361</v>
      </c>
      <c r="N2037" s="6" t="s">
        <v>4695</v>
      </c>
      <c r="O2037" s="6" t="s">
        <v>4585</v>
      </c>
    </row>
    <row r="2038" spans="1:15" x14ac:dyDescent="0.25">
      <c r="A2038" s="6" t="s">
        <v>2761</v>
      </c>
      <c r="B2038" s="6" t="s">
        <v>4496</v>
      </c>
      <c r="C2038" s="6" t="s">
        <v>130</v>
      </c>
      <c r="D2038" s="6" t="s">
        <v>15362</v>
      </c>
      <c r="E2038" s="6" t="s">
        <v>90</v>
      </c>
      <c r="F2038" s="6" t="s">
        <v>10664</v>
      </c>
      <c r="G2038" s="6" t="s">
        <v>15363</v>
      </c>
      <c r="H2038" s="6" t="s">
        <v>7630</v>
      </c>
      <c r="I2038" s="46">
        <v>45125</v>
      </c>
      <c r="J2038" s="46">
        <v>45131</v>
      </c>
      <c r="K2038">
        <v>1022671</v>
      </c>
      <c r="L2038" s="6" t="s">
        <v>15364</v>
      </c>
      <c r="M2038" s="6" t="s">
        <v>15365</v>
      </c>
      <c r="N2038" s="6" t="s">
        <v>5246</v>
      </c>
      <c r="O2038" s="6" t="s">
        <v>4585</v>
      </c>
    </row>
    <row r="2039" spans="1:15" x14ac:dyDescent="0.25">
      <c r="A2039" s="6" t="s">
        <v>2763</v>
      </c>
      <c r="B2039" s="6" t="s">
        <v>4455</v>
      </c>
      <c r="C2039" s="6" t="s">
        <v>4421</v>
      </c>
      <c r="D2039" s="6" t="s">
        <v>15366</v>
      </c>
      <c r="E2039" s="6" t="s">
        <v>15367</v>
      </c>
      <c r="F2039" s="6" t="s">
        <v>7535</v>
      </c>
      <c r="G2039" s="6" t="s">
        <v>90</v>
      </c>
      <c r="H2039" s="6" t="s">
        <v>90</v>
      </c>
      <c r="I2039" s="46">
        <v>42702</v>
      </c>
      <c r="J2039" s="46">
        <v>42703</v>
      </c>
      <c r="K2039">
        <v>932787</v>
      </c>
      <c r="L2039" s="6" t="s">
        <v>15368</v>
      </c>
      <c r="M2039" s="6" t="s">
        <v>15369</v>
      </c>
      <c r="N2039" s="6" t="s">
        <v>6658</v>
      </c>
      <c r="O2039" s="6" t="s">
        <v>4585</v>
      </c>
    </row>
    <row r="2040" spans="1:15" x14ac:dyDescent="0.25">
      <c r="A2040" s="6" t="s">
        <v>2765</v>
      </c>
      <c r="B2040" s="6" t="s">
        <v>4444</v>
      </c>
      <c r="C2040" s="6" t="s">
        <v>4425</v>
      </c>
      <c r="D2040" s="6" t="s">
        <v>15370</v>
      </c>
      <c r="E2040" s="6" t="s">
        <v>7187</v>
      </c>
      <c r="F2040" s="6" t="s">
        <v>15371</v>
      </c>
      <c r="G2040" s="6" t="s">
        <v>15372</v>
      </c>
      <c r="H2040" s="6" t="s">
        <v>36</v>
      </c>
      <c r="I2040" s="46">
        <v>45147</v>
      </c>
      <c r="J2040" s="46"/>
      <c r="K2040">
        <v>1131383</v>
      </c>
      <c r="L2040" s="6" t="s">
        <v>15373</v>
      </c>
      <c r="M2040" s="6" t="s">
        <v>15374</v>
      </c>
      <c r="N2040" s="6" t="s">
        <v>5527</v>
      </c>
      <c r="O2040" s="6" t="s">
        <v>4587</v>
      </c>
    </row>
    <row r="2041" spans="1:15" x14ac:dyDescent="0.25">
      <c r="A2041" s="6" t="s">
        <v>2767</v>
      </c>
      <c r="B2041" s="6" t="s">
        <v>4449</v>
      </c>
      <c r="C2041" s="6" t="s">
        <v>4421</v>
      </c>
      <c r="D2041" s="6" t="s">
        <v>15375</v>
      </c>
      <c r="E2041" s="6" t="s">
        <v>15376</v>
      </c>
      <c r="F2041" s="6" t="s">
        <v>10784</v>
      </c>
      <c r="G2041" s="6" t="s">
        <v>15377</v>
      </c>
      <c r="H2041" s="6" t="s">
        <v>90</v>
      </c>
      <c r="I2041" s="46">
        <v>45154</v>
      </c>
      <c r="J2041" s="46">
        <v>45159</v>
      </c>
      <c r="K2041">
        <v>1745431</v>
      </c>
      <c r="L2041" s="6" t="s">
        <v>15378</v>
      </c>
      <c r="M2041" s="6" t="s">
        <v>15379</v>
      </c>
      <c r="N2041" s="6" t="s">
        <v>6659</v>
      </c>
      <c r="O2041" s="6" t="s">
        <v>4585</v>
      </c>
    </row>
    <row r="2042" spans="1:15" x14ac:dyDescent="0.25">
      <c r="A2042" s="6" t="s">
        <v>4257</v>
      </c>
      <c r="B2042" s="6" t="s">
        <v>4486</v>
      </c>
      <c r="C2042" s="6" t="s">
        <v>4468</v>
      </c>
      <c r="D2042" s="6" t="s">
        <v>15380</v>
      </c>
      <c r="E2042" s="6" t="s">
        <v>15381</v>
      </c>
      <c r="F2042" s="6" t="s">
        <v>15382</v>
      </c>
      <c r="G2042" s="6" t="s">
        <v>15383</v>
      </c>
      <c r="H2042" s="6" t="s">
        <v>90</v>
      </c>
      <c r="I2042" s="46">
        <v>45133</v>
      </c>
      <c r="J2042" s="46">
        <v>45138</v>
      </c>
      <c r="K2042">
        <v>1483934</v>
      </c>
      <c r="L2042" s="6" t="s">
        <v>15384</v>
      </c>
      <c r="M2042" s="6" t="s">
        <v>15385</v>
      </c>
      <c r="N2042" s="6" t="s">
        <v>6660</v>
      </c>
      <c r="O2042" s="6" t="s">
        <v>4585</v>
      </c>
    </row>
    <row r="2043" spans="1:15" x14ac:dyDescent="0.25">
      <c r="A2043" s="6" t="s">
        <v>2769</v>
      </c>
      <c r="B2043" s="6" t="s">
        <v>4467</v>
      </c>
      <c r="C2043" s="6" t="s">
        <v>4468</v>
      </c>
      <c r="D2043" s="6" t="s">
        <v>15386</v>
      </c>
      <c r="E2043" s="6" t="s">
        <v>15387</v>
      </c>
      <c r="F2043" s="6" t="s">
        <v>7342</v>
      </c>
      <c r="G2043" s="6" t="s">
        <v>7343</v>
      </c>
      <c r="H2043" s="6" t="s">
        <v>7344</v>
      </c>
      <c r="I2043" s="46">
        <v>45145</v>
      </c>
      <c r="J2043" s="46">
        <v>45149</v>
      </c>
      <c r="K2043">
        <v>1703785</v>
      </c>
      <c r="L2043" s="6" t="s">
        <v>15388</v>
      </c>
      <c r="M2043" s="6" t="s">
        <v>15389</v>
      </c>
      <c r="N2043" s="6" t="s">
        <v>6661</v>
      </c>
      <c r="O2043" s="6" t="s">
        <v>4585</v>
      </c>
    </row>
    <row r="2044" spans="1:15" x14ac:dyDescent="0.25">
      <c r="A2044" s="6" t="s">
        <v>2772</v>
      </c>
      <c r="B2044" s="6" t="s">
        <v>4430</v>
      </c>
      <c r="C2044" s="6" t="s">
        <v>4423</v>
      </c>
      <c r="D2044" s="6" t="s">
        <v>15390</v>
      </c>
      <c r="E2044" s="6" t="s">
        <v>15391</v>
      </c>
      <c r="F2044" s="6" t="s">
        <v>7745</v>
      </c>
      <c r="G2044" s="6" t="s">
        <v>15392</v>
      </c>
      <c r="H2044" s="6" t="s">
        <v>1891</v>
      </c>
      <c r="I2044" s="46">
        <v>45121</v>
      </c>
      <c r="J2044" s="46"/>
      <c r="K2044">
        <v>93751</v>
      </c>
      <c r="L2044" s="6" t="s">
        <v>15393</v>
      </c>
      <c r="M2044" s="6" t="s">
        <v>15394</v>
      </c>
      <c r="N2044" s="6" t="s">
        <v>5314</v>
      </c>
      <c r="O2044" s="6" t="s">
        <v>4585</v>
      </c>
    </row>
    <row r="2045" spans="1:15" x14ac:dyDescent="0.25">
      <c r="A2045" s="6" t="s">
        <v>2774</v>
      </c>
      <c r="B2045" s="6" t="s">
        <v>4481</v>
      </c>
      <c r="C2045" s="6" t="s">
        <v>4418</v>
      </c>
      <c r="D2045" s="6" t="s">
        <v>15395</v>
      </c>
      <c r="E2045" s="6" t="s">
        <v>90</v>
      </c>
      <c r="F2045" s="6" t="s">
        <v>15396</v>
      </c>
      <c r="G2045" s="6" t="s">
        <v>15397</v>
      </c>
      <c r="H2045" s="6" t="s">
        <v>4085</v>
      </c>
      <c r="I2045" s="46">
        <v>45141</v>
      </c>
      <c r="J2045" s="46">
        <v>45148</v>
      </c>
      <c r="K2045">
        <v>1849853</v>
      </c>
      <c r="L2045" s="6" t="s">
        <v>15398</v>
      </c>
      <c r="M2045" s="6" t="s">
        <v>15399</v>
      </c>
      <c r="N2045" s="6" t="s">
        <v>6662</v>
      </c>
      <c r="O2045" s="6" t="s">
        <v>4586</v>
      </c>
    </row>
    <row r="2046" spans="1:15" x14ac:dyDescent="0.25">
      <c r="A2046" s="6" t="s">
        <v>2776</v>
      </c>
      <c r="B2046" s="6" t="s">
        <v>4441</v>
      </c>
      <c r="C2046" s="6" t="s">
        <v>4442</v>
      </c>
      <c r="D2046" s="6" t="s">
        <v>15400</v>
      </c>
      <c r="E2046" s="6" t="s">
        <v>90</v>
      </c>
      <c r="F2046" s="6" t="s">
        <v>11305</v>
      </c>
      <c r="G2046" s="6" t="s">
        <v>11672</v>
      </c>
      <c r="H2046" s="6" t="s">
        <v>7431</v>
      </c>
      <c r="I2046" s="46">
        <v>45140</v>
      </c>
      <c r="J2046" s="46">
        <v>45145</v>
      </c>
      <c r="K2046">
        <v>1465128</v>
      </c>
      <c r="L2046" s="6" t="s">
        <v>15401</v>
      </c>
      <c r="M2046" s="6" t="s">
        <v>15402</v>
      </c>
      <c r="N2046" s="6" t="s">
        <v>6663</v>
      </c>
      <c r="O2046" s="6" t="s">
        <v>4585</v>
      </c>
    </row>
    <row r="2047" spans="1:15" x14ac:dyDescent="0.25">
      <c r="A2047" s="6" t="s">
        <v>2778</v>
      </c>
      <c r="B2047" s="6" t="s">
        <v>4495</v>
      </c>
      <c r="C2047" s="6" t="s">
        <v>4421</v>
      </c>
      <c r="D2047" s="6" t="s">
        <v>15403</v>
      </c>
      <c r="E2047" s="6" t="s">
        <v>15346</v>
      </c>
      <c r="F2047" s="6" t="s">
        <v>7245</v>
      </c>
      <c r="G2047" s="6" t="s">
        <v>15404</v>
      </c>
      <c r="H2047" s="6" t="s">
        <v>90</v>
      </c>
      <c r="I2047" s="46">
        <v>45126</v>
      </c>
      <c r="J2047" s="46">
        <v>45131</v>
      </c>
      <c r="K2047">
        <v>1137789</v>
      </c>
      <c r="L2047" s="6" t="s">
        <v>15405</v>
      </c>
      <c r="M2047" s="6" t="s">
        <v>15406</v>
      </c>
      <c r="N2047" s="6" t="s">
        <v>5489</v>
      </c>
      <c r="O2047" s="6" t="s">
        <v>4585</v>
      </c>
    </row>
    <row r="2048" spans="1:15" x14ac:dyDescent="0.25">
      <c r="A2048" s="6" t="s">
        <v>2780</v>
      </c>
      <c r="B2048" s="6" t="s">
        <v>4515</v>
      </c>
      <c r="C2048" s="6" t="s">
        <v>4437</v>
      </c>
      <c r="D2048" s="6" t="s">
        <v>15407</v>
      </c>
      <c r="E2048" s="6" t="s">
        <v>15408</v>
      </c>
      <c r="F2048" s="6" t="s">
        <v>15409</v>
      </c>
      <c r="G2048" s="6" t="s">
        <v>15410</v>
      </c>
      <c r="H2048" s="6" t="s">
        <v>7168</v>
      </c>
      <c r="I2048" s="46">
        <v>45107</v>
      </c>
      <c r="J2048" s="46"/>
      <c r="K2048">
        <v>16918</v>
      </c>
      <c r="L2048" s="6" t="s">
        <v>15411</v>
      </c>
      <c r="M2048" s="6" t="s">
        <v>15412</v>
      </c>
      <c r="N2048" s="6" t="s">
        <v>4609</v>
      </c>
      <c r="O2048" s="6" t="s">
        <v>4586</v>
      </c>
    </row>
    <row r="2049" spans="1:15" x14ac:dyDescent="0.25">
      <c r="A2049" s="6" t="s">
        <v>2782</v>
      </c>
      <c r="B2049" s="6" t="s">
        <v>4525</v>
      </c>
      <c r="C2049" s="6" t="s">
        <v>4468</v>
      </c>
      <c r="D2049" s="6" t="s">
        <v>15413</v>
      </c>
      <c r="E2049" s="6" t="s">
        <v>15414</v>
      </c>
      <c r="F2049" s="6" t="s">
        <v>7382</v>
      </c>
      <c r="G2049" s="6" t="s">
        <v>15415</v>
      </c>
      <c r="H2049" s="6" t="s">
        <v>36</v>
      </c>
      <c r="I2049" s="46">
        <v>45139</v>
      </c>
      <c r="J2049" s="46"/>
      <c r="K2049">
        <v>311337</v>
      </c>
      <c r="L2049" s="6" t="s">
        <v>15416</v>
      </c>
      <c r="M2049" s="6" t="s">
        <v>15417</v>
      </c>
      <c r="N2049" s="6" t="s">
        <v>6664</v>
      </c>
      <c r="O2049" s="6" t="s">
        <v>4585</v>
      </c>
    </row>
    <row r="2050" spans="1:15" x14ac:dyDescent="0.25">
      <c r="A2050" s="6" t="s">
        <v>4258</v>
      </c>
      <c r="B2050" s="6" t="s">
        <v>4521</v>
      </c>
      <c r="C2050" s="6" t="s">
        <v>4468</v>
      </c>
      <c r="D2050" s="6" t="s">
        <v>15418</v>
      </c>
      <c r="E2050" s="6" t="s">
        <v>15419</v>
      </c>
      <c r="F2050" s="6" t="s">
        <v>7657</v>
      </c>
      <c r="G2050" s="6" t="s">
        <v>15420</v>
      </c>
      <c r="H2050" s="6" t="s">
        <v>90</v>
      </c>
      <c r="I2050" s="46"/>
      <c r="J2050" s="46"/>
      <c r="L2050" s="6" t="s">
        <v>15421</v>
      </c>
      <c r="M2050" s="6" t="s">
        <v>90</v>
      </c>
      <c r="N2050" s="6" t="s">
        <v>6665</v>
      </c>
      <c r="O2050" s="6" t="s">
        <v>4585</v>
      </c>
    </row>
    <row r="2051" spans="1:15" x14ac:dyDescent="0.25">
      <c r="A2051" s="6" t="s">
        <v>2784</v>
      </c>
      <c r="B2051" s="6" t="s">
        <v>4476</v>
      </c>
      <c r="C2051" s="6" t="s">
        <v>4442</v>
      </c>
      <c r="D2051" s="6" t="s">
        <v>15422</v>
      </c>
      <c r="E2051" s="6" t="s">
        <v>8889</v>
      </c>
      <c r="F2051" s="6" t="s">
        <v>8854</v>
      </c>
      <c r="G2051" s="6" t="s">
        <v>15423</v>
      </c>
      <c r="H2051" s="6" t="s">
        <v>7269</v>
      </c>
      <c r="I2051" s="46">
        <v>45133</v>
      </c>
      <c r="J2051" s="46"/>
      <c r="K2051">
        <v>912593</v>
      </c>
      <c r="L2051" s="6" t="s">
        <v>15424</v>
      </c>
      <c r="M2051" s="6" t="s">
        <v>15425</v>
      </c>
      <c r="N2051" s="6" t="s">
        <v>6666</v>
      </c>
      <c r="O2051" s="6" t="s">
        <v>4585</v>
      </c>
    </row>
    <row r="2052" spans="1:15" x14ac:dyDescent="0.25">
      <c r="A2052" s="6" t="s">
        <v>2786</v>
      </c>
      <c r="B2052" s="6" t="s">
        <v>4472</v>
      </c>
      <c r="C2052" s="6" t="s">
        <v>130</v>
      </c>
      <c r="D2052" s="6" t="s">
        <v>15426</v>
      </c>
      <c r="E2052" s="6" t="s">
        <v>15427</v>
      </c>
      <c r="F2052" s="6" t="s">
        <v>7342</v>
      </c>
      <c r="G2052" s="6" t="s">
        <v>7343</v>
      </c>
      <c r="H2052" s="6" t="s">
        <v>7344</v>
      </c>
      <c r="I2052" s="46">
        <v>45139</v>
      </c>
      <c r="J2052" s="46">
        <v>45145</v>
      </c>
      <c r="K2052">
        <v>1621563</v>
      </c>
      <c r="L2052" s="6" t="s">
        <v>15428</v>
      </c>
      <c r="M2052" s="6" t="s">
        <v>15429</v>
      </c>
      <c r="N2052" s="6" t="s">
        <v>5326</v>
      </c>
      <c r="O2052" s="6" t="s">
        <v>4585</v>
      </c>
    </row>
    <row r="2053" spans="1:15" x14ac:dyDescent="0.25">
      <c r="A2053" s="6" t="s">
        <v>2788</v>
      </c>
      <c r="B2053" s="6" t="s">
        <v>4542</v>
      </c>
      <c r="C2053" s="6" t="s">
        <v>4468</v>
      </c>
      <c r="D2053" s="6" t="s">
        <v>10459</v>
      </c>
      <c r="E2053" s="6" t="s">
        <v>7187</v>
      </c>
      <c r="F2053" s="6" t="s">
        <v>7188</v>
      </c>
      <c r="G2053" s="6" t="s">
        <v>10460</v>
      </c>
      <c r="H2053" s="6" t="s">
        <v>7092</v>
      </c>
      <c r="I2053" s="46">
        <v>45139</v>
      </c>
      <c r="J2053" s="46">
        <v>45145</v>
      </c>
      <c r="K2053">
        <v>1552275</v>
      </c>
      <c r="L2053" s="6" t="s">
        <v>15430</v>
      </c>
      <c r="M2053" s="6" t="s">
        <v>15431</v>
      </c>
      <c r="N2053" s="6" t="s">
        <v>5160</v>
      </c>
      <c r="O2053" s="6" t="s">
        <v>4585</v>
      </c>
    </row>
    <row r="2054" spans="1:15" x14ac:dyDescent="0.25">
      <c r="A2054" s="6" t="s">
        <v>4259</v>
      </c>
      <c r="B2054" s="6" t="s">
        <v>4450</v>
      </c>
      <c r="C2054" s="6" t="s">
        <v>4421</v>
      </c>
      <c r="D2054" s="6" t="s">
        <v>15432</v>
      </c>
      <c r="E2054" s="6" t="s">
        <v>15433</v>
      </c>
      <c r="F2054" s="6" t="s">
        <v>7450</v>
      </c>
      <c r="G2054" s="6" t="s">
        <v>15434</v>
      </c>
      <c r="H2054" s="6" t="s">
        <v>90</v>
      </c>
      <c r="I2054" s="46"/>
      <c r="J2054" s="46"/>
      <c r="L2054" s="6" t="s">
        <v>15435</v>
      </c>
      <c r="M2054" s="6" t="s">
        <v>90</v>
      </c>
      <c r="N2054" s="6" t="s">
        <v>6667</v>
      </c>
      <c r="O2054" s="6" t="s">
        <v>4585</v>
      </c>
    </row>
    <row r="2055" spans="1:15" x14ac:dyDescent="0.25">
      <c r="A2055" s="6" t="s">
        <v>4260</v>
      </c>
      <c r="B2055" s="6" t="s">
        <v>4523</v>
      </c>
      <c r="C2055" s="6" t="s">
        <v>4442</v>
      </c>
      <c r="D2055" s="6" t="s">
        <v>15436</v>
      </c>
      <c r="E2055" s="6" t="s">
        <v>15437</v>
      </c>
      <c r="F2055" s="6" t="s">
        <v>9799</v>
      </c>
      <c r="G2055" s="6" t="s">
        <v>15438</v>
      </c>
      <c r="H2055" s="6" t="s">
        <v>90</v>
      </c>
      <c r="I2055" s="46"/>
      <c r="J2055" s="46"/>
      <c r="L2055" s="6" t="s">
        <v>90</v>
      </c>
      <c r="M2055" s="6" t="s">
        <v>90</v>
      </c>
      <c r="N2055" s="6" t="s">
        <v>6668</v>
      </c>
      <c r="O2055" s="6" t="s">
        <v>4585</v>
      </c>
    </row>
    <row r="2056" spans="1:15" x14ac:dyDescent="0.25">
      <c r="A2056" s="6" t="s">
        <v>2791</v>
      </c>
      <c r="B2056" s="6" t="s">
        <v>4557</v>
      </c>
      <c r="C2056" s="6" t="s">
        <v>130</v>
      </c>
      <c r="D2056" s="6" t="s">
        <v>15439</v>
      </c>
      <c r="E2056" s="6" t="s">
        <v>15440</v>
      </c>
      <c r="F2056" s="6" t="s">
        <v>15441</v>
      </c>
      <c r="G2056" s="6" t="s">
        <v>15442</v>
      </c>
      <c r="H2056" s="6" t="s">
        <v>398</v>
      </c>
      <c r="I2056" s="46"/>
      <c r="J2056" s="46"/>
      <c r="K2056">
        <v>909327</v>
      </c>
      <c r="L2056" s="6" t="s">
        <v>15443</v>
      </c>
      <c r="M2056" s="6" t="s">
        <v>15444</v>
      </c>
      <c r="N2056" s="6" t="s">
        <v>6669</v>
      </c>
      <c r="O2056" s="6" t="s">
        <v>4586</v>
      </c>
    </row>
    <row r="2057" spans="1:15" x14ac:dyDescent="0.25">
      <c r="A2057" s="6" t="s">
        <v>4261</v>
      </c>
      <c r="B2057" s="6" t="s">
        <v>4448</v>
      </c>
      <c r="C2057" s="6" t="s">
        <v>4437</v>
      </c>
      <c r="D2057" s="6" t="s">
        <v>15445</v>
      </c>
      <c r="E2057" s="6" t="s">
        <v>7962</v>
      </c>
      <c r="F2057" s="6" t="s">
        <v>7450</v>
      </c>
      <c r="G2057" s="6" t="s">
        <v>15446</v>
      </c>
      <c r="H2057" s="6" t="s">
        <v>90</v>
      </c>
      <c r="I2057" s="46"/>
      <c r="J2057" s="46"/>
      <c r="L2057" s="6" t="s">
        <v>15447</v>
      </c>
      <c r="M2057" s="6" t="s">
        <v>90</v>
      </c>
      <c r="N2057" s="6" t="s">
        <v>6670</v>
      </c>
      <c r="O2057" s="6" t="s">
        <v>4586</v>
      </c>
    </row>
    <row r="2058" spans="1:15" x14ac:dyDescent="0.25">
      <c r="A2058" s="6" t="s">
        <v>4262</v>
      </c>
      <c r="B2058" s="6" t="s">
        <v>4445</v>
      </c>
      <c r="C2058" s="6" t="s">
        <v>4423</v>
      </c>
      <c r="D2058" s="6" t="s">
        <v>15448</v>
      </c>
      <c r="E2058" s="6" t="s">
        <v>90</v>
      </c>
      <c r="F2058" s="6" t="s">
        <v>7640</v>
      </c>
      <c r="G2058" s="6" t="s">
        <v>15449</v>
      </c>
      <c r="H2058" s="6" t="s">
        <v>90</v>
      </c>
      <c r="I2058" s="46"/>
      <c r="J2058" s="46"/>
      <c r="L2058" s="6" t="s">
        <v>15450</v>
      </c>
      <c r="M2058" s="6" t="s">
        <v>15451</v>
      </c>
      <c r="N2058" s="6" t="s">
        <v>6671</v>
      </c>
      <c r="O2058" s="6" t="s">
        <v>4585</v>
      </c>
    </row>
    <row r="2059" spans="1:15" x14ac:dyDescent="0.25">
      <c r="A2059" s="6" t="s">
        <v>2793</v>
      </c>
      <c r="B2059" s="6" t="s">
        <v>4443</v>
      </c>
      <c r="C2059" s="6" t="s">
        <v>4418</v>
      </c>
      <c r="D2059" s="6" t="s">
        <v>15452</v>
      </c>
      <c r="E2059" s="6" t="s">
        <v>90</v>
      </c>
      <c r="F2059" s="6" t="s">
        <v>7067</v>
      </c>
      <c r="G2059" s="6" t="s">
        <v>7653</v>
      </c>
      <c r="H2059" s="6" t="s">
        <v>7069</v>
      </c>
      <c r="I2059" s="46">
        <v>45145</v>
      </c>
      <c r="J2059" s="46"/>
      <c r="K2059">
        <v>1642545</v>
      </c>
      <c r="L2059" s="6" t="s">
        <v>15453</v>
      </c>
      <c r="M2059" s="6" t="s">
        <v>15454</v>
      </c>
      <c r="N2059" s="6" t="s">
        <v>6672</v>
      </c>
      <c r="O2059" s="6" t="s">
        <v>4586</v>
      </c>
    </row>
    <row r="2060" spans="1:15" x14ac:dyDescent="0.25">
      <c r="A2060" s="6" t="s">
        <v>4263</v>
      </c>
      <c r="B2060" s="6" t="s">
        <v>4527</v>
      </c>
      <c r="C2060" s="6" t="s">
        <v>4428</v>
      </c>
      <c r="D2060" s="6" t="s">
        <v>15455</v>
      </c>
      <c r="E2060" s="6" t="s">
        <v>15456</v>
      </c>
      <c r="F2060" s="6" t="s">
        <v>15457</v>
      </c>
      <c r="G2060" s="6" t="s">
        <v>15458</v>
      </c>
      <c r="H2060" s="6" t="s">
        <v>90</v>
      </c>
      <c r="I2060" s="46"/>
      <c r="J2060" s="46"/>
      <c r="L2060" s="6" t="s">
        <v>15459</v>
      </c>
      <c r="M2060" s="6" t="s">
        <v>15460</v>
      </c>
      <c r="N2060" s="6" t="s">
        <v>6673</v>
      </c>
      <c r="O2060" s="6" t="s">
        <v>4585</v>
      </c>
    </row>
    <row r="2061" spans="1:15" x14ac:dyDescent="0.25">
      <c r="A2061" s="6" t="s">
        <v>2795</v>
      </c>
      <c r="B2061" s="6" t="s">
        <v>4558</v>
      </c>
      <c r="C2061" s="6" t="s">
        <v>4425</v>
      </c>
      <c r="D2061" s="6" t="s">
        <v>15461</v>
      </c>
      <c r="E2061" s="6" t="s">
        <v>90</v>
      </c>
      <c r="F2061" s="6" t="s">
        <v>15462</v>
      </c>
      <c r="G2061" s="6" t="s">
        <v>15463</v>
      </c>
      <c r="H2061" s="6" t="s">
        <v>7431</v>
      </c>
      <c r="I2061" s="46">
        <v>45139</v>
      </c>
      <c r="J2061" s="46"/>
      <c r="K2061">
        <v>93556</v>
      </c>
      <c r="L2061" s="6" t="s">
        <v>15464</v>
      </c>
      <c r="M2061" s="6" t="s">
        <v>15465</v>
      </c>
      <c r="N2061" s="6" t="s">
        <v>4781</v>
      </c>
      <c r="O2061" s="6" t="s">
        <v>4585</v>
      </c>
    </row>
    <row r="2062" spans="1:15" x14ac:dyDescent="0.25">
      <c r="A2062" s="6" t="s">
        <v>2797</v>
      </c>
      <c r="B2062" s="6" t="s">
        <v>4455</v>
      </c>
      <c r="C2062" s="6" t="s">
        <v>4421</v>
      </c>
      <c r="D2062" s="6" t="s">
        <v>15466</v>
      </c>
      <c r="E2062" s="6" t="s">
        <v>90</v>
      </c>
      <c r="F2062" s="6" t="s">
        <v>8172</v>
      </c>
      <c r="G2062" s="6" t="s">
        <v>15467</v>
      </c>
      <c r="H2062" s="6" t="s">
        <v>7069</v>
      </c>
      <c r="I2062" s="46">
        <v>45140</v>
      </c>
      <c r="J2062" s="46">
        <v>45145</v>
      </c>
      <c r="K2062">
        <v>4127</v>
      </c>
      <c r="L2062" s="6" t="s">
        <v>15468</v>
      </c>
      <c r="M2062" s="6" t="s">
        <v>15469</v>
      </c>
      <c r="N2062" s="6" t="s">
        <v>6674</v>
      </c>
      <c r="O2062" s="6" t="s">
        <v>4585</v>
      </c>
    </row>
    <row r="2063" spans="1:15" x14ac:dyDescent="0.25">
      <c r="A2063" s="6" t="s">
        <v>2799</v>
      </c>
      <c r="B2063" s="6" t="s">
        <v>4467</v>
      </c>
      <c r="C2063" s="6" t="s">
        <v>4468</v>
      </c>
      <c r="D2063" s="6" t="s">
        <v>15470</v>
      </c>
      <c r="E2063" s="6" t="s">
        <v>90</v>
      </c>
      <c r="F2063" s="6" t="s">
        <v>11529</v>
      </c>
      <c r="G2063" s="6" t="s">
        <v>11530</v>
      </c>
      <c r="H2063" s="6" t="s">
        <v>7092</v>
      </c>
      <c r="I2063" s="46">
        <v>45140</v>
      </c>
      <c r="J2063" s="46">
        <v>45145</v>
      </c>
      <c r="K2063">
        <v>7332</v>
      </c>
      <c r="L2063" s="6" t="s">
        <v>15471</v>
      </c>
      <c r="M2063" s="6" t="s">
        <v>15472</v>
      </c>
      <c r="N2063" s="6" t="s">
        <v>5493</v>
      </c>
      <c r="O2063" s="6" t="s">
        <v>4585</v>
      </c>
    </row>
    <row r="2064" spans="1:15" x14ac:dyDescent="0.25">
      <c r="A2064" s="6" t="s">
        <v>4264</v>
      </c>
      <c r="B2064" s="6" t="s">
        <v>865</v>
      </c>
      <c r="C2064" s="6" t="s">
        <v>4425</v>
      </c>
      <c r="D2064" s="6" t="s">
        <v>15473</v>
      </c>
      <c r="E2064" s="6" t="s">
        <v>15474</v>
      </c>
      <c r="F2064" s="6" t="s">
        <v>7086</v>
      </c>
      <c r="G2064" s="6" t="s">
        <v>90</v>
      </c>
      <c r="H2064" s="6" t="s">
        <v>90</v>
      </c>
      <c r="I2064" s="46"/>
      <c r="J2064" s="46"/>
      <c r="L2064" s="6" t="s">
        <v>15475</v>
      </c>
      <c r="M2064" s="6" t="s">
        <v>15476</v>
      </c>
      <c r="N2064" s="6" t="s">
        <v>6675</v>
      </c>
      <c r="O2064" s="6" t="s">
        <v>4587</v>
      </c>
    </row>
    <row r="2065" spans="1:15" x14ac:dyDescent="0.25">
      <c r="A2065" s="6" t="s">
        <v>2801</v>
      </c>
      <c r="B2065" s="6" t="s">
        <v>4509</v>
      </c>
      <c r="C2065" s="6" t="s">
        <v>118</v>
      </c>
      <c r="D2065" s="6" t="s">
        <v>15477</v>
      </c>
      <c r="E2065" s="6" t="s">
        <v>15478</v>
      </c>
      <c r="F2065" s="6" t="s">
        <v>7565</v>
      </c>
      <c r="G2065" s="6" t="s">
        <v>15479</v>
      </c>
      <c r="H2065" s="6" t="s">
        <v>7567</v>
      </c>
      <c r="I2065" s="46">
        <v>45145</v>
      </c>
      <c r="J2065" s="46">
        <v>45149</v>
      </c>
      <c r="K2065">
        <v>1692115</v>
      </c>
      <c r="L2065" s="6" t="s">
        <v>15480</v>
      </c>
      <c r="M2065" s="6" t="s">
        <v>15481</v>
      </c>
      <c r="N2065" s="6" t="s">
        <v>6676</v>
      </c>
      <c r="O2065" s="6" t="s">
        <v>4586</v>
      </c>
    </row>
    <row r="2066" spans="1:15" x14ac:dyDescent="0.25">
      <c r="A2066" s="6" t="s">
        <v>2803</v>
      </c>
      <c r="B2066" s="6" t="s">
        <v>4475</v>
      </c>
      <c r="C2066" s="6" t="s">
        <v>130</v>
      </c>
      <c r="D2066" s="6" t="s">
        <v>15482</v>
      </c>
      <c r="E2066" s="6" t="s">
        <v>9295</v>
      </c>
      <c r="F2066" s="6" t="s">
        <v>7790</v>
      </c>
      <c r="G2066" s="6" t="s">
        <v>15483</v>
      </c>
      <c r="H2066" s="6" t="s">
        <v>7792</v>
      </c>
      <c r="I2066" s="46">
        <v>45128</v>
      </c>
      <c r="J2066" s="46"/>
      <c r="K2066">
        <v>310142</v>
      </c>
      <c r="L2066" s="6" t="s">
        <v>15484</v>
      </c>
      <c r="M2066" s="6" t="s">
        <v>15485</v>
      </c>
      <c r="N2066" s="6" t="s">
        <v>5119</v>
      </c>
      <c r="O2066" s="6" t="s">
        <v>4585</v>
      </c>
    </row>
    <row r="2067" spans="1:15" x14ac:dyDescent="0.25">
      <c r="A2067" s="6" t="s">
        <v>2805</v>
      </c>
      <c r="B2067" s="6" t="s">
        <v>4484</v>
      </c>
      <c r="C2067" s="6" t="s">
        <v>4423</v>
      </c>
      <c r="D2067" s="6" t="s">
        <v>15486</v>
      </c>
      <c r="E2067" s="6" t="s">
        <v>90</v>
      </c>
      <c r="F2067" s="6" t="s">
        <v>9179</v>
      </c>
      <c r="G2067" s="6" t="s">
        <v>9180</v>
      </c>
      <c r="H2067" s="6" t="s">
        <v>7431</v>
      </c>
      <c r="I2067" s="46">
        <v>45125</v>
      </c>
      <c r="J2067" s="46"/>
      <c r="K2067">
        <v>1601712</v>
      </c>
      <c r="L2067" s="6" t="s">
        <v>15487</v>
      </c>
      <c r="M2067" s="6" t="s">
        <v>15488</v>
      </c>
      <c r="N2067" s="6" t="s">
        <v>5229</v>
      </c>
      <c r="O2067" s="6" t="s">
        <v>4585</v>
      </c>
    </row>
    <row r="2068" spans="1:15" x14ac:dyDescent="0.25">
      <c r="A2068" s="6" t="s">
        <v>4265</v>
      </c>
      <c r="B2068" s="6" t="s">
        <v>4475</v>
      </c>
      <c r="C2068" s="6" t="s">
        <v>130</v>
      </c>
      <c r="D2068" s="6" t="s">
        <v>15489</v>
      </c>
      <c r="E2068" s="6" t="s">
        <v>15490</v>
      </c>
      <c r="F2068" s="6" t="s">
        <v>15491</v>
      </c>
      <c r="G2068" s="6" t="s">
        <v>15492</v>
      </c>
      <c r="H2068" s="6" t="s">
        <v>90</v>
      </c>
      <c r="I2068" s="46"/>
      <c r="J2068" s="46"/>
      <c r="L2068" s="6" t="s">
        <v>15493</v>
      </c>
      <c r="M2068" s="6" t="s">
        <v>15494</v>
      </c>
      <c r="N2068" s="6" t="s">
        <v>6677</v>
      </c>
      <c r="O2068" s="6" t="s">
        <v>4585</v>
      </c>
    </row>
    <row r="2069" spans="1:15" x14ac:dyDescent="0.25">
      <c r="A2069" s="6" t="s">
        <v>2807</v>
      </c>
      <c r="B2069" s="6" t="s">
        <v>4443</v>
      </c>
      <c r="C2069" s="6" t="s">
        <v>4418</v>
      </c>
      <c r="D2069" s="6" t="s">
        <v>15495</v>
      </c>
      <c r="E2069" s="6" t="s">
        <v>90</v>
      </c>
      <c r="F2069" s="6" t="s">
        <v>15496</v>
      </c>
      <c r="G2069" s="6" t="s">
        <v>15497</v>
      </c>
      <c r="H2069" s="6" t="s">
        <v>7269</v>
      </c>
      <c r="I2069" s="46">
        <v>45131</v>
      </c>
      <c r="J2069" s="46">
        <v>45135</v>
      </c>
      <c r="K2069">
        <v>310764</v>
      </c>
      <c r="L2069" s="6" t="s">
        <v>15498</v>
      </c>
      <c r="M2069" s="6" t="s">
        <v>15499</v>
      </c>
      <c r="N2069" s="6" t="s">
        <v>5495</v>
      </c>
      <c r="O2069" s="6" t="s">
        <v>4586</v>
      </c>
    </row>
    <row r="2070" spans="1:15" x14ac:dyDescent="0.25">
      <c r="A2070" s="6" t="s">
        <v>2809</v>
      </c>
      <c r="B2070" s="6" t="s">
        <v>4482</v>
      </c>
      <c r="C2070" s="6" t="s">
        <v>4425</v>
      </c>
      <c r="D2070" s="6" t="s">
        <v>15500</v>
      </c>
      <c r="E2070" s="6" t="s">
        <v>90</v>
      </c>
      <c r="F2070" s="6" t="s">
        <v>7278</v>
      </c>
      <c r="G2070" s="6" t="s">
        <v>7279</v>
      </c>
      <c r="H2070" s="6" t="s">
        <v>1891</v>
      </c>
      <c r="I2070" s="46">
        <v>45047</v>
      </c>
      <c r="J2070" s="46"/>
      <c r="K2070">
        <v>1837240</v>
      </c>
      <c r="L2070" s="6" t="s">
        <v>15501</v>
      </c>
      <c r="M2070" s="6" t="s">
        <v>15502</v>
      </c>
      <c r="N2070" s="6" t="s">
        <v>6678</v>
      </c>
      <c r="O2070" s="6" t="s">
        <v>4585</v>
      </c>
    </row>
    <row r="2071" spans="1:15" x14ac:dyDescent="0.25">
      <c r="A2071" s="6" t="s">
        <v>2811</v>
      </c>
      <c r="B2071" s="6" t="s">
        <v>4455</v>
      </c>
      <c r="C2071" s="6" t="s">
        <v>4421</v>
      </c>
      <c r="D2071" s="6" t="s">
        <v>15503</v>
      </c>
      <c r="E2071" s="6" t="s">
        <v>90</v>
      </c>
      <c r="F2071" s="6" t="s">
        <v>7262</v>
      </c>
      <c r="G2071" s="6" t="s">
        <v>11451</v>
      </c>
      <c r="H2071" s="6" t="s">
        <v>7069</v>
      </c>
      <c r="I2071" s="46">
        <v>45140</v>
      </c>
      <c r="J2071" s="46">
        <v>45145</v>
      </c>
      <c r="K2071">
        <v>817720</v>
      </c>
      <c r="L2071" s="6" t="s">
        <v>15504</v>
      </c>
      <c r="M2071" s="6" t="s">
        <v>15505</v>
      </c>
      <c r="N2071" s="6" t="s">
        <v>5173</v>
      </c>
      <c r="O2071" s="6" t="s">
        <v>4585</v>
      </c>
    </row>
    <row r="2072" spans="1:15" x14ac:dyDescent="0.25">
      <c r="A2072" s="6" t="s">
        <v>2813</v>
      </c>
      <c r="B2072" s="6" t="s">
        <v>4417</v>
      </c>
      <c r="C2072" s="6" t="s">
        <v>4418</v>
      </c>
      <c r="D2072" s="6" t="s">
        <v>15506</v>
      </c>
      <c r="E2072" s="6" t="s">
        <v>90</v>
      </c>
      <c r="F2072" s="6" t="s">
        <v>10582</v>
      </c>
      <c r="G2072" s="6" t="s">
        <v>15507</v>
      </c>
      <c r="H2072" s="6" t="s">
        <v>7104</v>
      </c>
      <c r="I2072" s="46">
        <v>45138</v>
      </c>
      <c r="J2072" s="46">
        <v>45142</v>
      </c>
      <c r="K2072">
        <v>1610950</v>
      </c>
      <c r="L2072" s="6" t="s">
        <v>15508</v>
      </c>
      <c r="M2072" s="6" t="s">
        <v>15509</v>
      </c>
      <c r="N2072" s="6" t="s">
        <v>5555</v>
      </c>
      <c r="O2072" s="6" t="s">
        <v>4586</v>
      </c>
    </row>
    <row r="2073" spans="1:15" x14ac:dyDescent="0.25">
      <c r="A2073" s="6" t="s">
        <v>2815</v>
      </c>
      <c r="B2073" s="6" t="s">
        <v>4529</v>
      </c>
      <c r="C2073" s="6" t="s">
        <v>4437</v>
      </c>
      <c r="D2073" s="6" t="s">
        <v>15510</v>
      </c>
      <c r="E2073" s="6" t="s">
        <v>90</v>
      </c>
      <c r="F2073" s="6" t="s">
        <v>7797</v>
      </c>
      <c r="G2073" s="6" t="s">
        <v>15511</v>
      </c>
      <c r="H2073" s="6" t="s">
        <v>7092</v>
      </c>
      <c r="I2073" s="46">
        <v>45145</v>
      </c>
      <c r="J2073" s="46">
        <v>45149</v>
      </c>
      <c r="K2073">
        <v>96021</v>
      </c>
      <c r="L2073" s="6" t="s">
        <v>15512</v>
      </c>
      <c r="M2073" s="6" t="s">
        <v>15513</v>
      </c>
      <c r="N2073" s="6" t="s">
        <v>5205</v>
      </c>
      <c r="O2073" s="6" t="s">
        <v>4586</v>
      </c>
    </row>
    <row r="2074" spans="1:15" x14ac:dyDescent="0.25">
      <c r="A2074" s="6" t="s">
        <v>4266</v>
      </c>
      <c r="B2074" s="6" t="s">
        <v>4512</v>
      </c>
      <c r="C2074" s="6" t="s">
        <v>4428</v>
      </c>
      <c r="D2074" s="6" t="s">
        <v>15514</v>
      </c>
      <c r="E2074" s="6" t="s">
        <v>15515</v>
      </c>
      <c r="F2074" s="6" t="s">
        <v>15516</v>
      </c>
      <c r="G2074" s="6" t="s">
        <v>15517</v>
      </c>
      <c r="H2074" s="6" t="s">
        <v>90</v>
      </c>
      <c r="I2074" s="46"/>
      <c r="J2074" s="46"/>
      <c r="L2074" s="6" t="s">
        <v>15518</v>
      </c>
      <c r="M2074" s="6" t="s">
        <v>90</v>
      </c>
      <c r="N2074" s="6" t="s">
        <v>6679</v>
      </c>
      <c r="O2074" s="6" t="s">
        <v>4585</v>
      </c>
    </row>
    <row r="2075" spans="1:15" x14ac:dyDescent="0.25">
      <c r="A2075" s="6" t="s">
        <v>2817</v>
      </c>
      <c r="B2075" s="6" t="s">
        <v>4493</v>
      </c>
      <c r="C2075" s="6" t="s">
        <v>4489</v>
      </c>
      <c r="D2075" s="6" t="s">
        <v>15519</v>
      </c>
      <c r="E2075" s="6" t="s">
        <v>90</v>
      </c>
      <c r="F2075" s="6" t="s">
        <v>7188</v>
      </c>
      <c r="G2075" s="6" t="s">
        <v>15520</v>
      </c>
      <c r="H2075" s="6" t="s">
        <v>7092</v>
      </c>
      <c r="I2075" s="46">
        <v>45133</v>
      </c>
      <c r="J2075" s="46"/>
      <c r="K2075">
        <v>732717</v>
      </c>
      <c r="L2075" s="6" t="s">
        <v>15521</v>
      </c>
      <c r="M2075" s="6" t="s">
        <v>15522</v>
      </c>
      <c r="N2075" s="6" t="s">
        <v>4908</v>
      </c>
      <c r="O2075" s="6" t="s">
        <v>4585</v>
      </c>
    </row>
    <row r="2076" spans="1:15" x14ac:dyDescent="0.25">
      <c r="A2076" s="6" t="s">
        <v>4268</v>
      </c>
      <c r="B2076" s="6" t="s">
        <v>4540</v>
      </c>
      <c r="C2076" s="6" t="s">
        <v>118</v>
      </c>
      <c r="D2076" s="6" t="s">
        <v>15523</v>
      </c>
      <c r="E2076" s="6" t="s">
        <v>15524</v>
      </c>
      <c r="F2076" s="6" t="s">
        <v>7382</v>
      </c>
      <c r="G2076" s="6" t="s">
        <v>15525</v>
      </c>
      <c r="H2076" s="6" t="s">
        <v>36</v>
      </c>
      <c r="I2076" s="46">
        <v>45141</v>
      </c>
      <c r="J2076" s="46">
        <v>45145</v>
      </c>
      <c r="K2076">
        <v>1144800</v>
      </c>
      <c r="L2076" s="6" t="s">
        <v>15526</v>
      </c>
      <c r="M2076" s="6" t="s">
        <v>15527</v>
      </c>
      <c r="N2076" s="6" t="s">
        <v>6680</v>
      </c>
      <c r="O2076" s="6" t="s">
        <v>4586</v>
      </c>
    </row>
    <row r="2077" spans="1:15" x14ac:dyDescent="0.25">
      <c r="A2077" s="6" t="s">
        <v>2819</v>
      </c>
      <c r="B2077" s="6" t="s">
        <v>4483</v>
      </c>
      <c r="C2077" s="6" t="s">
        <v>4418</v>
      </c>
      <c r="D2077" s="6" t="s">
        <v>15528</v>
      </c>
      <c r="E2077" s="6" t="s">
        <v>7496</v>
      </c>
      <c r="F2077" s="6" t="s">
        <v>7450</v>
      </c>
      <c r="G2077" s="6" t="s">
        <v>15529</v>
      </c>
      <c r="H2077" s="6" t="s">
        <v>90</v>
      </c>
      <c r="I2077" s="46"/>
      <c r="J2077" s="46"/>
      <c r="K2077">
        <v>1395064</v>
      </c>
      <c r="L2077" s="6" t="s">
        <v>15530</v>
      </c>
      <c r="M2077" s="6" t="s">
        <v>15531</v>
      </c>
      <c r="N2077" s="6" t="s">
        <v>5392</v>
      </c>
      <c r="O2077" s="6" t="s">
        <v>4586</v>
      </c>
    </row>
    <row r="2078" spans="1:15" x14ac:dyDescent="0.25">
      <c r="A2078" s="6" t="s">
        <v>2821</v>
      </c>
      <c r="B2078" s="6" t="s">
        <v>4436</v>
      </c>
      <c r="C2078" s="6" t="s">
        <v>4437</v>
      </c>
      <c r="D2078" s="6" t="s">
        <v>15532</v>
      </c>
      <c r="E2078" s="6" t="s">
        <v>15533</v>
      </c>
      <c r="F2078" s="6" t="s">
        <v>15534</v>
      </c>
      <c r="G2078" s="6" t="s">
        <v>15535</v>
      </c>
      <c r="H2078" s="6" t="s">
        <v>7344</v>
      </c>
      <c r="I2078" s="46">
        <v>45138</v>
      </c>
      <c r="J2078" s="46">
        <v>45142</v>
      </c>
      <c r="K2078">
        <v>24545</v>
      </c>
      <c r="L2078" s="6" t="s">
        <v>15536</v>
      </c>
      <c r="M2078" s="6" t="s">
        <v>15537</v>
      </c>
      <c r="N2078" s="6" t="s">
        <v>5282</v>
      </c>
      <c r="O2078" s="6" t="s">
        <v>4587</v>
      </c>
    </row>
    <row r="2079" spans="1:15" x14ac:dyDescent="0.25">
      <c r="A2079" s="6" t="s">
        <v>4269</v>
      </c>
      <c r="B2079" s="6" t="s">
        <v>4478</v>
      </c>
      <c r="C2079" s="6" t="s">
        <v>4437</v>
      </c>
      <c r="D2079" s="6" t="s">
        <v>15538</v>
      </c>
      <c r="E2079" s="6" t="s">
        <v>90</v>
      </c>
      <c r="F2079" s="6" t="s">
        <v>7947</v>
      </c>
      <c r="G2079" s="6" t="s">
        <v>15539</v>
      </c>
      <c r="H2079" s="6" t="s">
        <v>90</v>
      </c>
      <c r="I2079" s="46"/>
      <c r="J2079" s="46"/>
      <c r="L2079" s="6" t="s">
        <v>15540</v>
      </c>
      <c r="M2079" s="6" t="s">
        <v>15541</v>
      </c>
      <c r="N2079" s="6" t="s">
        <v>5233</v>
      </c>
      <c r="O2079" s="6" t="s">
        <v>4586</v>
      </c>
    </row>
    <row r="2080" spans="1:15" x14ac:dyDescent="0.25">
      <c r="A2080" s="6" t="s">
        <v>4271</v>
      </c>
      <c r="B2080" s="6" t="s">
        <v>4434</v>
      </c>
      <c r="C2080" s="6" t="s">
        <v>4423</v>
      </c>
      <c r="D2080" s="6" t="s">
        <v>15542</v>
      </c>
      <c r="E2080" s="6" t="s">
        <v>7923</v>
      </c>
      <c r="F2080" s="6" t="s">
        <v>7188</v>
      </c>
      <c r="G2080" s="6" t="s">
        <v>7189</v>
      </c>
      <c r="H2080" s="6" t="s">
        <v>7092</v>
      </c>
      <c r="I2080" s="46">
        <v>45126</v>
      </c>
      <c r="J2080" s="46">
        <v>45131</v>
      </c>
      <c r="K2080">
        <v>1077428</v>
      </c>
      <c r="L2080" s="6" t="s">
        <v>15543</v>
      </c>
      <c r="M2080" s="6" t="s">
        <v>15544</v>
      </c>
      <c r="N2080" s="6" t="s">
        <v>6681</v>
      </c>
      <c r="O2080" s="6" t="s">
        <v>4585</v>
      </c>
    </row>
    <row r="2081" spans="1:15" x14ac:dyDescent="0.25">
      <c r="A2081" s="6" t="s">
        <v>4272</v>
      </c>
      <c r="B2081" s="6" t="s">
        <v>4508</v>
      </c>
      <c r="C2081" s="6" t="s">
        <v>4489</v>
      </c>
      <c r="D2081" s="6" t="s">
        <v>15545</v>
      </c>
      <c r="E2081" s="6" t="s">
        <v>15546</v>
      </c>
      <c r="F2081" s="6" t="s">
        <v>7081</v>
      </c>
      <c r="G2081" s="6" t="s">
        <v>15547</v>
      </c>
      <c r="H2081" s="6" t="s">
        <v>90</v>
      </c>
      <c r="I2081" s="46"/>
      <c r="J2081" s="46"/>
      <c r="K2081">
        <v>1293451</v>
      </c>
      <c r="L2081" s="6" t="s">
        <v>15548</v>
      </c>
      <c r="M2081" s="6" t="s">
        <v>15549</v>
      </c>
      <c r="N2081" s="6" t="s">
        <v>6682</v>
      </c>
      <c r="O2081" s="6" t="s">
        <v>4585</v>
      </c>
    </row>
    <row r="2082" spans="1:15" x14ac:dyDescent="0.25">
      <c r="A2082" s="6" t="s">
        <v>4274</v>
      </c>
      <c r="B2082" s="6" t="s">
        <v>4514</v>
      </c>
      <c r="C2082" s="6" t="s">
        <v>4442</v>
      </c>
      <c r="D2082" s="6" t="s">
        <v>15550</v>
      </c>
      <c r="E2082" s="6" t="s">
        <v>15551</v>
      </c>
      <c r="F2082" s="6" t="s">
        <v>7354</v>
      </c>
      <c r="G2082" s="6" t="s">
        <v>15552</v>
      </c>
      <c r="H2082" s="6" t="s">
        <v>2232</v>
      </c>
      <c r="I2082" s="46">
        <v>45146</v>
      </c>
      <c r="J2082" s="46">
        <v>45152</v>
      </c>
      <c r="K2082">
        <v>1584425</v>
      </c>
      <c r="L2082" s="6" t="s">
        <v>90</v>
      </c>
      <c r="M2082" s="6" t="s">
        <v>15553</v>
      </c>
      <c r="N2082" s="6" t="s">
        <v>6683</v>
      </c>
      <c r="O2082" s="6" t="s">
        <v>4585</v>
      </c>
    </row>
    <row r="2083" spans="1:15" x14ac:dyDescent="0.25">
      <c r="A2083" s="6" t="s">
        <v>2823</v>
      </c>
      <c r="B2083" s="6" t="s">
        <v>4440</v>
      </c>
      <c r="C2083" s="6" t="s">
        <v>4428</v>
      </c>
      <c r="D2083" s="6" t="s">
        <v>15554</v>
      </c>
      <c r="E2083" s="6" t="s">
        <v>90</v>
      </c>
      <c r="F2083" s="6" t="s">
        <v>8011</v>
      </c>
      <c r="G2083" s="6" t="s">
        <v>15555</v>
      </c>
      <c r="H2083" s="6" t="s">
        <v>90</v>
      </c>
      <c r="I2083" s="46">
        <v>45188</v>
      </c>
      <c r="J2083" s="46">
        <v>45194</v>
      </c>
      <c r="K2083">
        <v>1269238</v>
      </c>
      <c r="L2083" s="6" t="s">
        <v>15556</v>
      </c>
      <c r="M2083" s="6" t="s">
        <v>15557</v>
      </c>
      <c r="N2083" s="6" t="s">
        <v>6684</v>
      </c>
      <c r="O2083" s="6" t="s">
        <v>4585</v>
      </c>
    </row>
    <row r="2084" spans="1:15" x14ac:dyDescent="0.25">
      <c r="A2084" s="6" t="s">
        <v>4275</v>
      </c>
      <c r="B2084" s="6" t="s">
        <v>4478</v>
      </c>
      <c r="C2084" s="6" t="s">
        <v>4437</v>
      </c>
      <c r="D2084" s="6" t="s">
        <v>15558</v>
      </c>
      <c r="E2084" s="6" t="s">
        <v>15559</v>
      </c>
      <c r="F2084" s="6" t="s">
        <v>8011</v>
      </c>
      <c r="G2084" s="6" t="s">
        <v>8012</v>
      </c>
      <c r="H2084" s="6" t="s">
        <v>90</v>
      </c>
      <c r="I2084" s="46"/>
      <c r="J2084" s="46"/>
      <c r="L2084" s="6" t="s">
        <v>90</v>
      </c>
      <c r="M2084" s="6" t="s">
        <v>90</v>
      </c>
      <c r="N2084" s="6" t="s">
        <v>6685</v>
      </c>
      <c r="O2084" s="6" t="s">
        <v>4586</v>
      </c>
    </row>
    <row r="2085" spans="1:15" x14ac:dyDescent="0.25">
      <c r="A2085" s="6" t="s">
        <v>2825</v>
      </c>
      <c r="B2085" s="6" t="s">
        <v>4445</v>
      </c>
      <c r="C2085" s="6" t="s">
        <v>4423</v>
      </c>
      <c r="D2085" s="6" t="s">
        <v>15560</v>
      </c>
      <c r="E2085" s="6" t="s">
        <v>11259</v>
      </c>
      <c r="F2085" s="6" t="s">
        <v>7354</v>
      </c>
      <c r="G2085" s="6" t="s">
        <v>15561</v>
      </c>
      <c r="H2085" s="6" t="s">
        <v>2232</v>
      </c>
      <c r="I2085" s="46">
        <v>45162</v>
      </c>
      <c r="J2085" s="46"/>
      <c r="K2085">
        <v>947263</v>
      </c>
      <c r="L2085" s="6" t="s">
        <v>15562</v>
      </c>
      <c r="M2085" s="6" t="s">
        <v>15563</v>
      </c>
      <c r="N2085" s="6" t="s">
        <v>6686</v>
      </c>
      <c r="O2085" s="6" t="s">
        <v>4585</v>
      </c>
    </row>
    <row r="2086" spans="1:15" x14ac:dyDescent="0.25">
      <c r="A2086" s="6" t="s">
        <v>2827</v>
      </c>
      <c r="B2086" s="6" t="s">
        <v>4449</v>
      </c>
      <c r="C2086" s="6" t="s">
        <v>4421</v>
      </c>
      <c r="D2086" s="6" t="s">
        <v>15564</v>
      </c>
      <c r="E2086" s="6" t="s">
        <v>90</v>
      </c>
      <c r="F2086" s="6" t="s">
        <v>7193</v>
      </c>
      <c r="G2086" s="6" t="s">
        <v>15565</v>
      </c>
      <c r="H2086" s="6" t="s">
        <v>7069</v>
      </c>
      <c r="I2086" s="46">
        <v>45140</v>
      </c>
      <c r="J2086" s="46">
        <v>45145</v>
      </c>
      <c r="K2086">
        <v>816761</v>
      </c>
      <c r="L2086" s="6" t="s">
        <v>15566</v>
      </c>
      <c r="M2086" s="6" t="s">
        <v>15567</v>
      </c>
      <c r="N2086" s="6" t="s">
        <v>4719</v>
      </c>
      <c r="O2086" s="6" t="s">
        <v>4585</v>
      </c>
    </row>
    <row r="2087" spans="1:15" x14ac:dyDescent="0.25">
      <c r="A2087" s="6" t="s">
        <v>2829</v>
      </c>
      <c r="B2087" s="6" t="s">
        <v>4479</v>
      </c>
      <c r="C2087" s="6" t="s">
        <v>4425</v>
      </c>
      <c r="D2087" s="6" t="s">
        <v>15568</v>
      </c>
      <c r="E2087" s="6" t="s">
        <v>15569</v>
      </c>
      <c r="F2087" s="6" t="s">
        <v>7482</v>
      </c>
      <c r="G2087" s="6" t="s">
        <v>15570</v>
      </c>
      <c r="H2087" s="6" t="s">
        <v>7365</v>
      </c>
      <c r="I2087" s="46">
        <v>45145</v>
      </c>
      <c r="J2087" s="46">
        <v>45149</v>
      </c>
      <c r="K2087">
        <v>1260221</v>
      </c>
      <c r="L2087" s="6" t="s">
        <v>15571</v>
      </c>
      <c r="M2087" s="6" t="s">
        <v>15572</v>
      </c>
      <c r="N2087" s="6" t="s">
        <v>5256</v>
      </c>
      <c r="O2087" s="6" t="s">
        <v>4586</v>
      </c>
    </row>
    <row r="2088" spans="1:15" x14ac:dyDescent="0.25">
      <c r="A2088" s="6" t="s">
        <v>2831</v>
      </c>
      <c r="B2088" s="6" t="s">
        <v>4471</v>
      </c>
      <c r="C2088" s="6" t="s">
        <v>4418</v>
      </c>
      <c r="D2088" s="6" t="s">
        <v>15573</v>
      </c>
      <c r="E2088" s="6" t="s">
        <v>15574</v>
      </c>
      <c r="F2088" s="6" t="s">
        <v>12757</v>
      </c>
      <c r="G2088" s="6" t="s">
        <v>12758</v>
      </c>
      <c r="H2088" s="6" t="s">
        <v>7168</v>
      </c>
      <c r="I2088" s="46">
        <v>45132</v>
      </c>
      <c r="J2088" s="46">
        <v>45138</v>
      </c>
      <c r="K2088">
        <v>1477449</v>
      </c>
      <c r="L2088" s="6" t="s">
        <v>15575</v>
      </c>
      <c r="M2088" s="6" t="s">
        <v>15576</v>
      </c>
      <c r="N2088" s="6" t="s">
        <v>6687</v>
      </c>
      <c r="O2088" s="6" t="s">
        <v>4586</v>
      </c>
    </row>
    <row r="2089" spans="1:15" x14ac:dyDescent="0.25">
      <c r="A2089" s="6" t="s">
        <v>4277</v>
      </c>
      <c r="B2089" s="6" t="s">
        <v>4521</v>
      </c>
      <c r="C2089" s="6" t="s">
        <v>4468</v>
      </c>
      <c r="D2089" s="6" t="s">
        <v>15577</v>
      </c>
      <c r="E2089" s="6" t="s">
        <v>7187</v>
      </c>
      <c r="F2089" s="6" t="s">
        <v>7797</v>
      </c>
      <c r="G2089" s="6" t="s">
        <v>9627</v>
      </c>
      <c r="H2089" s="6" t="s">
        <v>7092</v>
      </c>
      <c r="I2089" s="46">
        <v>45140</v>
      </c>
      <c r="J2089" s="46">
        <v>45145</v>
      </c>
      <c r="K2089">
        <v>98222</v>
      </c>
      <c r="L2089" s="6" t="s">
        <v>15578</v>
      </c>
      <c r="M2089" s="6" t="s">
        <v>15579</v>
      </c>
      <c r="N2089" s="6" t="s">
        <v>4964</v>
      </c>
      <c r="O2089" s="6" t="s">
        <v>4585</v>
      </c>
    </row>
    <row r="2090" spans="1:15" x14ac:dyDescent="0.25">
      <c r="A2090" s="6" t="s">
        <v>2833</v>
      </c>
      <c r="B2090" s="6" t="s">
        <v>4522</v>
      </c>
      <c r="C2090" s="6" t="s">
        <v>4421</v>
      </c>
      <c r="D2090" s="6" t="s">
        <v>15580</v>
      </c>
      <c r="E2090" s="6" t="s">
        <v>90</v>
      </c>
      <c r="F2090" s="6" t="s">
        <v>7695</v>
      </c>
      <c r="G2090" s="6" t="s">
        <v>15581</v>
      </c>
      <c r="H2090" s="6" t="s">
        <v>7069</v>
      </c>
      <c r="I2090" s="46">
        <v>45132</v>
      </c>
      <c r="J2090" s="46">
        <v>45138</v>
      </c>
      <c r="K2090">
        <v>1094285</v>
      </c>
      <c r="L2090" s="6" t="s">
        <v>15582</v>
      </c>
      <c r="M2090" s="6" t="s">
        <v>15583</v>
      </c>
      <c r="N2090" s="6" t="s">
        <v>5496</v>
      </c>
      <c r="O2090" s="6" t="s">
        <v>4585</v>
      </c>
    </row>
    <row r="2091" spans="1:15" x14ac:dyDescent="0.25">
      <c r="A2091" s="6" t="s">
        <v>2835</v>
      </c>
      <c r="B2091" s="6" t="s">
        <v>4460</v>
      </c>
      <c r="C2091" s="6" t="s">
        <v>4421</v>
      </c>
      <c r="D2091" s="6" t="s">
        <v>15584</v>
      </c>
      <c r="E2091" s="6" t="s">
        <v>10207</v>
      </c>
      <c r="F2091" s="6" t="s">
        <v>8807</v>
      </c>
      <c r="G2091" s="6" t="s">
        <v>8808</v>
      </c>
      <c r="H2091" s="6" t="s">
        <v>8809</v>
      </c>
      <c r="I2091" s="46">
        <v>44868</v>
      </c>
      <c r="J2091" s="46"/>
      <c r="K2091">
        <v>1650372</v>
      </c>
      <c r="L2091" s="6" t="s">
        <v>15585</v>
      </c>
      <c r="M2091" s="6" t="s">
        <v>15586</v>
      </c>
      <c r="N2091" s="6" t="s">
        <v>6688</v>
      </c>
      <c r="O2091" s="6" t="s">
        <v>4585</v>
      </c>
    </row>
    <row r="2092" spans="1:15" x14ac:dyDescent="0.25">
      <c r="A2092" s="6" t="s">
        <v>2837</v>
      </c>
      <c r="B2092" s="6" t="s">
        <v>4435</v>
      </c>
      <c r="C2092" s="6" t="s">
        <v>4418</v>
      </c>
      <c r="D2092" s="6" t="s">
        <v>15587</v>
      </c>
      <c r="E2092" s="6" t="s">
        <v>90</v>
      </c>
      <c r="F2092" s="6" t="s">
        <v>7724</v>
      </c>
      <c r="G2092" s="6" t="s">
        <v>11066</v>
      </c>
      <c r="H2092" s="6" t="s">
        <v>7437</v>
      </c>
      <c r="I2092" s="46">
        <v>45140</v>
      </c>
      <c r="J2092" s="46">
        <v>45145</v>
      </c>
      <c r="K2092">
        <v>842023</v>
      </c>
      <c r="L2092" s="6" t="s">
        <v>15588</v>
      </c>
      <c r="M2092" s="6" t="s">
        <v>15589</v>
      </c>
      <c r="N2092" s="6" t="s">
        <v>6689</v>
      </c>
      <c r="O2092" s="6" t="s">
        <v>4586</v>
      </c>
    </row>
    <row r="2093" spans="1:15" x14ac:dyDescent="0.25">
      <c r="A2093" s="6" t="s">
        <v>2839</v>
      </c>
      <c r="B2093" s="6" t="s">
        <v>4518</v>
      </c>
      <c r="C2093" s="6" t="s">
        <v>130</v>
      </c>
      <c r="D2093" s="6" t="s">
        <v>15590</v>
      </c>
      <c r="E2093" s="6" t="s">
        <v>15591</v>
      </c>
      <c r="F2093" s="6" t="s">
        <v>7140</v>
      </c>
      <c r="G2093" s="6" t="s">
        <v>15592</v>
      </c>
      <c r="H2093" s="6" t="s">
        <v>435</v>
      </c>
      <c r="I2093" s="46">
        <v>45134</v>
      </c>
      <c r="J2093" s="46"/>
      <c r="K2093">
        <v>886986</v>
      </c>
      <c r="L2093" s="6" t="s">
        <v>15593</v>
      </c>
      <c r="M2093" s="6" t="s">
        <v>15594</v>
      </c>
      <c r="N2093" s="6" t="s">
        <v>5036</v>
      </c>
      <c r="O2093" s="6" t="s">
        <v>4585</v>
      </c>
    </row>
    <row r="2094" spans="1:15" x14ac:dyDescent="0.25">
      <c r="A2094" s="6" t="s">
        <v>2841</v>
      </c>
      <c r="B2094" s="6" t="s">
        <v>4493</v>
      </c>
      <c r="C2094" s="6" t="s">
        <v>4489</v>
      </c>
      <c r="D2094" s="6" t="s">
        <v>15595</v>
      </c>
      <c r="E2094" s="6" t="s">
        <v>15596</v>
      </c>
      <c r="F2094" s="6" t="s">
        <v>7770</v>
      </c>
      <c r="G2094" s="6" t="s">
        <v>15597</v>
      </c>
      <c r="H2094" s="6" t="s">
        <v>90</v>
      </c>
      <c r="I2094" s="46"/>
      <c r="J2094" s="46"/>
      <c r="K2094">
        <v>814052</v>
      </c>
      <c r="L2094" s="6" t="s">
        <v>15598</v>
      </c>
      <c r="M2094" s="6" t="s">
        <v>15599</v>
      </c>
      <c r="N2094" s="6" t="s">
        <v>6690</v>
      </c>
      <c r="O2094" s="6" t="s">
        <v>4585</v>
      </c>
    </row>
    <row r="2095" spans="1:15" x14ac:dyDescent="0.25">
      <c r="A2095" s="6" t="s">
        <v>2843</v>
      </c>
      <c r="B2095" s="6" t="s">
        <v>4498</v>
      </c>
      <c r="C2095" s="6" t="s">
        <v>4421</v>
      </c>
      <c r="D2095" s="6" t="s">
        <v>15600</v>
      </c>
      <c r="E2095" s="6" t="s">
        <v>90</v>
      </c>
      <c r="F2095" s="6" t="s">
        <v>11255</v>
      </c>
      <c r="G2095" s="6" t="s">
        <v>11256</v>
      </c>
      <c r="H2095" s="6" t="s">
        <v>90</v>
      </c>
      <c r="I2095" s="46">
        <v>45131</v>
      </c>
      <c r="J2095" s="46">
        <v>45134</v>
      </c>
      <c r="K2095">
        <v>1385157</v>
      </c>
      <c r="L2095" s="6" t="s">
        <v>15601</v>
      </c>
      <c r="M2095" s="6" t="s">
        <v>15602</v>
      </c>
      <c r="N2095" s="6" t="s">
        <v>5064</v>
      </c>
      <c r="O2095" s="6" t="s">
        <v>4585</v>
      </c>
    </row>
    <row r="2096" spans="1:15" x14ac:dyDescent="0.25">
      <c r="A2096" s="6" t="s">
        <v>4278</v>
      </c>
      <c r="B2096" s="6" t="s">
        <v>4493</v>
      </c>
      <c r="C2096" s="6" t="s">
        <v>4489</v>
      </c>
      <c r="D2096" s="6" t="s">
        <v>15603</v>
      </c>
      <c r="E2096" s="6" t="s">
        <v>90</v>
      </c>
      <c r="F2096" s="6" t="s">
        <v>15604</v>
      </c>
      <c r="G2096" s="6" t="s">
        <v>15605</v>
      </c>
      <c r="H2096" s="6" t="s">
        <v>90</v>
      </c>
      <c r="I2096" s="46"/>
      <c r="J2096" s="46"/>
      <c r="L2096" s="6" t="s">
        <v>15606</v>
      </c>
      <c r="M2096" s="6" t="s">
        <v>90</v>
      </c>
      <c r="N2096" s="6" t="s">
        <v>6691</v>
      </c>
      <c r="O2096" s="6" t="s">
        <v>4585</v>
      </c>
    </row>
    <row r="2097" spans="1:15" x14ac:dyDescent="0.25">
      <c r="A2097" s="6" t="s">
        <v>2845</v>
      </c>
      <c r="B2097" s="6" t="s">
        <v>4449</v>
      </c>
      <c r="C2097" s="6" t="s">
        <v>4421</v>
      </c>
      <c r="D2097" s="6" t="s">
        <v>15607</v>
      </c>
      <c r="E2097" s="6" t="s">
        <v>90</v>
      </c>
      <c r="F2097" s="6" t="s">
        <v>13707</v>
      </c>
      <c r="G2097" s="6" t="s">
        <v>15608</v>
      </c>
      <c r="H2097" s="6" t="s">
        <v>7321</v>
      </c>
      <c r="I2097" s="46">
        <v>45131</v>
      </c>
      <c r="J2097" s="46">
        <v>45135</v>
      </c>
      <c r="K2097">
        <v>1660280</v>
      </c>
      <c r="L2097" s="6" t="s">
        <v>15609</v>
      </c>
      <c r="M2097" s="6" t="s">
        <v>15610</v>
      </c>
      <c r="N2097" s="6" t="s">
        <v>6692</v>
      </c>
      <c r="O2097" s="6" t="s">
        <v>4585</v>
      </c>
    </row>
    <row r="2098" spans="1:15" x14ac:dyDescent="0.25">
      <c r="A2098" s="6" t="s">
        <v>2847</v>
      </c>
      <c r="B2098" s="6" t="s">
        <v>4450</v>
      </c>
      <c r="C2098" s="6" t="s">
        <v>4421</v>
      </c>
      <c r="D2098" s="6" t="s">
        <v>15611</v>
      </c>
      <c r="E2098" s="6" t="s">
        <v>90</v>
      </c>
      <c r="F2098" s="6" t="s">
        <v>15612</v>
      </c>
      <c r="G2098" s="6" t="s">
        <v>15613</v>
      </c>
      <c r="H2098" s="6" t="s">
        <v>1891</v>
      </c>
      <c r="I2098" s="46">
        <v>45131</v>
      </c>
      <c r="J2098" s="46">
        <v>45135</v>
      </c>
      <c r="K2098">
        <v>97210</v>
      </c>
      <c r="L2098" s="6" t="s">
        <v>15614</v>
      </c>
      <c r="M2098" s="6" t="s">
        <v>15615</v>
      </c>
      <c r="N2098" s="6" t="s">
        <v>5270</v>
      </c>
      <c r="O2098" s="6" t="s">
        <v>4585</v>
      </c>
    </row>
    <row r="2099" spans="1:15" x14ac:dyDescent="0.25">
      <c r="A2099" s="6" t="s">
        <v>2849</v>
      </c>
      <c r="B2099" s="6" t="s">
        <v>4483</v>
      </c>
      <c r="C2099" s="6" t="s">
        <v>4418</v>
      </c>
      <c r="D2099" s="6" t="s">
        <v>15616</v>
      </c>
      <c r="E2099" s="6" t="s">
        <v>90</v>
      </c>
      <c r="F2099" s="6" t="s">
        <v>8529</v>
      </c>
      <c r="G2099" s="6" t="s">
        <v>15617</v>
      </c>
      <c r="H2099" s="6" t="s">
        <v>90</v>
      </c>
      <c r="I2099" s="46"/>
      <c r="J2099" s="46"/>
      <c r="K2099">
        <v>818686</v>
      </c>
      <c r="L2099" s="6" t="s">
        <v>15618</v>
      </c>
      <c r="M2099" s="6" t="s">
        <v>15619</v>
      </c>
      <c r="N2099" s="6" t="s">
        <v>6693</v>
      </c>
      <c r="O2099" s="6" t="s">
        <v>4586</v>
      </c>
    </row>
    <row r="2100" spans="1:15" x14ac:dyDescent="0.25">
      <c r="A2100" s="6" t="s">
        <v>2851</v>
      </c>
      <c r="B2100" s="6" t="s">
        <v>4470</v>
      </c>
      <c r="C2100" s="6" t="s">
        <v>4425</v>
      </c>
      <c r="D2100" s="6" t="s">
        <v>10650</v>
      </c>
      <c r="E2100" s="6" t="s">
        <v>8014</v>
      </c>
      <c r="F2100" s="6" t="s">
        <v>8538</v>
      </c>
      <c r="G2100" s="6" t="s">
        <v>10651</v>
      </c>
      <c r="H2100" s="6" t="s">
        <v>7431</v>
      </c>
      <c r="I2100" s="46">
        <v>45138</v>
      </c>
      <c r="J2100" s="46">
        <v>45142</v>
      </c>
      <c r="K2100">
        <v>97216</v>
      </c>
      <c r="L2100" s="6" t="s">
        <v>15620</v>
      </c>
      <c r="M2100" s="6" t="s">
        <v>15621</v>
      </c>
      <c r="N2100" s="6" t="s">
        <v>5250</v>
      </c>
      <c r="O2100" s="6" t="s">
        <v>4585</v>
      </c>
    </row>
    <row r="2101" spans="1:15" x14ac:dyDescent="0.25">
      <c r="A2101" s="6" t="s">
        <v>2853</v>
      </c>
      <c r="B2101" s="6" t="s">
        <v>4434</v>
      </c>
      <c r="C2101" s="6" t="s">
        <v>4423</v>
      </c>
      <c r="D2101" s="6" t="s">
        <v>15622</v>
      </c>
      <c r="E2101" s="6" t="s">
        <v>90</v>
      </c>
      <c r="F2101" s="6" t="s">
        <v>7529</v>
      </c>
      <c r="G2101" s="6" t="s">
        <v>10055</v>
      </c>
      <c r="H2101" s="6" t="s">
        <v>7104</v>
      </c>
      <c r="I2101" s="46">
        <v>45127</v>
      </c>
      <c r="J2101" s="46"/>
      <c r="K2101">
        <v>92230</v>
      </c>
      <c r="L2101" s="6" t="s">
        <v>15623</v>
      </c>
      <c r="M2101" s="6" t="s">
        <v>15624</v>
      </c>
      <c r="N2101" s="6" t="s">
        <v>5243</v>
      </c>
      <c r="O2101" s="6" t="s">
        <v>4585</v>
      </c>
    </row>
    <row r="2102" spans="1:15" x14ac:dyDescent="0.25">
      <c r="A2102" s="6" t="s">
        <v>2854</v>
      </c>
      <c r="B2102" s="6" t="s">
        <v>90</v>
      </c>
      <c r="C2102" s="6" t="s">
        <v>90</v>
      </c>
      <c r="D2102" s="6" t="s">
        <v>90</v>
      </c>
      <c r="E2102" s="6" t="s">
        <v>90</v>
      </c>
      <c r="F2102" s="6" t="s">
        <v>90</v>
      </c>
      <c r="G2102" s="6" t="s">
        <v>90</v>
      </c>
      <c r="H2102" s="6" t="s">
        <v>90</v>
      </c>
      <c r="I2102" s="46"/>
      <c r="J2102" s="46"/>
      <c r="K2102">
        <v>1064642</v>
      </c>
      <c r="L2102" s="6" t="s">
        <v>15625</v>
      </c>
      <c r="M2102" s="6" t="s">
        <v>15626</v>
      </c>
      <c r="N2102" s="6" t="s">
        <v>90</v>
      </c>
      <c r="O2102" s="6" t="s">
        <v>90</v>
      </c>
    </row>
    <row r="2103" spans="1:15" x14ac:dyDescent="0.25">
      <c r="A2103" s="6" t="s">
        <v>2856</v>
      </c>
      <c r="B2103" s="6" t="s">
        <v>4501</v>
      </c>
      <c r="C2103" s="6" t="s">
        <v>4425</v>
      </c>
      <c r="D2103" s="6" t="s">
        <v>15627</v>
      </c>
      <c r="E2103" s="6" t="s">
        <v>7073</v>
      </c>
      <c r="F2103" s="6" t="s">
        <v>7203</v>
      </c>
      <c r="G2103" s="6" t="s">
        <v>15628</v>
      </c>
      <c r="H2103" s="6" t="s">
        <v>7205</v>
      </c>
      <c r="I2103" s="46">
        <v>45133</v>
      </c>
      <c r="J2103" s="46">
        <v>45138</v>
      </c>
      <c r="K2103">
        <v>1588823</v>
      </c>
      <c r="L2103" s="6" t="s">
        <v>15629</v>
      </c>
      <c r="M2103" s="6" t="s">
        <v>15630</v>
      </c>
      <c r="N2103" s="6" t="s">
        <v>6694</v>
      </c>
      <c r="O2103" s="6" t="s">
        <v>4585</v>
      </c>
    </row>
    <row r="2104" spans="1:15" x14ac:dyDescent="0.25">
      <c r="A2104" s="6" t="s">
        <v>4280</v>
      </c>
      <c r="B2104" s="6" t="s">
        <v>4550</v>
      </c>
      <c r="C2104" s="6" t="s">
        <v>130</v>
      </c>
      <c r="D2104" s="6" t="s">
        <v>11203</v>
      </c>
      <c r="E2104" s="6" t="s">
        <v>15631</v>
      </c>
      <c r="F2104" s="6" t="s">
        <v>7354</v>
      </c>
      <c r="G2104" s="6" t="s">
        <v>11205</v>
      </c>
      <c r="H2104" s="6" t="s">
        <v>2232</v>
      </c>
      <c r="I2104" s="46">
        <v>45146</v>
      </c>
      <c r="J2104" s="46"/>
      <c r="K2104">
        <v>1829726</v>
      </c>
      <c r="L2104" s="6" t="s">
        <v>90</v>
      </c>
      <c r="M2104" s="6" t="s">
        <v>90</v>
      </c>
      <c r="N2104" s="6" t="s">
        <v>6695</v>
      </c>
      <c r="O2104" s="6" t="s">
        <v>4585</v>
      </c>
    </row>
    <row r="2105" spans="1:15" x14ac:dyDescent="0.25">
      <c r="A2105" s="6" t="s">
        <v>2858</v>
      </c>
      <c r="B2105" s="6" t="s">
        <v>4434</v>
      </c>
      <c r="C2105" s="6" t="s">
        <v>4423</v>
      </c>
      <c r="D2105" s="6" t="s">
        <v>15632</v>
      </c>
      <c r="E2105" s="6" t="s">
        <v>90</v>
      </c>
      <c r="F2105" s="6" t="s">
        <v>7482</v>
      </c>
      <c r="G2105" s="6" t="s">
        <v>15633</v>
      </c>
      <c r="H2105" s="6" t="s">
        <v>7365</v>
      </c>
      <c r="I2105" s="46">
        <v>45133</v>
      </c>
      <c r="J2105" s="46">
        <v>45138</v>
      </c>
      <c r="K2105">
        <v>1381668</v>
      </c>
      <c r="L2105" s="6" t="s">
        <v>15634</v>
      </c>
      <c r="M2105" s="6" t="s">
        <v>15635</v>
      </c>
      <c r="N2105" s="6" t="s">
        <v>6696</v>
      </c>
      <c r="O2105" s="6" t="s">
        <v>4585</v>
      </c>
    </row>
    <row r="2106" spans="1:15" x14ac:dyDescent="0.25">
      <c r="A2106" s="6" t="s">
        <v>2860</v>
      </c>
      <c r="B2106" s="6" t="s">
        <v>4481</v>
      </c>
      <c r="C2106" s="6" t="s">
        <v>4418</v>
      </c>
      <c r="D2106" s="6" t="s">
        <v>14449</v>
      </c>
      <c r="E2106" s="6" t="s">
        <v>7187</v>
      </c>
      <c r="F2106" s="6" t="s">
        <v>14450</v>
      </c>
      <c r="G2106" s="6" t="s">
        <v>15636</v>
      </c>
      <c r="H2106" s="6" t="s">
        <v>7076</v>
      </c>
      <c r="I2106" s="46">
        <v>45133</v>
      </c>
      <c r="J2106" s="46">
        <v>45138</v>
      </c>
      <c r="K2106">
        <v>96943</v>
      </c>
      <c r="L2106" s="6" t="s">
        <v>15637</v>
      </c>
      <c r="M2106" s="6" t="s">
        <v>15638</v>
      </c>
      <c r="N2106" s="6" t="s">
        <v>4669</v>
      </c>
      <c r="O2106" s="6" t="s">
        <v>4586</v>
      </c>
    </row>
    <row r="2107" spans="1:15" x14ac:dyDescent="0.25">
      <c r="A2107" s="6" t="s">
        <v>6920</v>
      </c>
      <c r="B2107" s="6" t="s">
        <v>4472</v>
      </c>
      <c r="C2107" s="6" t="s">
        <v>130</v>
      </c>
      <c r="D2107" s="6" t="s">
        <v>15639</v>
      </c>
      <c r="E2107" s="6" t="s">
        <v>15640</v>
      </c>
      <c r="F2107" s="6" t="s">
        <v>15641</v>
      </c>
      <c r="G2107" s="6" t="s">
        <v>90</v>
      </c>
      <c r="H2107" s="6" t="s">
        <v>90</v>
      </c>
      <c r="I2107" s="46">
        <v>45140</v>
      </c>
      <c r="J2107" s="46">
        <v>45145</v>
      </c>
      <c r="K2107">
        <v>1534675</v>
      </c>
      <c r="L2107" s="6" t="s">
        <v>15642</v>
      </c>
      <c r="M2107" s="6" t="s">
        <v>15643</v>
      </c>
      <c r="N2107" s="6" t="s">
        <v>15644</v>
      </c>
      <c r="O2107" s="6" t="s">
        <v>4585</v>
      </c>
    </row>
    <row r="2108" spans="1:15" x14ac:dyDescent="0.25">
      <c r="A2108" s="6" t="s">
        <v>2862</v>
      </c>
      <c r="B2108" s="6" t="s">
        <v>4556</v>
      </c>
      <c r="C2108" s="6" t="s">
        <v>4489</v>
      </c>
      <c r="D2108" s="6" t="s">
        <v>15645</v>
      </c>
      <c r="E2108" s="6" t="s">
        <v>9459</v>
      </c>
      <c r="F2108" s="6" t="s">
        <v>7618</v>
      </c>
      <c r="G2108" s="6" t="s">
        <v>15646</v>
      </c>
      <c r="H2108" s="6" t="s">
        <v>7377</v>
      </c>
      <c r="I2108" s="46">
        <v>45145</v>
      </c>
      <c r="J2108" s="46">
        <v>45149</v>
      </c>
      <c r="K2108">
        <v>39899</v>
      </c>
      <c r="L2108" s="6" t="s">
        <v>15647</v>
      </c>
      <c r="M2108" s="6" t="s">
        <v>15648</v>
      </c>
      <c r="N2108" s="6" t="s">
        <v>5182</v>
      </c>
      <c r="O2108" s="6" t="s">
        <v>4585</v>
      </c>
    </row>
    <row r="2109" spans="1:15" x14ac:dyDescent="0.25">
      <c r="A2109" s="6" t="s">
        <v>6922</v>
      </c>
      <c r="B2109" s="6" t="s">
        <v>4525</v>
      </c>
      <c r="C2109" s="6" t="s">
        <v>4468</v>
      </c>
      <c r="D2109" s="6" t="s">
        <v>15649</v>
      </c>
      <c r="E2109" s="6" t="s">
        <v>8500</v>
      </c>
      <c r="F2109" s="6" t="s">
        <v>13940</v>
      </c>
      <c r="G2109" s="6" t="s">
        <v>15650</v>
      </c>
      <c r="H2109" s="6" t="s">
        <v>90</v>
      </c>
      <c r="I2109" s="46"/>
      <c r="J2109" s="46"/>
      <c r="K2109">
        <v>931427</v>
      </c>
      <c r="L2109" s="6" t="s">
        <v>15651</v>
      </c>
      <c r="M2109" s="6" t="s">
        <v>15652</v>
      </c>
      <c r="N2109" s="6" t="s">
        <v>15653</v>
      </c>
      <c r="O2109" s="6" t="s">
        <v>4585</v>
      </c>
    </row>
    <row r="2110" spans="1:15" x14ac:dyDescent="0.25">
      <c r="A2110" s="6" t="s">
        <v>2864</v>
      </c>
      <c r="B2110" s="6" t="s">
        <v>4519</v>
      </c>
      <c r="C2110" s="6" t="s">
        <v>4437</v>
      </c>
      <c r="D2110" s="6" t="s">
        <v>15654</v>
      </c>
      <c r="E2110" s="6" t="s">
        <v>90</v>
      </c>
      <c r="F2110" s="6" t="s">
        <v>7724</v>
      </c>
      <c r="G2110" s="6" t="s">
        <v>15655</v>
      </c>
      <c r="H2110" s="6" t="s">
        <v>7437</v>
      </c>
      <c r="I2110" s="46">
        <v>45154</v>
      </c>
      <c r="J2110" s="46"/>
      <c r="K2110">
        <v>27419</v>
      </c>
      <c r="L2110" s="6" t="s">
        <v>15656</v>
      </c>
      <c r="M2110" s="6" t="s">
        <v>15657</v>
      </c>
      <c r="N2110" s="6" t="s">
        <v>6697</v>
      </c>
      <c r="O2110" s="6" t="s">
        <v>4586</v>
      </c>
    </row>
    <row r="2111" spans="1:15" x14ac:dyDescent="0.25">
      <c r="A2111" s="6" t="s">
        <v>2866</v>
      </c>
      <c r="B2111" s="6" t="s">
        <v>4435</v>
      </c>
      <c r="C2111" s="6" t="s">
        <v>4418</v>
      </c>
      <c r="D2111" s="6" t="s">
        <v>15658</v>
      </c>
      <c r="E2111" s="6" t="s">
        <v>15659</v>
      </c>
      <c r="F2111" s="6" t="s">
        <v>10582</v>
      </c>
      <c r="G2111" s="6" t="s">
        <v>10583</v>
      </c>
      <c r="H2111" s="6" t="s">
        <v>7104</v>
      </c>
      <c r="I2111" s="46">
        <v>45145</v>
      </c>
      <c r="J2111" s="46">
        <v>45149</v>
      </c>
      <c r="K2111">
        <v>1001316</v>
      </c>
      <c r="L2111" s="6" t="s">
        <v>15660</v>
      </c>
      <c r="M2111" s="6" t="s">
        <v>15661</v>
      </c>
      <c r="N2111" s="6" t="s">
        <v>6698</v>
      </c>
      <c r="O2111" s="6" t="s">
        <v>4586</v>
      </c>
    </row>
    <row r="2112" spans="1:15" x14ac:dyDescent="0.25">
      <c r="A2112" s="6" t="s">
        <v>2868</v>
      </c>
      <c r="B2112" s="6" t="s">
        <v>4447</v>
      </c>
      <c r="C2112" s="6" t="s">
        <v>4418</v>
      </c>
      <c r="D2112" s="6" t="s">
        <v>15662</v>
      </c>
      <c r="E2112" s="6" t="s">
        <v>90</v>
      </c>
      <c r="F2112" s="6" t="s">
        <v>7188</v>
      </c>
      <c r="G2112" s="6" t="s">
        <v>9477</v>
      </c>
      <c r="H2112" s="6" t="s">
        <v>7092</v>
      </c>
      <c r="I2112" s="46">
        <v>45126</v>
      </c>
      <c r="J2112" s="46">
        <v>45131</v>
      </c>
      <c r="K2112">
        <v>70318</v>
      </c>
      <c r="L2112" s="6" t="s">
        <v>15663</v>
      </c>
      <c r="M2112" s="6" t="s">
        <v>15664</v>
      </c>
      <c r="N2112" s="6" t="s">
        <v>4925</v>
      </c>
      <c r="O2112" s="6" t="s">
        <v>4586</v>
      </c>
    </row>
    <row r="2113" spans="1:15" x14ac:dyDescent="0.25">
      <c r="A2113" s="6" t="s">
        <v>2870</v>
      </c>
      <c r="B2113" s="6" t="s">
        <v>4469</v>
      </c>
      <c r="C2113" s="6" t="s">
        <v>4423</v>
      </c>
      <c r="D2113" s="6" t="s">
        <v>15665</v>
      </c>
      <c r="E2113" s="6" t="s">
        <v>90</v>
      </c>
      <c r="F2113" s="6" t="s">
        <v>15666</v>
      </c>
      <c r="G2113" s="6" t="s">
        <v>15667</v>
      </c>
      <c r="H2113" s="6" t="s">
        <v>1891</v>
      </c>
      <c r="I2113" s="46">
        <v>45140</v>
      </c>
      <c r="J2113" s="46"/>
      <c r="K2113">
        <v>944695</v>
      </c>
      <c r="L2113" s="6" t="s">
        <v>15668</v>
      </c>
      <c r="M2113" s="6" t="s">
        <v>15669</v>
      </c>
      <c r="N2113" s="6" t="s">
        <v>6699</v>
      </c>
      <c r="O2113" s="6" t="s">
        <v>4585</v>
      </c>
    </row>
    <row r="2114" spans="1:15" x14ac:dyDescent="0.25">
      <c r="A2114" s="6" t="s">
        <v>4281</v>
      </c>
      <c r="B2114" s="6" t="s">
        <v>4482</v>
      </c>
      <c r="C2114" s="6" t="s">
        <v>4425</v>
      </c>
      <c r="D2114" s="6" t="s">
        <v>15670</v>
      </c>
      <c r="E2114" s="6" t="s">
        <v>9902</v>
      </c>
      <c r="F2114" s="6" t="s">
        <v>7450</v>
      </c>
      <c r="G2114" s="6" t="s">
        <v>15671</v>
      </c>
      <c r="H2114" s="6" t="s">
        <v>90</v>
      </c>
      <c r="I2114" s="46"/>
      <c r="J2114" s="46"/>
      <c r="L2114" s="6" t="s">
        <v>15672</v>
      </c>
      <c r="M2114" s="6" t="s">
        <v>15673</v>
      </c>
      <c r="N2114" s="6" t="s">
        <v>6700</v>
      </c>
      <c r="O2114" s="6" t="s">
        <v>4585</v>
      </c>
    </row>
    <row r="2115" spans="1:15" x14ac:dyDescent="0.25">
      <c r="A2115" s="6" t="s">
        <v>2872</v>
      </c>
      <c r="B2115" s="6" t="s">
        <v>4513</v>
      </c>
      <c r="C2115" s="6" t="s">
        <v>4428</v>
      </c>
      <c r="D2115" s="6" t="s">
        <v>15674</v>
      </c>
      <c r="E2115" s="6" t="s">
        <v>90</v>
      </c>
      <c r="F2115" s="6" t="s">
        <v>12486</v>
      </c>
      <c r="G2115" s="6" t="s">
        <v>15675</v>
      </c>
      <c r="H2115" s="6" t="s">
        <v>7630</v>
      </c>
      <c r="I2115" s="46">
        <v>45195</v>
      </c>
      <c r="J2115" s="46">
        <v>45201</v>
      </c>
      <c r="K2115">
        <v>730263</v>
      </c>
      <c r="L2115" s="6" t="s">
        <v>15676</v>
      </c>
      <c r="M2115" s="6" t="s">
        <v>15677</v>
      </c>
      <c r="N2115" s="6" t="s">
        <v>4620</v>
      </c>
      <c r="O2115" s="6" t="s">
        <v>4585</v>
      </c>
    </row>
    <row r="2116" spans="1:15" x14ac:dyDescent="0.25">
      <c r="A2116" s="6" t="s">
        <v>4283</v>
      </c>
      <c r="B2116" s="6" t="s">
        <v>4478</v>
      </c>
      <c r="C2116" s="6" t="s">
        <v>4437</v>
      </c>
      <c r="D2116" s="6" t="s">
        <v>15678</v>
      </c>
      <c r="E2116" s="6" t="s">
        <v>9055</v>
      </c>
      <c r="F2116" s="6" t="s">
        <v>10893</v>
      </c>
      <c r="G2116" s="6" t="s">
        <v>10894</v>
      </c>
      <c r="H2116" s="6" t="s">
        <v>7124</v>
      </c>
      <c r="I2116" s="46">
        <v>45145</v>
      </c>
      <c r="J2116" s="46">
        <v>45149</v>
      </c>
      <c r="K2116">
        <v>1320695</v>
      </c>
      <c r="L2116" s="6" t="s">
        <v>15679</v>
      </c>
      <c r="M2116" s="6" t="s">
        <v>15680</v>
      </c>
      <c r="N2116" s="6" t="s">
        <v>4739</v>
      </c>
      <c r="O2116" s="6" t="s">
        <v>4586</v>
      </c>
    </row>
    <row r="2117" spans="1:15" x14ac:dyDescent="0.25">
      <c r="A2117" s="6" t="s">
        <v>4284</v>
      </c>
      <c r="B2117" s="6" t="s">
        <v>4493</v>
      </c>
      <c r="C2117" s="6" t="s">
        <v>4489</v>
      </c>
      <c r="D2117" s="6" t="s">
        <v>15681</v>
      </c>
      <c r="E2117" s="6" t="s">
        <v>90</v>
      </c>
      <c r="F2117" s="6" t="s">
        <v>10149</v>
      </c>
      <c r="G2117" s="6" t="s">
        <v>15682</v>
      </c>
      <c r="H2117" s="6" t="s">
        <v>10151</v>
      </c>
      <c r="I2117" s="46"/>
      <c r="J2117" s="46"/>
      <c r="L2117" s="6" t="s">
        <v>90</v>
      </c>
      <c r="M2117" s="6" t="s">
        <v>90</v>
      </c>
      <c r="N2117" s="6" t="s">
        <v>6701</v>
      </c>
      <c r="O2117" s="6" t="s">
        <v>4585</v>
      </c>
    </row>
    <row r="2118" spans="1:15" x14ac:dyDescent="0.25">
      <c r="A2118" s="6" t="s">
        <v>4285</v>
      </c>
      <c r="B2118" s="6" t="s">
        <v>4493</v>
      </c>
      <c r="C2118" s="6" t="s">
        <v>4489</v>
      </c>
      <c r="D2118" s="6" t="s">
        <v>15681</v>
      </c>
      <c r="E2118" s="6" t="s">
        <v>90</v>
      </c>
      <c r="F2118" s="6" t="s">
        <v>10149</v>
      </c>
      <c r="G2118" s="6" t="s">
        <v>15682</v>
      </c>
      <c r="H2118" s="6" t="s">
        <v>10151</v>
      </c>
      <c r="I2118" s="46"/>
      <c r="J2118" s="46"/>
      <c r="K2118">
        <v>948642</v>
      </c>
      <c r="L2118" s="6" t="s">
        <v>15683</v>
      </c>
      <c r="M2118" s="6" t="s">
        <v>15684</v>
      </c>
      <c r="N2118" s="6" t="s">
        <v>6701</v>
      </c>
      <c r="O2118" s="6" t="s">
        <v>4585</v>
      </c>
    </row>
    <row r="2119" spans="1:15" x14ac:dyDescent="0.25">
      <c r="A2119" s="6" t="s">
        <v>2874</v>
      </c>
      <c r="B2119" s="6" t="s">
        <v>4493</v>
      </c>
      <c r="C2119" s="6" t="s">
        <v>4489</v>
      </c>
      <c r="D2119" s="6" t="s">
        <v>15685</v>
      </c>
      <c r="E2119" s="6" t="s">
        <v>15686</v>
      </c>
      <c r="F2119" s="6" t="s">
        <v>7929</v>
      </c>
      <c r="G2119" s="6" t="s">
        <v>15687</v>
      </c>
      <c r="H2119" s="6" t="s">
        <v>7931</v>
      </c>
      <c r="I2119" s="46"/>
      <c r="J2119" s="46"/>
      <c r="K2119">
        <v>1826168</v>
      </c>
      <c r="L2119" s="6" t="s">
        <v>15688</v>
      </c>
      <c r="M2119" s="6" t="s">
        <v>15689</v>
      </c>
      <c r="N2119" s="6" t="s">
        <v>6702</v>
      </c>
      <c r="O2119" s="6" t="s">
        <v>4585</v>
      </c>
    </row>
    <row r="2120" spans="1:15" x14ac:dyDescent="0.25">
      <c r="A2120" s="6" t="s">
        <v>2875</v>
      </c>
      <c r="B2120" s="6" t="s">
        <v>90</v>
      </c>
      <c r="C2120" s="6" t="s">
        <v>90</v>
      </c>
      <c r="D2120" s="6" t="s">
        <v>90</v>
      </c>
      <c r="E2120" s="6" t="s">
        <v>90</v>
      </c>
      <c r="F2120" s="6" t="s">
        <v>90</v>
      </c>
      <c r="G2120" s="6" t="s">
        <v>90</v>
      </c>
      <c r="H2120" s="6" t="s">
        <v>90</v>
      </c>
      <c r="I2120" s="46"/>
      <c r="J2120" s="46"/>
      <c r="K2120">
        <v>1100663</v>
      </c>
      <c r="L2120" s="6" t="s">
        <v>15690</v>
      </c>
      <c r="M2120" s="6" t="s">
        <v>15691</v>
      </c>
      <c r="N2120" s="6" t="s">
        <v>90</v>
      </c>
      <c r="O2120" s="6" t="s">
        <v>90</v>
      </c>
    </row>
    <row r="2121" spans="1:15" x14ac:dyDescent="0.25">
      <c r="A2121" s="6" t="s">
        <v>2877</v>
      </c>
      <c r="B2121" s="6" t="s">
        <v>4464</v>
      </c>
      <c r="C2121" s="6" t="s">
        <v>4428</v>
      </c>
      <c r="D2121" s="6" t="s">
        <v>15692</v>
      </c>
      <c r="E2121" s="6" t="s">
        <v>90</v>
      </c>
      <c r="F2121" s="6" t="s">
        <v>7740</v>
      </c>
      <c r="G2121" s="6" t="s">
        <v>7741</v>
      </c>
      <c r="H2121" s="6" t="s">
        <v>1891</v>
      </c>
      <c r="I2121" s="46">
        <v>45153</v>
      </c>
      <c r="J2121" s="46">
        <v>45159</v>
      </c>
      <c r="K2121">
        <v>109198</v>
      </c>
      <c r="L2121" s="6" t="s">
        <v>15693</v>
      </c>
      <c r="M2121" s="6" t="s">
        <v>15694</v>
      </c>
      <c r="N2121" s="6" t="s">
        <v>4843</v>
      </c>
      <c r="O2121" s="6" t="s">
        <v>4585</v>
      </c>
    </row>
    <row r="2122" spans="1:15" x14ac:dyDescent="0.25">
      <c r="A2122" s="6" t="s">
        <v>4286</v>
      </c>
      <c r="B2122" s="6" t="s">
        <v>4504</v>
      </c>
      <c r="C2122" s="6" t="s">
        <v>4425</v>
      </c>
      <c r="D2122" s="6" t="s">
        <v>15695</v>
      </c>
      <c r="E2122" s="6" t="s">
        <v>90</v>
      </c>
      <c r="F2122" s="6" t="s">
        <v>10344</v>
      </c>
      <c r="G2122" s="6" t="s">
        <v>15696</v>
      </c>
      <c r="H2122" s="6" t="s">
        <v>90</v>
      </c>
      <c r="I2122" s="46"/>
      <c r="J2122" s="46"/>
      <c r="L2122" s="6" t="s">
        <v>15697</v>
      </c>
      <c r="M2122" s="6" t="s">
        <v>90</v>
      </c>
      <c r="N2122" s="6" t="s">
        <v>4836</v>
      </c>
      <c r="O2122" s="6" t="s">
        <v>4585</v>
      </c>
    </row>
    <row r="2123" spans="1:15" x14ac:dyDescent="0.25">
      <c r="A2123" s="6" t="s">
        <v>4287</v>
      </c>
      <c r="B2123" s="6" t="s">
        <v>4469</v>
      </c>
      <c r="C2123" s="6" t="s">
        <v>4423</v>
      </c>
      <c r="D2123" s="6" t="s">
        <v>12412</v>
      </c>
      <c r="E2123" s="6" t="s">
        <v>15698</v>
      </c>
      <c r="F2123" s="6" t="s">
        <v>7450</v>
      </c>
      <c r="G2123" s="6" t="s">
        <v>12414</v>
      </c>
      <c r="H2123" s="6" t="s">
        <v>90</v>
      </c>
      <c r="I2123" s="46"/>
      <c r="J2123" s="46"/>
      <c r="L2123" s="6" t="s">
        <v>15699</v>
      </c>
      <c r="M2123" s="6" t="s">
        <v>90</v>
      </c>
      <c r="N2123" s="6" t="s">
        <v>6703</v>
      </c>
      <c r="O2123" s="6" t="s">
        <v>4585</v>
      </c>
    </row>
    <row r="2124" spans="1:15" x14ac:dyDescent="0.25">
      <c r="A2124" s="6" t="s">
        <v>2879</v>
      </c>
      <c r="B2124" s="6" t="s">
        <v>4558</v>
      </c>
      <c r="C2124" s="6" t="s">
        <v>4425</v>
      </c>
      <c r="D2124" s="6" t="s">
        <v>15700</v>
      </c>
      <c r="E2124" s="6" t="s">
        <v>90</v>
      </c>
      <c r="F2124" s="6" t="s">
        <v>15701</v>
      </c>
      <c r="G2124" s="6" t="s">
        <v>15702</v>
      </c>
      <c r="H2124" s="6" t="s">
        <v>7365</v>
      </c>
      <c r="I2124" s="46">
        <v>45133</v>
      </c>
      <c r="J2124" s="46">
        <v>45138</v>
      </c>
      <c r="K2124">
        <v>98362</v>
      </c>
      <c r="L2124" s="6" t="s">
        <v>15703</v>
      </c>
      <c r="M2124" s="6" t="s">
        <v>15704</v>
      </c>
      <c r="N2124" s="6" t="s">
        <v>4689</v>
      </c>
      <c r="O2124" s="6" t="s">
        <v>4585</v>
      </c>
    </row>
    <row r="2125" spans="1:15" x14ac:dyDescent="0.25">
      <c r="A2125" s="6" t="s">
        <v>2881</v>
      </c>
      <c r="B2125" s="6" t="s">
        <v>4493</v>
      </c>
      <c r="C2125" s="6" t="s">
        <v>4489</v>
      </c>
      <c r="D2125" s="6" t="s">
        <v>15705</v>
      </c>
      <c r="E2125" s="6" t="s">
        <v>90</v>
      </c>
      <c r="F2125" s="6" t="s">
        <v>15706</v>
      </c>
      <c r="G2125" s="6" t="s">
        <v>15707</v>
      </c>
      <c r="H2125" s="6" t="s">
        <v>90</v>
      </c>
      <c r="I2125" s="46"/>
      <c r="J2125" s="46"/>
      <c r="K2125">
        <v>1001807</v>
      </c>
      <c r="L2125" s="6" t="s">
        <v>15708</v>
      </c>
      <c r="M2125" s="6" t="s">
        <v>15709</v>
      </c>
      <c r="N2125" s="6" t="s">
        <v>6704</v>
      </c>
      <c r="O2125" s="6" t="s">
        <v>4585</v>
      </c>
    </row>
    <row r="2126" spans="1:15" x14ac:dyDescent="0.25">
      <c r="A2126" s="6" t="s">
        <v>4288</v>
      </c>
      <c r="B2126" s="6" t="s">
        <v>4493</v>
      </c>
      <c r="C2126" s="6" t="s">
        <v>4489</v>
      </c>
      <c r="D2126" s="6" t="s">
        <v>15710</v>
      </c>
      <c r="E2126" s="6" t="s">
        <v>90</v>
      </c>
      <c r="F2126" s="6" t="s">
        <v>8498</v>
      </c>
      <c r="G2126" s="6" t="s">
        <v>90</v>
      </c>
      <c r="H2126" s="6" t="s">
        <v>90</v>
      </c>
      <c r="I2126" s="46"/>
      <c r="J2126" s="46"/>
      <c r="L2126" s="6" t="s">
        <v>90</v>
      </c>
      <c r="M2126" s="6" t="s">
        <v>90</v>
      </c>
      <c r="N2126" s="6" t="s">
        <v>6705</v>
      </c>
      <c r="O2126" s="6" t="s">
        <v>4585</v>
      </c>
    </row>
    <row r="2127" spans="1:15" x14ac:dyDescent="0.25">
      <c r="A2127" s="6" t="s">
        <v>2882</v>
      </c>
      <c r="B2127" s="6" t="s">
        <v>90</v>
      </c>
      <c r="C2127" s="6" t="s">
        <v>90</v>
      </c>
      <c r="D2127" s="6" t="s">
        <v>90</v>
      </c>
      <c r="E2127" s="6" t="s">
        <v>90</v>
      </c>
      <c r="F2127" s="6" t="s">
        <v>90</v>
      </c>
      <c r="G2127" s="6" t="s">
        <v>90</v>
      </c>
      <c r="H2127" s="6" t="s">
        <v>90</v>
      </c>
      <c r="I2127" s="46"/>
      <c r="J2127" s="46"/>
      <c r="K2127">
        <v>1100663</v>
      </c>
      <c r="L2127" s="6" t="s">
        <v>15711</v>
      </c>
      <c r="M2127" s="6" t="s">
        <v>15712</v>
      </c>
      <c r="N2127" s="6" t="s">
        <v>90</v>
      </c>
      <c r="O2127" s="6" t="s">
        <v>90</v>
      </c>
    </row>
    <row r="2128" spans="1:15" x14ac:dyDescent="0.25">
      <c r="A2128" s="6" t="s">
        <v>4289</v>
      </c>
      <c r="B2128" s="6" t="s">
        <v>4493</v>
      </c>
      <c r="C2128" s="6" t="s">
        <v>4489</v>
      </c>
      <c r="D2128" s="6" t="s">
        <v>15713</v>
      </c>
      <c r="E2128" s="6" t="s">
        <v>15714</v>
      </c>
      <c r="F2128" s="6" t="s">
        <v>10401</v>
      </c>
      <c r="G2128" s="6" t="s">
        <v>15715</v>
      </c>
      <c r="H2128" s="6" t="s">
        <v>90</v>
      </c>
      <c r="I2128" s="46"/>
      <c r="J2128" s="46"/>
      <c r="K2128">
        <v>1122535</v>
      </c>
      <c r="L2128" s="6" t="s">
        <v>15716</v>
      </c>
      <c r="M2128" s="6" t="s">
        <v>15717</v>
      </c>
      <c r="N2128" s="6" t="s">
        <v>6706</v>
      </c>
      <c r="O2128" s="6" t="s">
        <v>4585</v>
      </c>
    </row>
    <row r="2129" spans="1:15" x14ac:dyDescent="0.25">
      <c r="A2129" s="6" t="s">
        <v>4291</v>
      </c>
      <c r="B2129" s="6" t="s">
        <v>4443</v>
      </c>
      <c r="C2129" s="6" t="s">
        <v>4418</v>
      </c>
      <c r="D2129" s="6" t="s">
        <v>15718</v>
      </c>
      <c r="E2129" s="6" t="s">
        <v>15719</v>
      </c>
      <c r="F2129" s="6" t="s">
        <v>12972</v>
      </c>
      <c r="G2129" s="6" t="s">
        <v>12973</v>
      </c>
      <c r="H2129" s="6" t="s">
        <v>1891</v>
      </c>
      <c r="I2129" s="46">
        <v>45138</v>
      </c>
      <c r="J2129" s="46">
        <v>45142</v>
      </c>
      <c r="K2129">
        <v>1756262</v>
      </c>
      <c r="L2129" s="6" t="s">
        <v>15720</v>
      </c>
      <c r="M2129" s="6" t="s">
        <v>15721</v>
      </c>
      <c r="N2129" s="6" t="s">
        <v>6707</v>
      </c>
      <c r="O2129" s="6" t="s">
        <v>4586</v>
      </c>
    </row>
    <row r="2130" spans="1:15" x14ac:dyDescent="0.25">
      <c r="A2130" s="6" t="s">
        <v>2884</v>
      </c>
      <c r="B2130" s="6" t="s">
        <v>4508</v>
      </c>
      <c r="C2130" s="6" t="s">
        <v>4489</v>
      </c>
      <c r="D2130" s="6" t="s">
        <v>15722</v>
      </c>
      <c r="E2130" s="6" t="s">
        <v>15723</v>
      </c>
      <c r="F2130" s="6" t="s">
        <v>7081</v>
      </c>
      <c r="G2130" s="6" t="s">
        <v>7082</v>
      </c>
      <c r="H2130" s="6" t="s">
        <v>90</v>
      </c>
      <c r="I2130" s="46">
        <v>45152</v>
      </c>
      <c r="J2130" s="46">
        <v>45156</v>
      </c>
      <c r="K2130">
        <v>1744676</v>
      </c>
      <c r="L2130" s="6" t="s">
        <v>15724</v>
      </c>
      <c r="M2130" s="6" t="s">
        <v>15725</v>
      </c>
      <c r="N2130" s="6" t="s">
        <v>6708</v>
      </c>
      <c r="O2130" s="6" t="s">
        <v>4585</v>
      </c>
    </row>
    <row r="2131" spans="1:15" x14ac:dyDescent="0.25">
      <c r="A2131" s="6" t="s">
        <v>2886</v>
      </c>
      <c r="B2131" s="6" t="s">
        <v>4520</v>
      </c>
      <c r="C2131" s="6" t="s">
        <v>4428</v>
      </c>
      <c r="D2131" s="6" t="s">
        <v>15726</v>
      </c>
      <c r="E2131" s="6" t="s">
        <v>9459</v>
      </c>
      <c r="F2131" s="6" t="s">
        <v>8177</v>
      </c>
      <c r="G2131" s="6" t="s">
        <v>12522</v>
      </c>
      <c r="H2131" s="6" t="s">
        <v>7561</v>
      </c>
      <c r="I2131" s="46">
        <v>45133</v>
      </c>
      <c r="J2131" s="46"/>
      <c r="K2131">
        <v>1562476</v>
      </c>
      <c r="L2131" s="6" t="s">
        <v>15727</v>
      </c>
      <c r="M2131" s="6" t="s">
        <v>15728</v>
      </c>
      <c r="N2131" s="6" t="s">
        <v>4613</v>
      </c>
      <c r="O2131" s="6" t="s">
        <v>4585</v>
      </c>
    </row>
    <row r="2132" spans="1:15" x14ac:dyDescent="0.25">
      <c r="A2132" s="6" t="s">
        <v>4292</v>
      </c>
      <c r="B2132" s="6" t="s">
        <v>4449</v>
      </c>
      <c r="C2132" s="6" t="s">
        <v>4421</v>
      </c>
      <c r="D2132" s="6" t="s">
        <v>15729</v>
      </c>
      <c r="E2132" s="6" t="s">
        <v>15730</v>
      </c>
      <c r="F2132" s="6" t="s">
        <v>7450</v>
      </c>
      <c r="G2132" s="6" t="s">
        <v>15731</v>
      </c>
      <c r="H2132" s="6" t="s">
        <v>90</v>
      </c>
      <c r="I2132" s="46"/>
      <c r="J2132" s="46"/>
      <c r="L2132" s="6" t="s">
        <v>15732</v>
      </c>
      <c r="M2132" s="6" t="s">
        <v>15733</v>
      </c>
      <c r="N2132" s="6" t="s">
        <v>6709</v>
      </c>
      <c r="O2132" s="6" t="s">
        <v>4585</v>
      </c>
    </row>
    <row r="2133" spans="1:15" x14ac:dyDescent="0.25">
      <c r="A2133" s="6" t="s">
        <v>4293</v>
      </c>
      <c r="B2133" s="6" t="s">
        <v>4460</v>
      </c>
      <c r="C2133" s="6" t="s">
        <v>4421</v>
      </c>
      <c r="D2133" s="6" t="s">
        <v>15734</v>
      </c>
      <c r="E2133" s="6" t="s">
        <v>90</v>
      </c>
      <c r="F2133" s="6" t="s">
        <v>7535</v>
      </c>
      <c r="G2133" s="6" t="s">
        <v>15735</v>
      </c>
      <c r="H2133" s="6" t="s">
        <v>90</v>
      </c>
      <c r="I2133" s="46"/>
      <c r="J2133" s="46"/>
      <c r="L2133" s="6" t="s">
        <v>90</v>
      </c>
      <c r="M2133" s="6" t="s">
        <v>90</v>
      </c>
      <c r="N2133" s="6" t="s">
        <v>6710</v>
      </c>
      <c r="O2133" s="6" t="s">
        <v>4585</v>
      </c>
    </row>
    <row r="2134" spans="1:15" x14ac:dyDescent="0.25">
      <c r="A2134" s="6" t="s">
        <v>2888</v>
      </c>
      <c r="B2134" s="6" t="s">
        <v>4417</v>
      </c>
      <c r="C2134" s="6" t="s">
        <v>4418</v>
      </c>
      <c r="D2134" s="6" t="s">
        <v>15736</v>
      </c>
      <c r="E2134" s="6" t="s">
        <v>90</v>
      </c>
      <c r="F2134" s="6" t="s">
        <v>7829</v>
      </c>
      <c r="G2134" s="6" t="s">
        <v>7830</v>
      </c>
      <c r="H2134" s="6" t="s">
        <v>1891</v>
      </c>
      <c r="I2134" s="46">
        <v>45133</v>
      </c>
      <c r="J2134" s="46">
        <v>45138</v>
      </c>
      <c r="K2134">
        <v>97745</v>
      </c>
      <c r="L2134" s="6" t="s">
        <v>15737</v>
      </c>
      <c r="M2134" s="6" t="s">
        <v>15738</v>
      </c>
      <c r="N2134" s="6" t="s">
        <v>5013</v>
      </c>
      <c r="O2134" s="6" t="s">
        <v>4586</v>
      </c>
    </row>
    <row r="2135" spans="1:15" x14ac:dyDescent="0.25">
      <c r="A2135" s="6" t="s">
        <v>2890</v>
      </c>
      <c r="B2135" s="6" t="s">
        <v>4493</v>
      </c>
      <c r="C2135" s="6" t="s">
        <v>4489</v>
      </c>
      <c r="D2135" s="6" t="s">
        <v>15739</v>
      </c>
      <c r="E2135" s="6" t="s">
        <v>90</v>
      </c>
      <c r="F2135" s="6" t="s">
        <v>9092</v>
      </c>
      <c r="G2135" s="6" t="s">
        <v>15740</v>
      </c>
      <c r="H2135" s="6" t="s">
        <v>7584</v>
      </c>
      <c r="I2135" s="46">
        <v>45132</v>
      </c>
      <c r="J2135" s="46">
        <v>45138</v>
      </c>
      <c r="K2135">
        <v>1283699</v>
      </c>
      <c r="L2135" s="6" t="s">
        <v>15741</v>
      </c>
      <c r="M2135" s="6" t="s">
        <v>15742</v>
      </c>
      <c r="N2135" s="6" t="s">
        <v>5317</v>
      </c>
      <c r="O2135" s="6" t="s">
        <v>4585</v>
      </c>
    </row>
    <row r="2136" spans="1:15" x14ac:dyDescent="0.25">
      <c r="A2136" s="6" t="s">
        <v>4294</v>
      </c>
      <c r="B2136" s="6" t="s">
        <v>4462</v>
      </c>
      <c r="C2136" s="6" t="s">
        <v>118</v>
      </c>
      <c r="D2136" s="6" t="s">
        <v>15743</v>
      </c>
      <c r="E2136" s="6" t="s">
        <v>15744</v>
      </c>
      <c r="F2136" s="6" t="s">
        <v>15745</v>
      </c>
      <c r="G2136" s="6" t="s">
        <v>15746</v>
      </c>
      <c r="H2136" s="6" t="s">
        <v>90</v>
      </c>
      <c r="I2136" s="46"/>
      <c r="J2136" s="46"/>
      <c r="L2136" s="6" t="s">
        <v>90</v>
      </c>
      <c r="M2136" s="6" t="s">
        <v>90</v>
      </c>
      <c r="N2136" s="6" t="s">
        <v>6711</v>
      </c>
      <c r="O2136" s="6" t="s">
        <v>4586</v>
      </c>
    </row>
    <row r="2137" spans="1:15" x14ac:dyDescent="0.25">
      <c r="A2137" s="6" t="s">
        <v>2892</v>
      </c>
      <c r="B2137" s="6" t="s">
        <v>4458</v>
      </c>
      <c r="C2137" s="6" t="s">
        <v>4425</v>
      </c>
      <c r="D2137" s="6" t="s">
        <v>11327</v>
      </c>
      <c r="E2137" s="6" t="s">
        <v>9055</v>
      </c>
      <c r="F2137" s="6" t="s">
        <v>7245</v>
      </c>
      <c r="G2137" s="6" t="s">
        <v>15747</v>
      </c>
      <c r="H2137" s="6" t="s">
        <v>7069</v>
      </c>
      <c r="I2137" s="46">
        <v>45131</v>
      </c>
      <c r="J2137" s="46">
        <v>45135</v>
      </c>
      <c r="K2137">
        <v>937098</v>
      </c>
      <c r="L2137" s="6" t="s">
        <v>15748</v>
      </c>
      <c r="M2137" s="6" t="s">
        <v>15749</v>
      </c>
      <c r="N2137" s="6" t="s">
        <v>4897</v>
      </c>
      <c r="O2137" s="6" t="s">
        <v>4585</v>
      </c>
    </row>
    <row r="2138" spans="1:15" x14ac:dyDescent="0.25">
      <c r="A2138" s="6" t="s">
        <v>4296</v>
      </c>
      <c r="B2138" s="6" t="s">
        <v>4440</v>
      </c>
      <c r="C2138" s="6" t="s">
        <v>4428</v>
      </c>
      <c r="D2138" s="6" t="s">
        <v>15750</v>
      </c>
      <c r="E2138" s="6" t="s">
        <v>90</v>
      </c>
      <c r="F2138" s="6" t="s">
        <v>10049</v>
      </c>
      <c r="G2138" s="6" t="s">
        <v>14834</v>
      </c>
      <c r="H2138" s="6" t="s">
        <v>3671</v>
      </c>
      <c r="I2138" s="46">
        <v>45133</v>
      </c>
      <c r="J2138" s="46"/>
      <c r="K2138">
        <v>1361658</v>
      </c>
      <c r="L2138" s="6" t="s">
        <v>15751</v>
      </c>
      <c r="M2138" s="6" t="s">
        <v>15752</v>
      </c>
      <c r="N2138" s="6" t="s">
        <v>6712</v>
      </c>
      <c r="O2138" s="6" t="s">
        <v>4585</v>
      </c>
    </row>
    <row r="2139" spans="1:15" x14ac:dyDescent="0.25">
      <c r="A2139" s="6" t="s">
        <v>4297</v>
      </c>
      <c r="B2139" s="6" t="s">
        <v>4450</v>
      </c>
      <c r="C2139" s="6" t="s">
        <v>4421</v>
      </c>
      <c r="D2139" s="6" t="s">
        <v>11941</v>
      </c>
      <c r="E2139" s="6" t="s">
        <v>15753</v>
      </c>
      <c r="F2139" s="6" t="s">
        <v>7450</v>
      </c>
      <c r="G2139" s="6" t="s">
        <v>15754</v>
      </c>
      <c r="H2139" s="6" t="s">
        <v>90</v>
      </c>
      <c r="I2139" s="46"/>
      <c r="J2139" s="46"/>
      <c r="L2139" s="6" t="s">
        <v>15755</v>
      </c>
      <c r="M2139" s="6" t="s">
        <v>90</v>
      </c>
      <c r="N2139" s="6" t="s">
        <v>5307</v>
      </c>
      <c r="O2139" s="6" t="s">
        <v>4585</v>
      </c>
    </row>
    <row r="2140" spans="1:15" x14ac:dyDescent="0.25">
      <c r="A2140" s="6" t="s">
        <v>4298</v>
      </c>
      <c r="B2140" s="6" t="s">
        <v>4449</v>
      </c>
      <c r="C2140" s="6" t="s">
        <v>4421</v>
      </c>
      <c r="D2140" s="6" t="s">
        <v>15756</v>
      </c>
      <c r="E2140" s="6" t="s">
        <v>90</v>
      </c>
      <c r="F2140" s="6" t="s">
        <v>7354</v>
      </c>
      <c r="G2140" s="6" t="s">
        <v>15757</v>
      </c>
      <c r="H2140" s="6" t="s">
        <v>2232</v>
      </c>
      <c r="I2140" s="46">
        <v>45050</v>
      </c>
      <c r="J2140" s="46"/>
      <c r="L2140" s="6" t="s">
        <v>90</v>
      </c>
      <c r="M2140" s="6" t="s">
        <v>90</v>
      </c>
      <c r="N2140" s="6" t="s">
        <v>6713</v>
      </c>
      <c r="O2140" s="6" t="s">
        <v>4585</v>
      </c>
    </row>
    <row r="2141" spans="1:15" x14ac:dyDescent="0.25">
      <c r="A2141" s="6" t="s">
        <v>2894</v>
      </c>
      <c r="B2141" s="6" t="s">
        <v>4520</v>
      </c>
      <c r="C2141" s="6" t="s">
        <v>4428</v>
      </c>
      <c r="D2141" s="6" t="s">
        <v>15758</v>
      </c>
      <c r="E2141" s="6" t="s">
        <v>90</v>
      </c>
      <c r="F2141" s="6" t="s">
        <v>15759</v>
      </c>
      <c r="G2141" s="6" t="s">
        <v>15760</v>
      </c>
      <c r="H2141" s="6" t="s">
        <v>7076</v>
      </c>
      <c r="I2141" s="46">
        <v>45159</v>
      </c>
      <c r="J2141" s="46">
        <v>45163</v>
      </c>
      <c r="K2141">
        <v>794170</v>
      </c>
      <c r="L2141" s="6" t="s">
        <v>15761</v>
      </c>
      <c r="M2141" s="6" t="s">
        <v>15762</v>
      </c>
      <c r="N2141" s="6" t="s">
        <v>5500</v>
      </c>
      <c r="O2141" s="6" t="s">
        <v>4585</v>
      </c>
    </row>
    <row r="2142" spans="1:15" x14ac:dyDescent="0.25">
      <c r="A2142" s="6" t="s">
        <v>2896</v>
      </c>
      <c r="B2142" s="6" t="s">
        <v>4449</v>
      </c>
      <c r="C2142" s="6" t="s">
        <v>4421</v>
      </c>
      <c r="D2142" s="6" t="s">
        <v>15763</v>
      </c>
      <c r="E2142" s="6" t="s">
        <v>15551</v>
      </c>
      <c r="F2142" s="6" t="s">
        <v>7745</v>
      </c>
      <c r="G2142" s="6" t="s">
        <v>15764</v>
      </c>
      <c r="H2142" s="6" t="s">
        <v>1891</v>
      </c>
      <c r="I2142" s="46">
        <v>45149</v>
      </c>
      <c r="J2142" s="46">
        <v>45154</v>
      </c>
      <c r="K2142">
        <v>1650164</v>
      </c>
      <c r="L2142" s="6" t="s">
        <v>15765</v>
      </c>
      <c r="M2142" s="6" t="s">
        <v>15766</v>
      </c>
      <c r="N2142" s="6" t="s">
        <v>6714</v>
      </c>
      <c r="O2142" s="6" t="s">
        <v>4585</v>
      </c>
    </row>
    <row r="2143" spans="1:15" x14ac:dyDescent="0.25">
      <c r="A2143" s="6" t="s">
        <v>4299</v>
      </c>
      <c r="B2143" s="6" t="s">
        <v>865</v>
      </c>
      <c r="C2143" s="6" t="s">
        <v>4425</v>
      </c>
      <c r="D2143" s="6" t="s">
        <v>15767</v>
      </c>
      <c r="E2143" s="6" t="s">
        <v>15768</v>
      </c>
      <c r="F2143" s="6" t="s">
        <v>7450</v>
      </c>
      <c r="G2143" s="6" t="s">
        <v>15769</v>
      </c>
      <c r="H2143" s="6" t="s">
        <v>90</v>
      </c>
      <c r="I2143" s="46"/>
      <c r="J2143" s="46"/>
      <c r="L2143" s="6" t="s">
        <v>15770</v>
      </c>
      <c r="M2143" s="6" t="s">
        <v>90</v>
      </c>
      <c r="N2143" s="6" t="s">
        <v>5315</v>
      </c>
      <c r="O2143" s="6" t="s">
        <v>4587</v>
      </c>
    </row>
    <row r="2144" spans="1:15" x14ac:dyDescent="0.25">
      <c r="A2144" s="6" t="s">
        <v>2898</v>
      </c>
      <c r="B2144" s="6" t="s">
        <v>4430</v>
      </c>
      <c r="C2144" s="6" t="s">
        <v>4423</v>
      </c>
      <c r="D2144" s="6" t="s">
        <v>15771</v>
      </c>
      <c r="E2144" s="6" t="s">
        <v>9252</v>
      </c>
      <c r="F2144" s="6" t="s">
        <v>7090</v>
      </c>
      <c r="G2144" s="6" t="s">
        <v>10628</v>
      </c>
      <c r="H2144" s="6" t="s">
        <v>7092</v>
      </c>
      <c r="I2144" s="46">
        <v>45061</v>
      </c>
      <c r="J2144" s="46"/>
      <c r="K2144">
        <v>1880661</v>
      </c>
      <c r="L2144" s="6" t="s">
        <v>15772</v>
      </c>
      <c r="M2144" s="6" t="s">
        <v>15773</v>
      </c>
      <c r="N2144" s="6" t="s">
        <v>4776</v>
      </c>
      <c r="O2144" s="6" t="s">
        <v>4585</v>
      </c>
    </row>
    <row r="2145" spans="1:15" x14ac:dyDescent="0.25">
      <c r="A2145" s="6" t="s">
        <v>4301</v>
      </c>
      <c r="B2145" s="6" t="s">
        <v>4520</v>
      </c>
      <c r="C2145" s="6" t="s">
        <v>4428</v>
      </c>
      <c r="D2145" s="6" t="s">
        <v>15774</v>
      </c>
      <c r="E2145" s="6" t="s">
        <v>8889</v>
      </c>
      <c r="F2145" s="6" t="s">
        <v>15775</v>
      </c>
      <c r="G2145" s="6" t="s">
        <v>15776</v>
      </c>
      <c r="H2145" s="6" t="s">
        <v>7567</v>
      </c>
      <c r="I2145" s="46">
        <v>45126</v>
      </c>
      <c r="J2145" s="46">
        <v>45131</v>
      </c>
      <c r="K2145">
        <v>1561680</v>
      </c>
      <c r="L2145" s="6" t="s">
        <v>15777</v>
      </c>
      <c r="M2145" s="6" t="s">
        <v>15778</v>
      </c>
      <c r="N2145" s="6" t="s">
        <v>5188</v>
      </c>
      <c r="O2145" s="6" t="s">
        <v>4585</v>
      </c>
    </row>
    <row r="2146" spans="1:15" x14ac:dyDescent="0.25">
      <c r="A2146" s="6" t="s">
        <v>2900</v>
      </c>
      <c r="B2146" s="6" t="s">
        <v>4467</v>
      </c>
      <c r="C2146" s="6" t="s">
        <v>4468</v>
      </c>
      <c r="D2146" s="6" t="s">
        <v>15779</v>
      </c>
      <c r="E2146" s="6" t="s">
        <v>10094</v>
      </c>
      <c r="F2146" s="6" t="s">
        <v>7188</v>
      </c>
      <c r="G2146" s="6" t="s">
        <v>7189</v>
      </c>
      <c r="H2146" s="6" t="s">
        <v>7092</v>
      </c>
      <c r="I2146" s="46">
        <v>45139</v>
      </c>
      <c r="J2146" s="46">
        <v>45145</v>
      </c>
      <c r="K2146">
        <v>1811074</v>
      </c>
      <c r="L2146" s="6" t="s">
        <v>15780</v>
      </c>
      <c r="M2146" s="6" t="s">
        <v>15781</v>
      </c>
      <c r="N2146" s="6" t="s">
        <v>6715</v>
      </c>
      <c r="O2146" s="6" t="s">
        <v>4585</v>
      </c>
    </row>
    <row r="2147" spans="1:15" x14ac:dyDescent="0.25">
      <c r="A2147" s="6" t="s">
        <v>2902</v>
      </c>
      <c r="B2147" s="6" t="s">
        <v>4527</v>
      </c>
      <c r="C2147" s="6" t="s">
        <v>4428</v>
      </c>
      <c r="D2147" s="6" t="s">
        <v>15782</v>
      </c>
      <c r="E2147" s="6" t="s">
        <v>90</v>
      </c>
      <c r="F2147" s="6" t="s">
        <v>7166</v>
      </c>
      <c r="G2147" s="6" t="s">
        <v>8565</v>
      </c>
      <c r="H2147" s="6" t="s">
        <v>7168</v>
      </c>
      <c r="I2147" s="46">
        <v>45154</v>
      </c>
      <c r="J2147" s="46">
        <v>45159</v>
      </c>
      <c r="K2147">
        <v>1116132</v>
      </c>
      <c r="L2147" s="6" t="s">
        <v>15783</v>
      </c>
      <c r="M2147" s="6" t="s">
        <v>15784</v>
      </c>
      <c r="N2147" s="6" t="s">
        <v>5022</v>
      </c>
      <c r="O2147" s="6" t="s">
        <v>4585</v>
      </c>
    </row>
    <row r="2148" spans="1:15" x14ac:dyDescent="0.25">
      <c r="A2148" s="6" t="s">
        <v>2904</v>
      </c>
      <c r="B2148" s="6" t="s">
        <v>4547</v>
      </c>
      <c r="C2148" s="6" t="s">
        <v>4428</v>
      </c>
      <c r="D2148" s="6" t="s">
        <v>15785</v>
      </c>
      <c r="E2148" s="6" t="s">
        <v>90</v>
      </c>
      <c r="F2148" s="6" t="s">
        <v>15786</v>
      </c>
      <c r="G2148" s="6" t="s">
        <v>15787</v>
      </c>
      <c r="H2148" s="6" t="s">
        <v>8440</v>
      </c>
      <c r="I2148" s="46">
        <v>45132</v>
      </c>
      <c r="J2148" s="46">
        <v>45138</v>
      </c>
      <c r="K2148">
        <v>1206264</v>
      </c>
      <c r="L2148" s="6" t="s">
        <v>15788</v>
      </c>
      <c r="M2148" s="6" t="s">
        <v>15789</v>
      </c>
      <c r="N2148" s="6" t="s">
        <v>4879</v>
      </c>
      <c r="O2148" s="6" t="s">
        <v>4585</v>
      </c>
    </row>
    <row r="2149" spans="1:15" x14ac:dyDescent="0.25">
      <c r="A2149" s="6" t="s">
        <v>4303</v>
      </c>
      <c r="B2149" s="6" t="s">
        <v>4554</v>
      </c>
      <c r="C2149" s="6" t="s">
        <v>4437</v>
      </c>
      <c r="D2149" s="6" t="s">
        <v>15790</v>
      </c>
      <c r="E2149" s="6" t="s">
        <v>90</v>
      </c>
      <c r="F2149" s="6" t="s">
        <v>7284</v>
      </c>
      <c r="G2149" s="6" t="s">
        <v>15791</v>
      </c>
      <c r="H2149" s="6" t="s">
        <v>7124</v>
      </c>
      <c r="I2149" s="46">
        <v>45131</v>
      </c>
      <c r="J2149" s="46">
        <v>45135</v>
      </c>
      <c r="K2149">
        <v>98677</v>
      </c>
      <c r="L2149" s="6" t="s">
        <v>15792</v>
      </c>
      <c r="M2149" s="6" t="s">
        <v>15793</v>
      </c>
      <c r="N2149" s="6" t="s">
        <v>4603</v>
      </c>
      <c r="O2149" s="6" t="s">
        <v>4586</v>
      </c>
    </row>
    <row r="2150" spans="1:15" x14ac:dyDescent="0.25">
      <c r="A2150" s="6" t="s">
        <v>2906</v>
      </c>
      <c r="B2150" s="6" t="s">
        <v>4426</v>
      </c>
      <c r="C2150" s="6" t="s">
        <v>4425</v>
      </c>
      <c r="D2150" s="6" t="s">
        <v>15794</v>
      </c>
      <c r="E2150" s="6" t="s">
        <v>90</v>
      </c>
      <c r="F2150" s="6" t="s">
        <v>15795</v>
      </c>
      <c r="G2150" s="6" t="s">
        <v>15796</v>
      </c>
      <c r="H2150" s="6" t="s">
        <v>7377</v>
      </c>
      <c r="I2150" s="46">
        <v>45145</v>
      </c>
      <c r="J2150" s="46">
        <v>45149</v>
      </c>
      <c r="K2150">
        <v>1069878</v>
      </c>
      <c r="L2150" s="6" t="s">
        <v>15797</v>
      </c>
      <c r="M2150" s="6" t="s">
        <v>15798</v>
      </c>
      <c r="N2150" s="6" t="s">
        <v>5147</v>
      </c>
      <c r="O2150" s="6" t="s">
        <v>4585</v>
      </c>
    </row>
    <row r="2151" spans="1:15" x14ac:dyDescent="0.25">
      <c r="A2151" s="6" t="s">
        <v>2908</v>
      </c>
      <c r="B2151" s="6" t="s">
        <v>4486</v>
      </c>
      <c r="C2151" s="6" t="s">
        <v>4468</v>
      </c>
      <c r="D2151" s="6" t="s">
        <v>15799</v>
      </c>
      <c r="E2151" s="6" t="s">
        <v>10374</v>
      </c>
      <c r="F2151" s="6" t="s">
        <v>7797</v>
      </c>
      <c r="G2151" s="6" t="s">
        <v>8726</v>
      </c>
      <c r="H2151" s="6" t="s">
        <v>7092</v>
      </c>
      <c r="I2151" s="46">
        <v>45140</v>
      </c>
      <c r="J2151" s="46">
        <v>45145</v>
      </c>
      <c r="K2151">
        <v>1389170</v>
      </c>
      <c r="L2151" s="6" t="s">
        <v>15800</v>
      </c>
      <c r="M2151" s="6" t="s">
        <v>15801</v>
      </c>
      <c r="N2151" s="6" t="s">
        <v>5361</v>
      </c>
      <c r="O2151" s="6" t="s">
        <v>4585</v>
      </c>
    </row>
    <row r="2152" spans="1:15" x14ac:dyDescent="0.25">
      <c r="A2152" s="6" t="s">
        <v>2910</v>
      </c>
      <c r="B2152" s="6" t="s">
        <v>4439</v>
      </c>
      <c r="C2152" s="6" t="s">
        <v>4425</v>
      </c>
      <c r="D2152" s="6" t="s">
        <v>15802</v>
      </c>
      <c r="E2152" s="6" t="s">
        <v>7159</v>
      </c>
      <c r="F2152" s="6" t="s">
        <v>7354</v>
      </c>
      <c r="G2152" s="6" t="s">
        <v>15803</v>
      </c>
      <c r="H2152" s="6" t="s">
        <v>2232</v>
      </c>
      <c r="I2152" s="46">
        <v>45140</v>
      </c>
      <c r="J2152" s="46">
        <v>45145</v>
      </c>
      <c r="K2152">
        <v>1075124</v>
      </c>
      <c r="L2152" s="6" t="s">
        <v>15804</v>
      </c>
      <c r="M2152" s="6" t="s">
        <v>15805</v>
      </c>
      <c r="N2152" s="6" t="s">
        <v>4832</v>
      </c>
      <c r="O2152" s="6" t="s">
        <v>4585</v>
      </c>
    </row>
    <row r="2153" spans="1:15" x14ac:dyDescent="0.25">
      <c r="A2153" s="6" t="s">
        <v>4305</v>
      </c>
      <c r="B2153" s="6" t="s">
        <v>4440</v>
      </c>
      <c r="C2153" s="6" t="s">
        <v>4428</v>
      </c>
      <c r="D2153" s="6" t="s">
        <v>15806</v>
      </c>
      <c r="E2153" s="6" t="s">
        <v>90</v>
      </c>
      <c r="F2153" s="6" t="s">
        <v>15807</v>
      </c>
      <c r="G2153" s="6" t="s">
        <v>15808</v>
      </c>
      <c r="H2153" s="6" t="s">
        <v>1891</v>
      </c>
      <c r="I2153" s="46">
        <v>45140</v>
      </c>
      <c r="J2153" s="46">
        <v>45145</v>
      </c>
      <c r="K2153">
        <v>1526520</v>
      </c>
      <c r="L2153" s="6" t="s">
        <v>15809</v>
      </c>
      <c r="M2153" s="6" t="s">
        <v>15810</v>
      </c>
      <c r="N2153" s="6" t="s">
        <v>5221</v>
      </c>
      <c r="O2153" s="6" t="s">
        <v>4585</v>
      </c>
    </row>
    <row r="2154" spans="1:15" x14ac:dyDescent="0.25">
      <c r="A2154" s="6" t="s">
        <v>2912</v>
      </c>
      <c r="B2154" s="6" t="s">
        <v>4522</v>
      </c>
      <c r="C2154" s="6" t="s">
        <v>4421</v>
      </c>
      <c r="D2154" s="6" t="s">
        <v>15811</v>
      </c>
      <c r="E2154" s="6" t="s">
        <v>90</v>
      </c>
      <c r="F2154" s="6" t="s">
        <v>8281</v>
      </c>
      <c r="G2154" s="6" t="s">
        <v>8282</v>
      </c>
      <c r="H2154" s="6" t="s">
        <v>7344</v>
      </c>
      <c r="I2154" s="46">
        <v>45141</v>
      </c>
      <c r="J2154" s="46">
        <v>45145</v>
      </c>
      <c r="K2154">
        <v>864749</v>
      </c>
      <c r="L2154" s="6" t="s">
        <v>15812</v>
      </c>
      <c r="M2154" s="6" t="s">
        <v>15813</v>
      </c>
      <c r="N2154" s="6" t="s">
        <v>5001</v>
      </c>
      <c r="O2154" s="6" t="s">
        <v>4585</v>
      </c>
    </row>
    <row r="2155" spans="1:15" x14ac:dyDescent="0.25">
      <c r="A2155" s="6" t="s">
        <v>2914</v>
      </c>
      <c r="B2155" s="6" t="s">
        <v>4537</v>
      </c>
      <c r="C2155" s="6" t="s">
        <v>4442</v>
      </c>
      <c r="D2155" s="6" t="s">
        <v>15814</v>
      </c>
      <c r="E2155" s="6" t="s">
        <v>7198</v>
      </c>
      <c r="F2155" s="6" t="s">
        <v>9092</v>
      </c>
      <c r="G2155" s="6" t="s">
        <v>15815</v>
      </c>
      <c r="H2155" s="6" t="s">
        <v>7584</v>
      </c>
      <c r="I2155" s="46">
        <v>45139</v>
      </c>
      <c r="J2155" s="46">
        <v>45145</v>
      </c>
      <c r="K2155">
        <v>1476150</v>
      </c>
      <c r="L2155" s="6" t="s">
        <v>15816</v>
      </c>
      <c r="M2155" s="6" t="s">
        <v>15817</v>
      </c>
      <c r="N2155" s="6" t="s">
        <v>6716</v>
      </c>
      <c r="O2155" s="6" t="s">
        <v>4585</v>
      </c>
    </row>
    <row r="2156" spans="1:15" x14ac:dyDescent="0.25">
      <c r="A2156" s="6" t="s">
        <v>2916</v>
      </c>
      <c r="B2156" s="6" t="s">
        <v>4430</v>
      </c>
      <c r="C2156" s="6" t="s">
        <v>4423</v>
      </c>
      <c r="D2156" s="6" t="s">
        <v>15818</v>
      </c>
      <c r="E2156" s="6" t="s">
        <v>90</v>
      </c>
      <c r="F2156" s="6" t="s">
        <v>7319</v>
      </c>
      <c r="G2156" s="6" t="s">
        <v>7320</v>
      </c>
      <c r="H2156" s="6" t="s">
        <v>7321</v>
      </c>
      <c r="I2156" s="46">
        <v>45133</v>
      </c>
      <c r="J2156" s="46">
        <v>45138</v>
      </c>
      <c r="K2156">
        <v>1113169</v>
      </c>
      <c r="L2156" s="6" t="s">
        <v>15819</v>
      </c>
      <c r="M2156" s="6" t="s">
        <v>15820</v>
      </c>
      <c r="N2156" s="6" t="s">
        <v>5556</v>
      </c>
      <c r="O2156" s="6" t="s">
        <v>4585</v>
      </c>
    </row>
    <row r="2157" spans="1:15" x14ac:dyDescent="0.25">
      <c r="A2157" s="6" t="s">
        <v>2918</v>
      </c>
      <c r="B2157" s="6" t="s">
        <v>4486</v>
      </c>
      <c r="C2157" s="6" t="s">
        <v>4468</v>
      </c>
      <c r="D2157" s="6" t="s">
        <v>15821</v>
      </c>
      <c r="E2157" s="6" t="s">
        <v>15822</v>
      </c>
      <c r="F2157" s="6" t="s">
        <v>7382</v>
      </c>
      <c r="G2157" s="6" t="s">
        <v>15823</v>
      </c>
      <c r="H2157" s="6" t="s">
        <v>36</v>
      </c>
      <c r="I2157" s="46">
        <v>45133</v>
      </c>
      <c r="J2157" s="46">
        <v>45138</v>
      </c>
      <c r="K2157">
        <v>1232384</v>
      </c>
      <c r="L2157" s="6" t="s">
        <v>15824</v>
      </c>
      <c r="M2157" s="6" t="s">
        <v>15825</v>
      </c>
      <c r="N2157" s="6" t="s">
        <v>5164</v>
      </c>
      <c r="O2157" s="6" t="s">
        <v>4585</v>
      </c>
    </row>
    <row r="2158" spans="1:15" x14ac:dyDescent="0.25">
      <c r="A2158" s="6" t="s">
        <v>2920</v>
      </c>
      <c r="B2158" s="6" t="s">
        <v>4465</v>
      </c>
      <c r="C2158" s="6" t="s">
        <v>4425</v>
      </c>
      <c r="D2158" s="6" t="s">
        <v>15826</v>
      </c>
      <c r="E2158" s="6" t="s">
        <v>15827</v>
      </c>
      <c r="F2158" s="6" t="s">
        <v>7426</v>
      </c>
      <c r="G2158" s="6" t="s">
        <v>15828</v>
      </c>
      <c r="H2158" s="6" t="s">
        <v>90</v>
      </c>
      <c r="I2158" s="46">
        <v>45133</v>
      </c>
      <c r="J2158" s="46">
        <v>45138</v>
      </c>
      <c r="K2158">
        <v>1660734</v>
      </c>
      <c r="L2158" s="6" t="s">
        <v>15829</v>
      </c>
      <c r="M2158" s="6" t="s">
        <v>15830</v>
      </c>
      <c r="N2158" s="6" t="s">
        <v>5176</v>
      </c>
      <c r="O2158" s="6" t="s">
        <v>4585</v>
      </c>
    </row>
    <row r="2159" spans="1:15" x14ac:dyDescent="0.25">
      <c r="A2159" s="6" t="s">
        <v>2922</v>
      </c>
      <c r="B2159" s="6" t="s">
        <v>86</v>
      </c>
      <c r="C2159" s="6" t="s">
        <v>4425</v>
      </c>
      <c r="D2159" s="6" t="s">
        <v>15831</v>
      </c>
      <c r="E2159" s="6" t="s">
        <v>90</v>
      </c>
      <c r="F2159" s="6" t="s">
        <v>7284</v>
      </c>
      <c r="G2159" s="6" t="s">
        <v>11032</v>
      </c>
      <c r="H2159" s="6" t="s">
        <v>7124</v>
      </c>
      <c r="I2159" s="46">
        <v>45132</v>
      </c>
      <c r="J2159" s="46"/>
      <c r="K2159">
        <v>1552033</v>
      </c>
      <c r="L2159" s="6" t="s">
        <v>15832</v>
      </c>
      <c r="M2159" s="6" t="s">
        <v>15833</v>
      </c>
      <c r="N2159" s="6" t="s">
        <v>4680</v>
      </c>
      <c r="O2159" s="6" t="s">
        <v>4585</v>
      </c>
    </row>
    <row r="2160" spans="1:15" x14ac:dyDescent="0.25">
      <c r="A2160" s="6" t="s">
        <v>4306</v>
      </c>
      <c r="B2160" s="6" t="s">
        <v>4481</v>
      </c>
      <c r="C2160" s="6" t="s">
        <v>4418</v>
      </c>
      <c r="D2160" s="6" t="s">
        <v>15834</v>
      </c>
      <c r="E2160" s="6" t="s">
        <v>9587</v>
      </c>
      <c r="F2160" s="6" t="s">
        <v>7450</v>
      </c>
      <c r="G2160" s="6" t="s">
        <v>15835</v>
      </c>
      <c r="H2160" s="6" t="s">
        <v>90</v>
      </c>
      <c r="I2160" s="46"/>
      <c r="J2160" s="46"/>
      <c r="L2160" s="6" t="s">
        <v>15836</v>
      </c>
      <c r="M2160" s="6" t="s">
        <v>15837</v>
      </c>
      <c r="N2160" s="6" t="s">
        <v>6717</v>
      </c>
      <c r="O2160" s="6" t="s">
        <v>4586</v>
      </c>
    </row>
    <row r="2161" spans="1:15" x14ac:dyDescent="0.25">
      <c r="A2161" s="6" t="s">
        <v>2924</v>
      </c>
      <c r="B2161" s="6" t="s">
        <v>4469</v>
      </c>
      <c r="C2161" s="6" t="s">
        <v>4423</v>
      </c>
      <c r="D2161" s="6" t="s">
        <v>15838</v>
      </c>
      <c r="E2161" s="6" t="s">
        <v>90</v>
      </c>
      <c r="F2161" s="6" t="s">
        <v>7166</v>
      </c>
      <c r="G2161" s="6" t="s">
        <v>9359</v>
      </c>
      <c r="H2161" s="6" t="s">
        <v>7168</v>
      </c>
      <c r="I2161" s="46">
        <v>45127</v>
      </c>
      <c r="J2161" s="46"/>
      <c r="K2161">
        <v>86312</v>
      </c>
      <c r="L2161" s="6" t="s">
        <v>15839</v>
      </c>
      <c r="M2161" s="6" t="s">
        <v>15840</v>
      </c>
      <c r="N2161" s="6" t="s">
        <v>4963</v>
      </c>
      <c r="O2161" s="6" t="s">
        <v>4585</v>
      </c>
    </row>
    <row r="2162" spans="1:15" x14ac:dyDescent="0.25">
      <c r="A2162" s="6" t="s">
        <v>4307</v>
      </c>
      <c r="B2162" s="6" t="s">
        <v>4474</v>
      </c>
      <c r="C2162" s="6" t="s">
        <v>4428</v>
      </c>
      <c r="D2162" s="6" t="s">
        <v>15841</v>
      </c>
      <c r="E2162" s="6" t="s">
        <v>15842</v>
      </c>
      <c r="F2162" s="6" t="s">
        <v>7450</v>
      </c>
      <c r="G2162" s="6" t="s">
        <v>15843</v>
      </c>
      <c r="H2162" s="6" t="s">
        <v>90</v>
      </c>
      <c r="I2162" s="46"/>
      <c r="J2162" s="46"/>
      <c r="L2162" s="6" t="s">
        <v>90</v>
      </c>
      <c r="M2162" s="6" t="s">
        <v>90</v>
      </c>
      <c r="N2162" s="6" t="s">
        <v>6718</v>
      </c>
      <c r="O2162" s="6" t="s">
        <v>4585</v>
      </c>
    </row>
    <row r="2163" spans="1:15" x14ac:dyDescent="0.25">
      <c r="A2163" s="6" t="s">
        <v>2926</v>
      </c>
      <c r="B2163" s="6" t="s">
        <v>4521</v>
      </c>
      <c r="C2163" s="6" t="s">
        <v>4468</v>
      </c>
      <c r="D2163" s="6" t="s">
        <v>15844</v>
      </c>
      <c r="E2163" s="6" t="s">
        <v>8014</v>
      </c>
      <c r="F2163" s="6" t="s">
        <v>15845</v>
      </c>
      <c r="G2163" s="6" t="s">
        <v>15846</v>
      </c>
      <c r="H2163" s="6" t="s">
        <v>90</v>
      </c>
      <c r="I2163" s="46"/>
      <c r="J2163" s="46"/>
      <c r="K2163">
        <v>1190723</v>
      </c>
      <c r="L2163" s="6" t="s">
        <v>15847</v>
      </c>
      <c r="M2163" s="6" t="s">
        <v>15848</v>
      </c>
      <c r="N2163" s="6" t="s">
        <v>4812</v>
      </c>
      <c r="O2163" s="6" t="s">
        <v>4585</v>
      </c>
    </row>
    <row r="2164" spans="1:15" x14ac:dyDescent="0.25">
      <c r="A2164" s="6" t="s">
        <v>4308</v>
      </c>
      <c r="B2164" s="6" t="s">
        <v>4448</v>
      </c>
      <c r="C2164" s="6" t="s">
        <v>4437</v>
      </c>
      <c r="D2164" s="6" t="s">
        <v>15849</v>
      </c>
      <c r="E2164" s="6" t="s">
        <v>15850</v>
      </c>
      <c r="F2164" s="6" t="s">
        <v>15851</v>
      </c>
      <c r="G2164" s="6" t="s">
        <v>15852</v>
      </c>
      <c r="H2164" s="6" t="s">
        <v>90</v>
      </c>
      <c r="I2164" s="46"/>
      <c r="J2164" s="46"/>
      <c r="K2164">
        <v>885834</v>
      </c>
      <c r="L2164" s="6" t="s">
        <v>15853</v>
      </c>
      <c r="M2164" s="6" t="s">
        <v>15854</v>
      </c>
      <c r="N2164" s="6" t="s">
        <v>6719</v>
      </c>
      <c r="O2164" s="6" t="s">
        <v>4586</v>
      </c>
    </row>
    <row r="2165" spans="1:15" x14ac:dyDescent="0.25">
      <c r="A2165" s="6" t="s">
        <v>2929</v>
      </c>
      <c r="B2165" s="6" t="s">
        <v>4427</v>
      </c>
      <c r="C2165" s="6" t="s">
        <v>4428</v>
      </c>
      <c r="D2165" s="6" t="s">
        <v>15855</v>
      </c>
      <c r="E2165" s="6" t="s">
        <v>90</v>
      </c>
      <c r="F2165" s="6" t="s">
        <v>9932</v>
      </c>
      <c r="G2165" s="6" t="s">
        <v>9933</v>
      </c>
      <c r="H2165" s="6" t="s">
        <v>7115</v>
      </c>
      <c r="I2165" s="46">
        <v>45126</v>
      </c>
      <c r="J2165" s="46">
        <v>45131</v>
      </c>
      <c r="K2165">
        <v>916365</v>
      </c>
      <c r="L2165" s="6" t="s">
        <v>15856</v>
      </c>
      <c r="M2165" s="6" t="s">
        <v>15857</v>
      </c>
      <c r="N2165" s="6" t="s">
        <v>4920</v>
      </c>
      <c r="O2165" s="6" t="s">
        <v>4585</v>
      </c>
    </row>
    <row r="2166" spans="1:15" x14ac:dyDescent="0.25">
      <c r="A2166" s="6" t="s">
        <v>2931</v>
      </c>
      <c r="B2166" s="6" t="s">
        <v>4455</v>
      </c>
      <c r="C2166" s="6" t="s">
        <v>4421</v>
      </c>
      <c r="D2166" s="6" t="s">
        <v>15858</v>
      </c>
      <c r="E2166" s="6" t="s">
        <v>15859</v>
      </c>
      <c r="F2166" s="6" t="s">
        <v>15860</v>
      </c>
      <c r="G2166" s="6" t="s">
        <v>15861</v>
      </c>
      <c r="H2166" s="6" t="s">
        <v>90</v>
      </c>
      <c r="I2166" s="46">
        <v>45138</v>
      </c>
      <c r="J2166" s="46">
        <v>45142</v>
      </c>
      <c r="K2166">
        <v>928876</v>
      </c>
      <c r="L2166" s="6" t="s">
        <v>15862</v>
      </c>
      <c r="M2166" s="6" t="s">
        <v>15863</v>
      </c>
      <c r="N2166" s="6" t="s">
        <v>6720</v>
      </c>
      <c r="O2166" s="6" t="s">
        <v>4585</v>
      </c>
    </row>
    <row r="2167" spans="1:15" x14ac:dyDescent="0.25">
      <c r="A2167" s="6" t="s">
        <v>4309</v>
      </c>
      <c r="B2167" s="6" t="s">
        <v>4436</v>
      </c>
      <c r="C2167" s="6" t="s">
        <v>4437</v>
      </c>
      <c r="D2167" s="6" t="s">
        <v>15864</v>
      </c>
      <c r="E2167" s="6" t="s">
        <v>15865</v>
      </c>
      <c r="F2167" s="6" t="s">
        <v>15866</v>
      </c>
      <c r="G2167" s="6" t="s">
        <v>15867</v>
      </c>
      <c r="H2167" s="6" t="s">
        <v>90</v>
      </c>
      <c r="I2167" s="46"/>
      <c r="J2167" s="46"/>
      <c r="K2167">
        <v>939383</v>
      </c>
      <c r="L2167" s="6" t="s">
        <v>15868</v>
      </c>
      <c r="M2167" s="6" t="s">
        <v>15869</v>
      </c>
      <c r="N2167" s="6" t="s">
        <v>6721</v>
      </c>
      <c r="O2167" s="6" t="s">
        <v>4587</v>
      </c>
    </row>
    <row r="2168" spans="1:15" x14ac:dyDescent="0.25">
      <c r="A2168" s="6" t="s">
        <v>2933</v>
      </c>
      <c r="B2168" s="6" t="s">
        <v>4512</v>
      </c>
      <c r="C2168" s="6" t="s">
        <v>4428</v>
      </c>
      <c r="D2168" s="6" t="s">
        <v>15870</v>
      </c>
      <c r="E2168" s="6" t="s">
        <v>90</v>
      </c>
      <c r="F2168" s="6" t="s">
        <v>7415</v>
      </c>
      <c r="G2168" s="6" t="s">
        <v>15871</v>
      </c>
      <c r="H2168" s="6" t="s">
        <v>7092</v>
      </c>
      <c r="I2168" s="46">
        <v>45125</v>
      </c>
      <c r="J2168" s="46">
        <v>45131</v>
      </c>
      <c r="K2168">
        <v>1318605</v>
      </c>
      <c r="L2168" s="6" t="s">
        <v>15872</v>
      </c>
      <c r="M2168" s="6" t="s">
        <v>15873</v>
      </c>
      <c r="N2168" s="6" t="s">
        <v>5104</v>
      </c>
      <c r="O2168" s="6" t="s">
        <v>4585</v>
      </c>
    </row>
    <row r="2169" spans="1:15" x14ac:dyDescent="0.25">
      <c r="A2169" s="6" t="s">
        <v>2935</v>
      </c>
      <c r="B2169" s="6" t="s">
        <v>4455</v>
      </c>
      <c r="C2169" s="6" t="s">
        <v>4421</v>
      </c>
      <c r="D2169" s="6" t="s">
        <v>8073</v>
      </c>
      <c r="E2169" s="6" t="s">
        <v>15874</v>
      </c>
      <c r="F2169" s="6" t="s">
        <v>8075</v>
      </c>
      <c r="G2169" s="6" t="s">
        <v>15875</v>
      </c>
      <c r="H2169" s="6" t="s">
        <v>90</v>
      </c>
      <c r="I2169" s="46"/>
      <c r="J2169" s="46"/>
      <c r="K2169">
        <v>1046179</v>
      </c>
      <c r="L2169" s="6" t="s">
        <v>15876</v>
      </c>
      <c r="M2169" s="6" t="s">
        <v>15877</v>
      </c>
      <c r="N2169" s="6" t="s">
        <v>6722</v>
      </c>
      <c r="O2169" s="6" t="s">
        <v>4585</v>
      </c>
    </row>
    <row r="2170" spans="1:15" x14ac:dyDescent="0.25">
      <c r="A2170" s="6" t="s">
        <v>2938</v>
      </c>
      <c r="B2170" s="6" t="s">
        <v>4456</v>
      </c>
      <c r="C2170" s="6" t="s">
        <v>4437</v>
      </c>
      <c r="D2170" s="6" t="s">
        <v>15878</v>
      </c>
      <c r="E2170" s="6" t="s">
        <v>90</v>
      </c>
      <c r="F2170" s="6" t="s">
        <v>15879</v>
      </c>
      <c r="G2170" s="6" t="s">
        <v>15880</v>
      </c>
      <c r="H2170" s="6" t="s">
        <v>296</v>
      </c>
      <c r="I2170" s="46">
        <v>45145</v>
      </c>
      <c r="J2170" s="46"/>
      <c r="K2170">
        <v>100493</v>
      </c>
      <c r="L2170" s="6" t="s">
        <v>15881</v>
      </c>
      <c r="M2170" s="6" t="s">
        <v>15882</v>
      </c>
      <c r="N2170" s="6" t="s">
        <v>5288</v>
      </c>
      <c r="O2170" s="6" t="s">
        <v>4586</v>
      </c>
    </row>
    <row r="2171" spans="1:15" x14ac:dyDescent="0.25">
      <c r="A2171" s="6" t="s">
        <v>4310</v>
      </c>
      <c r="B2171" s="6" t="s">
        <v>4451</v>
      </c>
      <c r="C2171" s="6" t="s">
        <v>4421</v>
      </c>
      <c r="D2171" s="6" t="s">
        <v>15883</v>
      </c>
      <c r="E2171" s="6" t="s">
        <v>15884</v>
      </c>
      <c r="F2171" s="6" t="s">
        <v>7208</v>
      </c>
      <c r="G2171" s="6" t="s">
        <v>15885</v>
      </c>
      <c r="H2171" s="6" t="s">
        <v>90</v>
      </c>
      <c r="I2171" s="46"/>
      <c r="J2171" s="46"/>
      <c r="L2171" s="6" t="s">
        <v>90</v>
      </c>
      <c r="M2171" s="6" t="s">
        <v>90</v>
      </c>
      <c r="N2171" s="6" t="s">
        <v>6723</v>
      </c>
      <c r="O2171" s="6" t="s">
        <v>4585</v>
      </c>
    </row>
    <row r="2172" spans="1:15" x14ac:dyDescent="0.25">
      <c r="A2172" s="6" t="s">
        <v>2940</v>
      </c>
      <c r="B2172" s="6" t="s">
        <v>4426</v>
      </c>
      <c r="C2172" s="6" t="s">
        <v>4425</v>
      </c>
      <c r="D2172" s="6" t="s">
        <v>15886</v>
      </c>
      <c r="E2172" s="6" t="s">
        <v>14708</v>
      </c>
      <c r="F2172" s="6" t="s">
        <v>14709</v>
      </c>
      <c r="G2172" s="6" t="s">
        <v>90</v>
      </c>
      <c r="H2172" s="6" t="s">
        <v>90</v>
      </c>
      <c r="I2172" s="46">
        <v>45138</v>
      </c>
      <c r="J2172" s="46">
        <v>45142</v>
      </c>
      <c r="K2172">
        <v>1466258</v>
      </c>
      <c r="L2172" s="6" t="s">
        <v>15887</v>
      </c>
      <c r="M2172" s="6" t="s">
        <v>15888</v>
      </c>
      <c r="N2172" s="6" t="s">
        <v>6724</v>
      </c>
      <c r="O2172" s="6" t="s">
        <v>4585</v>
      </c>
    </row>
    <row r="2173" spans="1:15" x14ac:dyDescent="0.25">
      <c r="A2173" s="6" t="s">
        <v>2942</v>
      </c>
      <c r="B2173" s="6" t="s">
        <v>4558</v>
      </c>
      <c r="C2173" s="6" t="s">
        <v>4425</v>
      </c>
      <c r="D2173" s="6" t="s">
        <v>15889</v>
      </c>
      <c r="E2173" s="6" t="s">
        <v>90</v>
      </c>
      <c r="F2173" s="6" t="s">
        <v>9811</v>
      </c>
      <c r="G2173" s="6" t="s">
        <v>15890</v>
      </c>
      <c r="H2173" s="6" t="s">
        <v>7437</v>
      </c>
      <c r="I2173" s="46">
        <v>45168</v>
      </c>
      <c r="J2173" s="46">
        <v>45173</v>
      </c>
      <c r="K2173">
        <v>737758</v>
      </c>
      <c r="L2173" s="6" t="s">
        <v>15891</v>
      </c>
      <c r="M2173" s="6" t="s">
        <v>15892</v>
      </c>
      <c r="N2173" s="6" t="s">
        <v>4919</v>
      </c>
      <c r="O2173" s="6" t="s">
        <v>4585</v>
      </c>
    </row>
    <row r="2174" spans="1:15" x14ac:dyDescent="0.25">
      <c r="A2174" s="6" t="s">
        <v>2944</v>
      </c>
      <c r="B2174" s="6" t="s">
        <v>4460</v>
      </c>
      <c r="C2174" s="6" t="s">
        <v>4421</v>
      </c>
      <c r="D2174" s="6" t="s">
        <v>15893</v>
      </c>
      <c r="E2174" s="6" t="s">
        <v>90</v>
      </c>
      <c r="F2174" s="6" t="s">
        <v>15894</v>
      </c>
      <c r="G2174" s="6" t="s">
        <v>15895</v>
      </c>
      <c r="H2174" s="6" t="s">
        <v>7069</v>
      </c>
      <c r="I2174" s="46">
        <v>45145</v>
      </c>
      <c r="J2174" s="46">
        <v>45149</v>
      </c>
      <c r="K2174">
        <v>1671933</v>
      </c>
      <c r="L2174" s="6" t="s">
        <v>15896</v>
      </c>
      <c r="M2174" s="6" t="s">
        <v>15897</v>
      </c>
      <c r="N2174" s="6" t="s">
        <v>6725</v>
      </c>
      <c r="O2174" s="6" t="s">
        <v>4585</v>
      </c>
    </row>
    <row r="2175" spans="1:15" x14ac:dyDescent="0.25">
      <c r="A2175" s="6" t="s">
        <v>4311</v>
      </c>
      <c r="B2175" s="6" t="s">
        <v>4498</v>
      </c>
      <c r="C2175" s="6" t="s">
        <v>4421</v>
      </c>
      <c r="D2175" s="6" t="s">
        <v>15898</v>
      </c>
      <c r="E2175" s="6" t="s">
        <v>15899</v>
      </c>
      <c r="F2175" s="6" t="s">
        <v>7450</v>
      </c>
      <c r="G2175" s="6" t="s">
        <v>15900</v>
      </c>
      <c r="H2175" s="6" t="s">
        <v>90</v>
      </c>
      <c r="I2175" s="46"/>
      <c r="J2175" s="46"/>
      <c r="L2175" s="6" t="s">
        <v>15901</v>
      </c>
      <c r="M2175" s="6" t="s">
        <v>15902</v>
      </c>
      <c r="N2175" s="6" t="s">
        <v>6726</v>
      </c>
      <c r="O2175" s="6" t="s">
        <v>4585</v>
      </c>
    </row>
    <row r="2176" spans="1:15" x14ac:dyDescent="0.25">
      <c r="A2176" s="6" t="s">
        <v>2946</v>
      </c>
      <c r="B2176" s="6" t="s">
        <v>4525</v>
      </c>
      <c r="C2176" s="6" t="s">
        <v>4468</v>
      </c>
      <c r="D2176" s="6" t="s">
        <v>15903</v>
      </c>
      <c r="E2176" s="6" t="s">
        <v>15904</v>
      </c>
      <c r="F2176" s="6" t="s">
        <v>15905</v>
      </c>
      <c r="G2176" s="6" t="s">
        <v>15906</v>
      </c>
      <c r="H2176" s="6" t="s">
        <v>90</v>
      </c>
      <c r="I2176" s="46"/>
      <c r="J2176" s="46"/>
      <c r="K2176">
        <v>879764</v>
      </c>
      <c r="L2176" s="6" t="s">
        <v>15907</v>
      </c>
      <c r="M2176" s="6" t="s">
        <v>15908</v>
      </c>
      <c r="N2176" s="6" t="s">
        <v>6727</v>
      </c>
      <c r="O2176" s="6" t="s">
        <v>4585</v>
      </c>
    </row>
    <row r="2177" spans="1:15" x14ac:dyDescent="0.25">
      <c r="A2177" s="6" t="s">
        <v>2948</v>
      </c>
      <c r="B2177" s="6" t="s">
        <v>4444</v>
      </c>
      <c r="C2177" s="6" t="s">
        <v>4425</v>
      </c>
      <c r="D2177" s="6" t="s">
        <v>15909</v>
      </c>
      <c r="E2177" s="6" t="s">
        <v>90</v>
      </c>
      <c r="F2177" s="6" t="s">
        <v>7883</v>
      </c>
      <c r="G2177" s="6" t="s">
        <v>15910</v>
      </c>
      <c r="H2177" s="6" t="s">
        <v>7069</v>
      </c>
      <c r="I2177" s="46">
        <v>45139</v>
      </c>
      <c r="J2177" s="46">
        <v>45145</v>
      </c>
      <c r="K2177">
        <v>831641</v>
      </c>
      <c r="L2177" s="6" t="s">
        <v>15911</v>
      </c>
      <c r="M2177" s="6" t="s">
        <v>15912</v>
      </c>
      <c r="N2177" s="6" t="s">
        <v>5497</v>
      </c>
      <c r="O2177" s="6" t="s">
        <v>4587</v>
      </c>
    </row>
    <row r="2178" spans="1:15" x14ac:dyDescent="0.25">
      <c r="A2178" s="6" t="s">
        <v>4312</v>
      </c>
      <c r="B2178" s="6" t="s">
        <v>4558</v>
      </c>
      <c r="C2178" s="6" t="s">
        <v>4425</v>
      </c>
      <c r="D2178" s="6" t="s">
        <v>15913</v>
      </c>
      <c r="E2178" s="6" t="s">
        <v>15914</v>
      </c>
      <c r="F2178" s="6" t="s">
        <v>15915</v>
      </c>
      <c r="G2178" s="6" t="s">
        <v>90</v>
      </c>
      <c r="H2178" s="6" t="s">
        <v>90</v>
      </c>
      <c r="I2178" s="46"/>
      <c r="J2178" s="46"/>
      <c r="L2178" s="6" t="s">
        <v>15916</v>
      </c>
      <c r="M2178" s="6" t="s">
        <v>15917</v>
      </c>
      <c r="N2178" s="6" t="s">
        <v>4946</v>
      </c>
      <c r="O2178" s="6" t="s">
        <v>4585</v>
      </c>
    </row>
    <row r="2179" spans="1:15" x14ac:dyDescent="0.25">
      <c r="A2179" s="6" t="s">
        <v>2950</v>
      </c>
      <c r="B2179" s="6" t="s">
        <v>4510</v>
      </c>
      <c r="C2179" s="6" t="s">
        <v>4489</v>
      </c>
      <c r="D2179" s="6" t="s">
        <v>15918</v>
      </c>
      <c r="E2179" s="6" t="s">
        <v>90</v>
      </c>
      <c r="F2179" s="6" t="s">
        <v>7166</v>
      </c>
      <c r="G2179" s="6" t="s">
        <v>10823</v>
      </c>
      <c r="H2179" s="6" t="s">
        <v>7168</v>
      </c>
      <c r="I2179" s="46">
        <v>45145</v>
      </c>
      <c r="J2179" s="46">
        <v>45149</v>
      </c>
      <c r="K2179">
        <v>946581</v>
      </c>
      <c r="L2179" s="6" t="s">
        <v>15919</v>
      </c>
      <c r="M2179" s="6" t="s">
        <v>15920</v>
      </c>
      <c r="N2179" s="6" t="s">
        <v>4701</v>
      </c>
      <c r="O2179" s="6" t="s">
        <v>4585</v>
      </c>
    </row>
    <row r="2180" spans="1:15" x14ac:dyDescent="0.25">
      <c r="A2180" s="6" t="s">
        <v>2952</v>
      </c>
      <c r="B2180" s="6" t="s">
        <v>4493</v>
      </c>
      <c r="C2180" s="6" t="s">
        <v>4489</v>
      </c>
      <c r="D2180" s="6" t="s">
        <v>15921</v>
      </c>
      <c r="E2180" s="6" t="s">
        <v>15922</v>
      </c>
      <c r="F2180" s="6" t="s">
        <v>7140</v>
      </c>
      <c r="G2180" s="6" t="s">
        <v>15923</v>
      </c>
      <c r="H2180" s="6" t="s">
        <v>435</v>
      </c>
      <c r="I2180" s="46">
        <v>45141</v>
      </c>
      <c r="J2180" s="46">
        <v>45145</v>
      </c>
      <c r="K2180">
        <v>868675</v>
      </c>
      <c r="L2180" s="6" t="s">
        <v>15924</v>
      </c>
      <c r="M2180" s="6" t="s">
        <v>15925</v>
      </c>
      <c r="N2180" s="6" t="s">
        <v>6728</v>
      </c>
      <c r="O2180" s="6" t="s">
        <v>4585</v>
      </c>
    </row>
    <row r="2181" spans="1:15" x14ac:dyDescent="0.25">
      <c r="A2181" s="6" t="s">
        <v>4314</v>
      </c>
      <c r="B2181" s="6" t="s">
        <v>4493</v>
      </c>
      <c r="C2181" s="6" t="s">
        <v>4489</v>
      </c>
      <c r="D2181" s="6" t="s">
        <v>15926</v>
      </c>
      <c r="E2181" s="6" t="s">
        <v>15927</v>
      </c>
      <c r="F2181" s="6" t="s">
        <v>7751</v>
      </c>
      <c r="G2181" s="6" t="s">
        <v>15928</v>
      </c>
      <c r="H2181" s="6" t="s">
        <v>7753</v>
      </c>
      <c r="I2181" s="46"/>
      <c r="J2181" s="46"/>
      <c r="K2181">
        <v>912892</v>
      </c>
      <c r="L2181" s="6" t="s">
        <v>15929</v>
      </c>
      <c r="M2181" s="6" t="s">
        <v>15930</v>
      </c>
      <c r="N2181" s="6" t="s">
        <v>6729</v>
      </c>
      <c r="O2181" s="6" t="s">
        <v>4585</v>
      </c>
    </row>
    <row r="2182" spans="1:15" x14ac:dyDescent="0.25">
      <c r="A2182" s="6" t="s">
        <v>2954</v>
      </c>
      <c r="B2182" s="6" t="s">
        <v>4546</v>
      </c>
      <c r="C2182" s="6" t="s">
        <v>4423</v>
      </c>
      <c r="D2182" s="6" t="s">
        <v>15931</v>
      </c>
      <c r="E2182" s="6" t="s">
        <v>90</v>
      </c>
      <c r="F2182" s="6" t="s">
        <v>7166</v>
      </c>
      <c r="G2182" s="6" t="s">
        <v>10823</v>
      </c>
      <c r="H2182" s="6" t="s">
        <v>7168</v>
      </c>
      <c r="I2182" s="46">
        <v>45134</v>
      </c>
      <c r="J2182" s="46"/>
      <c r="K2182">
        <v>1758730</v>
      </c>
      <c r="L2182" s="6" t="s">
        <v>15932</v>
      </c>
      <c r="M2182" s="6" t="s">
        <v>15933</v>
      </c>
      <c r="N2182" s="6" t="s">
        <v>6730</v>
      </c>
      <c r="O2182" s="6" t="s">
        <v>4585</v>
      </c>
    </row>
    <row r="2183" spans="1:15" x14ac:dyDescent="0.25">
      <c r="A2183" s="6" t="s">
        <v>4316</v>
      </c>
      <c r="B2183" s="6" t="s">
        <v>4451</v>
      </c>
      <c r="C2183" s="6" t="s">
        <v>4421</v>
      </c>
      <c r="D2183" s="6" t="s">
        <v>12319</v>
      </c>
      <c r="E2183" s="6" t="s">
        <v>15934</v>
      </c>
      <c r="F2183" s="6" t="s">
        <v>7284</v>
      </c>
      <c r="G2183" s="6" t="s">
        <v>7285</v>
      </c>
      <c r="H2183" s="6" t="s">
        <v>7124</v>
      </c>
      <c r="I2183" s="46">
        <v>45055</v>
      </c>
      <c r="J2183" s="46"/>
      <c r="K2183">
        <v>1866550</v>
      </c>
      <c r="L2183" s="6" t="s">
        <v>15935</v>
      </c>
      <c r="M2183" s="6" t="s">
        <v>15936</v>
      </c>
      <c r="N2183" s="6" t="s">
        <v>6731</v>
      </c>
      <c r="O2183" s="6" t="s">
        <v>4585</v>
      </c>
    </row>
    <row r="2184" spans="1:15" x14ac:dyDescent="0.25">
      <c r="A2184" s="6" t="s">
        <v>2956</v>
      </c>
      <c r="B2184" s="6" t="s">
        <v>4508</v>
      </c>
      <c r="C2184" s="6" t="s">
        <v>4489</v>
      </c>
      <c r="D2184" s="6" t="s">
        <v>15937</v>
      </c>
      <c r="E2184" s="6" t="s">
        <v>8421</v>
      </c>
      <c r="F2184" s="6" t="s">
        <v>7172</v>
      </c>
      <c r="G2184" s="6" t="s">
        <v>7309</v>
      </c>
      <c r="H2184" s="6" t="s">
        <v>7069</v>
      </c>
      <c r="I2184" s="46">
        <v>45140</v>
      </c>
      <c r="J2184" s="46">
        <v>45145</v>
      </c>
      <c r="K2184">
        <v>1447669</v>
      </c>
      <c r="L2184" s="6" t="s">
        <v>15938</v>
      </c>
      <c r="M2184" s="6" t="s">
        <v>15939</v>
      </c>
      <c r="N2184" s="6" t="s">
        <v>6732</v>
      </c>
      <c r="O2184" s="6" t="s">
        <v>4585</v>
      </c>
    </row>
    <row r="2185" spans="1:15" x14ac:dyDescent="0.25">
      <c r="A2185" s="6" t="s">
        <v>2958</v>
      </c>
      <c r="B2185" s="6" t="s">
        <v>4478</v>
      </c>
      <c r="C2185" s="6" t="s">
        <v>4437</v>
      </c>
      <c r="D2185" s="6" t="s">
        <v>15940</v>
      </c>
      <c r="E2185" s="6" t="s">
        <v>90</v>
      </c>
      <c r="F2185" s="6" t="s">
        <v>15941</v>
      </c>
      <c r="G2185" s="6" t="s">
        <v>15942</v>
      </c>
      <c r="H2185" s="6" t="s">
        <v>7665</v>
      </c>
      <c r="I2185" s="46">
        <v>45139</v>
      </c>
      <c r="J2185" s="46">
        <v>45145</v>
      </c>
      <c r="K2185">
        <v>1644406</v>
      </c>
      <c r="L2185" s="6" t="s">
        <v>15943</v>
      </c>
      <c r="M2185" s="6" t="s">
        <v>15944</v>
      </c>
      <c r="N2185" s="6" t="s">
        <v>4861</v>
      </c>
      <c r="O2185" s="6" t="s">
        <v>4586</v>
      </c>
    </row>
    <row r="2186" spans="1:15" x14ac:dyDescent="0.25">
      <c r="A2186" s="6" t="s">
        <v>4317</v>
      </c>
      <c r="B2186" s="6" t="s">
        <v>4520</v>
      </c>
      <c r="C2186" s="6" t="s">
        <v>4428</v>
      </c>
      <c r="D2186" s="6" t="s">
        <v>15945</v>
      </c>
      <c r="E2186" s="6" t="s">
        <v>15946</v>
      </c>
      <c r="F2186" s="6" t="s">
        <v>15947</v>
      </c>
      <c r="G2186" s="6" t="s">
        <v>15948</v>
      </c>
      <c r="H2186" s="6" t="s">
        <v>90</v>
      </c>
      <c r="I2186" s="46"/>
      <c r="J2186" s="46"/>
      <c r="L2186" s="6" t="s">
        <v>90</v>
      </c>
      <c r="M2186" s="6" t="s">
        <v>90</v>
      </c>
      <c r="N2186" s="6" t="s">
        <v>6733</v>
      </c>
      <c r="O2186" s="6" t="s">
        <v>4585</v>
      </c>
    </row>
    <row r="2187" spans="1:15" x14ac:dyDescent="0.25">
      <c r="A2187" s="6" t="s">
        <v>2960</v>
      </c>
      <c r="B2187" s="6" t="s">
        <v>4471</v>
      </c>
      <c r="C2187" s="6" t="s">
        <v>4418</v>
      </c>
      <c r="D2187" s="6" t="s">
        <v>15949</v>
      </c>
      <c r="E2187" s="6" t="s">
        <v>90</v>
      </c>
      <c r="F2187" s="6" t="s">
        <v>15304</v>
      </c>
      <c r="G2187" s="6" t="s">
        <v>15950</v>
      </c>
      <c r="H2187" s="6" t="s">
        <v>7069</v>
      </c>
      <c r="I2187" s="46">
        <v>45145</v>
      </c>
      <c r="J2187" s="46">
        <v>45149</v>
      </c>
      <c r="K2187">
        <v>1770787</v>
      </c>
      <c r="L2187" s="6" t="s">
        <v>15951</v>
      </c>
      <c r="M2187" s="6" t="s">
        <v>15952</v>
      </c>
      <c r="N2187" s="6" t="s">
        <v>6734</v>
      </c>
      <c r="O2187" s="6" t="s">
        <v>4586</v>
      </c>
    </row>
    <row r="2188" spans="1:15" x14ac:dyDescent="0.25">
      <c r="A2188" s="6" t="s">
        <v>2962</v>
      </c>
      <c r="B2188" s="6" t="s">
        <v>4455</v>
      </c>
      <c r="C2188" s="6" t="s">
        <v>4421</v>
      </c>
      <c r="D2188" s="6" t="s">
        <v>15953</v>
      </c>
      <c r="E2188" s="6" t="s">
        <v>90</v>
      </c>
      <c r="F2188" s="6" t="s">
        <v>7188</v>
      </c>
      <c r="G2188" s="6" t="s">
        <v>15954</v>
      </c>
      <c r="H2188" s="6" t="s">
        <v>7092</v>
      </c>
      <c r="I2188" s="46">
        <v>45131</v>
      </c>
      <c r="J2188" s="46">
        <v>45135</v>
      </c>
      <c r="K2188">
        <v>97476</v>
      </c>
      <c r="L2188" s="6" t="s">
        <v>15955</v>
      </c>
      <c r="M2188" s="6" t="s">
        <v>15956</v>
      </c>
      <c r="N2188" s="6" t="s">
        <v>5498</v>
      </c>
      <c r="O2188" s="6" t="s">
        <v>4585</v>
      </c>
    </row>
    <row r="2189" spans="1:15" x14ac:dyDescent="0.25">
      <c r="A2189" s="6" t="s">
        <v>2964</v>
      </c>
      <c r="B2189" s="6" t="s">
        <v>4517</v>
      </c>
      <c r="C2189" s="6" t="s">
        <v>4428</v>
      </c>
      <c r="D2189" s="6" t="s">
        <v>15957</v>
      </c>
      <c r="E2189" s="6" t="s">
        <v>90</v>
      </c>
      <c r="F2189" s="6" t="s">
        <v>8438</v>
      </c>
      <c r="G2189" s="6" t="s">
        <v>15958</v>
      </c>
      <c r="H2189" s="6" t="s">
        <v>8440</v>
      </c>
      <c r="I2189" s="46">
        <v>45133</v>
      </c>
      <c r="J2189" s="46">
        <v>45138</v>
      </c>
      <c r="K2189">
        <v>1289460</v>
      </c>
      <c r="L2189" s="6" t="s">
        <v>15959</v>
      </c>
      <c r="M2189" s="6" t="s">
        <v>15960</v>
      </c>
      <c r="N2189" s="6" t="s">
        <v>5078</v>
      </c>
      <c r="O2189" s="6" t="s">
        <v>4585</v>
      </c>
    </row>
    <row r="2190" spans="1:15" x14ac:dyDescent="0.25">
      <c r="A2190" s="6" t="s">
        <v>2966</v>
      </c>
      <c r="B2190" s="6" t="s">
        <v>4479</v>
      </c>
      <c r="C2190" s="6" t="s">
        <v>4425</v>
      </c>
      <c r="D2190" s="6" t="s">
        <v>15961</v>
      </c>
      <c r="E2190" s="6" t="s">
        <v>90</v>
      </c>
      <c r="F2190" s="6" t="s">
        <v>9076</v>
      </c>
      <c r="G2190" s="6" t="s">
        <v>9077</v>
      </c>
      <c r="H2190" s="6" t="s">
        <v>9078</v>
      </c>
      <c r="I2190" s="46">
        <v>45134</v>
      </c>
      <c r="J2190" s="46"/>
      <c r="K2190">
        <v>217346</v>
      </c>
      <c r="L2190" s="6" t="s">
        <v>15962</v>
      </c>
      <c r="M2190" s="6" t="s">
        <v>15963</v>
      </c>
      <c r="N2190" s="6" t="s">
        <v>5499</v>
      </c>
      <c r="O2190" s="6" t="s">
        <v>4586</v>
      </c>
    </row>
    <row r="2191" spans="1:15" x14ac:dyDescent="0.25">
      <c r="A2191" s="6" t="s">
        <v>2968</v>
      </c>
      <c r="B2191" s="6" t="s">
        <v>4460</v>
      </c>
      <c r="C2191" s="6" t="s">
        <v>4421</v>
      </c>
      <c r="D2191" s="6" t="s">
        <v>15964</v>
      </c>
      <c r="E2191" s="6" t="s">
        <v>90</v>
      </c>
      <c r="F2191" s="6" t="s">
        <v>9852</v>
      </c>
      <c r="G2191" s="6" t="s">
        <v>9853</v>
      </c>
      <c r="H2191" s="6" t="s">
        <v>7092</v>
      </c>
      <c r="I2191" s="46">
        <v>45132</v>
      </c>
      <c r="J2191" s="46">
        <v>45138</v>
      </c>
      <c r="K2191">
        <v>860731</v>
      </c>
      <c r="L2191" s="6" t="s">
        <v>15965</v>
      </c>
      <c r="M2191" s="6" t="s">
        <v>15966</v>
      </c>
      <c r="N2191" s="6" t="s">
        <v>6735</v>
      </c>
      <c r="O2191" s="6" t="s">
        <v>4585</v>
      </c>
    </row>
    <row r="2192" spans="1:15" x14ac:dyDescent="0.25">
      <c r="A2192" s="6" t="s">
        <v>2970</v>
      </c>
      <c r="B2192" s="6" t="s">
        <v>4460</v>
      </c>
      <c r="C2192" s="6" t="s">
        <v>4421</v>
      </c>
      <c r="D2192" s="6" t="s">
        <v>15967</v>
      </c>
      <c r="E2192" s="6" t="s">
        <v>90</v>
      </c>
      <c r="F2192" s="6" t="s">
        <v>7172</v>
      </c>
      <c r="G2192" s="6" t="s">
        <v>15968</v>
      </c>
      <c r="H2192" s="6" t="s">
        <v>7069</v>
      </c>
      <c r="I2192" s="46">
        <v>45145</v>
      </c>
      <c r="J2192" s="46">
        <v>45149</v>
      </c>
      <c r="K2192">
        <v>1810806</v>
      </c>
      <c r="L2192" s="6" t="s">
        <v>15969</v>
      </c>
      <c r="M2192" s="6" t="s">
        <v>15970</v>
      </c>
      <c r="N2192" s="6" t="s">
        <v>6736</v>
      </c>
      <c r="O2192" s="6" t="s">
        <v>4585</v>
      </c>
    </row>
    <row r="2193" spans="1:15" x14ac:dyDescent="0.25">
      <c r="A2193" s="6" t="s">
        <v>4318</v>
      </c>
      <c r="B2193" s="6" t="s">
        <v>4524</v>
      </c>
      <c r="C2193" s="6" t="s">
        <v>4428</v>
      </c>
      <c r="D2193" s="6" t="s">
        <v>15971</v>
      </c>
      <c r="E2193" s="6" t="s">
        <v>7152</v>
      </c>
      <c r="F2193" s="6" t="s">
        <v>7319</v>
      </c>
      <c r="G2193" s="6" t="s">
        <v>15972</v>
      </c>
      <c r="H2193" s="6" t="s">
        <v>7321</v>
      </c>
      <c r="I2193" s="46">
        <v>43215</v>
      </c>
      <c r="J2193" s="46">
        <v>43220</v>
      </c>
      <c r="K2193">
        <v>1336917</v>
      </c>
      <c r="L2193" s="6" t="s">
        <v>15973</v>
      </c>
      <c r="M2193" s="6" t="s">
        <v>15974</v>
      </c>
      <c r="N2193" s="6" t="s">
        <v>5156</v>
      </c>
      <c r="O2193" s="6" t="s">
        <v>4585</v>
      </c>
    </row>
    <row r="2194" spans="1:15" x14ac:dyDescent="0.25">
      <c r="A2194" s="6" t="s">
        <v>2972</v>
      </c>
      <c r="B2194" s="6" t="s">
        <v>4524</v>
      </c>
      <c r="C2194" s="6" t="s">
        <v>4428</v>
      </c>
      <c r="D2194" s="6" t="s">
        <v>15971</v>
      </c>
      <c r="E2194" s="6" t="s">
        <v>7152</v>
      </c>
      <c r="F2194" s="6" t="s">
        <v>7319</v>
      </c>
      <c r="G2194" s="6" t="s">
        <v>15972</v>
      </c>
      <c r="H2194" s="6" t="s">
        <v>7321</v>
      </c>
      <c r="I2194" s="46">
        <v>45139</v>
      </c>
      <c r="J2194" s="46">
        <v>45145</v>
      </c>
      <c r="K2194">
        <v>1336917</v>
      </c>
      <c r="L2194" s="6" t="s">
        <v>15975</v>
      </c>
      <c r="M2194" s="6" t="s">
        <v>15976</v>
      </c>
      <c r="N2194" s="6" t="s">
        <v>5156</v>
      </c>
      <c r="O2194" s="6" t="s">
        <v>4585</v>
      </c>
    </row>
    <row r="2195" spans="1:15" x14ac:dyDescent="0.25">
      <c r="A2195" s="6" t="s">
        <v>2974</v>
      </c>
      <c r="B2195" s="6" t="s">
        <v>4424</v>
      </c>
      <c r="C2195" s="6" t="s">
        <v>4425</v>
      </c>
      <c r="D2195" s="6" t="s">
        <v>10989</v>
      </c>
      <c r="E2195" s="6" t="s">
        <v>90</v>
      </c>
      <c r="F2195" s="6" t="s">
        <v>7284</v>
      </c>
      <c r="G2195" s="6" t="s">
        <v>9291</v>
      </c>
      <c r="H2195" s="6" t="s">
        <v>7124</v>
      </c>
      <c r="I2195" s="46">
        <v>45125</v>
      </c>
      <c r="J2195" s="46">
        <v>45131</v>
      </c>
      <c r="K2195">
        <v>100517</v>
      </c>
      <c r="L2195" s="6" t="s">
        <v>15977</v>
      </c>
      <c r="M2195" s="6" t="s">
        <v>15978</v>
      </c>
      <c r="N2195" s="6" t="s">
        <v>4965</v>
      </c>
      <c r="O2195" s="6" t="s">
        <v>4585</v>
      </c>
    </row>
    <row r="2196" spans="1:15" x14ac:dyDescent="0.25">
      <c r="A2196" s="6" t="s">
        <v>2976</v>
      </c>
      <c r="B2196" s="6" t="s">
        <v>4460</v>
      </c>
      <c r="C2196" s="6" t="s">
        <v>4421</v>
      </c>
      <c r="D2196" s="6" t="s">
        <v>15979</v>
      </c>
      <c r="E2196" s="6" t="s">
        <v>90</v>
      </c>
      <c r="F2196" s="6" t="s">
        <v>7172</v>
      </c>
      <c r="G2196" s="6" t="s">
        <v>9804</v>
      </c>
      <c r="H2196" s="6" t="s">
        <v>7069</v>
      </c>
      <c r="I2196" s="46">
        <v>45138</v>
      </c>
      <c r="J2196" s="46">
        <v>45142</v>
      </c>
      <c r="K2196">
        <v>1543151</v>
      </c>
      <c r="L2196" s="6" t="s">
        <v>15980</v>
      </c>
      <c r="M2196" s="6" t="s">
        <v>15981</v>
      </c>
      <c r="N2196" s="6" t="s">
        <v>5069</v>
      </c>
      <c r="O2196" s="6" t="s">
        <v>4585</v>
      </c>
    </row>
    <row r="2197" spans="1:15" x14ac:dyDescent="0.25">
      <c r="A2197" s="6" t="s">
        <v>2977</v>
      </c>
      <c r="B2197" s="6" t="s">
        <v>4445</v>
      </c>
      <c r="C2197" s="6" t="s">
        <v>4423</v>
      </c>
      <c r="D2197" s="6" t="s">
        <v>15982</v>
      </c>
      <c r="E2197" s="6" t="s">
        <v>90</v>
      </c>
      <c r="F2197" s="6" t="s">
        <v>7119</v>
      </c>
      <c r="G2197" s="6" t="s">
        <v>8926</v>
      </c>
      <c r="H2197" s="6" t="s">
        <v>90</v>
      </c>
      <c r="I2197" s="46"/>
      <c r="J2197" s="46"/>
      <c r="K2197">
        <v>1610520</v>
      </c>
      <c r="L2197" s="6" t="s">
        <v>15983</v>
      </c>
      <c r="M2197" s="6" t="s">
        <v>15984</v>
      </c>
      <c r="N2197" s="6" t="s">
        <v>4821</v>
      </c>
      <c r="O2197" s="6" t="s">
        <v>4585</v>
      </c>
    </row>
    <row r="2198" spans="1:15" x14ac:dyDescent="0.25">
      <c r="A2198" s="6" t="s">
        <v>4319</v>
      </c>
      <c r="B2198" s="6" t="s">
        <v>4510</v>
      </c>
      <c r="C2198" s="6" t="s">
        <v>4489</v>
      </c>
      <c r="D2198" s="6" t="s">
        <v>15985</v>
      </c>
      <c r="E2198" s="6" t="s">
        <v>90</v>
      </c>
      <c r="F2198" s="6" t="s">
        <v>15986</v>
      </c>
      <c r="G2198" s="6" t="s">
        <v>15987</v>
      </c>
      <c r="H2198" s="6" t="s">
        <v>90</v>
      </c>
      <c r="I2198" s="46"/>
      <c r="J2198" s="46"/>
      <c r="K2198">
        <v>1446702</v>
      </c>
      <c r="L2198" s="6" t="s">
        <v>90</v>
      </c>
      <c r="M2198" s="6" t="s">
        <v>15988</v>
      </c>
      <c r="N2198" s="6" t="s">
        <v>6737</v>
      </c>
      <c r="O2198" s="6" t="s">
        <v>4585</v>
      </c>
    </row>
    <row r="2199" spans="1:15" x14ac:dyDescent="0.25">
      <c r="A2199" s="6" t="s">
        <v>2979</v>
      </c>
      <c r="B2199" s="6" t="s">
        <v>4434</v>
      </c>
      <c r="C2199" s="6" t="s">
        <v>4423</v>
      </c>
      <c r="D2199" s="6" t="s">
        <v>15989</v>
      </c>
      <c r="E2199" s="6" t="s">
        <v>15990</v>
      </c>
      <c r="F2199" s="6" t="s">
        <v>8569</v>
      </c>
      <c r="G2199" s="6" t="s">
        <v>15991</v>
      </c>
      <c r="H2199" s="6" t="s">
        <v>15992</v>
      </c>
      <c r="I2199" s="46">
        <v>45133</v>
      </c>
      <c r="J2199" s="46">
        <v>45138</v>
      </c>
      <c r="K2199">
        <v>729986</v>
      </c>
      <c r="L2199" s="6" t="s">
        <v>15993</v>
      </c>
      <c r="M2199" s="6" t="s">
        <v>15994</v>
      </c>
      <c r="N2199" s="6" t="s">
        <v>6738</v>
      </c>
      <c r="O2199" s="6" t="s">
        <v>4585</v>
      </c>
    </row>
    <row r="2200" spans="1:15" x14ac:dyDescent="0.25">
      <c r="A2200" s="6" t="s">
        <v>4321</v>
      </c>
      <c r="B2200" s="6" t="s">
        <v>4434</v>
      </c>
      <c r="C2200" s="6" t="s">
        <v>4423</v>
      </c>
      <c r="D2200" s="6" t="s">
        <v>15995</v>
      </c>
      <c r="E2200" s="6" t="s">
        <v>90</v>
      </c>
      <c r="F2200" s="6" t="s">
        <v>15996</v>
      </c>
      <c r="G2200" s="6" t="s">
        <v>15997</v>
      </c>
      <c r="H2200" s="6" t="s">
        <v>7136</v>
      </c>
      <c r="I2200" s="46">
        <v>45124</v>
      </c>
      <c r="J2200" s="46">
        <v>45128</v>
      </c>
      <c r="K2200">
        <v>857855</v>
      </c>
      <c r="L2200" s="6" t="s">
        <v>15998</v>
      </c>
      <c r="M2200" s="6" t="s">
        <v>15999</v>
      </c>
      <c r="N2200" s="6" t="s">
        <v>6739</v>
      </c>
      <c r="O2200" s="6" t="s">
        <v>4585</v>
      </c>
    </row>
    <row r="2201" spans="1:15" x14ac:dyDescent="0.25">
      <c r="A2201" s="6" t="s">
        <v>2981</v>
      </c>
      <c r="B2201" s="6" t="s">
        <v>4476</v>
      </c>
      <c r="C2201" s="6" t="s">
        <v>4442</v>
      </c>
      <c r="D2201" s="6" t="s">
        <v>16000</v>
      </c>
      <c r="E2201" s="6" t="s">
        <v>8889</v>
      </c>
      <c r="F2201" s="6" t="s">
        <v>16001</v>
      </c>
      <c r="G2201" s="6" t="s">
        <v>16002</v>
      </c>
      <c r="H2201" s="6" t="s">
        <v>7344</v>
      </c>
      <c r="I2201" s="46">
        <v>45131</v>
      </c>
      <c r="J2201" s="46">
        <v>45135</v>
      </c>
      <c r="K2201">
        <v>74208</v>
      </c>
      <c r="L2201" s="6" t="s">
        <v>16003</v>
      </c>
      <c r="M2201" s="6" t="s">
        <v>16004</v>
      </c>
      <c r="N2201" s="6" t="s">
        <v>6740</v>
      </c>
      <c r="O2201" s="6" t="s">
        <v>4585</v>
      </c>
    </row>
    <row r="2202" spans="1:15" x14ac:dyDescent="0.25">
      <c r="A2202" s="6" t="s">
        <v>2983</v>
      </c>
      <c r="B2202" s="6" t="s">
        <v>4561</v>
      </c>
      <c r="C2202" s="6" t="s">
        <v>130</v>
      </c>
      <c r="D2202" s="6" t="s">
        <v>16005</v>
      </c>
      <c r="E2202" s="6" t="s">
        <v>90</v>
      </c>
      <c r="F2202" s="6" t="s">
        <v>16006</v>
      </c>
      <c r="G2202" s="6" t="s">
        <v>16007</v>
      </c>
      <c r="H2202" s="6" t="s">
        <v>7269</v>
      </c>
      <c r="I2202" s="46">
        <v>45126</v>
      </c>
      <c r="J2202" s="46">
        <v>45131</v>
      </c>
      <c r="K2202">
        <v>912767</v>
      </c>
      <c r="L2202" s="6" t="s">
        <v>16008</v>
      </c>
      <c r="M2202" s="6" t="s">
        <v>16009</v>
      </c>
      <c r="N2202" s="6" t="s">
        <v>4932</v>
      </c>
      <c r="O2202" s="6" t="s">
        <v>4585</v>
      </c>
    </row>
    <row r="2203" spans="1:15" x14ac:dyDescent="0.25">
      <c r="A2203" s="6" t="s">
        <v>2984</v>
      </c>
      <c r="B2203" s="6" t="s">
        <v>4509</v>
      </c>
      <c r="C2203" s="6" t="s">
        <v>118</v>
      </c>
      <c r="D2203" s="6" t="s">
        <v>16010</v>
      </c>
      <c r="E2203" s="6" t="s">
        <v>90</v>
      </c>
      <c r="F2203" s="6" t="s">
        <v>16011</v>
      </c>
      <c r="G2203" s="6" t="s">
        <v>16012</v>
      </c>
      <c r="H2203" s="6" t="s">
        <v>7076</v>
      </c>
      <c r="I2203" s="46">
        <v>45139</v>
      </c>
      <c r="J2203" s="46">
        <v>45145</v>
      </c>
      <c r="K2203">
        <v>884614</v>
      </c>
      <c r="L2203" s="6" t="s">
        <v>16013</v>
      </c>
      <c r="M2203" s="6" t="s">
        <v>16014</v>
      </c>
      <c r="N2203" s="6" t="s">
        <v>4752</v>
      </c>
      <c r="O2203" s="6" t="s">
        <v>4586</v>
      </c>
    </row>
    <row r="2204" spans="1:15" x14ac:dyDescent="0.25">
      <c r="A2204" s="6" t="s">
        <v>2986</v>
      </c>
      <c r="B2204" s="6" t="s">
        <v>4542</v>
      </c>
      <c r="C2204" s="6" t="s">
        <v>4468</v>
      </c>
      <c r="D2204" s="6" t="s">
        <v>16015</v>
      </c>
      <c r="E2204" s="6" t="s">
        <v>8401</v>
      </c>
      <c r="F2204" s="6" t="s">
        <v>7153</v>
      </c>
      <c r="G2204" s="6" t="s">
        <v>16016</v>
      </c>
      <c r="H2204" s="6" t="s">
        <v>7155</v>
      </c>
      <c r="I2204" s="46"/>
      <c r="J2204" s="46"/>
      <c r="K2204">
        <v>1094972</v>
      </c>
      <c r="L2204" s="6" t="s">
        <v>16017</v>
      </c>
      <c r="M2204" s="6" t="s">
        <v>16018</v>
      </c>
      <c r="N2204" s="6" t="s">
        <v>6741</v>
      </c>
      <c r="O2204" s="6" t="s">
        <v>4585</v>
      </c>
    </row>
    <row r="2205" spans="1:15" x14ac:dyDescent="0.25">
      <c r="A2205" s="6" t="s">
        <v>2988</v>
      </c>
      <c r="B2205" s="6" t="s">
        <v>4465</v>
      </c>
      <c r="C2205" s="6" t="s">
        <v>4425</v>
      </c>
      <c r="D2205" s="6" t="s">
        <v>16019</v>
      </c>
      <c r="E2205" s="6" t="s">
        <v>7617</v>
      </c>
      <c r="F2205" s="6" t="s">
        <v>9749</v>
      </c>
      <c r="G2205" s="6" t="s">
        <v>16020</v>
      </c>
      <c r="H2205" s="6" t="s">
        <v>7567</v>
      </c>
      <c r="I2205" s="46">
        <v>45139</v>
      </c>
      <c r="J2205" s="46">
        <v>45145</v>
      </c>
      <c r="K2205">
        <v>4457</v>
      </c>
      <c r="L2205" s="6" t="s">
        <v>16021</v>
      </c>
      <c r="M2205" s="6" t="s">
        <v>16022</v>
      </c>
      <c r="N2205" s="6" t="s">
        <v>6742</v>
      </c>
      <c r="O2205" s="6" t="s">
        <v>4585</v>
      </c>
    </row>
    <row r="2206" spans="1:15" x14ac:dyDescent="0.25">
      <c r="A2206" s="6" t="s">
        <v>2990</v>
      </c>
      <c r="B2206" s="6" t="s">
        <v>4447</v>
      </c>
      <c r="C2206" s="6" t="s">
        <v>4418</v>
      </c>
      <c r="D2206" s="6" t="s">
        <v>16023</v>
      </c>
      <c r="E2206" s="6" t="s">
        <v>16024</v>
      </c>
      <c r="F2206" s="6" t="s">
        <v>16011</v>
      </c>
      <c r="G2206" s="6" t="s">
        <v>16025</v>
      </c>
      <c r="H2206" s="6" t="s">
        <v>7076</v>
      </c>
      <c r="I2206" s="46">
        <v>45106</v>
      </c>
      <c r="J2206" s="46">
        <v>45110</v>
      </c>
      <c r="K2206">
        <v>352915</v>
      </c>
      <c r="L2206" s="6" t="s">
        <v>16026</v>
      </c>
      <c r="M2206" s="6" t="s">
        <v>16027</v>
      </c>
      <c r="N2206" s="6" t="s">
        <v>5227</v>
      </c>
      <c r="O2206" s="6" t="s">
        <v>4586</v>
      </c>
    </row>
    <row r="2207" spans="1:15" x14ac:dyDescent="0.25">
      <c r="A2207" s="6" t="s">
        <v>2992</v>
      </c>
      <c r="B2207" s="6" t="s">
        <v>4420</v>
      </c>
      <c r="C2207" s="6" t="s">
        <v>4421</v>
      </c>
      <c r="D2207" s="6" t="s">
        <v>16028</v>
      </c>
      <c r="E2207" s="6" t="s">
        <v>16029</v>
      </c>
      <c r="F2207" s="6" t="s">
        <v>7166</v>
      </c>
      <c r="G2207" s="6" t="s">
        <v>9359</v>
      </c>
      <c r="H2207" s="6" t="s">
        <v>7168</v>
      </c>
      <c r="I2207" s="46">
        <v>45162</v>
      </c>
      <c r="J2207" s="46">
        <v>45166</v>
      </c>
      <c r="K2207">
        <v>1511737</v>
      </c>
      <c r="L2207" s="6" t="s">
        <v>16030</v>
      </c>
      <c r="M2207" s="6" t="s">
        <v>16031</v>
      </c>
      <c r="N2207" s="6" t="s">
        <v>6743</v>
      </c>
      <c r="O2207" s="6" t="s">
        <v>4587</v>
      </c>
    </row>
    <row r="2208" spans="1:15" x14ac:dyDescent="0.25">
      <c r="A2208" s="6" t="s">
        <v>2994</v>
      </c>
      <c r="B2208" s="6" t="s">
        <v>4533</v>
      </c>
      <c r="C2208" s="6" t="s">
        <v>4437</v>
      </c>
      <c r="D2208" s="6" t="s">
        <v>16032</v>
      </c>
      <c r="E2208" s="6" t="s">
        <v>16033</v>
      </c>
      <c r="F2208" s="6" t="s">
        <v>7947</v>
      </c>
      <c r="G2208" s="6" t="s">
        <v>16034</v>
      </c>
      <c r="H2208" s="6" t="s">
        <v>90</v>
      </c>
      <c r="I2208" s="46"/>
      <c r="J2208" s="46"/>
      <c r="K2208">
        <v>217410</v>
      </c>
      <c r="L2208" s="6" t="s">
        <v>16035</v>
      </c>
      <c r="M2208" s="6" t="s">
        <v>16036</v>
      </c>
      <c r="N2208" s="6" t="s">
        <v>6744</v>
      </c>
      <c r="O2208" s="6" t="s">
        <v>4585</v>
      </c>
    </row>
    <row r="2209" spans="1:15" x14ac:dyDescent="0.25">
      <c r="A2209" s="6" t="s">
        <v>6924</v>
      </c>
      <c r="B2209" s="6" t="s">
        <v>4424</v>
      </c>
      <c r="C2209" s="6" t="s">
        <v>4425</v>
      </c>
      <c r="D2209" s="6" t="s">
        <v>16037</v>
      </c>
      <c r="E2209" s="6" t="s">
        <v>90</v>
      </c>
      <c r="F2209" s="6" t="s">
        <v>7342</v>
      </c>
      <c r="G2209" s="6" t="s">
        <v>16038</v>
      </c>
      <c r="H2209" s="6" t="s">
        <v>7344</v>
      </c>
      <c r="I2209" s="46">
        <v>45132</v>
      </c>
      <c r="J2209" s="46">
        <v>45138</v>
      </c>
      <c r="K2209">
        <v>1670076</v>
      </c>
      <c r="L2209" s="6" t="s">
        <v>16039</v>
      </c>
      <c r="M2209" s="6" t="s">
        <v>16040</v>
      </c>
      <c r="N2209" s="6" t="s">
        <v>16041</v>
      </c>
      <c r="O2209" s="6" t="s">
        <v>4585</v>
      </c>
    </row>
    <row r="2210" spans="1:15" x14ac:dyDescent="0.25">
      <c r="A2210" s="6" t="s">
        <v>2996</v>
      </c>
      <c r="B2210" s="6" t="s">
        <v>4427</v>
      </c>
      <c r="C2210" s="6" t="s">
        <v>4428</v>
      </c>
      <c r="D2210" s="6" t="s">
        <v>16042</v>
      </c>
      <c r="E2210" s="6" t="s">
        <v>16043</v>
      </c>
      <c r="F2210" s="6" t="s">
        <v>16044</v>
      </c>
      <c r="G2210" s="6" t="s">
        <v>16045</v>
      </c>
      <c r="H2210" s="6" t="s">
        <v>7124</v>
      </c>
      <c r="I2210" s="46">
        <v>45161</v>
      </c>
      <c r="J2210" s="46">
        <v>45166</v>
      </c>
      <c r="K2210">
        <v>1403568</v>
      </c>
      <c r="L2210" s="6" t="s">
        <v>16046</v>
      </c>
      <c r="M2210" s="6" t="s">
        <v>16047</v>
      </c>
      <c r="N2210" s="6" t="s">
        <v>5115</v>
      </c>
      <c r="O2210" s="6" t="s">
        <v>4585</v>
      </c>
    </row>
    <row r="2211" spans="1:15" x14ac:dyDescent="0.25">
      <c r="A2211" s="6" t="s">
        <v>4323</v>
      </c>
      <c r="B2211" s="6" t="s">
        <v>4434</v>
      </c>
      <c r="C2211" s="6" t="s">
        <v>4423</v>
      </c>
      <c r="D2211" s="6" t="s">
        <v>16048</v>
      </c>
      <c r="E2211" s="6" t="s">
        <v>90</v>
      </c>
      <c r="F2211" s="6" t="s">
        <v>8942</v>
      </c>
      <c r="G2211" s="6" t="s">
        <v>8943</v>
      </c>
      <c r="H2211" s="6" t="s">
        <v>1988</v>
      </c>
      <c r="I2211" s="46">
        <v>45131</v>
      </c>
      <c r="J2211" s="46">
        <v>45135</v>
      </c>
      <c r="K2211">
        <v>101382</v>
      </c>
      <c r="L2211" s="6" t="s">
        <v>16049</v>
      </c>
      <c r="M2211" s="6" t="s">
        <v>16050</v>
      </c>
      <c r="N2211" s="6" t="s">
        <v>6745</v>
      </c>
      <c r="O2211" s="6" t="s">
        <v>4585</v>
      </c>
    </row>
    <row r="2212" spans="1:15" x14ac:dyDescent="0.25">
      <c r="A2212" s="6" t="s">
        <v>2998</v>
      </c>
      <c r="B2212" s="6" t="s">
        <v>4455</v>
      </c>
      <c r="C2212" s="6" t="s">
        <v>4421</v>
      </c>
      <c r="D2212" s="6" t="s">
        <v>8073</v>
      </c>
      <c r="E2212" s="6" t="s">
        <v>16051</v>
      </c>
      <c r="F2212" s="6" t="s">
        <v>8075</v>
      </c>
      <c r="G2212" s="6" t="s">
        <v>90</v>
      </c>
      <c r="H2212" s="6" t="s">
        <v>90</v>
      </c>
      <c r="I2212" s="46"/>
      <c r="J2212" s="46"/>
      <c r="K2212">
        <v>1033767</v>
      </c>
      <c r="L2212" s="6" t="s">
        <v>16052</v>
      </c>
      <c r="M2212" s="6" t="s">
        <v>16053</v>
      </c>
      <c r="N2212" s="6" t="s">
        <v>6746</v>
      </c>
      <c r="O2212" s="6" t="s">
        <v>4585</v>
      </c>
    </row>
    <row r="2213" spans="1:15" x14ac:dyDescent="0.25">
      <c r="A2213" s="6" t="s">
        <v>4324</v>
      </c>
      <c r="B2213" s="6" t="s">
        <v>4434</v>
      </c>
      <c r="C2213" s="6" t="s">
        <v>4423</v>
      </c>
      <c r="D2213" s="6" t="s">
        <v>16054</v>
      </c>
      <c r="E2213" s="6" t="s">
        <v>16055</v>
      </c>
      <c r="F2213" s="6" t="s">
        <v>7687</v>
      </c>
      <c r="G2213" s="6" t="s">
        <v>16056</v>
      </c>
      <c r="H2213" s="6" t="s">
        <v>7269</v>
      </c>
      <c r="I2213" s="46"/>
      <c r="J2213" s="46"/>
      <c r="L2213" s="6" t="s">
        <v>90</v>
      </c>
      <c r="M2213" s="6" t="s">
        <v>90</v>
      </c>
      <c r="N2213" s="6" t="s">
        <v>6747</v>
      </c>
      <c r="O2213" s="6" t="s">
        <v>4585</v>
      </c>
    </row>
    <row r="2214" spans="1:15" x14ac:dyDescent="0.25">
      <c r="A2214" s="6" t="s">
        <v>4325</v>
      </c>
      <c r="B2214" s="6" t="s">
        <v>4434</v>
      </c>
      <c r="C2214" s="6" t="s">
        <v>4423</v>
      </c>
      <c r="D2214" s="6" t="s">
        <v>16054</v>
      </c>
      <c r="E2214" s="6" t="s">
        <v>16055</v>
      </c>
      <c r="F2214" s="6" t="s">
        <v>7687</v>
      </c>
      <c r="G2214" s="6" t="s">
        <v>16056</v>
      </c>
      <c r="H2214" s="6" t="s">
        <v>7269</v>
      </c>
      <c r="I2214" s="46"/>
      <c r="J2214" s="46"/>
      <c r="L2214" s="6" t="s">
        <v>16057</v>
      </c>
      <c r="M2214" s="6" t="s">
        <v>16058</v>
      </c>
      <c r="N2214" s="6" t="s">
        <v>6747</v>
      </c>
      <c r="O2214" s="6" t="s">
        <v>4585</v>
      </c>
    </row>
    <row r="2215" spans="1:15" x14ac:dyDescent="0.25">
      <c r="A2215" s="6" t="s">
        <v>3000</v>
      </c>
      <c r="B2215" s="6" t="s">
        <v>4439</v>
      </c>
      <c r="C2215" s="6" t="s">
        <v>4425</v>
      </c>
      <c r="D2215" s="6" t="s">
        <v>16059</v>
      </c>
      <c r="E2215" s="6" t="s">
        <v>90</v>
      </c>
      <c r="F2215" s="6" t="s">
        <v>7278</v>
      </c>
      <c r="G2215" s="6" t="s">
        <v>7279</v>
      </c>
      <c r="H2215" s="6" t="s">
        <v>1891</v>
      </c>
      <c r="I2215" s="46">
        <v>45105</v>
      </c>
      <c r="J2215" s="46"/>
      <c r="K2215">
        <v>717954</v>
      </c>
      <c r="L2215" s="6" t="s">
        <v>16060</v>
      </c>
      <c r="M2215" s="6" t="s">
        <v>16061</v>
      </c>
      <c r="N2215" s="6" t="s">
        <v>4784</v>
      </c>
      <c r="O2215" s="6" t="s">
        <v>4585</v>
      </c>
    </row>
    <row r="2216" spans="1:15" x14ac:dyDescent="0.25">
      <c r="A2216" s="6" t="s">
        <v>3002</v>
      </c>
      <c r="B2216" s="6" t="s">
        <v>4536</v>
      </c>
      <c r="C2216" s="6" t="s">
        <v>4418</v>
      </c>
      <c r="D2216" s="6" t="s">
        <v>16062</v>
      </c>
      <c r="E2216" s="6" t="s">
        <v>16063</v>
      </c>
      <c r="F2216" s="6" t="s">
        <v>13441</v>
      </c>
      <c r="G2216" s="6" t="s">
        <v>13442</v>
      </c>
      <c r="H2216" s="6" t="s">
        <v>7437</v>
      </c>
      <c r="I2216" s="46">
        <v>45121</v>
      </c>
      <c r="J2216" s="46"/>
      <c r="K2216">
        <v>731766</v>
      </c>
      <c r="L2216" s="6" t="s">
        <v>16064</v>
      </c>
      <c r="M2216" s="6" t="s">
        <v>16065</v>
      </c>
      <c r="N2216" s="6" t="s">
        <v>4727</v>
      </c>
      <c r="O2216" s="6" t="s">
        <v>4586</v>
      </c>
    </row>
    <row r="2217" spans="1:15" x14ac:dyDescent="0.25">
      <c r="A2217" s="6" t="s">
        <v>4326</v>
      </c>
      <c r="B2217" s="6" t="s">
        <v>4533</v>
      </c>
      <c r="C2217" s="6" t="s">
        <v>4437</v>
      </c>
      <c r="D2217" s="6" t="s">
        <v>16066</v>
      </c>
      <c r="E2217" s="6" t="s">
        <v>16067</v>
      </c>
      <c r="F2217" s="6" t="s">
        <v>7450</v>
      </c>
      <c r="G2217" s="6" t="s">
        <v>90</v>
      </c>
      <c r="H2217" s="6" t="s">
        <v>90</v>
      </c>
      <c r="I2217" s="46"/>
      <c r="J2217" s="46"/>
      <c r="L2217" s="6" t="s">
        <v>16068</v>
      </c>
      <c r="M2217" s="6" t="s">
        <v>16069</v>
      </c>
      <c r="N2217" s="6" t="s">
        <v>6748</v>
      </c>
      <c r="O2217" s="6" t="s">
        <v>4585</v>
      </c>
    </row>
    <row r="2218" spans="1:15" x14ac:dyDescent="0.25">
      <c r="A2218" s="6" t="s">
        <v>3004</v>
      </c>
      <c r="B2218" s="6" t="s">
        <v>4422</v>
      </c>
      <c r="C2218" s="6" t="s">
        <v>4423</v>
      </c>
      <c r="D2218" s="6" t="s">
        <v>16070</v>
      </c>
      <c r="E2218" s="6" t="s">
        <v>90</v>
      </c>
      <c r="F2218" s="6" t="s">
        <v>16071</v>
      </c>
      <c r="G2218" s="6" t="s">
        <v>16072</v>
      </c>
      <c r="H2218" s="6" t="s">
        <v>7115</v>
      </c>
      <c r="I2218" s="46">
        <v>45138</v>
      </c>
      <c r="J2218" s="46">
        <v>45142</v>
      </c>
      <c r="K2218">
        <v>5513</v>
      </c>
      <c r="L2218" s="6" t="s">
        <v>16073</v>
      </c>
      <c r="M2218" s="6" t="s">
        <v>16074</v>
      </c>
      <c r="N2218" s="6" t="s">
        <v>6749</v>
      </c>
      <c r="O2218" s="6" t="s">
        <v>4587</v>
      </c>
    </row>
    <row r="2219" spans="1:15" x14ac:dyDescent="0.25">
      <c r="A2219" s="6" t="s">
        <v>3006</v>
      </c>
      <c r="B2219" s="6" t="s">
        <v>4485</v>
      </c>
      <c r="C2219" s="6" t="s">
        <v>4425</v>
      </c>
      <c r="D2219" s="6" t="s">
        <v>16075</v>
      </c>
      <c r="E2219" s="6" t="s">
        <v>90</v>
      </c>
      <c r="F2219" s="6" t="s">
        <v>8687</v>
      </c>
      <c r="G2219" s="6" t="s">
        <v>16076</v>
      </c>
      <c r="H2219" s="6" t="s">
        <v>2081</v>
      </c>
      <c r="I2219" s="46">
        <v>45133</v>
      </c>
      <c r="J2219" s="46"/>
      <c r="K2219">
        <v>100885</v>
      </c>
      <c r="L2219" s="6" t="s">
        <v>16077</v>
      </c>
      <c r="M2219" s="6" t="s">
        <v>16078</v>
      </c>
      <c r="N2219" s="6" t="s">
        <v>4954</v>
      </c>
      <c r="O2219" s="6" t="s">
        <v>4587</v>
      </c>
    </row>
    <row r="2220" spans="1:15" x14ac:dyDescent="0.25">
      <c r="A2220" s="6" t="s">
        <v>3008</v>
      </c>
      <c r="B2220" s="6" t="s">
        <v>4473</v>
      </c>
      <c r="C2220" s="6" t="s">
        <v>130</v>
      </c>
      <c r="D2220" s="6" t="s">
        <v>16079</v>
      </c>
      <c r="E2220" s="6" t="s">
        <v>8889</v>
      </c>
      <c r="F2220" s="6" t="s">
        <v>10026</v>
      </c>
      <c r="G2220" s="6" t="s">
        <v>10027</v>
      </c>
      <c r="H2220" s="6" t="s">
        <v>7124</v>
      </c>
      <c r="I2220" s="46">
        <v>45138</v>
      </c>
      <c r="J2220" s="46">
        <v>45142</v>
      </c>
      <c r="K2220">
        <v>1494319</v>
      </c>
      <c r="L2220" s="6" t="s">
        <v>16080</v>
      </c>
      <c r="M2220" s="6" t="s">
        <v>16081</v>
      </c>
      <c r="N2220" s="6" t="s">
        <v>4667</v>
      </c>
      <c r="O2220" s="6" t="s">
        <v>4585</v>
      </c>
    </row>
    <row r="2221" spans="1:15" x14ac:dyDescent="0.25">
      <c r="A2221" s="6" t="s">
        <v>4327</v>
      </c>
      <c r="B2221" s="6" t="s">
        <v>4434</v>
      </c>
      <c r="C2221" s="6" t="s">
        <v>4423</v>
      </c>
      <c r="D2221" s="6" t="s">
        <v>16082</v>
      </c>
      <c r="E2221" s="6" t="s">
        <v>16083</v>
      </c>
      <c r="F2221" s="6" t="s">
        <v>9799</v>
      </c>
      <c r="G2221" s="6" t="s">
        <v>16084</v>
      </c>
      <c r="H2221" s="6" t="s">
        <v>90</v>
      </c>
      <c r="I2221" s="46"/>
      <c r="J2221" s="46"/>
      <c r="L2221" s="6" t="s">
        <v>16085</v>
      </c>
      <c r="M2221" s="6" t="s">
        <v>16086</v>
      </c>
      <c r="N2221" s="6" t="s">
        <v>6750</v>
      </c>
      <c r="O2221" s="6" t="s">
        <v>4585</v>
      </c>
    </row>
    <row r="2222" spans="1:15" x14ac:dyDescent="0.25">
      <c r="A2222" s="6" t="s">
        <v>3010</v>
      </c>
      <c r="B2222" s="6" t="s">
        <v>4535</v>
      </c>
      <c r="C2222" s="6" t="s">
        <v>4425</v>
      </c>
      <c r="D2222" s="6" t="s">
        <v>16087</v>
      </c>
      <c r="E2222" s="6" t="s">
        <v>90</v>
      </c>
      <c r="F2222" s="6" t="s">
        <v>7134</v>
      </c>
      <c r="G2222" s="6" t="s">
        <v>10598</v>
      </c>
      <c r="H2222" s="6" t="s">
        <v>7136</v>
      </c>
      <c r="I2222" s="46">
        <v>45131</v>
      </c>
      <c r="J2222" s="46">
        <v>45135</v>
      </c>
      <c r="K2222">
        <v>1090727</v>
      </c>
      <c r="L2222" s="6" t="s">
        <v>16088</v>
      </c>
      <c r="M2222" s="6" t="s">
        <v>16089</v>
      </c>
      <c r="N2222" s="6" t="s">
        <v>4852</v>
      </c>
      <c r="O2222" s="6" t="s">
        <v>4585</v>
      </c>
    </row>
    <row r="2223" spans="1:15" x14ac:dyDescent="0.25">
      <c r="A2223" s="6" t="s">
        <v>4329</v>
      </c>
      <c r="B2223" s="6" t="s">
        <v>4484</v>
      </c>
      <c r="C2223" s="6" t="s">
        <v>4423</v>
      </c>
      <c r="D2223" s="6" t="s">
        <v>10869</v>
      </c>
      <c r="E2223" s="6" t="s">
        <v>7159</v>
      </c>
      <c r="F2223" s="6" t="s">
        <v>8416</v>
      </c>
      <c r="G2223" s="6" t="s">
        <v>8417</v>
      </c>
      <c r="H2223" s="6" t="s">
        <v>7069</v>
      </c>
      <c r="I2223" s="46">
        <v>45145</v>
      </c>
      <c r="J2223" s="46">
        <v>45149</v>
      </c>
      <c r="K2223">
        <v>1647639</v>
      </c>
      <c r="L2223" s="6" t="s">
        <v>16090</v>
      </c>
      <c r="M2223" s="6" t="s">
        <v>16091</v>
      </c>
      <c r="N2223" s="6" t="s">
        <v>6751</v>
      </c>
      <c r="O2223" s="6" t="s">
        <v>4585</v>
      </c>
    </row>
    <row r="2224" spans="1:15" x14ac:dyDescent="0.25">
      <c r="A2224" s="6" t="s">
        <v>3012</v>
      </c>
      <c r="B2224" s="6" t="s">
        <v>4464</v>
      </c>
      <c r="C2224" s="6" t="s">
        <v>4428</v>
      </c>
      <c r="D2224" s="6" t="s">
        <v>16092</v>
      </c>
      <c r="E2224" s="6" t="s">
        <v>90</v>
      </c>
      <c r="F2224" s="6" t="s">
        <v>7904</v>
      </c>
      <c r="G2224" s="6" t="s">
        <v>16093</v>
      </c>
      <c r="H2224" s="6" t="s">
        <v>7076</v>
      </c>
      <c r="I2224" s="46">
        <v>45159</v>
      </c>
      <c r="J2224" s="46">
        <v>45163</v>
      </c>
      <c r="K2224">
        <v>912615</v>
      </c>
      <c r="L2224" s="6" t="s">
        <v>16094</v>
      </c>
      <c r="M2224" s="6" t="s">
        <v>16095</v>
      </c>
      <c r="N2224" s="6" t="s">
        <v>6752</v>
      </c>
      <c r="O2224" s="6" t="s">
        <v>4585</v>
      </c>
    </row>
    <row r="2225" spans="1:15" x14ac:dyDescent="0.25">
      <c r="A2225" s="6" t="s">
        <v>3014</v>
      </c>
      <c r="B2225" s="6" t="s">
        <v>4465</v>
      </c>
      <c r="C2225" s="6" t="s">
        <v>4425</v>
      </c>
      <c r="D2225" s="6" t="s">
        <v>9492</v>
      </c>
      <c r="E2225" s="6" t="s">
        <v>7923</v>
      </c>
      <c r="F2225" s="6" t="s">
        <v>9179</v>
      </c>
      <c r="G2225" s="6" t="s">
        <v>9180</v>
      </c>
      <c r="H2225" s="6" t="s">
        <v>7431</v>
      </c>
      <c r="I2225" s="46">
        <v>45132</v>
      </c>
      <c r="J2225" s="46">
        <v>45138</v>
      </c>
      <c r="K2225">
        <v>1067701</v>
      </c>
      <c r="L2225" s="6" t="s">
        <v>16096</v>
      </c>
      <c r="M2225" s="6" t="s">
        <v>16097</v>
      </c>
      <c r="N2225" s="6" t="s">
        <v>4856</v>
      </c>
      <c r="O2225" s="6" t="s">
        <v>4585</v>
      </c>
    </row>
    <row r="2226" spans="1:15" x14ac:dyDescent="0.25">
      <c r="A2226" s="6" t="s">
        <v>3016</v>
      </c>
      <c r="B2226" s="6" t="s">
        <v>4434</v>
      </c>
      <c r="C2226" s="6" t="s">
        <v>4423</v>
      </c>
      <c r="D2226" s="6" t="s">
        <v>14119</v>
      </c>
      <c r="E2226" s="6" t="s">
        <v>90</v>
      </c>
      <c r="F2226" s="6" t="s">
        <v>7724</v>
      </c>
      <c r="G2226" s="6" t="s">
        <v>14120</v>
      </c>
      <c r="H2226" s="6" t="s">
        <v>7437</v>
      </c>
      <c r="I2226" s="46">
        <v>45126</v>
      </c>
      <c r="J2226" s="46"/>
      <c r="K2226">
        <v>36104</v>
      </c>
      <c r="L2226" s="6" t="s">
        <v>16098</v>
      </c>
      <c r="M2226" s="6" t="s">
        <v>16099</v>
      </c>
      <c r="N2226" s="6" t="s">
        <v>5122</v>
      </c>
      <c r="O2226" s="6" t="s">
        <v>4585</v>
      </c>
    </row>
    <row r="2227" spans="1:15" x14ac:dyDescent="0.25">
      <c r="A2227" s="6" t="s">
        <v>3018</v>
      </c>
      <c r="B2227" s="6" t="s">
        <v>4529</v>
      </c>
      <c r="C2227" s="6" t="s">
        <v>4437</v>
      </c>
      <c r="D2227" s="6" t="s">
        <v>16100</v>
      </c>
      <c r="E2227" s="6" t="s">
        <v>7617</v>
      </c>
      <c r="F2227" s="6" t="s">
        <v>16101</v>
      </c>
      <c r="G2227" s="6" t="s">
        <v>16102</v>
      </c>
      <c r="H2227" s="6" t="s">
        <v>7124</v>
      </c>
      <c r="I2227" s="46">
        <v>45147</v>
      </c>
      <c r="J2227" s="46">
        <v>45152</v>
      </c>
      <c r="K2227">
        <v>1665918</v>
      </c>
      <c r="L2227" s="6" t="s">
        <v>16103</v>
      </c>
      <c r="M2227" s="6" t="s">
        <v>16104</v>
      </c>
      <c r="N2227" s="6" t="s">
        <v>5159</v>
      </c>
      <c r="O2227" s="6" t="s">
        <v>4586</v>
      </c>
    </row>
    <row r="2228" spans="1:15" x14ac:dyDescent="0.25">
      <c r="A2228" s="6" t="s">
        <v>4330</v>
      </c>
      <c r="B2228" s="6" t="s">
        <v>4523</v>
      </c>
      <c r="C2228" s="6" t="s">
        <v>4442</v>
      </c>
      <c r="D2228" s="6" t="s">
        <v>16105</v>
      </c>
      <c r="E2228" s="6" t="s">
        <v>16106</v>
      </c>
      <c r="F2228" s="6" t="s">
        <v>7734</v>
      </c>
      <c r="G2228" s="6" t="s">
        <v>16107</v>
      </c>
      <c r="H2228" s="6" t="s">
        <v>90</v>
      </c>
      <c r="I2228" s="46"/>
      <c r="J2228" s="46"/>
      <c r="L2228" s="6" t="s">
        <v>90</v>
      </c>
      <c r="M2228" s="6" t="s">
        <v>90</v>
      </c>
      <c r="N2228" s="6" t="s">
        <v>6753</v>
      </c>
      <c r="O2228" s="6" t="s">
        <v>4585</v>
      </c>
    </row>
    <row r="2229" spans="1:15" x14ac:dyDescent="0.25">
      <c r="A2229" s="6" t="s">
        <v>3020</v>
      </c>
      <c r="B2229" s="6" t="s">
        <v>4435</v>
      </c>
      <c r="C2229" s="6" t="s">
        <v>4418</v>
      </c>
      <c r="D2229" s="6" t="s">
        <v>16108</v>
      </c>
      <c r="E2229" s="6" t="s">
        <v>90</v>
      </c>
      <c r="F2229" s="6" t="s">
        <v>16109</v>
      </c>
      <c r="G2229" s="6" t="s">
        <v>16110</v>
      </c>
      <c r="H2229" s="6" t="s">
        <v>7321</v>
      </c>
      <c r="I2229" s="46">
        <v>45139</v>
      </c>
      <c r="J2229" s="46">
        <v>45145</v>
      </c>
      <c r="K2229">
        <v>1082554</v>
      </c>
      <c r="L2229" s="6" t="s">
        <v>16111</v>
      </c>
      <c r="M2229" s="6" t="s">
        <v>16112</v>
      </c>
      <c r="N2229" s="6" t="s">
        <v>6754</v>
      </c>
      <c r="O2229" s="6" t="s">
        <v>4586</v>
      </c>
    </row>
    <row r="2230" spans="1:15" x14ac:dyDescent="0.25">
      <c r="A2230" s="6" t="s">
        <v>4332</v>
      </c>
      <c r="B2230" s="6" t="s">
        <v>4478</v>
      </c>
      <c r="C2230" s="6" t="s">
        <v>4437</v>
      </c>
      <c r="D2230" s="6" t="s">
        <v>16113</v>
      </c>
      <c r="E2230" s="6" t="s">
        <v>90</v>
      </c>
      <c r="F2230" s="6" t="s">
        <v>9209</v>
      </c>
      <c r="G2230" s="6" t="s">
        <v>16114</v>
      </c>
      <c r="H2230" s="6" t="s">
        <v>7076</v>
      </c>
      <c r="I2230" s="46">
        <v>45147</v>
      </c>
      <c r="J2230" s="46">
        <v>45152</v>
      </c>
      <c r="K2230">
        <v>1739566</v>
      </c>
      <c r="L2230" s="6" t="s">
        <v>16115</v>
      </c>
      <c r="M2230" s="6" t="s">
        <v>16116</v>
      </c>
      <c r="N2230" s="6" t="s">
        <v>4929</v>
      </c>
      <c r="O2230" s="6" t="s">
        <v>4586</v>
      </c>
    </row>
    <row r="2231" spans="1:15" x14ac:dyDescent="0.25">
      <c r="A2231" s="6" t="s">
        <v>4333</v>
      </c>
      <c r="B2231" s="6" t="s">
        <v>4511</v>
      </c>
      <c r="C2231" s="6" t="s">
        <v>118</v>
      </c>
      <c r="D2231" s="6" t="s">
        <v>16117</v>
      </c>
      <c r="E2231" s="6" t="s">
        <v>16118</v>
      </c>
      <c r="F2231" s="6" t="s">
        <v>16119</v>
      </c>
      <c r="G2231" s="6" t="s">
        <v>16120</v>
      </c>
      <c r="H2231" s="6" t="s">
        <v>90</v>
      </c>
      <c r="I2231" s="46"/>
      <c r="J2231" s="46"/>
      <c r="L2231" s="6" t="s">
        <v>16121</v>
      </c>
      <c r="M2231" s="6" t="s">
        <v>16122</v>
      </c>
      <c r="N2231" s="6" t="s">
        <v>6755</v>
      </c>
      <c r="O2231" s="6" t="s">
        <v>4586</v>
      </c>
    </row>
    <row r="2232" spans="1:15" x14ac:dyDescent="0.25">
      <c r="A2232" s="6" t="s">
        <v>3022</v>
      </c>
      <c r="B2232" s="6" t="s">
        <v>4484</v>
      </c>
      <c r="C2232" s="6" t="s">
        <v>4423</v>
      </c>
      <c r="D2232" s="6" t="s">
        <v>16123</v>
      </c>
      <c r="E2232" s="6" t="s">
        <v>90</v>
      </c>
      <c r="F2232" s="6" t="s">
        <v>7172</v>
      </c>
      <c r="G2232" s="6" t="s">
        <v>16124</v>
      </c>
      <c r="H2232" s="6" t="s">
        <v>7069</v>
      </c>
      <c r="I2232" s="46">
        <v>45131</v>
      </c>
      <c r="J2232" s="46">
        <v>45135</v>
      </c>
      <c r="K2232">
        <v>1403161</v>
      </c>
      <c r="L2232" s="6" t="s">
        <v>16125</v>
      </c>
      <c r="M2232" s="6" t="s">
        <v>16126</v>
      </c>
      <c r="N2232" s="6" t="s">
        <v>5228</v>
      </c>
      <c r="O2232" s="6" t="s">
        <v>4585</v>
      </c>
    </row>
    <row r="2233" spans="1:15" x14ac:dyDescent="0.25">
      <c r="A2233" s="6" t="s">
        <v>3024</v>
      </c>
      <c r="B2233" s="6" t="s">
        <v>4528</v>
      </c>
      <c r="C2233" s="6" t="s">
        <v>4428</v>
      </c>
      <c r="D2233" s="6" t="s">
        <v>16127</v>
      </c>
      <c r="E2233" s="6" t="s">
        <v>90</v>
      </c>
      <c r="F2233" s="6" t="s">
        <v>10049</v>
      </c>
      <c r="G2233" s="6" t="s">
        <v>16128</v>
      </c>
      <c r="H2233" s="6" t="s">
        <v>3671</v>
      </c>
      <c r="I2233" s="46">
        <v>45145</v>
      </c>
      <c r="J2233" s="46">
        <v>45149</v>
      </c>
      <c r="K2233">
        <v>1524358</v>
      </c>
      <c r="L2233" s="6" t="s">
        <v>16129</v>
      </c>
      <c r="M2233" s="6" t="s">
        <v>16130</v>
      </c>
      <c r="N2233" s="6" t="s">
        <v>4829</v>
      </c>
      <c r="O2233" s="6" t="s">
        <v>4585</v>
      </c>
    </row>
    <row r="2234" spans="1:15" x14ac:dyDescent="0.25">
      <c r="A2234" s="6" t="s">
        <v>3026</v>
      </c>
      <c r="B2234" s="6" t="s">
        <v>4521</v>
      </c>
      <c r="C2234" s="6" t="s">
        <v>4468</v>
      </c>
      <c r="D2234" s="6" t="s">
        <v>10447</v>
      </c>
      <c r="E2234" s="6" t="s">
        <v>10448</v>
      </c>
      <c r="F2234" s="6" t="s">
        <v>7426</v>
      </c>
      <c r="G2234" s="6" t="s">
        <v>11123</v>
      </c>
      <c r="H2234" s="6" t="s">
        <v>90</v>
      </c>
      <c r="I2234" s="46">
        <v>45145</v>
      </c>
      <c r="J2234" s="46">
        <v>45160</v>
      </c>
      <c r="K2234">
        <v>314808</v>
      </c>
      <c r="L2234" s="6" t="s">
        <v>16131</v>
      </c>
      <c r="M2234" s="6" t="s">
        <v>16132</v>
      </c>
      <c r="N2234" s="6" t="s">
        <v>5222</v>
      </c>
      <c r="O2234" s="6" t="s">
        <v>4585</v>
      </c>
    </row>
    <row r="2235" spans="1:15" x14ac:dyDescent="0.25">
      <c r="A2235" s="6" t="s">
        <v>3027</v>
      </c>
      <c r="B2235" s="6" t="s">
        <v>4518</v>
      </c>
      <c r="C2235" s="6" t="s">
        <v>130</v>
      </c>
      <c r="D2235" s="6" t="s">
        <v>16133</v>
      </c>
      <c r="E2235" s="6" t="s">
        <v>16134</v>
      </c>
      <c r="F2235" s="6" t="s">
        <v>16135</v>
      </c>
      <c r="G2235" s="6" t="s">
        <v>16136</v>
      </c>
      <c r="H2235" s="6" t="s">
        <v>7931</v>
      </c>
      <c r="I2235" s="46"/>
      <c r="J2235" s="46"/>
      <c r="K2235">
        <v>917851</v>
      </c>
      <c r="L2235" s="6" t="s">
        <v>16137</v>
      </c>
      <c r="M2235" s="6" t="s">
        <v>16138</v>
      </c>
      <c r="N2235" s="6" t="s">
        <v>6756</v>
      </c>
      <c r="O2235" s="6" t="s">
        <v>4585</v>
      </c>
    </row>
    <row r="2236" spans="1:15" x14ac:dyDescent="0.25">
      <c r="A2236" s="6" t="s">
        <v>3030</v>
      </c>
      <c r="B2236" s="6" t="s">
        <v>4457</v>
      </c>
      <c r="C2236" s="6" t="s">
        <v>4428</v>
      </c>
      <c r="D2236" s="6" t="s">
        <v>16139</v>
      </c>
      <c r="E2236" s="6" t="s">
        <v>16140</v>
      </c>
      <c r="F2236" s="6" t="s">
        <v>16141</v>
      </c>
      <c r="G2236" s="6" t="s">
        <v>16142</v>
      </c>
      <c r="H2236" s="6" t="s">
        <v>7269</v>
      </c>
      <c r="I2236" s="46">
        <v>45133</v>
      </c>
      <c r="J2236" s="46">
        <v>45138</v>
      </c>
      <c r="K2236">
        <v>1111335</v>
      </c>
      <c r="L2236" s="6" t="s">
        <v>16143</v>
      </c>
      <c r="M2236" s="6" t="s">
        <v>16144</v>
      </c>
      <c r="N2236" s="6" t="s">
        <v>6757</v>
      </c>
      <c r="O2236" s="6" t="s">
        <v>4585</v>
      </c>
    </row>
    <row r="2237" spans="1:15" x14ac:dyDescent="0.25">
      <c r="A2237" s="6" t="s">
        <v>4334</v>
      </c>
      <c r="B2237" s="6" t="s">
        <v>4444</v>
      </c>
      <c r="C2237" s="6" t="s">
        <v>4425</v>
      </c>
      <c r="D2237" s="6" t="s">
        <v>16145</v>
      </c>
      <c r="E2237" s="6" t="s">
        <v>16146</v>
      </c>
      <c r="F2237" s="6" t="s">
        <v>16147</v>
      </c>
      <c r="G2237" s="6" t="s">
        <v>16148</v>
      </c>
      <c r="H2237" s="6" t="s">
        <v>90</v>
      </c>
      <c r="I2237" s="46"/>
      <c r="J2237" s="46"/>
      <c r="L2237" s="6" t="s">
        <v>16149</v>
      </c>
      <c r="M2237" s="6" t="s">
        <v>16150</v>
      </c>
      <c r="N2237" s="6" t="s">
        <v>6758</v>
      </c>
      <c r="O2237" s="6" t="s">
        <v>4587</v>
      </c>
    </row>
    <row r="2238" spans="1:15" x14ac:dyDescent="0.25">
      <c r="A2238" s="6" t="s">
        <v>4336</v>
      </c>
      <c r="B2238" s="6" t="s">
        <v>4430</v>
      </c>
      <c r="C2238" s="6" t="s">
        <v>4423</v>
      </c>
      <c r="D2238" s="6" t="s">
        <v>16151</v>
      </c>
      <c r="E2238" s="6" t="s">
        <v>90</v>
      </c>
      <c r="F2238" s="6" t="s">
        <v>8458</v>
      </c>
      <c r="G2238" s="6" t="s">
        <v>16152</v>
      </c>
      <c r="H2238" s="6" t="s">
        <v>7092</v>
      </c>
      <c r="I2238" s="46">
        <v>45140</v>
      </c>
      <c r="J2238" s="46">
        <v>45145</v>
      </c>
      <c r="K2238">
        <v>1570827</v>
      </c>
      <c r="L2238" s="6" t="s">
        <v>16153</v>
      </c>
      <c r="M2238" s="6" t="s">
        <v>16154</v>
      </c>
      <c r="N2238" s="6" t="s">
        <v>6759</v>
      </c>
      <c r="O2238" s="6" t="s">
        <v>4585</v>
      </c>
    </row>
    <row r="2239" spans="1:15" x14ac:dyDescent="0.25">
      <c r="A2239" s="6" t="s">
        <v>4337</v>
      </c>
      <c r="B2239" s="6" t="s">
        <v>4533</v>
      </c>
      <c r="C2239" s="6" t="s">
        <v>4437</v>
      </c>
      <c r="D2239" s="6" t="s">
        <v>16155</v>
      </c>
      <c r="E2239" s="6" t="s">
        <v>16156</v>
      </c>
      <c r="F2239" s="6" t="s">
        <v>15152</v>
      </c>
      <c r="G2239" s="6" t="s">
        <v>90</v>
      </c>
      <c r="H2239" s="6" t="s">
        <v>90</v>
      </c>
      <c r="I2239" s="46"/>
      <c r="J2239" s="46"/>
      <c r="L2239" s="6" t="s">
        <v>90</v>
      </c>
      <c r="M2239" s="6" t="s">
        <v>90</v>
      </c>
      <c r="N2239" s="6" t="s">
        <v>6760</v>
      </c>
      <c r="O2239" s="6" t="s">
        <v>4585</v>
      </c>
    </row>
    <row r="2240" spans="1:15" x14ac:dyDescent="0.25">
      <c r="A2240" s="6" t="s">
        <v>3032</v>
      </c>
      <c r="B2240" s="6" t="s">
        <v>4471</v>
      </c>
      <c r="C2240" s="6" t="s">
        <v>4418</v>
      </c>
      <c r="D2240" s="6" t="s">
        <v>16157</v>
      </c>
      <c r="E2240" s="6" t="s">
        <v>90</v>
      </c>
      <c r="F2240" s="6" t="s">
        <v>15304</v>
      </c>
      <c r="G2240" s="6" t="s">
        <v>15305</v>
      </c>
      <c r="H2240" s="6" t="s">
        <v>7069</v>
      </c>
      <c r="I2240" s="46">
        <v>45167</v>
      </c>
      <c r="J2240" s="46">
        <v>45173</v>
      </c>
      <c r="K2240">
        <v>1393052</v>
      </c>
      <c r="L2240" s="6" t="s">
        <v>16158</v>
      </c>
      <c r="M2240" s="6" t="s">
        <v>16159</v>
      </c>
      <c r="N2240" s="6" t="s">
        <v>6761</v>
      </c>
      <c r="O2240" s="6" t="s">
        <v>4586</v>
      </c>
    </row>
    <row r="2241" spans="1:15" x14ac:dyDescent="0.25">
      <c r="A2241" s="6" t="s">
        <v>4338</v>
      </c>
      <c r="B2241" s="6" t="s">
        <v>3149</v>
      </c>
      <c r="C2241" s="6" t="s">
        <v>4425</v>
      </c>
      <c r="D2241" s="6" t="s">
        <v>16160</v>
      </c>
      <c r="E2241" s="6" t="s">
        <v>90</v>
      </c>
      <c r="F2241" s="6" t="s">
        <v>16161</v>
      </c>
      <c r="G2241" s="6" t="s">
        <v>16162</v>
      </c>
      <c r="H2241" s="6" t="s">
        <v>90</v>
      </c>
      <c r="I2241" s="46"/>
      <c r="J2241" s="46"/>
      <c r="L2241" s="6" t="s">
        <v>16163</v>
      </c>
      <c r="M2241" s="6" t="s">
        <v>16164</v>
      </c>
      <c r="N2241" s="6" t="s">
        <v>6762</v>
      </c>
      <c r="O2241" s="6" t="s">
        <v>4585</v>
      </c>
    </row>
    <row r="2242" spans="1:15" x14ac:dyDescent="0.25">
      <c r="A2242" s="6" t="s">
        <v>3034</v>
      </c>
      <c r="B2242" s="6" t="s">
        <v>4460</v>
      </c>
      <c r="C2242" s="6" t="s">
        <v>4421</v>
      </c>
      <c r="D2242" s="6" t="s">
        <v>16165</v>
      </c>
      <c r="E2242" s="6" t="s">
        <v>90</v>
      </c>
      <c r="F2242" s="6" t="s">
        <v>16011</v>
      </c>
      <c r="G2242" s="6" t="s">
        <v>16012</v>
      </c>
      <c r="H2242" s="6" t="s">
        <v>7076</v>
      </c>
      <c r="I2242" s="46">
        <v>45145</v>
      </c>
      <c r="J2242" s="46">
        <v>45149</v>
      </c>
      <c r="K2242">
        <v>1806837</v>
      </c>
      <c r="L2242" s="6" t="s">
        <v>16166</v>
      </c>
      <c r="M2242" s="6" t="s">
        <v>16167</v>
      </c>
      <c r="N2242" s="6" t="s">
        <v>6763</v>
      </c>
      <c r="O2242" s="6" t="s">
        <v>4585</v>
      </c>
    </row>
    <row r="2243" spans="1:15" x14ac:dyDescent="0.25">
      <c r="A2243" s="6" t="s">
        <v>6926</v>
      </c>
      <c r="B2243" s="6" t="s">
        <v>4467</v>
      </c>
      <c r="C2243" s="6" t="s">
        <v>4468</v>
      </c>
      <c r="D2243" s="6" t="s">
        <v>16168</v>
      </c>
      <c r="E2243" s="6" t="s">
        <v>90</v>
      </c>
      <c r="F2243" s="6" t="s">
        <v>7382</v>
      </c>
      <c r="G2243" s="6" t="s">
        <v>16169</v>
      </c>
      <c r="H2243" s="6" t="s">
        <v>36</v>
      </c>
      <c r="I2243" s="46">
        <v>45147</v>
      </c>
      <c r="J2243" s="46">
        <v>45152</v>
      </c>
      <c r="K2243">
        <v>1293135</v>
      </c>
      <c r="L2243" s="6" t="s">
        <v>16170</v>
      </c>
      <c r="M2243" s="6" t="s">
        <v>16171</v>
      </c>
      <c r="N2243" s="6" t="s">
        <v>16172</v>
      </c>
      <c r="O2243" s="6" t="s">
        <v>4585</v>
      </c>
    </row>
    <row r="2244" spans="1:15" x14ac:dyDescent="0.25">
      <c r="A2244" s="6" t="s">
        <v>3036</v>
      </c>
      <c r="B2244" s="6" t="s">
        <v>4524</v>
      </c>
      <c r="C2244" s="6" t="s">
        <v>4428</v>
      </c>
      <c r="D2244" s="6" t="s">
        <v>16173</v>
      </c>
      <c r="E2244" s="6" t="s">
        <v>90</v>
      </c>
      <c r="F2244" s="6" t="s">
        <v>7342</v>
      </c>
      <c r="G2244" s="6" t="s">
        <v>7343</v>
      </c>
      <c r="H2244" s="6" t="s">
        <v>7344</v>
      </c>
      <c r="I2244" s="46">
        <v>45133</v>
      </c>
      <c r="J2244" s="46">
        <v>45138</v>
      </c>
      <c r="K2244">
        <v>103379</v>
      </c>
      <c r="L2244" s="6" t="s">
        <v>16174</v>
      </c>
      <c r="M2244" s="6" t="s">
        <v>16175</v>
      </c>
      <c r="N2244" s="6" t="s">
        <v>4909</v>
      </c>
      <c r="O2244" s="6" t="s">
        <v>4585</v>
      </c>
    </row>
    <row r="2245" spans="1:15" x14ac:dyDescent="0.25">
      <c r="A2245" s="6" t="s">
        <v>3037</v>
      </c>
      <c r="B2245" s="6" t="s">
        <v>90</v>
      </c>
      <c r="C2245" s="6" t="s">
        <v>90</v>
      </c>
      <c r="D2245" s="6" t="s">
        <v>90</v>
      </c>
      <c r="E2245" s="6" t="s">
        <v>90</v>
      </c>
      <c r="F2245" s="6" t="s">
        <v>90</v>
      </c>
      <c r="G2245" s="6" t="s">
        <v>90</v>
      </c>
      <c r="H2245" s="6" t="s">
        <v>90</v>
      </c>
      <c r="I2245" s="46"/>
      <c r="J2245" s="46"/>
      <c r="K2245">
        <v>52848</v>
      </c>
      <c r="L2245" s="6" t="s">
        <v>16176</v>
      </c>
      <c r="M2245" s="6" t="s">
        <v>16177</v>
      </c>
      <c r="N2245" s="6" t="s">
        <v>90</v>
      </c>
      <c r="O2245" s="6" t="s">
        <v>90</v>
      </c>
    </row>
    <row r="2246" spans="1:15" x14ac:dyDescent="0.25">
      <c r="A2246" s="6" t="s">
        <v>4340</v>
      </c>
      <c r="B2246" s="6" t="s">
        <v>4420</v>
      </c>
      <c r="C2246" s="6" t="s">
        <v>4421</v>
      </c>
      <c r="D2246" s="6" t="s">
        <v>16178</v>
      </c>
      <c r="E2246" s="6" t="s">
        <v>16179</v>
      </c>
      <c r="F2246" s="6" t="s">
        <v>12838</v>
      </c>
      <c r="G2246" s="6" t="s">
        <v>13514</v>
      </c>
      <c r="H2246" s="6" t="s">
        <v>7561</v>
      </c>
      <c r="I2246" s="46">
        <v>45147</v>
      </c>
      <c r="J2246" s="46">
        <v>45152</v>
      </c>
      <c r="K2246">
        <v>912093</v>
      </c>
      <c r="L2246" s="6" t="s">
        <v>16180</v>
      </c>
      <c r="M2246" s="6" t="s">
        <v>16181</v>
      </c>
      <c r="N2246" s="6" t="s">
        <v>4969</v>
      </c>
      <c r="O2246" s="6" t="s">
        <v>4587</v>
      </c>
    </row>
    <row r="2247" spans="1:15" x14ac:dyDescent="0.25">
      <c r="A2247" s="6" t="s">
        <v>3039</v>
      </c>
      <c r="B2247" s="6" t="s">
        <v>4523</v>
      </c>
      <c r="C2247" s="6" t="s">
        <v>4442</v>
      </c>
      <c r="D2247" s="6" t="s">
        <v>16182</v>
      </c>
      <c r="E2247" s="6" t="s">
        <v>8716</v>
      </c>
      <c r="F2247" s="6" t="s">
        <v>7166</v>
      </c>
      <c r="G2247" s="6" t="s">
        <v>16183</v>
      </c>
      <c r="H2247" s="6" t="s">
        <v>7168</v>
      </c>
      <c r="I2247" s="46">
        <v>45132</v>
      </c>
      <c r="J2247" s="46">
        <v>45138</v>
      </c>
      <c r="K2247">
        <v>1705696</v>
      </c>
      <c r="L2247" s="6" t="s">
        <v>16184</v>
      </c>
      <c r="M2247" s="6" t="s">
        <v>16185</v>
      </c>
      <c r="N2247" s="6" t="s">
        <v>6764</v>
      </c>
      <c r="O2247" s="6" t="s">
        <v>4585</v>
      </c>
    </row>
    <row r="2248" spans="1:15" x14ac:dyDescent="0.25">
      <c r="A2248" s="6" t="s">
        <v>4342</v>
      </c>
      <c r="B2248" s="6" t="s">
        <v>4498</v>
      </c>
      <c r="C2248" s="6" t="s">
        <v>4421</v>
      </c>
      <c r="D2248" s="6" t="s">
        <v>16186</v>
      </c>
      <c r="E2248" s="6" t="s">
        <v>90</v>
      </c>
      <c r="F2248" s="6" t="s">
        <v>12972</v>
      </c>
      <c r="G2248" s="6" t="s">
        <v>12973</v>
      </c>
      <c r="H2248" s="6" t="s">
        <v>1891</v>
      </c>
      <c r="I2248" s="46">
        <v>45126</v>
      </c>
      <c r="J2248" s="46">
        <v>45131</v>
      </c>
      <c r="K2248">
        <v>751978</v>
      </c>
      <c r="L2248" s="6" t="s">
        <v>16187</v>
      </c>
      <c r="M2248" s="6" t="s">
        <v>16188</v>
      </c>
      <c r="N2248" s="6" t="s">
        <v>6765</v>
      </c>
      <c r="O2248" s="6" t="s">
        <v>4585</v>
      </c>
    </row>
    <row r="2249" spans="1:15" x14ac:dyDescent="0.25">
      <c r="A2249" s="6" t="s">
        <v>3041</v>
      </c>
      <c r="B2249" s="6" t="s">
        <v>4494</v>
      </c>
      <c r="C2249" s="6" t="s">
        <v>4428</v>
      </c>
      <c r="D2249" s="6" t="s">
        <v>16189</v>
      </c>
      <c r="E2249" s="6" t="s">
        <v>16190</v>
      </c>
      <c r="F2249" s="6" t="s">
        <v>13026</v>
      </c>
      <c r="G2249" s="6" t="s">
        <v>16191</v>
      </c>
      <c r="H2249" s="6" t="s">
        <v>90</v>
      </c>
      <c r="I2249" s="46">
        <v>45155</v>
      </c>
      <c r="J2249" s="46">
        <v>45159</v>
      </c>
      <c r="K2249">
        <v>1529192</v>
      </c>
      <c r="L2249" s="6" t="s">
        <v>16192</v>
      </c>
      <c r="M2249" s="6" t="s">
        <v>16193</v>
      </c>
      <c r="N2249" s="6" t="s">
        <v>6766</v>
      </c>
      <c r="O2249" s="6" t="s">
        <v>4585</v>
      </c>
    </row>
    <row r="2250" spans="1:15" x14ac:dyDescent="0.25">
      <c r="A2250" s="6" t="s">
        <v>3043</v>
      </c>
      <c r="B2250" s="6" t="s">
        <v>4435</v>
      </c>
      <c r="C2250" s="6" t="s">
        <v>4418</v>
      </c>
      <c r="D2250" s="6" t="s">
        <v>16194</v>
      </c>
      <c r="E2250" s="6" t="s">
        <v>7073</v>
      </c>
      <c r="F2250" s="6" t="s">
        <v>7172</v>
      </c>
      <c r="G2250" s="6" t="s">
        <v>9804</v>
      </c>
      <c r="H2250" s="6" t="s">
        <v>7069</v>
      </c>
      <c r="I2250" s="46">
        <v>45140</v>
      </c>
      <c r="J2250" s="46">
        <v>45145</v>
      </c>
      <c r="K2250">
        <v>1706431</v>
      </c>
      <c r="L2250" s="6" t="s">
        <v>16195</v>
      </c>
      <c r="M2250" s="6" t="s">
        <v>16196</v>
      </c>
      <c r="N2250" s="6" t="s">
        <v>5557</v>
      </c>
      <c r="O2250" s="6" t="s">
        <v>4586</v>
      </c>
    </row>
    <row r="2251" spans="1:15" x14ac:dyDescent="0.25">
      <c r="A2251" s="6" t="s">
        <v>4344</v>
      </c>
      <c r="B2251" s="6" t="s">
        <v>4546</v>
      </c>
      <c r="C2251" s="6" t="s">
        <v>4423</v>
      </c>
      <c r="D2251" s="6" t="s">
        <v>12854</v>
      </c>
      <c r="E2251" s="6" t="s">
        <v>16197</v>
      </c>
      <c r="F2251" s="6" t="s">
        <v>7166</v>
      </c>
      <c r="G2251" s="6" t="s">
        <v>7840</v>
      </c>
      <c r="H2251" s="6" t="s">
        <v>7168</v>
      </c>
      <c r="I2251" s="46">
        <v>45133</v>
      </c>
      <c r="J2251" s="46">
        <v>45138</v>
      </c>
      <c r="K2251">
        <v>1592386</v>
      </c>
      <c r="L2251" s="6" t="s">
        <v>16198</v>
      </c>
      <c r="M2251" s="6" t="s">
        <v>16199</v>
      </c>
      <c r="N2251" s="6" t="s">
        <v>4725</v>
      </c>
      <c r="O2251" s="6" t="s">
        <v>4585</v>
      </c>
    </row>
    <row r="2252" spans="1:15" x14ac:dyDescent="0.25">
      <c r="A2252" s="6" t="s">
        <v>4346</v>
      </c>
      <c r="B2252" s="6" t="s">
        <v>4467</v>
      </c>
      <c r="C2252" s="6" t="s">
        <v>4468</v>
      </c>
      <c r="D2252" s="6" t="s">
        <v>16200</v>
      </c>
      <c r="E2252" s="6" t="s">
        <v>16201</v>
      </c>
      <c r="F2252" s="6" t="s">
        <v>7751</v>
      </c>
      <c r="G2252" s="6" t="s">
        <v>16202</v>
      </c>
      <c r="H2252" s="6" t="s">
        <v>7753</v>
      </c>
      <c r="I2252" s="46"/>
      <c r="J2252" s="46"/>
      <c r="K2252">
        <v>1762506</v>
      </c>
      <c r="L2252" s="6" t="s">
        <v>16203</v>
      </c>
      <c r="M2252" s="6" t="s">
        <v>16204</v>
      </c>
      <c r="N2252" s="6" t="s">
        <v>6767</v>
      </c>
      <c r="O2252" s="6" t="s">
        <v>4585</v>
      </c>
    </row>
    <row r="2253" spans="1:15" x14ac:dyDescent="0.25">
      <c r="A2253" s="6" t="s">
        <v>3045</v>
      </c>
      <c r="B2253" s="6" t="s">
        <v>4493</v>
      </c>
      <c r="C2253" s="6" t="s">
        <v>4489</v>
      </c>
      <c r="D2253" s="6" t="s">
        <v>16205</v>
      </c>
      <c r="E2253" s="6" t="s">
        <v>16206</v>
      </c>
      <c r="F2253" s="6" t="s">
        <v>7153</v>
      </c>
      <c r="G2253" s="6" t="s">
        <v>16207</v>
      </c>
      <c r="H2253" s="6" t="s">
        <v>7155</v>
      </c>
      <c r="I2253" s="46"/>
      <c r="J2253" s="46"/>
      <c r="K2253">
        <v>1066119</v>
      </c>
      <c r="L2253" s="6" t="s">
        <v>16208</v>
      </c>
      <c r="M2253" s="6" t="s">
        <v>16209</v>
      </c>
      <c r="N2253" s="6" t="s">
        <v>6768</v>
      </c>
      <c r="O2253" s="6" t="s">
        <v>4585</v>
      </c>
    </row>
    <row r="2254" spans="1:15" x14ac:dyDescent="0.25">
      <c r="A2254" s="6" t="s">
        <v>4347</v>
      </c>
      <c r="B2254" s="6" t="s">
        <v>4488</v>
      </c>
      <c r="C2254" s="6" t="s">
        <v>4489</v>
      </c>
      <c r="D2254" s="6" t="s">
        <v>16210</v>
      </c>
      <c r="E2254" s="6" t="s">
        <v>14261</v>
      </c>
      <c r="F2254" s="6" t="s">
        <v>7470</v>
      </c>
      <c r="G2254" s="6" t="s">
        <v>14262</v>
      </c>
      <c r="H2254" s="6" t="s">
        <v>90</v>
      </c>
      <c r="I2254" s="46"/>
      <c r="J2254" s="46"/>
      <c r="K2254">
        <v>1127055</v>
      </c>
      <c r="L2254" s="6" t="s">
        <v>90</v>
      </c>
      <c r="M2254" s="6" t="s">
        <v>16211</v>
      </c>
      <c r="N2254" s="6" t="s">
        <v>5045</v>
      </c>
      <c r="O2254" s="6" t="s">
        <v>4585</v>
      </c>
    </row>
    <row r="2255" spans="1:15" x14ac:dyDescent="0.25">
      <c r="A2255" s="6" t="s">
        <v>4349</v>
      </c>
      <c r="B2255" s="6" t="s">
        <v>4435</v>
      </c>
      <c r="C2255" s="6" t="s">
        <v>4418</v>
      </c>
      <c r="D2255" s="6" t="s">
        <v>16212</v>
      </c>
      <c r="E2255" s="6" t="s">
        <v>7513</v>
      </c>
      <c r="F2255" s="6" t="s">
        <v>7193</v>
      </c>
      <c r="G2255" s="6" t="s">
        <v>10141</v>
      </c>
      <c r="H2255" s="6" t="s">
        <v>7069</v>
      </c>
      <c r="I2255" s="46">
        <v>45132</v>
      </c>
      <c r="J2255" s="46">
        <v>45138</v>
      </c>
      <c r="K2255">
        <v>1607678</v>
      </c>
      <c r="L2255" s="6" t="s">
        <v>16213</v>
      </c>
      <c r="M2255" s="6" t="s">
        <v>16214</v>
      </c>
      <c r="N2255" s="6" t="s">
        <v>6769</v>
      </c>
      <c r="O2255" s="6" t="s">
        <v>4586</v>
      </c>
    </row>
    <row r="2256" spans="1:15" x14ac:dyDescent="0.25">
      <c r="A2256" s="6" t="s">
        <v>4350</v>
      </c>
      <c r="B2256" s="6" t="s">
        <v>4457</v>
      </c>
      <c r="C2256" s="6" t="s">
        <v>4428</v>
      </c>
      <c r="D2256" s="6" t="s">
        <v>16215</v>
      </c>
      <c r="E2256" s="6" t="s">
        <v>90</v>
      </c>
      <c r="F2256" s="6" t="s">
        <v>7470</v>
      </c>
      <c r="G2256" s="6" t="s">
        <v>9102</v>
      </c>
      <c r="H2256" s="6" t="s">
        <v>90</v>
      </c>
      <c r="I2256" s="46"/>
      <c r="J2256" s="46"/>
      <c r="L2256" s="6" t="s">
        <v>16216</v>
      </c>
      <c r="M2256" s="6" t="s">
        <v>90</v>
      </c>
      <c r="N2256" s="6" t="s">
        <v>4704</v>
      </c>
      <c r="O2256" s="6" t="s">
        <v>4585</v>
      </c>
    </row>
    <row r="2257" spans="1:15" x14ac:dyDescent="0.25">
      <c r="A2257" s="6" t="s">
        <v>4351</v>
      </c>
      <c r="B2257" s="6" t="s">
        <v>4512</v>
      </c>
      <c r="C2257" s="6" t="s">
        <v>4428</v>
      </c>
      <c r="D2257" s="6" t="s">
        <v>16217</v>
      </c>
      <c r="E2257" s="6" t="s">
        <v>90</v>
      </c>
      <c r="F2257" s="6" t="s">
        <v>16218</v>
      </c>
      <c r="G2257" s="6" t="s">
        <v>16219</v>
      </c>
      <c r="H2257" s="6" t="s">
        <v>90</v>
      </c>
      <c r="I2257" s="46"/>
      <c r="J2257" s="46"/>
      <c r="L2257" s="6" t="s">
        <v>90</v>
      </c>
      <c r="M2257" s="6" t="s">
        <v>90</v>
      </c>
      <c r="N2257" s="6" t="s">
        <v>6770</v>
      </c>
      <c r="O2257" s="6" t="s">
        <v>4585</v>
      </c>
    </row>
    <row r="2258" spans="1:15" x14ac:dyDescent="0.25">
      <c r="A2258" s="6" t="s">
        <v>3047</v>
      </c>
      <c r="B2258" s="6" t="s">
        <v>4542</v>
      </c>
      <c r="C2258" s="6" t="s">
        <v>4468</v>
      </c>
      <c r="D2258" s="6" t="s">
        <v>16220</v>
      </c>
      <c r="E2258" s="6" t="s">
        <v>90</v>
      </c>
      <c r="F2258" s="6" t="s">
        <v>8458</v>
      </c>
      <c r="G2258" s="6" t="s">
        <v>16221</v>
      </c>
      <c r="H2258" s="6" t="s">
        <v>7092</v>
      </c>
      <c r="I2258" s="46">
        <v>45134</v>
      </c>
      <c r="J2258" s="46"/>
      <c r="K2258">
        <v>1035002</v>
      </c>
      <c r="L2258" s="6" t="s">
        <v>16222</v>
      </c>
      <c r="M2258" s="6" t="s">
        <v>16223</v>
      </c>
      <c r="N2258" s="6" t="s">
        <v>4933</v>
      </c>
      <c r="O2258" s="6" t="s">
        <v>4585</v>
      </c>
    </row>
    <row r="2259" spans="1:15" x14ac:dyDescent="0.25">
      <c r="A2259" s="6" t="s">
        <v>4352</v>
      </c>
      <c r="B2259" s="6" t="s">
        <v>4496</v>
      </c>
      <c r="C2259" s="6" t="s">
        <v>130</v>
      </c>
      <c r="D2259" s="6" t="s">
        <v>16224</v>
      </c>
      <c r="E2259" s="6" t="s">
        <v>90</v>
      </c>
      <c r="F2259" s="6" t="s">
        <v>16225</v>
      </c>
      <c r="G2259" s="6" t="s">
        <v>16226</v>
      </c>
      <c r="H2259" s="6" t="s">
        <v>90</v>
      </c>
      <c r="I2259" s="46"/>
      <c r="J2259" s="46"/>
      <c r="L2259" s="6" t="s">
        <v>16227</v>
      </c>
      <c r="M2259" s="6" t="s">
        <v>90</v>
      </c>
      <c r="N2259" s="6" t="s">
        <v>5340</v>
      </c>
      <c r="O2259" s="6" t="s">
        <v>4585</v>
      </c>
    </row>
    <row r="2260" spans="1:15" x14ac:dyDescent="0.25">
      <c r="A2260" s="6" t="s">
        <v>4353</v>
      </c>
      <c r="B2260" s="6" t="s">
        <v>4470</v>
      </c>
      <c r="C2260" s="6" t="s">
        <v>4425</v>
      </c>
      <c r="D2260" s="6" t="s">
        <v>16228</v>
      </c>
      <c r="E2260" s="6" t="s">
        <v>90</v>
      </c>
      <c r="F2260" s="6" t="s">
        <v>11174</v>
      </c>
      <c r="G2260" s="6" t="s">
        <v>16229</v>
      </c>
      <c r="H2260" s="6" t="s">
        <v>90</v>
      </c>
      <c r="I2260" s="46"/>
      <c r="J2260" s="46"/>
      <c r="L2260" s="6" t="s">
        <v>16230</v>
      </c>
      <c r="M2260" s="6" t="s">
        <v>90</v>
      </c>
      <c r="N2260" s="6" t="s">
        <v>5234</v>
      </c>
      <c r="O2260" s="6" t="s">
        <v>4585</v>
      </c>
    </row>
    <row r="2261" spans="1:15" x14ac:dyDescent="0.25">
      <c r="A2261" s="6" t="s">
        <v>3049</v>
      </c>
      <c r="B2261" s="6" t="s">
        <v>4434</v>
      </c>
      <c r="C2261" s="6" t="s">
        <v>4423</v>
      </c>
      <c r="D2261" s="6" t="s">
        <v>12720</v>
      </c>
      <c r="E2261" s="6" t="s">
        <v>90</v>
      </c>
      <c r="F2261" s="6" t="s">
        <v>7166</v>
      </c>
      <c r="G2261" s="6" t="s">
        <v>16231</v>
      </c>
      <c r="H2261" s="6" t="s">
        <v>7168</v>
      </c>
      <c r="I2261" s="46">
        <v>45133</v>
      </c>
      <c r="J2261" s="46">
        <v>45138</v>
      </c>
      <c r="K2261">
        <v>714310</v>
      </c>
      <c r="L2261" s="6" t="s">
        <v>16232</v>
      </c>
      <c r="M2261" s="6" t="s">
        <v>16233</v>
      </c>
      <c r="N2261" s="6" t="s">
        <v>6771</v>
      </c>
      <c r="O2261" s="6" t="s">
        <v>4585</v>
      </c>
    </row>
    <row r="2262" spans="1:15" x14ac:dyDescent="0.25">
      <c r="A2262" s="6" t="s">
        <v>3051</v>
      </c>
      <c r="B2262" s="6" t="s">
        <v>4472</v>
      </c>
      <c r="C2262" s="6" t="s">
        <v>130</v>
      </c>
      <c r="D2262" s="6" t="s">
        <v>16234</v>
      </c>
      <c r="E2262" s="6" t="s">
        <v>90</v>
      </c>
      <c r="F2262" s="6" t="s">
        <v>10226</v>
      </c>
      <c r="G2262" s="6" t="s">
        <v>10227</v>
      </c>
      <c r="H2262" s="6" t="s">
        <v>185</v>
      </c>
      <c r="I2262" s="46">
        <v>45140</v>
      </c>
      <c r="J2262" s="46">
        <v>45145</v>
      </c>
      <c r="K2262">
        <v>1396009</v>
      </c>
      <c r="L2262" s="6" t="s">
        <v>16235</v>
      </c>
      <c r="M2262" s="6" t="s">
        <v>16236</v>
      </c>
      <c r="N2262" s="6" t="s">
        <v>4717</v>
      </c>
      <c r="O2262" s="6" t="s">
        <v>4585</v>
      </c>
    </row>
    <row r="2263" spans="1:15" x14ac:dyDescent="0.25">
      <c r="A2263" s="6" t="s">
        <v>3053</v>
      </c>
      <c r="B2263" s="6" t="s">
        <v>865</v>
      </c>
      <c r="C2263" s="6" t="s">
        <v>4425</v>
      </c>
      <c r="D2263" s="6" t="s">
        <v>16237</v>
      </c>
      <c r="E2263" s="6" t="s">
        <v>90</v>
      </c>
      <c r="F2263" s="6" t="s">
        <v>8687</v>
      </c>
      <c r="G2263" s="6" t="s">
        <v>16238</v>
      </c>
      <c r="H2263" s="6" t="s">
        <v>2081</v>
      </c>
      <c r="I2263" s="46">
        <v>45125</v>
      </c>
      <c r="J2263" s="46">
        <v>45131</v>
      </c>
      <c r="K2263">
        <v>102729</v>
      </c>
      <c r="L2263" s="6" t="s">
        <v>16239</v>
      </c>
      <c r="M2263" s="6" t="s">
        <v>16240</v>
      </c>
      <c r="N2263" s="6" t="s">
        <v>4692</v>
      </c>
      <c r="O2263" s="6" t="s">
        <v>4587</v>
      </c>
    </row>
    <row r="2264" spans="1:15" x14ac:dyDescent="0.25">
      <c r="A2264" s="6" t="s">
        <v>3055</v>
      </c>
      <c r="B2264" s="6" t="s">
        <v>4449</v>
      </c>
      <c r="C2264" s="6" t="s">
        <v>4421</v>
      </c>
      <c r="D2264" s="6" t="s">
        <v>16241</v>
      </c>
      <c r="E2264" s="6" t="s">
        <v>90</v>
      </c>
      <c r="F2264" s="6" t="s">
        <v>7844</v>
      </c>
      <c r="G2264" s="6" t="s">
        <v>7845</v>
      </c>
      <c r="H2264" s="6" t="s">
        <v>7069</v>
      </c>
      <c r="I2264" s="46">
        <v>45161</v>
      </c>
      <c r="J2264" s="46">
        <v>45166</v>
      </c>
      <c r="K2264">
        <v>1124610</v>
      </c>
      <c r="L2264" s="6" t="s">
        <v>16242</v>
      </c>
      <c r="M2264" s="6" t="s">
        <v>16243</v>
      </c>
      <c r="N2264" s="6" t="s">
        <v>4855</v>
      </c>
      <c r="O2264" s="6" t="s">
        <v>4585</v>
      </c>
    </row>
    <row r="2265" spans="1:15" x14ac:dyDescent="0.25">
      <c r="A2265" s="6" t="s">
        <v>4354</v>
      </c>
      <c r="B2265" s="6" t="s">
        <v>4502</v>
      </c>
      <c r="C2265" s="6" t="s">
        <v>4442</v>
      </c>
      <c r="D2265" s="6" t="s">
        <v>16244</v>
      </c>
      <c r="E2265" s="6" t="s">
        <v>90</v>
      </c>
      <c r="F2265" s="6" t="s">
        <v>7166</v>
      </c>
      <c r="G2265" s="6" t="s">
        <v>16245</v>
      </c>
      <c r="H2265" s="6" t="s">
        <v>7168</v>
      </c>
      <c r="I2265" s="46">
        <v>45138</v>
      </c>
      <c r="J2265" s="46"/>
      <c r="K2265">
        <v>899689</v>
      </c>
      <c r="L2265" s="6" t="s">
        <v>16246</v>
      </c>
      <c r="M2265" s="6" t="s">
        <v>16247</v>
      </c>
      <c r="N2265" s="6" t="s">
        <v>5071</v>
      </c>
      <c r="O2265" s="6" t="s">
        <v>4585</v>
      </c>
    </row>
    <row r="2266" spans="1:15" x14ac:dyDescent="0.25">
      <c r="A2266" s="6" t="s">
        <v>3057</v>
      </c>
      <c r="B2266" s="6" t="s">
        <v>4486</v>
      </c>
      <c r="C2266" s="6" t="s">
        <v>4468</v>
      </c>
      <c r="D2266" s="6" t="s">
        <v>16248</v>
      </c>
      <c r="E2266" s="6" t="s">
        <v>7381</v>
      </c>
      <c r="F2266" s="6" t="s">
        <v>10031</v>
      </c>
      <c r="G2266" s="6" t="s">
        <v>10607</v>
      </c>
      <c r="H2266" s="6" t="s">
        <v>7092</v>
      </c>
      <c r="I2266" s="46">
        <v>45138</v>
      </c>
      <c r="J2266" s="46"/>
      <c r="K2266">
        <v>1602065</v>
      </c>
      <c r="L2266" s="6" t="s">
        <v>16249</v>
      </c>
      <c r="M2266" s="6" t="s">
        <v>16250</v>
      </c>
      <c r="N2266" s="6" t="s">
        <v>6772</v>
      </c>
      <c r="O2266" s="6" t="s">
        <v>4585</v>
      </c>
    </row>
    <row r="2267" spans="1:15" x14ac:dyDescent="0.25">
      <c r="A2267" s="6" t="s">
        <v>3058</v>
      </c>
      <c r="B2267" s="6" t="s">
        <v>90</v>
      </c>
      <c r="C2267" s="6" t="s">
        <v>90</v>
      </c>
      <c r="D2267" s="6" t="s">
        <v>90</v>
      </c>
      <c r="E2267" s="6" t="s">
        <v>90</v>
      </c>
      <c r="F2267" s="6" t="s">
        <v>90</v>
      </c>
      <c r="G2267" s="6" t="s">
        <v>90</v>
      </c>
      <c r="H2267" s="6" t="s">
        <v>90</v>
      </c>
      <c r="I2267" s="46"/>
      <c r="J2267" s="46"/>
      <c r="K2267">
        <v>734383</v>
      </c>
      <c r="L2267" s="6" t="s">
        <v>16251</v>
      </c>
      <c r="M2267" s="6" t="s">
        <v>16252</v>
      </c>
      <c r="N2267" s="6" t="s">
        <v>90</v>
      </c>
      <c r="O2267" s="6" t="s">
        <v>90</v>
      </c>
    </row>
    <row r="2268" spans="1:15" x14ac:dyDescent="0.25">
      <c r="A2268" s="6" t="s">
        <v>3060</v>
      </c>
      <c r="B2268" s="6" t="s">
        <v>4522</v>
      </c>
      <c r="C2268" s="6" t="s">
        <v>4421</v>
      </c>
      <c r="D2268" s="6" t="s">
        <v>16253</v>
      </c>
      <c r="E2268" s="6" t="s">
        <v>9055</v>
      </c>
      <c r="F2268" s="6" t="s">
        <v>7102</v>
      </c>
      <c r="G2268" s="6" t="s">
        <v>16254</v>
      </c>
      <c r="H2268" s="6" t="s">
        <v>7104</v>
      </c>
      <c r="I2268" s="46">
        <v>45140</v>
      </c>
      <c r="J2268" s="46">
        <v>45145</v>
      </c>
      <c r="K2268">
        <v>1786842</v>
      </c>
      <c r="L2268" s="6" t="s">
        <v>16255</v>
      </c>
      <c r="M2268" s="6" t="s">
        <v>16256</v>
      </c>
      <c r="N2268" s="6" t="s">
        <v>5558</v>
      </c>
      <c r="O2268" s="6" t="s">
        <v>4585</v>
      </c>
    </row>
    <row r="2269" spans="1:15" x14ac:dyDescent="0.25">
      <c r="A2269" s="6" t="s">
        <v>3062</v>
      </c>
      <c r="B2269" s="6" t="s">
        <v>4493</v>
      </c>
      <c r="C2269" s="6" t="s">
        <v>4489</v>
      </c>
      <c r="D2269" s="6" t="s">
        <v>16257</v>
      </c>
      <c r="E2269" s="6" t="s">
        <v>16258</v>
      </c>
      <c r="F2269" s="6" t="s">
        <v>16259</v>
      </c>
      <c r="G2269" s="6" t="s">
        <v>16260</v>
      </c>
      <c r="H2269" s="6" t="s">
        <v>90</v>
      </c>
      <c r="I2269" s="46"/>
      <c r="J2269" s="46"/>
      <c r="K2269">
        <v>839923</v>
      </c>
      <c r="L2269" s="6" t="s">
        <v>16261</v>
      </c>
      <c r="M2269" s="6" t="s">
        <v>16262</v>
      </c>
      <c r="N2269" s="6" t="s">
        <v>6773</v>
      </c>
      <c r="O2269" s="6" t="s">
        <v>4585</v>
      </c>
    </row>
    <row r="2270" spans="1:15" x14ac:dyDescent="0.25">
      <c r="A2270" s="6" t="s">
        <v>4355</v>
      </c>
      <c r="B2270" s="6" t="s">
        <v>4514</v>
      </c>
      <c r="C2270" s="6" t="s">
        <v>4442</v>
      </c>
      <c r="D2270" s="6" t="s">
        <v>16263</v>
      </c>
      <c r="E2270" s="6" t="s">
        <v>90</v>
      </c>
      <c r="F2270" s="6" t="s">
        <v>16264</v>
      </c>
      <c r="G2270" s="6" t="s">
        <v>16265</v>
      </c>
      <c r="H2270" s="6" t="s">
        <v>90</v>
      </c>
      <c r="I2270" s="46"/>
      <c r="J2270" s="46"/>
      <c r="L2270" s="6" t="s">
        <v>16266</v>
      </c>
      <c r="M2270" s="6" t="s">
        <v>90</v>
      </c>
      <c r="N2270" s="6" t="s">
        <v>6774</v>
      </c>
      <c r="O2270" s="6" t="s">
        <v>4585</v>
      </c>
    </row>
    <row r="2271" spans="1:15" x14ac:dyDescent="0.25">
      <c r="A2271" s="6" t="s">
        <v>3064</v>
      </c>
      <c r="B2271" s="6" t="s">
        <v>4560</v>
      </c>
      <c r="C2271" s="6" t="s">
        <v>4423</v>
      </c>
      <c r="D2271" s="6" t="s">
        <v>16267</v>
      </c>
      <c r="E2271" s="6" t="s">
        <v>90</v>
      </c>
      <c r="F2271" s="6" t="s">
        <v>7166</v>
      </c>
      <c r="G2271" s="6" t="s">
        <v>16268</v>
      </c>
      <c r="H2271" s="6" t="s">
        <v>7168</v>
      </c>
      <c r="I2271" s="46">
        <v>45138</v>
      </c>
      <c r="J2271" s="46">
        <v>45142</v>
      </c>
      <c r="K2271">
        <v>1535929</v>
      </c>
      <c r="L2271" s="6" t="s">
        <v>16269</v>
      </c>
      <c r="M2271" s="6" t="s">
        <v>16270</v>
      </c>
      <c r="N2271" s="6" t="s">
        <v>6775</v>
      </c>
      <c r="O2271" s="6" t="s">
        <v>4585</v>
      </c>
    </row>
    <row r="2272" spans="1:15" x14ac:dyDescent="0.25">
      <c r="A2272" s="6" t="s">
        <v>4357</v>
      </c>
      <c r="B2272" s="6" t="s">
        <v>4449</v>
      </c>
      <c r="C2272" s="6" t="s">
        <v>4421</v>
      </c>
      <c r="D2272" s="6" t="s">
        <v>16271</v>
      </c>
      <c r="E2272" s="6" t="s">
        <v>10807</v>
      </c>
      <c r="F2272" s="6" t="s">
        <v>7166</v>
      </c>
      <c r="G2272" s="6" t="s">
        <v>8565</v>
      </c>
      <c r="H2272" s="6" t="s">
        <v>7168</v>
      </c>
      <c r="I2272" s="46">
        <v>45138</v>
      </c>
      <c r="J2272" s="46">
        <v>45142</v>
      </c>
      <c r="K2272">
        <v>1361113</v>
      </c>
      <c r="L2272" s="6" t="s">
        <v>16272</v>
      </c>
      <c r="M2272" s="6" t="s">
        <v>16273</v>
      </c>
      <c r="N2272" s="6" t="s">
        <v>6776</v>
      </c>
      <c r="O2272" s="6" t="s">
        <v>4585</v>
      </c>
    </row>
    <row r="2273" spans="1:23" x14ac:dyDescent="0.25">
      <c r="A2273" s="6" t="s">
        <v>4359</v>
      </c>
      <c r="B2273" s="6" t="s">
        <v>4449</v>
      </c>
      <c r="C2273" s="6" t="s">
        <v>4421</v>
      </c>
      <c r="D2273" s="6" t="s">
        <v>16274</v>
      </c>
      <c r="E2273" s="6" t="s">
        <v>90</v>
      </c>
      <c r="F2273" s="6" t="s">
        <v>11570</v>
      </c>
      <c r="G2273" s="6" t="s">
        <v>11571</v>
      </c>
      <c r="H2273" s="6" t="s">
        <v>7168</v>
      </c>
      <c r="I2273" s="46">
        <v>45174</v>
      </c>
      <c r="J2273" s="46">
        <v>45180</v>
      </c>
      <c r="K2273">
        <v>1166388</v>
      </c>
      <c r="L2273" s="6" t="s">
        <v>16275</v>
      </c>
      <c r="M2273" s="6" t="s">
        <v>16276</v>
      </c>
      <c r="N2273" s="6" t="s">
        <v>6777</v>
      </c>
      <c r="O2273" s="6" t="s">
        <v>4585</v>
      </c>
    </row>
    <row r="2274" spans="1:23" x14ac:dyDescent="0.25">
      <c r="A2274" s="6" t="s">
        <v>4361</v>
      </c>
      <c r="B2274" s="6" t="s">
        <v>4551</v>
      </c>
      <c r="C2274" s="6" t="s">
        <v>4425</v>
      </c>
      <c r="D2274" s="6" t="s">
        <v>16277</v>
      </c>
      <c r="E2274" s="6" t="s">
        <v>90</v>
      </c>
      <c r="F2274" s="6" t="s">
        <v>16278</v>
      </c>
      <c r="G2274" s="6" t="s">
        <v>16279</v>
      </c>
      <c r="H2274" s="6" t="s">
        <v>7561</v>
      </c>
      <c r="I2274" s="46">
        <v>45139</v>
      </c>
      <c r="J2274" s="46">
        <v>45145</v>
      </c>
      <c r="K2274">
        <v>1682745</v>
      </c>
      <c r="L2274" s="6" t="s">
        <v>16280</v>
      </c>
      <c r="M2274" s="6" t="s">
        <v>16281</v>
      </c>
      <c r="N2274" s="6" t="s">
        <v>5503</v>
      </c>
      <c r="O2274" s="6" t="s">
        <v>4585</v>
      </c>
    </row>
    <row r="2275" spans="1:23" x14ac:dyDescent="0.25">
      <c r="A2275" s="6" t="s">
        <v>3066</v>
      </c>
      <c r="B2275" s="6" t="s">
        <v>86</v>
      </c>
      <c r="C2275" s="6" t="s">
        <v>4425</v>
      </c>
      <c r="D2275" s="6" t="s">
        <v>16282</v>
      </c>
      <c r="E2275" s="6" t="s">
        <v>90</v>
      </c>
      <c r="F2275" s="6" t="s">
        <v>13718</v>
      </c>
      <c r="G2275" s="6" t="s">
        <v>16283</v>
      </c>
      <c r="H2275" s="6" t="s">
        <v>7296</v>
      </c>
      <c r="I2275" s="46">
        <v>45138</v>
      </c>
      <c r="J2275" s="46">
        <v>45142</v>
      </c>
      <c r="K2275">
        <v>1442145</v>
      </c>
      <c r="L2275" s="6" t="s">
        <v>16284</v>
      </c>
      <c r="M2275" s="6" t="s">
        <v>16285</v>
      </c>
      <c r="N2275" s="6" t="s">
        <v>5010</v>
      </c>
      <c r="O2275" s="6" t="s">
        <v>4585</v>
      </c>
    </row>
    <row r="2276" spans="1:23" x14ac:dyDescent="0.25">
      <c r="A2276" s="6" t="s">
        <v>3068</v>
      </c>
      <c r="B2276" s="6" t="s">
        <v>4449</v>
      </c>
      <c r="C2276" s="6" t="s">
        <v>4421</v>
      </c>
      <c r="D2276" s="6" t="s">
        <v>16286</v>
      </c>
      <c r="E2276" s="6" t="s">
        <v>90</v>
      </c>
      <c r="F2276" s="6" t="s">
        <v>8859</v>
      </c>
      <c r="G2276" s="6" t="s">
        <v>8860</v>
      </c>
      <c r="H2276" s="6" t="s">
        <v>7377</v>
      </c>
      <c r="I2276" s="46">
        <v>45133</v>
      </c>
      <c r="J2276" s="46">
        <v>45138</v>
      </c>
      <c r="K2276">
        <v>1014473</v>
      </c>
      <c r="L2276" s="6" t="s">
        <v>16287</v>
      </c>
      <c r="M2276" s="6" t="s">
        <v>16288</v>
      </c>
      <c r="N2276" s="6" t="s">
        <v>6778</v>
      </c>
      <c r="O2276" s="6" t="s">
        <v>4585</v>
      </c>
    </row>
    <row r="2277" spans="1:23" x14ac:dyDescent="0.25">
      <c r="A2277" s="6" t="s">
        <v>3070</v>
      </c>
      <c r="B2277" s="6" t="s">
        <v>4431</v>
      </c>
      <c r="C2277" s="6" t="s">
        <v>4425</v>
      </c>
      <c r="D2277" s="6" t="s">
        <v>16289</v>
      </c>
      <c r="E2277" s="6" t="s">
        <v>90</v>
      </c>
      <c r="F2277" s="6" t="s">
        <v>12455</v>
      </c>
      <c r="G2277" s="6" t="s">
        <v>12456</v>
      </c>
      <c r="H2277" s="6" t="s">
        <v>7365</v>
      </c>
      <c r="I2277" s="46">
        <v>45139</v>
      </c>
      <c r="J2277" s="46">
        <v>45145</v>
      </c>
      <c r="K2277">
        <v>1674101</v>
      </c>
      <c r="L2277" s="6" t="s">
        <v>16290</v>
      </c>
      <c r="M2277" s="6" t="s">
        <v>16291</v>
      </c>
      <c r="N2277" s="6" t="s">
        <v>5312</v>
      </c>
      <c r="O2277" s="6" t="s">
        <v>4587</v>
      </c>
    </row>
    <row r="2278" spans="1:23" x14ac:dyDescent="0.25">
      <c r="A2278" s="6" t="s">
        <v>3072</v>
      </c>
      <c r="B2278" s="6" t="s">
        <v>4435</v>
      </c>
      <c r="C2278" s="6" t="s">
        <v>4418</v>
      </c>
      <c r="D2278" s="6" t="s">
        <v>16292</v>
      </c>
      <c r="E2278" s="6" t="s">
        <v>90</v>
      </c>
      <c r="F2278" s="6" t="s">
        <v>7745</v>
      </c>
      <c r="G2278" s="6" t="s">
        <v>9965</v>
      </c>
      <c r="H2278" s="6" t="s">
        <v>1891</v>
      </c>
      <c r="I2278" s="46">
        <v>45140</v>
      </c>
      <c r="J2278" s="46">
        <v>45145</v>
      </c>
      <c r="K2278">
        <v>875320</v>
      </c>
      <c r="L2278" s="6" t="s">
        <v>16293</v>
      </c>
      <c r="M2278" s="6" t="s">
        <v>16294</v>
      </c>
      <c r="N2278" s="6" t="s">
        <v>6779</v>
      </c>
      <c r="O2278" s="6" t="s">
        <v>4586</v>
      </c>
    </row>
    <row r="2279" spans="1:23" x14ac:dyDescent="0.25">
      <c r="A2279" s="6" t="s">
        <v>3074</v>
      </c>
      <c r="B2279" s="6" t="s">
        <v>4420</v>
      </c>
      <c r="C2279" s="6" t="s">
        <v>4421</v>
      </c>
      <c r="D2279" s="6" t="s">
        <v>16295</v>
      </c>
      <c r="E2279" s="6" t="s">
        <v>90</v>
      </c>
      <c r="F2279" s="6" t="s">
        <v>11917</v>
      </c>
      <c r="G2279" s="6" t="s">
        <v>16296</v>
      </c>
      <c r="H2279" s="6" t="s">
        <v>7069</v>
      </c>
      <c r="I2279" s="46">
        <v>45145</v>
      </c>
      <c r="J2279" s="46">
        <v>45149</v>
      </c>
      <c r="K2279">
        <v>797721</v>
      </c>
      <c r="L2279" s="6" t="s">
        <v>16297</v>
      </c>
      <c r="M2279" s="6" t="s">
        <v>16298</v>
      </c>
      <c r="N2279" s="6" t="s">
        <v>4828</v>
      </c>
      <c r="O2279" s="6" t="s">
        <v>4587</v>
      </c>
    </row>
    <row r="2280" spans="1:23" x14ac:dyDescent="0.25">
      <c r="A2280" s="6" t="s">
        <v>3076</v>
      </c>
      <c r="B2280" s="6" t="s">
        <v>4455</v>
      </c>
      <c r="C2280" s="6" t="s">
        <v>4421</v>
      </c>
      <c r="D2280" s="6" t="s">
        <v>16299</v>
      </c>
      <c r="E2280" s="6" t="s">
        <v>90</v>
      </c>
      <c r="F2280" s="6" t="s">
        <v>9644</v>
      </c>
      <c r="G2280" s="6" t="s">
        <v>16300</v>
      </c>
      <c r="H2280" s="6" t="s">
        <v>7076</v>
      </c>
      <c r="I2280" s="46">
        <v>45138</v>
      </c>
      <c r="J2280" s="46">
        <v>45142</v>
      </c>
      <c r="K2280">
        <v>103730</v>
      </c>
      <c r="L2280" s="6" t="s">
        <v>16301</v>
      </c>
      <c r="M2280" s="6" t="s">
        <v>16302</v>
      </c>
      <c r="N2280" s="6" t="s">
        <v>4660</v>
      </c>
      <c r="O2280" s="6" t="s">
        <v>4585</v>
      </c>
    </row>
    <row r="2281" spans="1:23" x14ac:dyDescent="0.25">
      <c r="A2281" s="6" t="s">
        <v>3079</v>
      </c>
      <c r="B2281" s="6" t="s">
        <v>4540</v>
      </c>
      <c r="C2281" s="6" t="s">
        <v>118</v>
      </c>
      <c r="D2281" s="6" t="s">
        <v>16303</v>
      </c>
      <c r="E2281" s="6" t="s">
        <v>90</v>
      </c>
      <c r="F2281" s="6" t="s">
        <v>9037</v>
      </c>
      <c r="G2281" s="6" t="s">
        <v>9283</v>
      </c>
      <c r="H2281" s="6" t="s">
        <v>7092</v>
      </c>
      <c r="I2281" s="46">
        <v>45141</v>
      </c>
      <c r="J2281" s="46">
        <v>45145</v>
      </c>
      <c r="K2281">
        <v>1692819</v>
      </c>
      <c r="L2281" s="6" t="s">
        <v>16304</v>
      </c>
      <c r="M2281" s="6" t="s">
        <v>16305</v>
      </c>
      <c r="N2281" s="6" t="s">
        <v>5054</v>
      </c>
      <c r="O2281" s="6" t="s">
        <v>4586</v>
      </c>
    </row>
    <row r="2282" spans="1:23" x14ac:dyDescent="0.25">
      <c r="A2282" s="6" t="s">
        <v>3080</v>
      </c>
      <c r="B2282" s="6" t="s">
        <v>90</v>
      </c>
      <c r="C2282" s="6" t="s">
        <v>90</v>
      </c>
      <c r="D2282" s="6" t="s">
        <v>90</v>
      </c>
      <c r="E2282" s="6" t="s">
        <v>90</v>
      </c>
      <c r="F2282" s="6" t="s">
        <v>90</v>
      </c>
      <c r="G2282" s="6" t="s">
        <v>90</v>
      </c>
      <c r="H2282" s="6" t="s">
        <v>90</v>
      </c>
      <c r="I2282" s="46"/>
      <c r="J2282" s="46"/>
      <c r="K2282">
        <v>36405</v>
      </c>
      <c r="L2282" s="6" t="s">
        <v>16306</v>
      </c>
      <c r="M2282" s="6" t="s">
        <v>16307</v>
      </c>
      <c r="N2282" s="6" t="s">
        <v>90</v>
      </c>
      <c r="O2282" s="6" t="s">
        <v>90</v>
      </c>
      <c r="W2282" s="27" t="s">
        <v>3</v>
      </c>
    </row>
    <row r="2283" spans="1:23" x14ac:dyDescent="0.25">
      <c r="A2283" s="6" t="s">
        <v>3082</v>
      </c>
      <c r="B2283" s="6" t="s">
        <v>4545</v>
      </c>
      <c r="C2283" s="6" t="s">
        <v>4442</v>
      </c>
      <c r="D2283" s="6" t="s">
        <v>16308</v>
      </c>
      <c r="E2283" s="6" t="s">
        <v>9252</v>
      </c>
      <c r="F2283" s="6" t="s">
        <v>7284</v>
      </c>
      <c r="G2283" s="6" t="s">
        <v>16309</v>
      </c>
      <c r="H2283" s="6" t="s">
        <v>7124</v>
      </c>
      <c r="I2283" s="46">
        <v>45140</v>
      </c>
      <c r="J2283" s="46">
        <v>45145</v>
      </c>
      <c r="K2283">
        <v>740260</v>
      </c>
      <c r="L2283" s="6" t="s">
        <v>16310</v>
      </c>
      <c r="M2283" s="6" t="s">
        <v>16311</v>
      </c>
      <c r="N2283" s="6" t="s">
        <v>5289</v>
      </c>
      <c r="O2283" s="6" t="s">
        <v>4585</v>
      </c>
      <c r="W2283" s="6" t="s">
        <v>4418</v>
      </c>
    </row>
    <row r="2284" spans="1:23" x14ac:dyDescent="0.25">
      <c r="A2284" s="6" t="s">
        <v>3084</v>
      </c>
      <c r="B2284" s="6" t="s">
        <v>4483</v>
      </c>
      <c r="C2284" s="6" t="s">
        <v>4418</v>
      </c>
      <c r="D2284" s="6" t="s">
        <v>16312</v>
      </c>
      <c r="E2284" s="6" t="s">
        <v>90</v>
      </c>
      <c r="F2284" s="6" t="s">
        <v>7779</v>
      </c>
      <c r="G2284" s="6" t="s">
        <v>7780</v>
      </c>
      <c r="H2284" s="6" t="s">
        <v>7076</v>
      </c>
      <c r="I2284" s="46">
        <v>45145</v>
      </c>
      <c r="J2284" s="46"/>
      <c r="K2284">
        <v>1792044</v>
      </c>
      <c r="L2284" s="6" t="s">
        <v>16313</v>
      </c>
      <c r="M2284" s="6" t="s">
        <v>16314</v>
      </c>
      <c r="N2284" s="6" t="s">
        <v>6780</v>
      </c>
      <c r="O2284" s="6" t="s">
        <v>4586</v>
      </c>
      <c r="W2284" s="6" t="s">
        <v>130</v>
      </c>
    </row>
    <row r="2285" spans="1:23" x14ac:dyDescent="0.25">
      <c r="A2285" s="6" t="s">
        <v>3086</v>
      </c>
      <c r="B2285" s="6" t="s">
        <v>4542</v>
      </c>
      <c r="C2285" s="6" t="s">
        <v>4468</v>
      </c>
      <c r="D2285" s="6" t="s">
        <v>16315</v>
      </c>
      <c r="E2285" s="6" t="s">
        <v>90</v>
      </c>
      <c r="F2285" s="6" t="s">
        <v>15786</v>
      </c>
      <c r="G2285" s="6" t="s">
        <v>16316</v>
      </c>
      <c r="H2285" s="6" t="s">
        <v>8440</v>
      </c>
      <c r="I2285" s="46">
        <v>45139</v>
      </c>
      <c r="J2285" s="46">
        <v>45145</v>
      </c>
      <c r="K2285">
        <v>1674910</v>
      </c>
      <c r="L2285" s="6" t="s">
        <v>16317</v>
      </c>
      <c r="M2285" s="6" t="s">
        <v>16318</v>
      </c>
      <c r="N2285" s="6" t="s">
        <v>4615</v>
      </c>
      <c r="O2285" s="6" t="s">
        <v>4585</v>
      </c>
      <c r="W2285" s="6" t="s">
        <v>4421</v>
      </c>
    </row>
    <row r="2286" spans="1:23" x14ac:dyDescent="0.25">
      <c r="A2286" s="6" t="s">
        <v>3087</v>
      </c>
      <c r="B2286" s="6" t="s">
        <v>90</v>
      </c>
      <c r="C2286" s="6" t="s">
        <v>90</v>
      </c>
      <c r="D2286" s="6" t="s">
        <v>90</v>
      </c>
      <c r="E2286" s="6" t="s">
        <v>90</v>
      </c>
      <c r="F2286" s="6" t="s">
        <v>90</v>
      </c>
      <c r="G2286" s="6" t="s">
        <v>90</v>
      </c>
      <c r="H2286" s="6" t="s">
        <v>90</v>
      </c>
      <c r="I2286" s="46"/>
      <c r="J2286" s="46"/>
      <c r="K2286">
        <v>857489</v>
      </c>
      <c r="L2286" s="6" t="s">
        <v>16319</v>
      </c>
      <c r="M2286" s="6" t="s">
        <v>16320</v>
      </c>
      <c r="N2286" s="6" t="s">
        <v>90</v>
      </c>
      <c r="O2286" s="6" t="s">
        <v>90</v>
      </c>
      <c r="W2286" s="6" t="s">
        <v>4423</v>
      </c>
    </row>
    <row r="2287" spans="1:23" x14ac:dyDescent="0.25">
      <c r="A2287" s="6" t="s">
        <v>3089</v>
      </c>
      <c r="B2287" s="6" t="s">
        <v>4493</v>
      </c>
      <c r="C2287" s="6" t="s">
        <v>4489</v>
      </c>
      <c r="D2287" s="6" t="s">
        <v>16321</v>
      </c>
      <c r="E2287" s="6" t="s">
        <v>90</v>
      </c>
      <c r="F2287" s="6" t="s">
        <v>7166</v>
      </c>
      <c r="G2287" s="6" t="s">
        <v>10823</v>
      </c>
      <c r="H2287" s="6" t="s">
        <v>7168</v>
      </c>
      <c r="I2287" s="46">
        <v>45132</v>
      </c>
      <c r="J2287" s="46"/>
      <c r="K2287">
        <v>732712</v>
      </c>
      <c r="L2287" s="6" t="s">
        <v>16322</v>
      </c>
      <c r="M2287" s="6" t="s">
        <v>16323</v>
      </c>
      <c r="N2287" s="6" t="s">
        <v>4911</v>
      </c>
      <c r="O2287" s="6" t="s">
        <v>4585</v>
      </c>
      <c r="W2287" s="6" t="s">
        <v>4425</v>
      </c>
    </row>
    <row r="2288" spans="1:23" x14ac:dyDescent="0.25">
      <c r="A2288" s="6" t="s">
        <v>3091</v>
      </c>
      <c r="B2288" s="6" t="s">
        <v>4494</v>
      </c>
      <c r="C2288" s="6" t="s">
        <v>4428</v>
      </c>
      <c r="D2288" s="6" t="s">
        <v>16324</v>
      </c>
      <c r="E2288" s="6" t="s">
        <v>7165</v>
      </c>
      <c r="F2288" s="6" t="s">
        <v>7745</v>
      </c>
      <c r="G2288" s="6" t="s">
        <v>9937</v>
      </c>
      <c r="H2288" s="6" t="s">
        <v>1891</v>
      </c>
      <c r="I2288" s="46">
        <v>45140</v>
      </c>
      <c r="J2288" s="46">
        <v>45145</v>
      </c>
      <c r="K2288">
        <v>1616707</v>
      </c>
      <c r="L2288" s="6" t="s">
        <v>16325</v>
      </c>
      <c r="M2288" s="6" t="s">
        <v>16326</v>
      </c>
      <c r="N2288" s="6" t="s">
        <v>4760</v>
      </c>
      <c r="O2288" s="6" t="s">
        <v>4585</v>
      </c>
      <c r="W2288" s="6" t="s">
        <v>4428</v>
      </c>
    </row>
    <row r="2289" spans="1:23" x14ac:dyDescent="0.25">
      <c r="A2289" s="6" t="s">
        <v>3093</v>
      </c>
      <c r="B2289" s="6" t="s">
        <v>4485</v>
      </c>
      <c r="C2289" s="6" t="s">
        <v>4425</v>
      </c>
      <c r="D2289" s="6" t="s">
        <v>16327</v>
      </c>
      <c r="E2289" s="6" t="s">
        <v>90</v>
      </c>
      <c r="F2289" s="6" t="s">
        <v>7074</v>
      </c>
      <c r="G2289" s="6" t="s">
        <v>10789</v>
      </c>
      <c r="H2289" s="6" t="s">
        <v>7076</v>
      </c>
      <c r="I2289" s="46">
        <v>45134</v>
      </c>
      <c r="J2289" s="46"/>
      <c r="K2289">
        <v>943452</v>
      </c>
      <c r="L2289" s="6" t="s">
        <v>16328</v>
      </c>
      <c r="M2289" s="6" t="s">
        <v>16329</v>
      </c>
      <c r="N2289" s="6" t="s">
        <v>4595</v>
      </c>
      <c r="O2289" s="6" t="s">
        <v>4587</v>
      </c>
      <c r="W2289" s="6" t="s">
        <v>4437</v>
      </c>
    </row>
    <row r="2290" spans="1:23" x14ac:dyDescent="0.25">
      <c r="A2290" s="6" t="s">
        <v>3095</v>
      </c>
      <c r="B2290" s="6" t="s">
        <v>4434</v>
      </c>
      <c r="C2290" s="6" t="s">
        <v>4423</v>
      </c>
      <c r="D2290" s="6" t="s">
        <v>16330</v>
      </c>
      <c r="E2290" s="6" t="s">
        <v>8947</v>
      </c>
      <c r="F2290" s="6" t="s">
        <v>8123</v>
      </c>
      <c r="G2290" s="6" t="s">
        <v>16331</v>
      </c>
      <c r="H2290" s="6" t="s">
        <v>7561</v>
      </c>
      <c r="I2290" s="46">
        <v>45126</v>
      </c>
      <c r="J2290" s="46">
        <v>45131</v>
      </c>
      <c r="K2290">
        <v>1212545</v>
      </c>
      <c r="L2290" s="6" t="s">
        <v>16332</v>
      </c>
      <c r="M2290" s="6" t="s">
        <v>16333</v>
      </c>
      <c r="N2290" s="6" t="s">
        <v>6781</v>
      </c>
      <c r="O2290" s="6" t="s">
        <v>4585</v>
      </c>
      <c r="W2290" s="6" t="s">
        <v>4442</v>
      </c>
    </row>
    <row r="2291" spans="1:23" x14ac:dyDescent="0.25">
      <c r="A2291" s="6" t="s">
        <v>3097</v>
      </c>
      <c r="B2291" s="6" t="s">
        <v>4417</v>
      </c>
      <c r="C2291" s="6" t="s">
        <v>4418</v>
      </c>
      <c r="D2291" s="6" t="s">
        <v>16334</v>
      </c>
      <c r="E2291" s="6" t="s">
        <v>90</v>
      </c>
      <c r="F2291" s="6" t="s">
        <v>16335</v>
      </c>
      <c r="G2291" s="6" t="s">
        <v>16336</v>
      </c>
      <c r="H2291" s="6" t="s">
        <v>1891</v>
      </c>
      <c r="I2291" s="46">
        <v>45138</v>
      </c>
      <c r="J2291" s="46">
        <v>45142</v>
      </c>
      <c r="K2291">
        <v>1000697</v>
      </c>
      <c r="L2291" s="6" t="s">
        <v>16337</v>
      </c>
      <c r="M2291" s="6" t="s">
        <v>16338</v>
      </c>
      <c r="N2291" s="6" t="s">
        <v>5068</v>
      </c>
      <c r="O2291" s="6" t="s">
        <v>4586</v>
      </c>
      <c r="W2291" s="6" t="s">
        <v>4468</v>
      </c>
    </row>
    <row r="2292" spans="1:23" x14ac:dyDescent="0.25">
      <c r="A2292" s="6" t="s">
        <v>3099</v>
      </c>
      <c r="B2292" s="6" t="s">
        <v>4508</v>
      </c>
      <c r="C2292" s="6" t="s">
        <v>4489</v>
      </c>
      <c r="D2292" s="6" t="s">
        <v>16339</v>
      </c>
      <c r="E2292" s="6" t="s">
        <v>16340</v>
      </c>
      <c r="F2292" s="6" t="s">
        <v>7208</v>
      </c>
      <c r="G2292" s="6" t="s">
        <v>11946</v>
      </c>
      <c r="H2292" s="6" t="s">
        <v>90</v>
      </c>
      <c r="I2292" s="46">
        <v>45168</v>
      </c>
      <c r="J2292" s="46">
        <v>45173</v>
      </c>
      <c r="K2292">
        <v>1595761</v>
      </c>
      <c r="L2292" s="6" t="s">
        <v>16341</v>
      </c>
      <c r="M2292" s="6" t="s">
        <v>16342</v>
      </c>
      <c r="N2292" s="6" t="s">
        <v>6782</v>
      </c>
      <c r="O2292" s="6" t="s">
        <v>4585</v>
      </c>
      <c r="W2292" s="6" t="s">
        <v>90</v>
      </c>
    </row>
    <row r="2293" spans="1:23" x14ac:dyDescent="0.25">
      <c r="A2293" s="6" t="s">
        <v>3101</v>
      </c>
      <c r="B2293" s="6" t="s">
        <v>4562</v>
      </c>
      <c r="C2293" s="6" t="s">
        <v>4418</v>
      </c>
      <c r="D2293" s="6" t="s">
        <v>16343</v>
      </c>
      <c r="E2293" s="6" t="s">
        <v>90</v>
      </c>
      <c r="F2293" s="6" t="s">
        <v>8311</v>
      </c>
      <c r="G2293" s="6" t="s">
        <v>8312</v>
      </c>
      <c r="H2293" s="6" t="s">
        <v>7124</v>
      </c>
      <c r="I2293" s="46">
        <v>45104</v>
      </c>
      <c r="J2293" s="46"/>
      <c r="K2293">
        <v>1618921</v>
      </c>
      <c r="L2293" s="6" t="s">
        <v>16344</v>
      </c>
      <c r="M2293" s="6" t="s">
        <v>16345</v>
      </c>
      <c r="N2293" s="6" t="s">
        <v>4633</v>
      </c>
      <c r="O2293" s="6" t="s">
        <v>4586</v>
      </c>
      <c r="W2293" s="6" t="s">
        <v>118</v>
      </c>
    </row>
    <row r="2294" spans="1:23" x14ac:dyDescent="0.25">
      <c r="A2294" s="6" t="s">
        <v>3103</v>
      </c>
      <c r="B2294" s="6" t="s">
        <v>4488</v>
      </c>
      <c r="C2294" s="6" t="s">
        <v>4489</v>
      </c>
      <c r="D2294" s="6" t="s">
        <v>16346</v>
      </c>
      <c r="E2294" s="6" t="s">
        <v>90</v>
      </c>
      <c r="F2294" s="6" t="s">
        <v>7166</v>
      </c>
      <c r="G2294" s="6" t="s">
        <v>10190</v>
      </c>
      <c r="H2294" s="6" t="s">
        <v>7168</v>
      </c>
      <c r="I2294" s="46">
        <v>45141</v>
      </c>
      <c r="J2294" s="46"/>
      <c r="K2294">
        <v>1437107</v>
      </c>
      <c r="L2294" s="6" t="s">
        <v>16347</v>
      </c>
      <c r="M2294" s="6" t="s">
        <v>16348</v>
      </c>
      <c r="N2294" s="6" t="s">
        <v>6783</v>
      </c>
      <c r="O2294" s="6" t="s">
        <v>4585</v>
      </c>
      <c r="W2294" s="6" t="s">
        <v>4489</v>
      </c>
    </row>
    <row r="2295" spans="1:23" x14ac:dyDescent="0.25">
      <c r="A2295" s="6" t="s">
        <v>3105</v>
      </c>
      <c r="B2295" s="6" t="s">
        <v>4434</v>
      </c>
      <c r="C2295" s="6" t="s">
        <v>4423</v>
      </c>
      <c r="D2295" s="6" t="s">
        <v>16349</v>
      </c>
      <c r="E2295" s="6" t="s">
        <v>90</v>
      </c>
      <c r="F2295" s="6" t="s">
        <v>9179</v>
      </c>
      <c r="G2295" s="6" t="s">
        <v>9180</v>
      </c>
      <c r="H2295" s="6" t="s">
        <v>7431</v>
      </c>
      <c r="I2295" s="46">
        <v>45126</v>
      </c>
      <c r="J2295" s="46">
        <v>45131</v>
      </c>
      <c r="K2295">
        <v>801337</v>
      </c>
      <c r="L2295" s="6" t="s">
        <v>16350</v>
      </c>
      <c r="M2295" s="6" t="s">
        <v>16351</v>
      </c>
      <c r="N2295" s="6" t="s">
        <v>6784</v>
      </c>
      <c r="O2295" s="6" t="s">
        <v>4585</v>
      </c>
    </row>
    <row r="2296" spans="1:23" x14ac:dyDescent="0.25">
      <c r="A2296" s="6" t="s">
        <v>3107</v>
      </c>
      <c r="B2296" s="6" t="s">
        <v>4459</v>
      </c>
      <c r="C2296" s="6" t="s">
        <v>4425</v>
      </c>
      <c r="D2296" s="6" t="s">
        <v>16352</v>
      </c>
      <c r="E2296" s="6" t="s">
        <v>7923</v>
      </c>
      <c r="F2296" s="6" t="s">
        <v>7074</v>
      </c>
      <c r="G2296" s="6" t="s">
        <v>12323</v>
      </c>
      <c r="H2296" s="6" t="s">
        <v>7076</v>
      </c>
      <c r="I2296" s="46">
        <v>45140</v>
      </c>
      <c r="J2296" s="46">
        <v>45145</v>
      </c>
      <c r="K2296">
        <v>929008</v>
      </c>
      <c r="L2296" s="6" t="s">
        <v>16353</v>
      </c>
      <c r="M2296" s="6" t="s">
        <v>16354</v>
      </c>
      <c r="N2296" s="6" t="s">
        <v>4786</v>
      </c>
      <c r="O2296" s="6" t="s">
        <v>4585</v>
      </c>
    </row>
    <row r="2297" spans="1:23" x14ac:dyDescent="0.25">
      <c r="A2297" s="6" t="s">
        <v>3109</v>
      </c>
      <c r="B2297" s="6" t="s">
        <v>3149</v>
      </c>
      <c r="C2297" s="6" t="s">
        <v>4425</v>
      </c>
      <c r="D2297" s="6" t="s">
        <v>16355</v>
      </c>
      <c r="E2297" s="6" t="s">
        <v>9055</v>
      </c>
      <c r="F2297" s="6" t="s">
        <v>16356</v>
      </c>
      <c r="G2297" s="6" t="s">
        <v>16357</v>
      </c>
      <c r="H2297" s="6" t="s">
        <v>2232</v>
      </c>
      <c r="I2297" s="46">
        <v>45138</v>
      </c>
      <c r="J2297" s="46">
        <v>45142</v>
      </c>
      <c r="K2297">
        <v>1318220</v>
      </c>
      <c r="L2297" s="6" t="s">
        <v>16358</v>
      </c>
      <c r="M2297" s="6" t="s">
        <v>16359</v>
      </c>
      <c r="N2297" s="6" t="s">
        <v>5092</v>
      </c>
      <c r="O2297" s="6" t="s">
        <v>4585</v>
      </c>
    </row>
    <row r="2298" spans="1:23" x14ac:dyDescent="0.25">
      <c r="A2298" s="6" t="s">
        <v>4363</v>
      </c>
      <c r="B2298" s="6" t="s">
        <v>4538</v>
      </c>
      <c r="C2298" s="6" t="s">
        <v>4423</v>
      </c>
      <c r="D2298" s="6" t="s">
        <v>16360</v>
      </c>
      <c r="E2298" s="6" t="s">
        <v>7318</v>
      </c>
      <c r="F2298" s="6" t="s">
        <v>7421</v>
      </c>
      <c r="G2298" s="6" t="s">
        <v>7422</v>
      </c>
      <c r="H2298" s="6" t="s">
        <v>7321</v>
      </c>
      <c r="I2298" s="46">
        <v>45140</v>
      </c>
      <c r="J2298" s="46">
        <v>45145</v>
      </c>
      <c r="K2298">
        <v>1497770</v>
      </c>
      <c r="L2298" s="6" t="s">
        <v>16361</v>
      </c>
      <c r="M2298" s="6" t="s">
        <v>16362</v>
      </c>
      <c r="N2298" s="6" t="s">
        <v>6785</v>
      </c>
      <c r="O2298" s="6" t="s">
        <v>4585</v>
      </c>
    </row>
    <row r="2299" spans="1:23" x14ac:dyDescent="0.25">
      <c r="A2299" s="6" t="s">
        <v>3111</v>
      </c>
      <c r="B2299" s="6" t="s">
        <v>4460</v>
      </c>
      <c r="C2299" s="6" t="s">
        <v>4421</v>
      </c>
      <c r="D2299" s="6" t="s">
        <v>16363</v>
      </c>
      <c r="E2299" s="6" t="s">
        <v>90</v>
      </c>
      <c r="F2299" s="6" t="s">
        <v>15304</v>
      </c>
      <c r="G2299" s="6" t="s">
        <v>15305</v>
      </c>
      <c r="H2299" s="6" t="s">
        <v>7069</v>
      </c>
      <c r="I2299" s="46">
        <v>45161</v>
      </c>
      <c r="J2299" s="46">
        <v>45166</v>
      </c>
      <c r="K2299">
        <v>1327811</v>
      </c>
      <c r="L2299" s="6" t="s">
        <v>16364</v>
      </c>
      <c r="M2299" s="6" t="s">
        <v>16365</v>
      </c>
      <c r="N2299" s="6" t="s">
        <v>5355</v>
      </c>
      <c r="O2299" s="6" t="s">
        <v>4585</v>
      </c>
    </row>
    <row r="2300" spans="1:23" x14ac:dyDescent="0.25">
      <c r="A2300" s="6" t="s">
        <v>3113</v>
      </c>
      <c r="B2300" s="6" t="s">
        <v>4495</v>
      </c>
      <c r="C2300" s="6" t="s">
        <v>4421</v>
      </c>
      <c r="D2300" s="6" t="s">
        <v>16366</v>
      </c>
      <c r="E2300" s="6" t="s">
        <v>90</v>
      </c>
      <c r="F2300" s="6" t="s">
        <v>7262</v>
      </c>
      <c r="G2300" s="6" t="s">
        <v>16367</v>
      </c>
      <c r="H2300" s="6" t="s">
        <v>7069</v>
      </c>
      <c r="I2300" s="46">
        <v>45141</v>
      </c>
      <c r="J2300" s="46">
        <v>45145</v>
      </c>
      <c r="K2300">
        <v>106040</v>
      </c>
      <c r="L2300" s="6" t="s">
        <v>16368</v>
      </c>
      <c r="M2300" s="6" t="s">
        <v>16369</v>
      </c>
      <c r="N2300" s="6" t="s">
        <v>4590</v>
      </c>
      <c r="O2300" s="6" t="s">
        <v>4585</v>
      </c>
    </row>
    <row r="2301" spans="1:23" x14ac:dyDescent="0.25">
      <c r="A2301" s="6" t="s">
        <v>4365</v>
      </c>
      <c r="B2301" s="6" t="s">
        <v>4475</v>
      </c>
      <c r="C2301" s="6" t="s">
        <v>130</v>
      </c>
      <c r="D2301" s="6" t="s">
        <v>16370</v>
      </c>
      <c r="E2301" s="6" t="s">
        <v>90</v>
      </c>
      <c r="F2301" s="6" t="s">
        <v>7193</v>
      </c>
      <c r="G2301" s="6" t="s">
        <v>16371</v>
      </c>
      <c r="H2301" s="6" t="s">
        <v>7069</v>
      </c>
      <c r="I2301" s="46">
        <v>45117</v>
      </c>
      <c r="J2301" s="46"/>
      <c r="K2301">
        <v>105132</v>
      </c>
      <c r="L2301" s="6" t="s">
        <v>16372</v>
      </c>
      <c r="M2301" s="6" t="s">
        <v>16373</v>
      </c>
      <c r="N2301" s="6" t="s">
        <v>6786</v>
      </c>
      <c r="O2301" s="6" t="s">
        <v>4585</v>
      </c>
    </row>
    <row r="2302" spans="1:23" x14ac:dyDescent="0.25">
      <c r="A2302" s="6" t="s">
        <v>3115</v>
      </c>
      <c r="B2302" s="6" t="s">
        <v>4467</v>
      </c>
      <c r="C2302" s="6" t="s">
        <v>4468</v>
      </c>
      <c r="D2302" s="6" t="s">
        <v>16374</v>
      </c>
      <c r="E2302" s="6" t="s">
        <v>16375</v>
      </c>
      <c r="F2302" s="6" t="s">
        <v>12739</v>
      </c>
      <c r="G2302" s="6" t="s">
        <v>12740</v>
      </c>
      <c r="H2302" s="6" t="s">
        <v>7584</v>
      </c>
      <c r="I2302" s="46"/>
      <c r="J2302" s="46"/>
      <c r="K2302">
        <v>844551</v>
      </c>
      <c r="L2302" s="6" t="s">
        <v>90</v>
      </c>
      <c r="M2302" s="6" t="s">
        <v>16376</v>
      </c>
      <c r="N2302" s="6" t="s">
        <v>6787</v>
      </c>
      <c r="O2302" s="6" t="s">
        <v>4585</v>
      </c>
    </row>
    <row r="2303" spans="1:23" x14ac:dyDescent="0.25">
      <c r="A2303" s="6" t="s">
        <v>3117</v>
      </c>
      <c r="B2303" s="6" t="s">
        <v>4462</v>
      </c>
      <c r="C2303" s="6" t="s">
        <v>118</v>
      </c>
      <c r="D2303" s="6" t="s">
        <v>16377</v>
      </c>
      <c r="E2303" s="6" t="s">
        <v>16378</v>
      </c>
      <c r="F2303" s="6" t="s">
        <v>7790</v>
      </c>
      <c r="G2303" s="6" t="s">
        <v>16379</v>
      </c>
      <c r="H2303" s="6" t="s">
        <v>7792</v>
      </c>
      <c r="I2303" s="46">
        <v>45138</v>
      </c>
      <c r="J2303" s="46">
        <v>45142</v>
      </c>
      <c r="K2303">
        <v>783325</v>
      </c>
      <c r="L2303" s="6" t="s">
        <v>16380</v>
      </c>
      <c r="M2303" s="6" t="s">
        <v>16381</v>
      </c>
      <c r="N2303" s="6" t="s">
        <v>6788</v>
      </c>
      <c r="O2303" s="6" t="s">
        <v>4586</v>
      </c>
    </row>
    <row r="2304" spans="1:23" x14ac:dyDescent="0.25">
      <c r="A2304" s="6" t="s">
        <v>4366</v>
      </c>
      <c r="B2304" s="6" t="s">
        <v>4482</v>
      </c>
      <c r="C2304" s="6" t="s">
        <v>4425</v>
      </c>
      <c r="D2304" s="6" t="s">
        <v>16382</v>
      </c>
      <c r="E2304" s="6" t="s">
        <v>16383</v>
      </c>
      <c r="F2304" s="6" t="s">
        <v>16384</v>
      </c>
      <c r="G2304" s="6" t="s">
        <v>16385</v>
      </c>
      <c r="H2304" s="6" t="s">
        <v>90</v>
      </c>
      <c r="I2304" s="46"/>
      <c r="J2304" s="46"/>
      <c r="L2304" s="6" t="s">
        <v>90</v>
      </c>
      <c r="M2304" s="6" t="s">
        <v>90</v>
      </c>
      <c r="N2304" s="6" t="s">
        <v>6789</v>
      </c>
      <c r="O2304" s="6" t="s">
        <v>4585</v>
      </c>
    </row>
    <row r="2305" spans="1:15" x14ac:dyDescent="0.25">
      <c r="A2305" s="6" t="s">
        <v>3119</v>
      </c>
      <c r="B2305" s="6" t="s">
        <v>4545</v>
      </c>
      <c r="C2305" s="6" t="s">
        <v>4442</v>
      </c>
      <c r="D2305" s="6" t="s">
        <v>16386</v>
      </c>
      <c r="E2305" s="6" t="s">
        <v>90</v>
      </c>
      <c r="F2305" s="6" t="s">
        <v>13693</v>
      </c>
      <c r="G2305" s="6" t="s">
        <v>16387</v>
      </c>
      <c r="H2305" s="6" t="s">
        <v>7365</v>
      </c>
      <c r="I2305" s="46">
        <v>45145</v>
      </c>
      <c r="J2305" s="46">
        <v>45149</v>
      </c>
      <c r="K2305">
        <v>766704</v>
      </c>
      <c r="L2305" s="6" t="s">
        <v>16388</v>
      </c>
      <c r="M2305" s="6" t="s">
        <v>16389</v>
      </c>
      <c r="N2305" s="6" t="s">
        <v>5504</v>
      </c>
      <c r="O2305" s="6" t="s">
        <v>4585</v>
      </c>
    </row>
    <row r="2306" spans="1:15" x14ac:dyDescent="0.25">
      <c r="A2306" s="6" t="s">
        <v>3121</v>
      </c>
      <c r="B2306" s="6" t="s">
        <v>4517</v>
      </c>
      <c r="C2306" s="6" t="s">
        <v>4428</v>
      </c>
      <c r="D2306" s="6" t="s">
        <v>16390</v>
      </c>
      <c r="E2306" s="6" t="s">
        <v>90</v>
      </c>
      <c r="F2306" s="6" t="s">
        <v>7245</v>
      </c>
      <c r="G2306" s="6" t="s">
        <v>8878</v>
      </c>
      <c r="H2306" s="6" t="s">
        <v>7365</v>
      </c>
      <c r="I2306" s="46">
        <v>45146</v>
      </c>
      <c r="J2306" s="46">
        <v>45152</v>
      </c>
      <c r="K2306">
        <v>30697</v>
      </c>
      <c r="L2306" s="6" t="s">
        <v>16391</v>
      </c>
      <c r="M2306" s="6" t="s">
        <v>16392</v>
      </c>
      <c r="N2306" s="6" t="s">
        <v>5448</v>
      </c>
      <c r="O2306" s="6" t="s">
        <v>4585</v>
      </c>
    </row>
    <row r="2307" spans="1:15" x14ac:dyDescent="0.25">
      <c r="A2307" s="6" t="s">
        <v>4368</v>
      </c>
      <c r="B2307" s="6" t="s">
        <v>4501</v>
      </c>
      <c r="C2307" s="6" t="s">
        <v>4425</v>
      </c>
      <c r="D2307" s="6" t="s">
        <v>16393</v>
      </c>
      <c r="E2307" s="6" t="s">
        <v>16394</v>
      </c>
      <c r="F2307" s="6" t="s">
        <v>8687</v>
      </c>
      <c r="G2307" s="6" t="s">
        <v>16395</v>
      </c>
      <c r="H2307" s="6" t="s">
        <v>2081</v>
      </c>
      <c r="I2307" s="46">
        <v>45141</v>
      </c>
      <c r="J2307" s="46"/>
      <c r="K2307">
        <v>793074</v>
      </c>
      <c r="L2307" s="6" t="s">
        <v>16396</v>
      </c>
      <c r="M2307" s="6" t="s">
        <v>16397</v>
      </c>
      <c r="N2307" s="6" t="s">
        <v>5505</v>
      </c>
      <c r="O2307" s="6" t="s">
        <v>4585</v>
      </c>
    </row>
    <row r="2308" spans="1:15" x14ac:dyDescent="0.25">
      <c r="A2308" s="6" t="s">
        <v>3123</v>
      </c>
      <c r="B2308" s="6" t="s">
        <v>4486</v>
      </c>
      <c r="C2308" s="6" t="s">
        <v>4468</v>
      </c>
      <c r="D2308" s="6" t="s">
        <v>11408</v>
      </c>
      <c r="E2308" s="6" t="s">
        <v>12577</v>
      </c>
      <c r="F2308" s="6" t="s">
        <v>9190</v>
      </c>
      <c r="G2308" s="6" t="s">
        <v>11409</v>
      </c>
      <c r="H2308" s="6" t="s">
        <v>7092</v>
      </c>
      <c r="I2308" s="46">
        <v>45139</v>
      </c>
      <c r="J2308" s="46">
        <v>45145</v>
      </c>
      <c r="K2308">
        <v>1423902</v>
      </c>
      <c r="L2308" s="6" t="s">
        <v>16398</v>
      </c>
      <c r="M2308" s="6" t="s">
        <v>16399</v>
      </c>
      <c r="N2308" s="6" t="s">
        <v>6790</v>
      </c>
      <c r="O2308" s="6" t="s">
        <v>4585</v>
      </c>
    </row>
    <row r="2309" spans="1:15" x14ac:dyDescent="0.25">
      <c r="A2309" s="6" t="s">
        <v>3124</v>
      </c>
      <c r="B2309" s="6" t="s">
        <v>4449</v>
      </c>
      <c r="C2309" s="6" t="s">
        <v>4421</v>
      </c>
      <c r="D2309" s="6" t="s">
        <v>16400</v>
      </c>
      <c r="E2309" s="6" t="s">
        <v>90</v>
      </c>
      <c r="F2309" s="6" t="s">
        <v>9402</v>
      </c>
      <c r="G2309" s="6" t="s">
        <v>16401</v>
      </c>
      <c r="H2309" s="6" t="s">
        <v>11743</v>
      </c>
      <c r="I2309" s="46">
        <v>45133</v>
      </c>
      <c r="J2309" s="46">
        <v>45138</v>
      </c>
      <c r="K2309">
        <v>1309108</v>
      </c>
      <c r="L2309" s="6" t="s">
        <v>16402</v>
      </c>
      <c r="M2309" s="6" t="s">
        <v>16403</v>
      </c>
      <c r="N2309" s="6" t="s">
        <v>5559</v>
      </c>
      <c r="O2309" s="6" t="s">
        <v>4585</v>
      </c>
    </row>
    <row r="2310" spans="1:15" x14ac:dyDescent="0.25">
      <c r="A2310" s="6" t="s">
        <v>3126</v>
      </c>
      <c r="B2310" s="6" t="s">
        <v>4434</v>
      </c>
      <c r="C2310" s="6" t="s">
        <v>4423</v>
      </c>
      <c r="D2310" s="6" t="s">
        <v>16404</v>
      </c>
      <c r="E2310" s="6" t="s">
        <v>16405</v>
      </c>
      <c r="F2310" s="6" t="s">
        <v>12213</v>
      </c>
      <c r="G2310" s="6" t="s">
        <v>16406</v>
      </c>
      <c r="H2310" s="6" t="s">
        <v>90</v>
      </c>
      <c r="I2310" s="46"/>
      <c r="J2310" s="46"/>
      <c r="K2310">
        <v>1264136</v>
      </c>
      <c r="L2310" s="6" t="s">
        <v>16407</v>
      </c>
      <c r="M2310" s="6" t="s">
        <v>16408</v>
      </c>
      <c r="N2310" s="6" t="s">
        <v>6791</v>
      </c>
      <c r="O2310" s="6" t="s">
        <v>4585</v>
      </c>
    </row>
    <row r="2311" spans="1:15" x14ac:dyDescent="0.25">
      <c r="A2311" s="6" t="s">
        <v>3128</v>
      </c>
      <c r="B2311" s="6" t="s">
        <v>4445</v>
      </c>
      <c r="C2311" s="6" t="s">
        <v>4423</v>
      </c>
      <c r="D2311" s="6" t="s">
        <v>16409</v>
      </c>
      <c r="E2311" s="6" t="s">
        <v>90</v>
      </c>
      <c r="F2311" s="6" t="s">
        <v>7172</v>
      </c>
      <c r="G2311" s="6" t="s">
        <v>14680</v>
      </c>
      <c r="H2311" s="6" t="s">
        <v>7069</v>
      </c>
      <c r="I2311" s="46">
        <v>45121</v>
      </c>
      <c r="J2311" s="46"/>
      <c r="K2311">
        <v>72971</v>
      </c>
      <c r="L2311" s="6" t="s">
        <v>16410</v>
      </c>
      <c r="M2311" s="6" t="s">
        <v>16411</v>
      </c>
      <c r="N2311" s="6" t="s">
        <v>4686</v>
      </c>
      <c r="O2311" s="6" t="s">
        <v>4585</v>
      </c>
    </row>
    <row r="2312" spans="1:15" x14ac:dyDescent="0.25">
      <c r="A2312" s="6" t="s">
        <v>3130</v>
      </c>
      <c r="B2312" s="6" t="s">
        <v>4561</v>
      </c>
      <c r="C2312" s="6" t="s">
        <v>130</v>
      </c>
      <c r="D2312" s="6" t="s">
        <v>16412</v>
      </c>
      <c r="E2312" s="6" t="s">
        <v>9160</v>
      </c>
      <c r="F2312" s="6" t="s">
        <v>7140</v>
      </c>
      <c r="G2312" s="6" t="s">
        <v>16413</v>
      </c>
      <c r="H2312" s="6" t="s">
        <v>435</v>
      </c>
      <c r="I2312" s="46">
        <v>45132</v>
      </c>
      <c r="J2312" s="46">
        <v>45138</v>
      </c>
      <c r="K2312">
        <v>1402388</v>
      </c>
      <c r="L2312" s="6" t="s">
        <v>16414</v>
      </c>
      <c r="M2312" s="6" t="s">
        <v>16415</v>
      </c>
      <c r="N2312" s="6" t="s">
        <v>4658</v>
      </c>
      <c r="O2312" s="6" t="s">
        <v>4585</v>
      </c>
    </row>
    <row r="2313" spans="1:15" x14ac:dyDescent="0.25">
      <c r="A2313" s="6" t="s">
        <v>3132</v>
      </c>
      <c r="B2313" s="6" t="s">
        <v>4521</v>
      </c>
      <c r="C2313" s="6" t="s">
        <v>4468</v>
      </c>
      <c r="D2313" s="6" t="s">
        <v>16416</v>
      </c>
      <c r="E2313" s="6" t="s">
        <v>90</v>
      </c>
      <c r="F2313" s="6" t="s">
        <v>7797</v>
      </c>
      <c r="G2313" s="6" t="s">
        <v>12771</v>
      </c>
      <c r="H2313" s="6" t="s">
        <v>7092</v>
      </c>
      <c r="I2313" s="46">
        <v>45132</v>
      </c>
      <c r="J2313" s="46">
        <v>45138</v>
      </c>
      <c r="K2313">
        <v>1603923</v>
      </c>
      <c r="L2313" s="6" t="s">
        <v>16417</v>
      </c>
      <c r="M2313" s="6" t="s">
        <v>16418</v>
      </c>
      <c r="N2313" s="6" t="s">
        <v>4927</v>
      </c>
      <c r="O2313" s="6" t="s">
        <v>4585</v>
      </c>
    </row>
    <row r="2314" spans="1:15" x14ac:dyDescent="0.25">
      <c r="A2314" s="6" t="s">
        <v>3134</v>
      </c>
      <c r="B2314" s="6" t="s">
        <v>4507</v>
      </c>
      <c r="C2314" s="6" t="s">
        <v>4428</v>
      </c>
      <c r="D2314" s="6" t="s">
        <v>16419</v>
      </c>
      <c r="E2314" s="6" t="s">
        <v>90</v>
      </c>
      <c r="F2314" s="6" t="s">
        <v>8898</v>
      </c>
      <c r="G2314" s="6" t="s">
        <v>8899</v>
      </c>
      <c r="H2314" s="6" t="s">
        <v>7296</v>
      </c>
      <c r="I2314" s="46">
        <v>45133</v>
      </c>
      <c r="J2314" s="46"/>
      <c r="K2314">
        <v>1722684</v>
      </c>
      <c r="L2314" s="6" t="s">
        <v>16420</v>
      </c>
      <c r="M2314" s="6" t="s">
        <v>16421</v>
      </c>
      <c r="N2314" s="6" t="s">
        <v>5225</v>
      </c>
      <c r="O2314" s="6" t="s">
        <v>4585</v>
      </c>
    </row>
    <row r="2315" spans="1:15" x14ac:dyDescent="0.25">
      <c r="A2315" s="6" t="s">
        <v>4370</v>
      </c>
      <c r="B2315" s="6" t="s">
        <v>4521</v>
      </c>
      <c r="C2315" s="6" t="s">
        <v>4468</v>
      </c>
      <c r="D2315" s="6" t="s">
        <v>16422</v>
      </c>
      <c r="E2315" s="6" t="s">
        <v>7159</v>
      </c>
      <c r="F2315" s="6" t="s">
        <v>7797</v>
      </c>
      <c r="G2315" s="6" t="s">
        <v>9627</v>
      </c>
      <c r="H2315" s="6" t="s">
        <v>7092</v>
      </c>
      <c r="I2315" s="46">
        <v>45140</v>
      </c>
      <c r="J2315" s="46">
        <v>45145</v>
      </c>
      <c r="K2315">
        <v>1699136</v>
      </c>
      <c r="L2315" s="6" t="s">
        <v>16423</v>
      </c>
      <c r="M2315" s="6" t="s">
        <v>16424</v>
      </c>
      <c r="N2315" s="6" t="s">
        <v>5537</v>
      </c>
      <c r="O2315" s="6" t="s">
        <v>4585</v>
      </c>
    </row>
    <row r="2316" spans="1:15" x14ac:dyDescent="0.25">
      <c r="A2316" s="6" t="s">
        <v>3136</v>
      </c>
      <c r="B2316" s="6" t="s">
        <v>4547</v>
      </c>
      <c r="C2316" s="6" t="s">
        <v>4428</v>
      </c>
      <c r="D2316" s="6" t="s">
        <v>16425</v>
      </c>
      <c r="E2316" s="6" t="s">
        <v>90</v>
      </c>
      <c r="F2316" s="6" t="s">
        <v>16426</v>
      </c>
      <c r="G2316" s="6" t="s">
        <v>16427</v>
      </c>
      <c r="H2316" s="6" t="s">
        <v>7269</v>
      </c>
      <c r="I2316" s="46">
        <v>45131</v>
      </c>
      <c r="J2316" s="46"/>
      <c r="K2316">
        <v>106640</v>
      </c>
      <c r="L2316" s="6" t="s">
        <v>16428</v>
      </c>
      <c r="M2316" s="6" t="s">
        <v>16429</v>
      </c>
      <c r="N2316" s="6" t="s">
        <v>5506</v>
      </c>
      <c r="O2316" s="6" t="s">
        <v>4585</v>
      </c>
    </row>
    <row r="2317" spans="1:15" x14ac:dyDescent="0.25">
      <c r="A2317" s="6" t="s">
        <v>4371</v>
      </c>
      <c r="B2317" s="6" t="s">
        <v>4443</v>
      </c>
      <c r="C2317" s="6" t="s">
        <v>4418</v>
      </c>
      <c r="D2317" s="6" t="s">
        <v>16430</v>
      </c>
      <c r="E2317" s="6" t="s">
        <v>90</v>
      </c>
      <c r="F2317" s="6" t="s">
        <v>16431</v>
      </c>
      <c r="G2317" s="6" t="s">
        <v>16432</v>
      </c>
      <c r="H2317" s="6" t="s">
        <v>90</v>
      </c>
      <c r="I2317" s="46"/>
      <c r="J2317" s="46"/>
      <c r="L2317" s="6" t="s">
        <v>16433</v>
      </c>
      <c r="M2317" s="6" t="s">
        <v>90</v>
      </c>
      <c r="N2317" s="6" t="s">
        <v>6792</v>
      </c>
      <c r="O2317" s="6" t="s">
        <v>4586</v>
      </c>
    </row>
    <row r="2318" spans="1:15" x14ac:dyDescent="0.25">
      <c r="A2318" s="6" t="s">
        <v>3139</v>
      </c>
      <c r="B2318" s="6" t="s">
        <v>4517</v>
      </c>
      <c r="C2318" s="6" t="s">
        <v>4428</v>
      </c>
      <c r="D2318" s="6" t="s">
        <v>16434</v>
      </c>
      <c r="E2318" s="6" t="s">
        <v>90</v>
      </c>
      <c r="F2318" s="6" t="s">
        <v>16435</v>
      </c>
      <c r="G2318" s="6" t="s">
        <v>16436</v>
      </c>
      <c r="H2318" s="6" t="s">
        <v>7092</v>
      </c>
      <c r="I2318" s="46">
        <v>45133</v>
      </c>
      <c r="J2318" s="46">
        <v>45138</v>
      </c>
      <c r="K2318">
        <v>1636222</v>
      </c>
      <c r="L2318" s="6" t="s">
        <v>16437</v>
      </c>
      <c r="M2318" s="6" t="s">
        <v>16438</v>
      </c>
      <c r="N2318" s="6" t="s">
        <v>6793</v>
      </c>
      <c r="O2318" s="6" t="s">
        <v>4585</v>
      </c>
    </row>
    <row r="2319" spans="1:15" x14ac:dyDescent="0.25">
      <c r="A2319" s="6" t="s">
        <v>4373</v>
      </c>
      <c r="B2319" s="6" t="s">
        <v>4431</v>
      </c>
      <c r="C2319" s="6" t="s">
        <v>4425</v>
      </c>
      <c r="D2319" s="6" t="s">
        <v>16439</v>
      </c>
      <c r="E2319" s="6" t="s">
        <v>90</v>
      </c>
      <c r="F2319" s="6" t="s">
        <v>11101</v>
      </c>
      <c r="G2319" s="6" t="s">
        <v>16440</v>
      </c>
      <c r="H2319" s="6" t="s">
        <v>7092</v>
      </c>
      <c r="I2319" s="46">
        <v>45131</v>
      </c>
      <c r="J2319" s="46">
        <v>45135</v>
      </c>
      <c r="K2319">
        <v>850460</v>
      </c>
      <c r="L2319" s="6" t="s">
        <v>16441</v>
      </c>
      <c r="M2319" s="6" t="s">
        <v>16442</v>
      </c>
      <c r="N2319" s="6" t="s">
        <v>5219</v>
      </c>
      <c r="O2319" s="6" t="s">
        <v>4587</v>
      </c>
    </row>
    <row r="2320" spans="1:15" x14ac:dyDescent="0.25">
      <c r="A2320" s="6" t="s">
        <v>3141</v>
      </c>
      <c r="B2320" s="6" t="s">
        <v>4451</v>
      </c>
      <c r="C2320" s="6" t="s">
        <v>4421</v>
      </c>
      <c r="D2320" s="6" t="s">
        <v>16443</v>
      </c>
      <c r="E2320" s="6" t="s">
        <v>16444</v>
      </c>
      <c r="F2320" s="6" t="s">
        <v>11866</v>
      </c>
      <c r="G2320" s="6" t="s">
        <v>16445</v>
      </c>
      <c r="H2320" s="6" t="s">
        <v>90</v>
      </c>
      <c r="I2320" s="46"/>
      <c r="J2320" s="46"/>
      <c r="K2320">
        <v>1123799</v>
      </c>
      <c r="L2320" s="6" t="s">
        <v>16446</v>
      </c>
      <c r="M2320" s="6" t="s">
        <v>16447</v>
      </c>
      <c r="N2320" s="6" t="s">
        <v>6794</v>
      </c>
      <c r="O2320" s="6" t="s">
        <v>4585</v>
      </c>
    </row>
    <row r="2321" spans="1:15" x14ac:dyDescent="0.25">
      <c r="A2321" s="6" t="s">
        <v>3143</v>
      </c>
      <c r="B2321" s="6" t="s">
        <v>4449</v>
      </c>
      <c r="C2321" s="6" t="s">
        <v>4421</v>
      </c>
      <c r="D2321" s="6" t="s">
        <v>16448</v>
      </c>
      <c r="E2321" s="6" t="s">
        <v>90</v>
      </c>
      <c r="F2321" s="6" t="s">
        <v>8529</v>
      </c>
      <c r="G2321" s="6" t="s">
        <v>16449</v>
      </c>
      <c r="H2321" s="6" t="s">
        <v>90</v>
      </c>
      <c r="I2321" s="46">
        <v>45146</v>
      </c>
      <c r="J2321" s="46">
        <v>45152</v>
      </c>
      <c r="K2321">
        <v>1576789</v>
      </c>
      <c r="L2321" s="6" t="s">
        <v>16450</v>
      </c>
      <c r="M2321" s="6" t="s">
        <v>16451</v>
      </c>
      <c r="N2321" s="6" t="s">
        <v>6795</v>
      </c>
      <c r="O2321" s="6" t="s">
        <v>4585</v>
      </c>
    </row>
    <row r="2322" spans="1:15" x14ac:dyDescent="0.25">
      <c r="A2322" s="6" t="s">
        <v>3145</v>
      </c>
      <c r="B2322" s="6" t="s">
        <v>4460</v>
      </c>
      <c r="C2322" s="6" t="s">
        <v>4421</v>
      </c>
      <c r="D2322" s="6" t="s">
        <v>16452</v>
      </c>
      <c r="E2322" s="6" t="s">
        <v>90</v>
      </c>
      <c r="F2322" s="6" t="s">
        <v>16453</v>
      </c>
      <c r="G2322" s="6" t="s">
        <v>16454</v>
      </c>
      <c r="H2322" s="6" t="s">
        <v>7350</v>
      </c>
      <c r="I2322" s="46">
        <v>45141</v>
      </c>
      <c r="J2322" s="46"/>
      <c r="K2322">
        <v>1445305</v>
      </c>
      <c r="L2322" s="6" t="s">
        <v>16455</v>
      </c>
      <c r="M2322" s="6" t="s">
        <v>16456</v>
      </c>
      <c r="N2322" s="6" t="s">
        <v>6796</v>
      </c>
      <c r="O2322" s="6" t="s">
        <v>4585</v>
      </c>
    </row>
    <row r="2323" spans="1:15" x14ac:dyDescent="0.25">
      <c r="A2323" s="6" t="s">
        <v>3147</v>
      </c>
      <c r="B2323" s="6" t="s">
        <v>4475</v>
      </c>
      <c r="C2323" s="6" t="s">
        <v>130</v>
      </c>
      <c r="D2323" s="6" t="s">
        <v>16457</v>
      </c>
      <c r="E2323" s="6" t="s">
        <v>9055</v>
      </c>
      <c r="F2323" s="6" t="s">
        <v>7797</v>
      </c>
      <c r="G2323" s="6" t="s">
        <v>12771</v>
      </c>
      <c r="H2323" s="6" t="s">
        <v>7092</v>
      </c>
      <c r="I2323" s="46">
        <v>45138</v>
      </c>
      <c r="J2323" s="46">
        <v>45142</v>
      </c>
      <c r="K2323">
        <v>1262823</v>
      </c>
      <c r="L2323" s="6" t="s">
        <v>16458</v>
      </c>
      <c r="M2323" s="6" t="s">
        <v>16459</v>
      </c>
      <c r="N2323" s="6" t="s">
        <v>4610</v>
      </c>
      <c r="O2323" s="6" t="s">
        <v>4585</v>
      </c>
    </row>
    <row r="2324" spans="1:15" x14ac:dyDescent="0.25">
      <c r="A2324" s="6" t="s">
        <v>4374</v>
      </c>
      <c r="B2324" s="6" t="s">
        <v>4456</v>
      </c>
      <c r="C2324" s="6" t="s">
        <v>4437</v>
      </c>
      <c r="D2324" s="6" t="s">
        <v>16460</v>
      </c>
      <c r="E2324" s="6" t="s">
        <v>16461</v>
      </c>
      <c r="F2324" s="6" t="s">
        <v>9799</v>
      </c>
      <c r="G2324" s="6" t="s">
        <v>16462</v>
      </c>
      <c r="H2324" s="6" t="s">
        <v>90</v>
      </c>
      <c r="I2324" s="46"/>
      <c r="J2324" s="46"/>
      <c r="L2324" s="6" t="s">
        <v>90</v>
      </c>
      <c r="M2324" s="6" t="s">
        <v>90</v>
      </c>
      <c r="N2324" s="6" t="s">
        <v>6797</v>
      </c>
      <c r="O2324" s="6" t="s">
        <v>4586</v>
      </c>
    </row>
    <row r="2325" spans="1:15" x14ac:dyDescent="0.25">
      <c r="A2325" s="6" t="s">
        <v>4375</v>
      </c>
      <c r="B2325" s="6" t="s">
        <v>4543</v>
      </c>
      <c r="C2325" s="6" t="s">
        <v>4428</v>
      </c>
      <c r="D2325" s="6" t="s">
        <v>16463</v>
      </c>
      <c r="E2325" s="6" t="s">
        <v>16464</v>
      </c>
      <c r="F2325" s="6" t="s">
        <v>13483</v>
      </c>
      <c r="G2325" s="6" t="s">
        <v>8926</v>
      </c>
      <c r="H2325" s="6" t="s">
        <v>90</v>
      </c>
      <c r="I2325" s="46"/>
      <c r="J2325" s="46"/>
      <c r="L2325" s="6" t="s">
        <v>16465</v>
      </c>
      <c r="M2325" s="6" t="s">
        <v>16466</v>
      </c>
      <c r="N2325" s="6" t="s">
        <v>6798</v>
      </c>
      <c r="O2325" s="6" t="s">
        <v>4585</v>
      </c>
    </row>
    <row r="2326" spans="1:15" x14ac:dyDescent="0.25">
      <c r="A2326" s="6" t="s">
        <v>3150</v>
      </c>
      <c r="B2326" s="6" t="s">
        <v>3149</v>
      </c>
      <c r="C2326" s="6" t="s">
        <v>4425</v>
      </c>
      <c r="D2326" s="6" t="s">
        <v>16467</v>
      </c>
      <c r="E2326" s="6" t="s">
        <v>14022</v>
      </c>
      <c r="F2326" s="6" t="s">
        <v>7797</v>
      </c>
      <c r="G2326" s="6" t="s">
        <v>8726</v>
      </c>
      <c r="H2326" s="6" t="s">
        <v>7092</v>
      </c>
      <c r="I2326" s="46">
        <v>45132</v>
      </c>
      <c r="J2326" s="46"/>
      <c r="K2326">
        <v>823768</v>
      </c>
      <c r="L2326" s="6" t="s">
        <v>16468</v>
      </c>
      <c r="M2326" s="6" t="s">
        <v>16469</v>
      </c>
      <c r="N2326" s="6" t="s">
        <v>4606</v>
      </c>
      <c r="O2326" s="6" t="s">
        <v>4585</v>
      </c>
    </row>
    <row r="2327" spans="1:15" x14ac:dyDescent="0.25">
      <c r="A2327" s="6" t="s">
        <v>3152</v>
      </c>
      <c r="B2327" s="6" t="s">
        <v>4486</v>
      </c>
      <c r="C2327" s="6" t="s">
        <v>4468</v>
      </c>
      <c r="D2327" s="6" t="s">
        <v>13003</v>
      </c>
      <c r="E2327" s="6" t="s">
        <v>14255</v>
      </c>
      <c r="F2327" s="6" t="s">
        <v>7096</v>
      </c>
      <c r="G2327" s="6" t="s">
        <v>8638</v>
      </c>
      <c r="H2327" s="6" t="s">
        <v>7098</v>
      </c>
      <c r="I2327" s="46">
        <v>45138</v>
      </c>
      <c r="J2327" s="46">
        <v>45142</v>
      </c>
      <c r="K2327">
        <v>107263</v>
      </c>
      <c r="L2327" s="6" t="s">
        <v>16470</v>
      </c>
      <c r="M2327" s="6" t="s">
        <v>16471</v>
      </c>
      <c r="N2327" s="6" t="s">
        <v>4844</v>
      </c>
      <c r="O2327" s="6" t="s">
        <v>4585</v>
      </c>
    </row>
    <row r="2328" spans="1:15" x14ac:dyDescent="0.25">
      <c r="A2328" s="6" t="s">
        <v>3154</v>
      </c>
      <c r="B2328" s="6" t="s">
        <v>4488</v>
      </c>
      <c r="C2328" s="6" t="s">
        <v>4489</v>
      </c>
      <c r="D2328" s="6" t="s">
        <v>12854</v>
      </c>
      <c r="E2328" s="6" t="s">
        <v>90</v>
      </c>
      <c r="F2328" s="6" t="s">
        <v>7166</v>
      </c>
      <c r="G2328" s="6" t="s">
        <v>7840</v>
      </c>
      <c r="H2328" s="6" t="s">
        <v>7168</v>
      </c>
      <c r="I2328" s="46">
        <v>45145</v>
      </c>
      <c r="J2328" s="46">
        <v>45149</v>
      </c>
      <c r="K2328">
        <v>1319161</v>
      </c>
      <c r="L2328" s="6" t="s">
        <v>16472</v>
      </c>
      <c r="M2328" s="6" t="s">
        <v>16473</v>
      </c>
      <c r="N2328" s="6" t="s">
        <v>4684</v>
      </c>
      <c r="O2328" s="6" t="s">
        <v>4585</v>
      </c>
    </row>
    <row r="2329" spans="1:15" x14ac:dyDescent="0.25">
      <c r="A2329" s="6" t="s">
        <v>3156</v>
      </c>
      <c r="B2329" s="6" t="s">
        <v>4426</v>
      </c>
      <c r="C2329" s="6" t="s">
        <v>4425</v>
      </c>
      <c r="D2329" s="6" t="s">
        <v>16474</v>
      </c>
      <c r="E2329" s="6" t="s">
        <v>90</v>
      </c>
      <c r="F2329" s="6" t="s">
        <v>16475</v>
      </c>
      <c r="G2329" s="6" t="s">
        <v>16476</v>
      </c>
      <c r="H2329" s="6" t="s">
        <v>7365</v>
      </c>
      <c r="I2329" s="46">
        <v>45140</v>
      </c>
      <c r="J2329" s="46">
        <v>45145</v>
      </c>
      <c r="K2329">
        <v>1604028</v>
      </c>
      <c r="L2329" s="6" t="s">
        <v>16477</v>
      </c>
      <c r="M2329" s="6" t="s">
        <v>16478</v>
      </c>
      <c r="N2329" s="6" t="s">
        <v>5310</v>
      </c>
      <c r="O2329" s="6" t="s">
        <v>4585</v>
      </c>
    </row>
    <row r="2330" spans="1:15" x14ac:dyDescent="0.25">
      <c r="A2330" s="6" t="s">
        <v>3158</v>
      </c>
      <c r="B2330" s="6" t="s">
        <v>4519</v>
      </c>
      <c r="C2330" s="6" t="s">
        <v>4437</v>
      </c>
      <c r="D2330" s="6" t="s">
        <v>16479</v>
      </c>
      <c r="E2330" s="6" t="s">
        <v>90</v>
      </c>
      <c r="F2330" s="6" t="s">
        <v>16480</v>
      </c>
      <c r="G2330" s="6" t="s">
        <v>16481</v>
      </c>
      <c r="H2330" s="6" t="s">
        <v>296</v>
      </c>
      <c r="I2330" s="46">
        <v>45155</v>
      </c>
      <c r="J2330" s="46"/>
      <c r="K2330">
        <v>104169</v>
      </c>
      <c r="L2330" s="6" t="s">
        <v>16482</v>
      </c>
      <c r="M2330" s="6" t="s">
        <v>16483</v>
      </c>
      <c r="N2330" s="6" t="s">
        <v>6799</v>
      </c>
      <c r="O2330" s="6" t="s">
        <v>4586</v>
      </c>
    </row>
    <row r="2331" spans="1:15" x14ac:dyDescent="0.25">
      <c r="A2331" s="6" t="s">
        <v>4376</v>
      </c>
      <c r="B2331" s="6" t="s">
        <v>4448</v>
      </c>
      <c r="C2331" s="6" t="s">
        <v>4437</v>
      </c>
      <c r="D2331" s="6" t="s">
        <v>16484</v>
      </c>
      <c r="E2331" s="6" t="s">
        <v>7923</v>
      </c>
      <c r="F2331" s="6" t="s">
        <v>7354</v>
      </c>
      <c r="G2331" s="6" t="s">
        <v>16485</v>
      </c>
      <c r="H2331" s="6" t="s">
        <v>2232</v>
      </c>
      <c r="I2331" s="46">
        <v>44770</v>
      </c>
      <c r="J2331" s="46">
        <v>44774</v>
      </c>
      <c r="L2331" s="6" t="s">
        <v>90</v>
      </c>
      <c r="M2331" s="6" t="s">
        <v>90</v>
      </c>
      <c r="N2331" s="6" t="s">
        <v>6800</v>
      </c>
      <c r="O2331" s="6" t="s">
        <v>4586</v>
      </c>
    </row>
    <row r="2332" spans="1:15" x14ac:dyDescent="0.25">
      <c r="A2332" s="6" t="s">
        <v>3159</v>
      </c>
      <c r="B2332" s="6" t="s">
        <v>4451</v>
      </c>
      <c r="C2332" s="6" t="s">
        <v>4421</v>
      </c>
      <c r="D2332" s="6" t="s">
        <v>16486</v>
      </c>
      <c r="E2332" s="6" t="s">
        <v>16487</v>
      </c>
      <c r="F2332" s="6" t="s">
        <v>11264</v>
      </c>
      <c r="G2332" s="6" t="s">
        <v>16488</v>
      </c>
      <c r="H2332" s="6" t="s">
        <v>90</v>
      </c>
      <c r="I2332" s="46">
        <v>45126</v>
      </c>
      <c r="J2332" s="46">
        <v>45131</v>
      </c>
      <c r="K2332">
        <v>1356570</v>
      </c>
      <c r="L2332" s="6" t="s">
        <v>16489</v>
      </c>
      <c r="M2332" s="6" t="s">
        <v>16490</v>
      </c>
      <c r="N2332" s="6" t="s">
        <v>6801</v>
      </c>
      <c r="O2332" s="6" t="s">
        <v>4585</v>
      </c>
    </row>
    <row r="2333" spans="1:15" x14ac:dyDescent="0.25">
      <c r="A2333" s="6" t="s">
        <v>3161</v>
      </c>
      <c r="B2333" s="6" t="s">
        <v>4455</v>
      </c>
      <c r="C2333" s="6" t="s">
        <v>4421</v>
      </c>
      <c r="D2333" s="6" t="s">
        <v>16491</v>
      </c>
      <c r="E2333" s="6" t="s">
        <v>90</v>
      </c>
      <c r="F2333" s="6" t="s">
        <v>11950</v>
      </c>
      <c r="G2333" s="6" t="s">
        <v>11951</v>
      </c>
      <c r="H2333" s="6" t="s">
        <v>7104</v>
      </c>
      <c r="I2333" s="46">
        <v>45153</v>
      </c>
      <c r="J2333" s="46">
        <v>45159</v>
      </c>
      <c r="K2333">
        <v>895419</v>
      </c>
      <c r="L2333" s="6" t="s">
        <v>16492</v>
      </c>
      <c r="M2333" s="6" t="s">
        <v>16493</v>
      </c>
      <c r="N2333" s="6" t="s">
        <v>6802</v>
      </c>
      <c r="O2333" s="6" t="s">
        <v>4585</v>
      </c>
    </row>
    <row r="2334" spans="1:15" x14ac:dyDescent="0.25">
      <c r="A2334" s="6" t="s">
        <v>4378</v>
      </c>
      <c r="B2334" s="6" t="s">
        <v>4427</v>
      </c>
      <c r="C2334" s="6" t="s">
        <v>4428</v>
      </c>
      <c r="D2334" s="6" t="s">
        <v>16494</v>
      </c>
      <c r="E2334" s="6" t="s">
        <v>90</v>
      </c>
      <c r="F2334" s="6" t="s">
        <v>7193</v>
      </c>
      <c r="G2334" s="6" t="s">
        <v>15565</v>
      </c>
      <c r="H2334" s="6" t="s">
        <v>7069</v>
      </c>
      <c r="I2334" s="46">
        <v>45160</v>
      </c>
      <c r="J2334" s="46">
        <v>45166</v>
      </c>
      <c r="K2334">
        <v>1826470</v>
      </c>
      <c r="L2334" s="6" t="s">
        <v>16495</v>
      </c>
      <c r="M2334" s="6" t="s">
        <v>16496</v>
      </c>
      <c r="N2334" s="6" t="s">
        <v>6803</v>
      </c>
      <c r="O2334" s="6" t="s">
        <v>4585</v>
      </c>
    </row>
    <row r="2335" spans="1:15" x14ac:dyDescent="0.25">
      <c r="A2335" s="6" t="s">
        <v>4380</v>
      </c>
      <c r="B2335" s="6" t="s">
        <v>4504</v>
      </c>
      <c r="C2335" s="6" t="s">
        <v>4425</v>
      </c>
      <c r="D2335" s="6" t="s">
        <v>16497</v>
      </c>
      <c r="E2335" s="6" t="s">
        <v>90</v>
      </c>
      <c r="F2335" s="6" t="s">
        <v>7363</v>
      </c>
      <c r="G2335" s="6" t="s">
        <v>16498</v>
      </c>
      <c r="H2335" s="6" t="s">
        <v>7365</v>
      </c>
      <c r="I2335" s="46">
        <v>45106</v>
      </c>
      <c r="J2335" s="46"/>
      <c r="K2335">
        <v>108516</v>
      </c>
      <c r="L2335" s="6" t="s">
        <v>16499</v>
      </c>
      <c r="M2335" s="6" t="s">
        <v>16500</v>
      </c>
      <c r="N2335" s="6" t="s">
        <v>4792</v>
      </c>
      <c r="O2335" s="6" t="s">
        <v>4585</v>
      </c>
    </row>
    <row r="2336" spans="1:15" x14ac:dyDescent="0.25">
      <c r="A2336" s="6" t="s">
        <v>3163</v>
      </c>
      <c r="B2336" s="6" t="s">
        <v>4523</v>
      </c>
      <c r="C2336" s="6" t="s">
        <v>4442</v>
      </c>
      <c r="D2336" s="6" t="s">
        <v>16501</v>
      </c>
      <c r="E2336" s="6" t="s">
        <v>16502</v>
      </c>
      <c r="F2336" s="6" t="s">
        <v>7166</v>
      </c>
      <c r="G2336" s="6" t="s">
        <v>16503</v>
      </c>
      <c r="H2336" s="6" t="s">
        <v>7168</v>
      </c>
      <c r="I2336" s="46">
        <v>45134</v>
      </c>
      <c r="J2336" s="46">
        <v>45138</v>
      </c>
      <c r="K2336">
        <v>1025378</v>
      </c>
      <c r="L2336" s="6" t="s">
        <v>16504</v>
      </c>
      <c r="M2336" s="6" t="s">
        <v>16505</v>
      </c>
      <c r="N2336" s="6" t="s">
        <v>6804</v>
      </c>
      <c r="O2336" s="6" t="s">
        <v>4585</v>
      </c>
    </row>
    <row r="2337" spans="1:15" x14ac:dyDescent="0.25">
      <c r="A2337" s="6" t="s">
        <v>3165</v>
      </c>
      <c r="B2337" s="6" t="s">
        <v>4463</v>
      </c>
      <c r="C2337" s="6" t="s">
        <v>130</v>
      </c>
      <c r="D2337" s="6" t="s">
        <v>13662</v>
      </c>
      <c r="E2337" s="6" t="s">
        <v>15427</v>
      </c>
      <c r="F2337" s="6" t="s">
        <v>7140</v>
      </c>
      <c r="G2337" s="6" t="s">
        <v>13664</v>
      </c>
      <c r="H2337" s="6" t="s">
        <v>435</v>
      </c>
      <c r="I2337" s="46">
        <v>45147</v>
      </c>
      <c r="J2337" s="46">
        <v>45152</v>
      </c>
      <c r="K2337">
        <v>1323404</v>
      </c>
      <c r="L2337" s="6" t="s">
        <v>16506</v>
      </c>
      <c r="M2337" s="6" t="s">
        <v>16507</v>
      </c>
      <c r="N2337" s="6" t="s">
        <v>6805</v>
      </c>
      <c r="O2337" s="6" t="s">
        <v>4585</v>
      </c>
    </row>
    <row r="2338" spans="1:15" x14ac:dyDescent="0.25">
      <c r="A2338" s="6" t="s">
        <v>3166</v>
      </c>
      <c r="B2338" s="6" t="s">
        <v>4415</v>
      </c>
      <c r="C2338" s="6" t="s">
        <v>4489</v>
      </c>
      <c r="D2338" s="6" t="s">
        <v>16508</v>
      </c>
      <c r="E2338" s="6" t="s">
        <v>16509</v>
      </c>
      <c r="F2338" s="6" t="s">
        <v>7947</v>
      </c>
      <c r="G2338" s="6" t="s">
        <v>16510</v>
      </c>
      <c r="H2338" s="6" t="s">
        <v>90</v>
      </c>
      <c r="I2338" s="46"/>
      <c r="J2338" s="46"/>
      <c r="K2338">
        <v>806968</v>
      </c>
      <c r="L2338" s="6" t="s">
        <v>16511</v>
      </c>
      <c r="M2338" s="6" t="s">
        <v>16512</v>
      </c>
      <c r="N2338" s="6" t="s">
        <v>4898</v>
      </c>
      <c r="O2338" s="6" t="s">
        <v>4585</v>
      </c>
    </row>
    <row r="2339" spans="1:15" x14ac:dyDescent="0.25">
      <c r="A2339" s="6" t="s">
        <v>3168</v>
      </c>
      <c r="B2339" s="6" t="s">
        <v>4469</v>
      </c>
      <c r="C2339" s="6" t="s">
        <v>4423</v>
      </c>
      <c r="D2339" s="6" t="s">
        <v>16513</v>
      </c>
      <c r="E2339" s="6" t="s">
        <v>90</v>
      </c>
      <c r="F2339" s="6" t="s">
        <v>11305</v>
      </c>
      <c r="G2339" s="6" t="s">
        <v>11672</v>
      </c>
      <c r="H2339" s="6" t="s">
        <v>7431</v>
      </c>
      <c r="I2339" s="46">
        <v>45127</v>
      </c>
      <c r="J2339" s="46"/>
      <c r="K2339">
        <v>11544</v>
      </c>
      <c r="L2339" s="6" t="s">
        <v>16514</v>
      </c>
      <c r="M2339" s="6" t="s">
        <v>16515</v>
      </c>
      <c r="N2339" s="6" t="s">
        <v>5309</v>
      </c>
      <c r="O2339" s="6" t="s">
        <v>4585</v>
      </c>
    </row>
    <row r="2340" spans="1:15" x14ac:dyDescent="0.25">
      <c r="A2340" s="6" t="s">
        <v>3170</v>
      </c>
      <c r="B2340" s="6" t="s">
        <v>4487</v>
      </c>
      <c r="C2340" s="6" t="s">
        <v>4428</v>
      </c>
      <c r="D2340" s="6" t="s">
        <v>16516</v>
      </c>
      <c r="E2340" s="6" t="s">
        <v>90</v>
      </c>
      <c r="F2340" s="6" t="s">
        <v>7134</v>
      </c>
      <c r="G2340" s="6" t="s">
        <v>10598</v>
      </c>
      <c r="H2340" s="6" t="s">
        <v>7136</v>
      </c>
      <c r="I2340" s="46">
        <v>45141</v>
      </c>
      <c r="J2340" s="46"/>
      <c r="K2340">
        <v>1732845</v>
      </c>
      <c r="L2340" s="6" t="s">
        <v>16517</v>
      </c>
      <c r="M2340" s="6" t="s">
        <v>16518</v>
      </c>
      <c r="N2340" s="6" t="s">
        <v>4663</v>
      </c>
      <c r="O2340" s="6" t="s">
        <v>4586</v>
      </c>
    </row>
    <row r="2341" spans="1:15" x14ac:dyDescent="0.25">
      <c r="A2341" s="6" t="s">
        <v>3172</v>
      </c>
      <c r="B2341" s="6" t="s">
        <v>4465</v>
      </c>
      <c r="C2341" s="6" t="s">
        <v>4425</v>
      </c>
      <c r="D2341" s="6" t="s">
        <v>16519</v>
      </c>
      <c r="E2341" s="6" t="s">
        <v>7187</v>
      </c>
      <c r="F2341" s="6" t="s">
        <v>8123</v>
      </c>
      <c r="G2341" s="6" t="s">
        <v>16520</v>
      </c>
      <c r="H2341" s="6" t="s">
        <v>7561</v>
      </c>
      <c r="I2341" s="46">
        <v>45139</v>
      </c>
      <c r="J2341" s="46">
        <v>45145</v>
      </c>
      <c r="K2341">
        <v>1647088</v>
      </c>
      <c r="L2341" s="6" t="s">
        <v>16521</v>
      </c>
      <c r="M2341" s="6" t="s">
        <v>16522</v>
      </c>
      <c r="N2341" s="6" t="s">
        <v>6806</v>
      </c>
      <c r="O2341" s="6" t="s">
        <v>4585</v>
      </c>
    </row>
    <row r="2342" spans="1:15" x14ac:dyDescent="0.25">
      <c r="A2342" s="6" t="s">
        <v>4381</v>
      </c>
      <c r="B2342" s="6" t="s">
        <v>4434</v>
      </c>
      <c r="C2342" s="6" t="s">
        <v>4423</v>
      </c>
      <c r="D2342" s="6" t="s">
        <v>16523</v>
      </c>
      <c r="E2342" s="6" t="s">
        <v>90</v>
      </c>
      <c r="F2342" s="6" t="s">
        <v>7278</v>
      </c>
      <c r="G2342" s="6" t="s">
        <v>8962</v>
      </c>
      <c r="H2342" s="6" t="s">
        <v>941</v>
      </c>
      <c r="I2342" s="46">
        <v>45131</v>
      </c>
      <c r="J2342" s="46">
        <v>45135</v>
      </c>
      <c r="K2342">
        <v>828944</v>
      </c>
      <c r="L2342" s="6" t="s">
        <v>16524</v>
      </c>
      <c r="M2342" s="6" t="s">
        <v>16525</v>
      </c>
      <c r="N2342" s="6" t="s">
        <v>6807</v>
      </c>
      <c r="O2342" s="6" t="s">
        <v>4585</v>
      </c>
    </row>
    <row r="2343" spans="1:15" x14ac:dyDescent="0.25">
      <c r="A2343" s="6" t="s">
        <v>3174</v>
      </c>
      <c r="B2343" s="6" t="s">
        <v>4427</v>
      </c>
      <c r="C2343" s="6" t="s">
        <v>4428</v>
      </c>
      <c r="D2343" s="6" t="s">
        <v>16526</v>
      </c>
      <c r="E2343" s="6" t="s">
        <v>90</v>
      </c>
      <c r="F2343" s="6" t="s">
        <v>7172</v>
      </c>
      <c r="G2343" s="6" t="s">
        <v>16527</v>
      </c>
      <c r="H2343" s="6" t="s">
        <v>7069</v>
      </c>
      <c r="I2343" s="46">
        <v>45160</v>
      </c>
      <c r="J2343" s="46">
        <v>45166</v>
      </c>
      <c r="K2343">
        <v>719955</v>
      </c>
      <c r="L2343" s="6" t="s">
        <v>16528</v>
      </c>
      <c r="M2343" s="6" t="s">
        <v>16529</v>
      </c>
      <c r="N2343" s="6" t="s">
        <v>5137</v>
      </c>
      <c r="O2343" s="6" t="s">
        <v>4585</v>
      </c>
    </row>
    <row r="2344" spans="1:15" x14ac:dyDescent="0.25">
      <c r="A2344" s="6" t="s">
        <v>3176</v>
      </c>
      <c r="B2344" s="6" t="s">
        <v>4459</v>
      </c>
      <c r="C2344" s="6" t="s">
        <v>4425</v>
      </c>
      <c r="D2344" s="6" t="s">
        <v>16530</v>
      </c>
      <c r="E2344" s="6" t="s">
        <v>16531</v>
      </c>
      <c r="F2344" s="6" t="s">
        <v>8995</v>
      </c>
      <c r="G2344" s="6" t="s">
        <v>16532</v>
      </c>
      <c r="H2344" s="6" t="s">
        <v>3671</v>
      </c>
      <c r="I2344" s="46">
        <v>45131</v>
      </c>
      <c r="J2344" s="46">
        <v>45135</v>
      </c>
      <c r="K2344">
        <v>105016</v>
      </c>
      <c r="L2344" s="6" t="s">
        <v>16533</v>
      </c>
      <c r="M2344" s="6" t="s">
        <v>16534</v>
      </c>
      <c r="N2344" s="6" t="s">
        <v>5024</v>
      </c>
      <c r="O2344" s="6" t="s">
        <v>4585</v>
      </c>
    </row>
    <row r="2345" spans="1:15" x14ac:dyDescent="0.25">
      <c r="A2345" s="6" t="s">
        <v>3177</v>
      </c>
      <c r="B2345" s="6" t="s">
        <v>4459</v>
      </c>
      <c r="C2345" s="6" t="s">
        <v>4425</v>
      </c>
      <c r="D2345" s="6" t="s">
        <v>16530</v>
      </c>
      <c r="E2345" s="6" t="s">
        <v>16531</v>
      </c>
      <c r="F2345" s="6" t="s">
        <v>8995</v>
      </c>
      <c r="G2345" s="6" t="s">
        <v>16532</v>
      </c>
      <c r="H2345" s="6" t="s">
        <v>3671</v>
      </c>
      <c r="I2345" s="46"/>
      <c r="J2345" s="46"/>
      <c r="L2345" s="6" t="s">
        <v>90</v>
      </c>
      <c r="M2345" s="6" t="s">
        <v>90</v>
      </c>
      <c r="N2345" s="6" t="s">
        <v>5024</v>
      </c>
      <c r="O2345" s="6" t="s">
        <v>4585</v>
      </c>
    </row>
    <row r="2346" spans="1:15" x14ac:dyDescent="0.25">
      <c r="A2346" s="6" t="s">
        <v>3179</v>
      </c>
      <c r="B2346" s="6" t="s">
        <v>4481</v>
      </c>
      <c r="C2346" s="6" t="s">
        <v>4418</v>
      </c>
      <c r="D2346" s="6" t="s">
        <v>16535</v>
      </c>
      <c r="E2346" s="6" t="s">
        <v>90</v>
      </c>
      <c r="F2346" s="6" t="s">
        <v>8739</v>
      </c>
      <c r="G2346" s="6" t="s">
        <v>16536</v>
      </c>
      <c r="H2346" s="6" t="s">
        <v>7076</v>
      </c>
      <c r="I2346" s="46">
        <v>45133</v>
      </c>
      <c r="J2346" s="46">
        <v>45138</v>
      </c>
      <c r="K2346">
        <v>105770</v>
      </c>
      <c r="L2346" s="6" t="s">
        <v>16537</v>
      </c>
      <c r="M2346" s="6" t="s">
        <v>16538</v>
      </c>
      <c r="N2346" s="6" t="s">
        <v>4712</v>
      </c>
      <c r="O2346" s="6" t="s">
        <v>4586</v>
      </c>
    </row>
    <row r="2347" spans="1:15" x14ac:dyDescent="0.25">
      <c r="A2347" s="6" t="s">
        <v>3181</v>
      </c>
      <c r="B2347" s="6" t="s">
        <v>4434</v>
      </c>
      <c r="C2347" s="6" t="s">
        <v>4423</v>
      </c>
      <c r="D2347" s="6" t="s">
        <v>16539</v>
      </c>
      <c r="E2347" s="6" t="s">
        <v>7341</v>
      </c>
      <c r="F2347" s="6" t="s">
        <v>16101</v>
      </c>
      <c r="G2347" s="6" t="s">
        <v>16102</v>
      </c>
      <c r="H2347" s="6" t="s">
        <v>7124</v>
      </c>
      <c r="I2347" s="46">
        <v>45125</v>
      </c>
      <c r="J2347" s="46">
        <v>45131</v>
      </c>
      <c r="K2347">
        <v>1015328</v>
      </c>
      <c r="L2347" s="6" t="s">
        <v>16540</v>
      </c>
      <c r="M2347" s="6" t="s">
        <v>16541</v>
      </c>
      <c r="N2347" s="6" t="s">
        <v>6808</v>
      </c>
      <c r="O2347" s="6" t="s">
        <v>4585</v>
      </c>
    </row>
    <row r="2348" spans="1:15" x14ac:dyDescent="0.25">
      <c r="A2348" s="6" t="s">
        <v>4382</v>
      </c>
      <c r="B2348" s="6" t="s">
        <v>4439</v>
      </c>
      <c r="C2348" s="6" t="s">
        <v>4425</v>
      </c>
      <c r="D2348" s="6" t="s">
        <v>16542</v>
      </c>
      <c r="E2348" s="6" t="s">
        <v>16543</v>
      </c>
      <c r="F2348" s="6" t="s">
        <v>16544</v>
      </c>
      <c r="G2348" s="6" t="s">
        <v>16545</v>
      </c>
      <c r="H2348" s="6" t="s">
        <v>90</v>
      </c>
      <c r="I2348" s="46"/>
      <c r="J2348" s="46"/>
      <c r="L2348" s="6" t="s">
        <v>16546</v>
      </c>
      <c r="M2348" s="6" t="s">
        <v>90</v>
      </c>
      <c r="N2348" s="6" t="s">
        <v>4651</v>
      </c>
      <c r="O2348" s="6" t="s">
        <v>4585</v>
      </c>
    </row>
    <row r="2349" spans="1:15" x14ac:dyDescent="0.25">
      <c r="A2349" s="6" t="s">
        <v>3183</v>
      </c>
      <c r="B2349" s="6" t="s">
        <v>4469</v>
      </c>
      <c r="C2349" s="6" t="s">
        <v>4423</v>
      </c>
      <c r="D2349" s="6" t="s">
        <v>16547</v>
      </c>
      <c r="E2349" s="6" t="s">
        <v>16548</v>
      </c>
      <c r="F2349" s="6" t="s">
        <v>7426</v>
      </c>
      <c r="G2349" s="6" t="s">
        <v>11123</v>
      </c>
      <c r="H2349" s="6" t="s">
        <v>90</v>
      </c>
      <c r="I2349" s="46">
        <v>45145</v>
      </c>
      <c r="J2349" s="46">
        <v>45149</v>
      </c>
      <c r="K2349">
        <v>776867</v>
      </c>
      <c r="L2349" s="6" t="s">
        <v>16549</v>
      </c>
      <c r="M2349" s="6" t="s">
        <v>16550</v>
      </c>
      <c r="N2349" s="6" t="s">
        <v>6809</v>
      </c>
      <c r="O2349" s="6" t="s">
        <v>4585</v>
      </c>
    </row>
    <row r="2350" spans="1:15" x14ac:dyDescent="0.25">
      <c r="A2350" s="6" t="s">
        <v>3185</v>
      </c>
      <c r="B2350" s="6" t="s">
        <v>4511</v>
      </c>
      <c r="C2350" s="6" t="s">
        <v>118</v>
      </c>
      <c r="D2350" s="6" t="s">
        <v>16551</v>
      </c>
      <c r="E2350" s="6" t="s">
        <v>90</v>
      </c>
      <c r="F2350" s="6" t="s">
        <v>16552</v>
      </c>
      <c r="G2350" s="6" t="s">
        <v>16553</v>
      </c>
      <c r="H2350" s="6" t="s">
        <v>7076</v>
      </c>
      <c r="I2350" s="46">
        <v>45139</v>
      </c>
      <c r="J2350" s="46">
        <v>45145</v>
      </c>
      <c r="K2350">
        <v>78128</v>
      </c>
      <c r="L2350" s="6" t="s">
        <v>16554</v>
      </c>
      <c r="M2350" s="6" t="s">
        <v>16555</v>
      </c>
      <c r="N2350" s="6" t="s">
        <v>6810</v>
      </c>
      <c r="O2350" s="6" t="s">
        <v>4586</v>
      </c>
    </row>
    <row r="2351" spans="1:15" x14ac:dyDescent="0.25">
      <c r="A2351" s="6" t="s">
        <v>3187</v>
      </c>
      <c r="B2351" s="6" t="s">
        <v>4482</v>
      </c>
      <c r="C2351" s="6" t="s">
        <v>4425</v>
      </c>
      <c r="D2351" s="6" t="s">
        <v>16556</v>
      </c>
      <c r="E2351" s="6" t="s">
        <v>90</v>
      </c>
      <c r="F2351" s="6" t="s">
        <v>16557</v>
      </c>
      <c r="G2351" s="6" t="s">
        <v>16558</v>
      </c>
      <c r="H2351" s="6" t="s">
        <v>1891</v>
      </c>
      <c r="I2351" s="46">
        <v>45139</v>
      </c>
      <c r="J2351" s="46">
        <v>45145</v>
      </c>
      <c r="K2351">
        <v>795403</v>
      </c>
      <c r="L2351" s="6" t="s">
        <v>16559</v>
      </c>
      <c r="M2351" s="6" t="s">
        <v>16560</v>
      </c>
      <c r="N2351" s="6" t="s">
        <v>4921</v>
      </c>
      <c r="O2351" s="6" t="s">
        <v>4585</v>
      </c>
    </row>
    <row r="2352" spans="1:15" x14ac:dyDescent="0.25">
      <c r="A2352" s="6" t="s">
        <v>3189</v>
      </c>
      <c r="B2352" s="6" t="s">
        <v>4477</v>
      </c>
      <c r="C2352" s="6" t="s">
        <v>4423</v>
      </c>
      <c r="D2352" s="6" t="s">
        <v>16561</v>
      </c>
      <c r="E2352" s="6" t="s">
        <v>90</v>
      </c>
      <c r="F2352" s="6" t="s">
        <v>7947</v>
      </c>
      <c r="G2352" s="6" t="s">
        <v>16562</v>
      </c>
      <c r="H2352" s="6" t="s">
        <v>90</v>
      </c>
      <c r="I2352" s="46">
        <v>45134</v>
      </c>
      <c r="J2352" s="46">
        <v>45141</v>
      </c>
      <c r="K2352">
        <v>1140536</v>
      </c>
      <c r="L2352" s="6" t="s">
        <v>16563</v>
      </c>
      <c r="M2352" s="6" t="s">
        <v>16564</v>
      </c>
      <c r="N2352" s="6" t="s">
        <v>6811</v>
      </c>
      <c r="O2352" s="6" t="s">
        <v>4585</v>
      </c>
    </row>
    <row r="2353" spans="1:15" x14ac:dyDescent="0.25">
      <c r="A2353" s="6" t="s">
        <v>3191</v>
      </c>
      <c r="B2353" s="6" t="s">
        <v>4484</v>
      </c>
      <c r="C2353" s="6" t="s">
        <v>4423</v>
      </c>
      <c r="D2353" s="6" t="s">
        <v>16565</v>
      </c>
      <c r="E2353" s="6" t="s">
        <v>90</v>
      </c>
      <c r="F2353" s="6" t="s">
        <v>7342</v>
      </c>
      <c r="G2353" s="6" t="s">
        <v>12859</v>
      </c>
      <c r="H2353" s="6" t="s">
        <v>7344</v>
      </c>
      <c r="I2353" s="46">
        <v>45139</v>
      </c>
      <c r="J2353" s="46">
        <v>45145</v>
      </c>
      <c r="K2353">
        <v>1365135</v>
      </c>
      <c r="L2353" s="6" t="s">
        <v>16566</v>
      </c>
      <c r="M2353" s="6" t="s">
        <v>16567</v>
      </c>
      <c r="N2353" s="6" t="s">
        <v>4804</v>
      </c>
      <c r="O2353" s="6" t="s">
        <v>4585</v>
      </c>
    </row>
    <row r="2354" spans="1:15" x14ac:dyDescent="0.25">
      <c r="A2354" s="6" t="s">
        <v>3193</v>
      </c>
      <c r="B2354" s="6" t="s">
        <v>4479</v>
      </c>
      <c r="C2354" s="6" t="s">
        <v>4425</v>
      </c>
      <c r="D2354" s="6" t="s">
        <v>16568</v>
      </c>
      <c r="E2354" s="6" t="s">
        <v>90</v>
      </c>
      <c r="F2354" s="6" t="s">
        <v>16569</v>
      </c>
      <c r="G2354" s="6" t="s">
        <v>16570</v>
      </c>
      <c r="H2354" s="6" t="s">
        <v>7344</v>
      </c>
      <c r="I2354" s="46">
        <v>45138</v>
      </c>
      <c r="J2354" s="46">
        <v>45142</v>
      </c>
      <c r="K2354">
        <v>108312</v>
      </c>
      <c r="L2354" s="6" t="s">
        <v>16571</v>
      </c>
      <c r="M2354" s="6" t="s">
        <v>16572</v>
      </c>
      <c r="N2354" s="6" t="s">
        <v>5507</v>
      </c>
      <c r="O2354" s="6" t="s">
        <v>4586</v>
      </c>
    </row>
    <row r="2355" spans="1:15" x14ac:dyDescent="0.25">
      <c r="A2355" s="6" t="s">
        <v>3195</v>
      </c>
      <c r="B2355" s="6" t="s">
        <v>4488</v>
      </c>
      <c r="C2355" s="6" t="s">
        <v>4489</v>
      </c>
      <c r="D2355" s="6" t="s">
        <v>16573</v>
      </c>
      <c r="E2355" s="6" t="s">
        <v>90</v>
      </c>
      <c r="F2355" s="6" t="s">
        <v>9179</v>
      </c>
      <c r="G2355" s="6" t="s">
        <v>9180</v>
      </c>
      <c r="H2355" s="6" t="s">
        <v>7431</v>
      </c>
      <c r="I2355" s="46">
        <v>45152</v>
      </c>
      <c r="J2355" s="46">
        <v>45156</v>
      </c>
      <c r="K2355">
        <v>1091907</v>
      </c>
      <c r="L2355" s="6" t="s">
        <v>16574</v>
      </c>
      <c r="M2355" s="6" t="s">
        <v>16575</v>
      </c>
      <c r="N2355" s="6" t="s">
        <v>6812</v>
      </c>
      <c r="O2355" s="6" t="s">
        <v>4585</v>
      </c>
    </row>
    <row r="2356" spans="1:15" x14ac:dyDescent="0.25">
      <c r="A2356" s="6" t="s">
        <v>4383</v>
      </c>
      <c r="B2356" s="6" t="s">
        <v>4478</v>
      </c>
      <c r="C2356" s="6" t="s">
        <v>4437</v>
      </c>
      <c r="D2356" s="6" t="s">
        <v>16576</v>
      </c>
      <c r="E2356" s="6" t="s">
        <v>16577</v>
      </c>
      <c r="F2356" s="6" t="s">
        <v>16578</v>
      </c>
      <c r="G2356" s="6" t="s">
        <v>90</v>
      </c>
      <c r="H2356" s="6" t="s">
        <v>90</v>
      </c>
      <c r="I2356" s="46"/>
      <c r="J2356" s="46"/>
      <c r="L2356" s="6" t="s">
        <v>90</v>
      </c>
      <c r="M2356" s="6" t="s">
        <v>90</v>
      </c>
      <c r="N2356" s="6" t="s">
        <v>6813</v>
      </c>
      <c r="O2356" s="6" t="s">
        <v>4586</v>
      </c>
    </row>
    <row r="2357" spans="1:15" x14ac:dyDescent="0.25">
      <c r="A2357" s="6" t="s">
        <v>3197</v>
      </c>
      <c r="B2357" s="6" t="s">
        <v>4492</v>
      </c>
      <c r="C2357" s="6" t="s">
        <v>4442</v>
      </c>
      <c r="D2357" s="6" t="s">
        <v>16579</v>
      </c>
      <c r="E2357" s="6" t="s">
        <v>90</v>
      </c>
      <c r="F2357" s="6" t="s">
        <v>7582</v>
      </c>
      <c r="G2357" s="6" t="s">
        <v>16580</v>
      </c>
      <c r="H2357" s="6" t="s">
        <v>7584</v>
      </c>
      <c r="I2357" s="46">
        <v>45134</v>
      </c>
      <c r="J2357" s="46"/>
      <c r="K2357">
        <v>106535</v>
      </c>
      <c r="L2357" s="6" t="s">
        <v>16581</v>
      </c>
      <c r="M2357" s="6" t="s">
        <v>16582</v>
      </c>
      <c r="N2357" s="6" t="s">
        <v>4697</v>
      </c>
      <c r="O2357" s="6" t="s">
        <v>4585</v>
      </c>
    </row>
    <row r="2358" spans="1:15" x14ac:dyDescent="0.25">
      <c r="A2358" s="6" t="s">
        <v>4384</v>
      </c>
      <c r="B2358" s="6" t="s">
        <v>4521</v>
      </c>
      <c r="C2358" s="6" t="s">
        <v>4468</v>
      </c>
      <c r="D2358" s="6" t="s">
        <v>16583</v>
      </c>
      <c r="E2358" s="6" t="s">
        <v>16584</v>
      </c>
      <c r="F2358" s="6" t="s">
        <v>16585</v>
      </c>
      <c r="G2358" s="6" t="s">
        <v>16586</v>
      </c>
      <c r="H2358" s="6" t="s">
        <v>8809</v>
      </c>
      <c r="I2358" s="46"/>
      <c r="J2358" s="46"/>
      <c r="L2358" s="6" t="s">
        <v>16587</v>
      </c>
      <c r="M2358" s="6" t="s">
        <v>90</v>
      </c>
      <c r="N2358" s="6" t="s">
        <v>6814</v>
      </c>
      <c r="O2358" s="6" t="s">
        <v>4585</v>
      </c>
    </row>
    <row r="2359" spans="1:15" x14ac:dyDescent="0.25">
      <c r="A2359" s="6" t="s">
        <v>4385</v>
      </c>
      <c r="B2359" s="6" t="s">
        <v>4528</v>
      </c>
      <c r="C2359" s="6" t="s">
        <v>4428</v>
      </c>
      <c r="D2359" s="6" t="s">
        <v>16588</v>
      </c>
      <c r="E2359" s="6" t="s">
        <v>16589</v>
      </c>
      <c r="F2359" s="6" t="s">
        <v>16590</v>
      </c>
      <c r="G2359" s="6" t="s">
        <v>90</v>
      </c>
      <c r="H2359" s="6" t="s">
        <v>90</v>
      </c>
      <c r="I2359" s="46"/>
      <c r="J2359" s="46"/>
      <c r="L2359" s="6" t="s">
        <v>90</v>
      </c>
      <c r="M2359" s="6" t="s">
        <v>90</v>
      </c>
      <c r="N2359" s="6" t="s">
        <v>6815</v>
      </c>
      <c r="O2359" s="6" t="s">
        <v>4585</v>
      </c>
    </row>
    <row r="2360" spans="1:15" x14ac:dyDescent="0.25">
      <c r="A2360" s="6" t="s">
        <v>3199</v>
      </c>
      <c r="B2360" s="6" t="s">
        <v>4528</v>
      </c>
      <c r="C2360" s="6" t="s">
        <v>4428</v>
      </c>
      <c r="D2360" s="6" t="s">
        <v>16591</v>
      </c>
      <c r="E2360" s="6" t="s">
        <v>90</v>
      </c>
      <c r="F2360" s="6" t="s">
        <v>7565</v>
      </c>
      <c r="G2360" s="6" t="s">
        <v>12920</v>
      </c>
      <c r="H2360" s="6" t="s">
        <v>7567</v>
      </c>
      <c r="I2360" s="46">
        <v>45145</v>
      </c>
      <c r="J2360" s="46">
        <v>45149</v>
      </c>
      <c r="K2360">
        <v>1174922</v>
      </c>
      <c r="L2360" s="6" t="s">
        <v>16592</v>
      </c>
      <c r="M2360" s="6" t="s">
        <v>16593</v>
      </c>
      <c r="N2360" s="6" t="s">
        <v>4730</v>
      </c>
      <c r="O2360" s="6" t="s">
        <v>4585</v>
      </c>
    </row>
    <row r="2361" spans="1:15" x14ac:dyDescent="0.25">
      <c r="A2361" s="6" t="s">
        <v>3201</v>
      </c>
      <c r="B2361" s="6" t="s">
        <v>4496</v>
      </c>
      <c r="C2361" s="6" t="s">
        <v>130</v>
      </c>
      <c r="D2361" s="6" t="s">
        <v>16594</v>
      </c>
      <c r="E2361" s="6" t="s">
        <v>90</v>
      </c>
      <c r="F2361" s="6" t="s">
        <v>7074</v>
      </c>
      <c r="G2361" s="6" t="s">
        <v>16595</v>
      </c>
      <c r="H2361" s="6" t="s">
        <v>7076</v>
      </c>
      <c r="I2361" s="46">
        <v>45133</v>
      </c>
      <c r="J2361" s="46">
        <v>45138</v>
      </c>
      <c r="K2361">
        <v>1163302</v>
      </c>
      <c r="L2361" s="6" t="s">
        <v>16596</v>
      </c>
      <c r="M2361" s="6" t="s">
        <v>16597</v>
      </c>
      <c r="N2361" s="6" t="s">
        <v>5502</v>
      </c>
      <c r="O2361" s="6" t="s">
        <v>4585</v>
      </c>
    </row>
    <row r="2362" spans="1:15" x14ac:dyDescent="0.25">
      <c r="A2362" s="6" t="s">
        <v>3202</v>
      </c>
      <c r="B2362" s="6" t="s">
        <v>90</v>
      </c>
      <c r="C2362" s="6" t="s">
        <v>90</v>
      </c>
      <c r="D2362" s="6" t="s">
        <v>90</v>
      </c>
      <c r="E2362" s="6" t="s">
        <v>90</v>
      </c>
      <c r="F2362" s="6" t="s">
        <v>90</v>
      </c>
      <c r="G2362" s="6" t="s">
        <v>90</v>
      </c>
      <c r="H2362" s="6" t="s">
        <v>90</v>
      </c>
      <c r="I2362" s="46"/>
      <c r="J2362" s="46"/>
      <c r="K2362">
        <v>1064642</v>
      </c>
      <c r="L2362" s="6" t="s">
        <v>16598</v>
      </c>
      <c r="M2362" s="6" t="s">
        <v>16599</v>
      </c>
      <c r="N2362" s="6" t="s">
        <v>90</v>
      </c>
      <c r="O2362" s="6" t="s">
        <v>90</v>
      </c>
    </row>
    <row r="2363" spans="1:15" x14ac:dyDescent="0.25">
      <c r="A2363" s="6" t="s">
        <v>3204</v>
      </c>
      <c r="B2363" s="6" t="s">
        <v>4462</v>
      </c>
      <c r="C2363" s="6" t="s">
        <v>118</v>
      </c>
      <c r="D2363" s="6" t="s">
        <v>16600</v>
      </c>
      <c r="E2363" s="6" t="s">
        <v>90</v>
      </c>
      <c r="F2363" s="6" t="s">
        <v>7724</v>
      </c>
      <c r="G2363" s="6" t="s">
        <v>12064</v>
      </c>
      <c r="H2363" s="6" t="s">
        <v>7437</v>
      </c>
      <c r="I2363" s="46">
        <v>45133</v>
      </c>
      <c r="J2363" s="46">
        <v>45138</v>
      </c>
      <c r="K2363">
        <v>72903</v>
      </c>
      <c r="L2363" s="6" t="s">
        <v>16601</v>
      </c>
      <c r="M2363" s="6" t="s">
        <v>16602</v>
      </c>
      <c r="N2363" s="6" t="s">
        <v>5041</v>
      </c>
      <c r="O2363" s="6" t="s">
        <v>4586</v>
      </c>
    </row>
    <row r="2364" spans="1:15" x14ac:dyDescent="0.25">
      <c r="A2364" s="6" t="s">
        <v>4387</v>
      </c>
      <c r="B2364" s="6" t="s">
        <v>4435</v>
      </c>
      <c r="C2364" s="6" t="s">
        <v>4418</v>
      </c>
      <c r="D2364" s="6" t="s">
        <v>16603</v>
      </c>
      <c r="E2364" s="6" t="s">
        <v>8889</v>
      </c>
      <c r="F2364" s="6" t="s">
        <v>16604</v>
      </c>
      <c r="G2364" s="6" t="s">
        <v>16605</v>
      </c>
      <c r="H2364" s="6" t="s">
        <v>435</v>
      </c>
      <c r="I2364" s="46">
        <v>45145</v>
      </c>
      <c r="J2364" s="46">
        <v>45149</v>
      </c>
      <c r="K2364">
        <v>1582313</v>
      </c>
      <c r="L2364" s="6" t="s">
        <v>16606</v>
      </c>
      <c r="M2364" s="6" t="s">
        <v>16607</v>
      </c>
      <c r="N2364" s="6" t="s">
        <v>6816</v>
      </c>
      <c r="O2364" s="6" t="s">
        <v>4586</v>
      </c>
    </row>
    <row r="2365" spans="1:15" x14ac:dyDescent="0.25">
      <c r="A2365" s="6" t="s">
        <v>3205</v>
      </c>
      <c r="B2365" s="6" t="s">
        <v>90</v>
      </c>
      <c r="C2365" s="6" t="s">
        <v>90</v>
      </c>
      <c r="D2365" s="6" t="s">
        <v>90</v>
      </c>
      <c r="E2365" s="6" t="s">
        <v>90</v>
      </c>
      <c r="F2365" s="6" t="s">
        <v>90</v>
      </c>
      <c r="G2365" s="6" t="s">
        <v>90</v>
      </c>
      <c r="H2365" s="6" t="s">
        <v>90</v>
      </c>
      <c r="I2365" s="46"/>
      <c r="J2365" s="46"/>
      <c r="K2365">
        <v>1064641</v>
      </c>
      <c r="L2365" s="6" t="s">
        <v>16608</v>
      </c>
      <c r="M2365" s="6" t="s">
        <v>16609</v>
      </c>
      <c r="N2365" s="6" t="s">
        <v>90</v>
      </c>
      <c r="O2365" s="6" t="s">
        <v>90</v>
      </c>
    </row>
    <row r="2366" spans="1:15" x14ac:dyDescent="0.25">
      <c r="A2366" s="6" t="s">
        <v>3206</v>
      </c>
      <c r="B2366" s="6" t="s">
        <v>90</v>
      </c>
      <c r="C2366" s="6" t="s">
        <v>90</v>
      </c>
      <c r="D2366" s="6" t="s">
        <v>90</v>
      </c>
      <c r="E2366" s="6" t="s">
        <v>90</v>
      </c>
      <c r="F2366" s="6" t="s">
        <v>90</v>
      </c>
      <c r="G2366" s="6" t="s">
        <v>90</v>
      </c>
      <c r="H2366" s="6" t="s">
        <v>90</v>
      </c>
      <c r="I2366" s="46"/>
      <c r="J2366" s="46"/>
      <c r="K2366">
        <v>1064641</v>
      </c>
      <c r="L2366" s="6" t="s">
        <v>16610</v>
      </c>
      <c r="M2366" s="6" t="s">
        <v>16611</v>
      </c>
      <c r="N2366" s="6" t="s">
        <v>90</v>
      </c>
      <c r="O2366" s="6" t="s">
        <v>90</v>
      </c>
    </row>
    <row r="2367" spans="1:15" x14ac:dyDescent="0.25">
      <c r="A2367" s="6" t="s">
        <v>3207</v>
      </c>
      <c r="B2367" s="6" t="s">
        <v>90</v>
      </c>
      <c r="C2367" s="6" t="s">
        <v>90</v>
      </c>
      <c r="D2367" s="6" t="s">
        <v>90</v>
      </c>
      <c r="E2367" s="6" t="s">
        <v>90</v>
      </c>
      <c r="F2367" s="6" t="s">
        <v>90</v>
      </c>
      <c r="G2367" s="6" t="s">
        <v>90</v>
      </c>
      <c r="H2367" s="6" t="s">
        <v>90</v>
      </c>
      <c r="I2367" s="46"/>
      <c r="J2367" s="46"/>
      <c r="K2367">
        <v>1064641</v>
      </c>
      <c r="L2367" s="6" t="s">
        <v>16612</v>
      </c>
      <c r="M2367" s="6" t="s">
        <v>16613</v>
      </c>
      <c r="N2367" s="6" t="s">
        <v>90</v>
      </c>
      <c r="O2367" s="6" t="s">
        <v>90</v>
      </c>
    </row>
    <row r="2368" spans="1:15" x14ac:dyDescent="0.25">
      <c r="A2368" s="6" t="s">
        <v>3208</v>
      </c>
      <c r="B2368" s="6" t="s">
        <v>90</v>
      </c>
      <c r="C2368" s="6" t="s">
        <v>90</v>
      </c>
      <c r="D2368" s="6" t="s">
        <v>90</v>
      </c>
      <c r="E2368" s="6" t="s">
        <v>90</v>
      </c>
      <c r="F2368" s="6" t="s">
        <v>90</v>
      </c>
      <c r="G2368" s="6" t="s">
        <v>90</v>
      </c>
      <c r="H2368" s="6" t="s">
        <v>90</v>
      </c>
      <c r="I2368" s="46"/>
      <c r="J2368" s="46"/>
      <c r="K2368">
        <v>1064641</v>
      </c>
      <c r="L2368" s="6" t="s">
        <v>16614</v>
      </c>
      <c r="M2368" s="6" t="s">
        <v>16615</v>
      </c>
      <c r="N2368" s="6" t="s">
        <v>90</v>
      </c>
      <c r="O2368" s="6" t="s">
        <v>90</v>
      </c>
    </row>
    <row r="2369" spans="1:15" x14ac:dyDescent="0.25">
      <c r="A2369" s="6" t="s">
        <v>3210</v>
      </c>
      <c r="B2369" s="6" t="s">
        <v>4460</v>
      </c>
      <c r="C2369" s="6" t="s">
        <v>4421</v>
      </c>
      <c r="D2369" s="6" t="s">
        <v>16616</v>
      </c>
      <c r="E2369" s="6" t="s">
        <v>90</v>
      </c>
      <c r="F2369" s="6" t="s">
        <v>16617</v>
      </c>
      <c r="G2369" s="6" t="s">
        <v>16618</v>
      </c>
      <c r="H2369" s="6" t="s">
        <v>9513</v>
      </c>
      <c r="I2369" s="46">
        <v>45125</v>
      </c>
      <c r="J2369" s="46">
        <v>45131</v>
      </c>
      <c r="K2369">
        <v>1747748</v>
      </c>
      <c r="L2369" s="6" t="s">
        <v>16619</v>
      </c>
      <c r="M2369" s="6" t="s">
        <v>16620</v>
      </c>
      <c r="N2369" s="6" t="s">
        <v>6817</v>
      </c>
      <c r="O2369" s="6" t="s">
        <v>4585</v>
      </c>
    </row>
    <row r="2370" spans="1:15" x14ac:dyDescent="0.25">
      <c r="A2370" s="6" t="s">
        <v>6927</v>
      </c>
      <c r="B2370" s="6" t="s">
        <v>90</v>
      </c>
      <c r="C2370" s="6" t="s">
        <v>90</v>
      </c>
      <c r="D2370" s="6" t="s">
        <v>90</v>
      </c>
      <c r="E2370" s="6" t="s">
        <v>90</v>
      </c>
      <c r="F2370" s="6" t="s">
        <v>90</v>
      </c>
      <c r="G2370" s="6" t="s">
        <v>90</v>
      </c>
      <c r="H2370" s="6" t="s">
        <v>90</v>
      </c>
      <c r="I2370" s="46"/>
      <c r="J2370" s="46"/>
      <c r="K2370">
        <v>1064642</v>
      </c>
      <c r="L2370" s="6" t="s">
        <v>16621</v>
      </c>
      <c r="M2370" s="6" t="s">
        <v>16622</v>
      </c>
      <c r="N2370" s="6" t="s">
        <v>90</v>
      </c>
      <c r="O2370" s="6" t="s">
        <v>90</v>
      </c>
    </row>
    <row r="2371" spans="1:15" x14ac:dyDescent="0.25">
      <c r="A2371" s="6" t="s">
        <v>4388</v>
      </c>
      <c r="B2371" s="6" t="s">
        <v>4509</v>
      </c>
      <c r="C2371" s="6" t="s">
        <v>118</v>
      </c>
      <c r="D2371" s="6" t="s">
        <v>8355</v>
      </c>
      <c r="E2371" s="6" t="s">
        <v>16623</v>
      </c>
      <c r="F2371" s="6" t="s">
        <v>16624</v>
      </c>
      <c r="G2371" s="6" t="s">
        <v>16625</v>
      </c>
      <c r="H2371" s="6" t="s">
        <v>90</v>
      </c>
      <c r="I2371" s="46"/>
      <c r="J2371" s="46"/>
      <c r="L2371" s="6" t="s">
        <v>16626</v>
      </c>
      <c r="M2371" s="6" t="s">
        <v>90</v>
      </c>
      <c r="N2371" s="6" t="s">
        <v>6818</v>
      </c>
      <c r="O2371" s="6" t="s">
        <v>4586</v>
      </c>
    </row>
    <row r="2372" spans="1:15" x14ac:dyDescent="0.25">
      <c r="A2372" s="6" t="s">
        <v>3212</v>
      </c>
      <c r="B2372" s="6" t="s">
        <v>4525</v>
      </c>
      <c r="C2372" s="6" t="s">
        <v>4468</v>
      </c>
      <c r="D2372" s="6" t="s">
        <v>16627</v>
      </c>
      <c r="E2372" s="6" t="s">
        <v>90</v>
      </c>
      <c r="F2372" s="6" t="s">
        <v>9037</v>
      </c>
      <c r="G2372" s="6" t="s">
        <v>16628</v>
      </c>
      <c r="H2372" s="6" t="s">
        <v>7092</v>
      </c>
      <c r="I2372" s="46">
        <v>45134</v>
      </c>
      <c r="J2372" s="46">
        <v>45138</v>
      </c>
      <c r="K2372">
        <v>34088</v>
      </c>
      <c r="L2372" s="6" t="s">
        <v>16629</v>
      </c>
      <c r="M2372" s="6" t="s">
        <v>16630</v>
      </c>
      <c r="N2372" s="6" t="s">
        <v>6819</v>
      </c>
      <c r="O2372" s="6" t="s">
        <v>4585</v>
      </c>
    </row>
    <row r="2373" spans="1:15" x14ac:dyDescent="0.25">
      <c r="A2373" s="6" t="s">
        <v>3213</v>
      </c>
      <c r="B2373" s="6" t="s">
        <v>4546</v>
      </c>
      <c r="C2373" s="6" t="s">
        <v>4423</v>
      </c>
      <c r="D2373" s="6" t="s">
        <v>16631</v>
      </c>
      <c r="E2373" s="6" t="s">
        <v>10784</v>
      </c>
      <c r="F2373" s="6" t="s">
        <v>8453</v>
      </c>
      <c r="G2373" s="6" t="s">
        <v>16632</v>
      </c>
      <c r="H2373" s="6" t="s">
        <v>90</v>
      </c>
      <c r="I2373" s="46">
        <v>45145</v>
      </c>
      <c r="J2373" s="46">
        <v>45149</v>
      </c>
      <c r="K2373">
        <v>1787425</v>
      </c>
      <c r="L2373" s="6" t="s">
        <v>16633</v>
      </c>
      <c r="M2373" s="6" t="s">
        <v>16634</v>
      </c>
      <c r="N2373" s="6" t="s">
        <v>6820</v>
      </c>
      <c r="O2373" s="6" t="s">
        <v>4585</v>
      </c>
    </row>
    <row r="2374" spans="1:15" x14ac:dyDescent="0.25">
      <c r="A2374" s="6" t="s">
        <v>6928</v>
      </c>
      <c r="B2374" s="6" t="s">
        <v>4457</v>
      </c>
      <c r="C2374" s="6" t="s">
        <v>4428</v>
      </c>
      <c r="D2374" s="6" t="s">
        <v>16635</v>
      </c>
      <c r="E2374" s="6" t="s">
        <v>16636</v>
      </c>
      <c r="F2374" s="6" t="s">
        <v>8458</v>
      </c>
      <c r="G2374" s="6" t="s">
        <v>16637</v>
      </c>
      <c r="H2374" s="6" t="s">
        <v>7092</v>
      </c>
      <c r="I2374" s="46">
        <v>45145</v>
      </c>
      <c r="J2374" s="46">
        <v>45149</v>
      </c>
      <c r="K2374">
        <v>1767258</v>
      </c>
      <c r="L2374" s="6" t="s">
        <v>16638</v>
      </c>
      <c r="M2374" s="6" t="s">
        <v>16639</v>
      </c>
      <c r="N2374" s="6" t="s">
        <v>16640</v>
      </c>
      <c r="O2374" s="6" t="s">
        <v>4585</v>
      </c>
    </row>
    <row r="2375" spans="1:15" x14ac:dyDescent="0.25">
      <c r="A2375" s="6" t="s">
        <v>3215</v>
      </c>
      <c r="B2375" s="6" t="s">
        <v>4512</v>
      </c>
      <c r="C2375" s="6" t="s">
        <v>4428</v>
      </c>
      <c r="D2375" s="6" t="s">
        <v>16641</v>
      </c>
      <c r="E2375" s="6" t="s">
        <v>16642</v>
      </c>
      <c r="F2375" s="6" t="s">
        <v>13026</v>
      </c>
      <c r="G2375" s="6" t="s">
        <v>16643</v>
      </c>
      <c r="H2375" s="6" t="s">
        <v>90</v>
      </c>
      <c r="I2375" s="46">
        <v>45159</v>
      </c>
      <c r="J2375" s="46">
        <v>45163</v>
      </c>
      <c r="K2375">
        <v>1810997</v>
      </c>
      <c r="L2375" s="6" t="s">
        <v>16644</v>
      </c>
      <c r="M2375" s="6" t="s">
        <v>16645</v>
      </c>
      <c r="N2375" s="6" t="s">
        <v>6821</v>
      </c>
      <c r="O2375" s="6" t="s">
        <v>4585</v>
      </c>
    </row>
    <row r="2376" spans="1:15" x14ac:dyDescent="0.25">
      <c r="A2376" s="6" t="s">
        <v>3217</v>
      </c>
      <c r="B2376" s="6" t="s">
        <v>4501</v>
      </c>
      <c r="C2376" s="6" t="s">
        <v>4425</v>
      </c>
      <c r="D2376" s="6" t="s">
        <v>16646</v>
      </c>
      <c r="E2376" s="6" t="s">
        <v>90</v>
      </c>
      <c r="F2376" s="6" t="s">
        <v>11305</v>
      </c>
      <c r="G2376" s="6" t="s">
        <v>11306</v>
      </c>
      <c r="H2376" s="6" t="s">
        <v>7431</v>
      </c>
      <c r="I2376" s="46">
        <v>45140</v>
      </c>
      <c r="J2376" s="46">
        <v>45145</v>
      </c>
      <c r="K2376">
        <v>1166003</v>
      </c>
      <c r="L2376" s="6" t="s">
        <v>16647</v>
      </c>
      <c r="M2376" s="6" t="s">
        <v>16648</v>
      </c>
      <c r="N2376" s="6" t="s">
        <v>4740</v>
      </c>
      <c r="O2376" s="6" t="s">
        <v>4585</v>
      </c>
    </row>
    <row r="2377" spans="1:15" x14ac:dyDescent="0.25">
      <c r="A2377" s="6" t="s">
        <v>3219</v>
      </c>
      <c r="B2377" s="6" t="s">
        <v>4481</v>
      </c>
      <c r="C2377" s="6" t="s">
        <v>4418</v>
      </c>
      <c r="D2377" s="6" t="s">
        <v>16649</v>
      </c>
      <c r="E2377" s="6" t="s">
        <v>90</v>
      </c>
      <c r="F2377" s="6" t="s">
        <v>7529</v>
      </c>
      <c r="G2377" s="6" t="s">
        <v>16650</v>
      </c>
      <c r="H2377" s="6" t="s">
        <v>7104</v>
      </c>
      <c r="I2377" s="46">
        <v>45140</v>
      </c>
      <c r="J2377" s="46">
        <v>45145</v>
      </c>
      <c r="K2377">
        <v>818479</v>
      </c>
      <c r="L2377" s="6" t="s">
        <v>16651</v>
      </c>
      <c r="M2377" s="6" t="s">
        <v>16652</v>
      </c>
      <c r="N2377" s="6" t="s">
        <v>5031</v>
      </c>
      <c r="O2377" s="6" t="s">
        <v>4586</v>
      </c>
    </row>
    <row r="2378" spans="1:15" x14ac:dyDescent="0.25">
      <c r="A2378" s="6" t="s">
        <v>4390</v>
      </c>
      <c r="B2378" s="6" t="s">
        <v>4451</v>
      </c>
      <c r="C2378" s="6" t="s">
        <v>4421</v>
      </c>
      <c r="D2378" s="6" t="s">
        <v>16653</v>
      </c>
      <c r="E2378" s="6" t="s">
        <v>16654</v>
      </c>
      <c r="F2378" s="6" t="s">
        <v>8538</v>
      </c>
      <c r="G2378" s="6" t="s">
        <v>16655</v>
      </c>
      <c r="H2378" s="6" t="s">
        <v>7431</v>
      </c>
      <c r="I2378" s="46">
        <v>45131</v>
      </c>
      <c r="J2378" s="46">
        <v>45135</v>
      </c>
      <c r="K2378">
        <v>1770450</v>
      </c>
      <c r="L2378" s="6" t="s">
        <v>16656</v>
      </c>
      <c r="M2378" s="6" t="s">
        <v>16657</v>
      </c>
      <c r="N2378" s="6" t="s">
        <v>5149</v>
      </c>
      <c r="O2378" s="6" t="s">
        <v>4585</v>
      </c>
    </row>
    <row r="2379" spans="1:15" x14ac:dyDescent="0.25">
      <c r="A2379" s="6" t="s">
        <v>4391</v>
      </c>
      <c r="B2379" s="6" t="s">
        <v>4464</v>
      </c>
      <c r="C2379" s="6" t="s">
        <v>4428</v>
      </c>
      <c r="D2379" s="6" t="s">
        <v>16658</v>
      </c>
      <c r="E2379" s="6" t="s">
        <v>16659</v>
      </c>
      <c r="F2379" s="6" t="s">
        <v>12573</v>
      </c>
      <c r="G2379" s="6" t="s">
        <v>12574</v>
      </c>
      <c r="H2379" s="6" t="s">
        <v>90</v>
      </c>
      <c r="I2379" s="46"/>
      <c r="J2379" s="46"/>
      <c r="L2379" s="6" t="s">
        <v>90</v>
      </c>
      <c r="M2379" s="6" t="s">
        <v>90</v>
      </c>
      <c r="N2379" s="6" t="s">
        <v>6822</v>
      </c>
      <c r="O2379" s="6" t="s">
        <v>4585</v>
      </c>
    </row>
    <row r="2380" spans="1:15" x14ac:dyDescent="0.25">
      <c r="A2380" s="6" t="s">
        <v>4392</v>
      </c>
      <c r="B2380" s="6" t="s">
        <v>4472</v>
      </c>
      <c r="C2380" s="6" t="s">
        <v>130</v>
      </c>
      <c r="D2380" s="6" t="s">
        <v>16660</v>
      </c>
      <c r="E2380" s="6" t="s">
        <v>16661</v>
      </c>
      <c r="F2380" s="6" t="s">
        <v>16662</v>
      </c>
      <c r="G2380" s="6" t="s">
        <v>90</v>
      </c>
      <c r="H2380" s="6" t="s">
        <v>90</v>
      </c>
      <c r="I2380" s="46"/>
      <c r="J2380" s="46"/>
      <c r="L2380" s="6" t="s">
        <v>90</v>
      </c>
      <c r="M2380" s="6" t="s">
        <v>90</v>
      </c>
      <c r="N2380" s="6" t="s">
        <v>6823</v>
      </c>
      <c r="O2380" s="6" t="s">
        <v>4585</v>
      </c>
    </row>
    <row r="2381" spans="1:15" x14ac:dyDescent="0.25">
      <c r="A2381" s="6" t="s">
        <v>3221</v>
      </c>
      <c r="B2381" s="6" t="s">
        <v>4482</v>
      </c>
      <c r="C2381" s="6" t="s">
        <v>4425</v>
      </c>
      <c r="D2381" s="6" t="s">
        <v>16663</v>
      </c>
      <c r="E2381" s="6" t="s">
        <v>90</v>
      </c>
      <c r="F2381" s="6" t="s">
        <v>9000</v>
      </c>
      <c r="G2381" s="6" t="s">
        <v>16664</v>
      </c>
      <c r="H2381" s="6" t="s">
        <v>9002</v>
      </c>
      <c r="I2381" s="46">
        <v>45140</v>
      </c>
      <c r="J2381" s="46"/>
      <c r="K2381">
        <v>1524472</v>
      </c>
      <c r="L2381" s="6" t="s">
        <v>16665</v>
      </c>
      <c r="M2381" s="6" t="s">
        <v>16666</v>
      </c>
      <c r="N2381" s="6" t="s">
        <v>6824</v>
      </c>
      <c r="O2381" s="6" t="s">
        <v>4585</v>
      </c>
    </row>
    <row r="2382" spans="1:15" x14ac:dyDescent="0.25">
      <c r="A2382" s="6" t="s">
        <v>4393</v>
      </c>
      <c r="B2382" s="6" t="s">
        <v>4494</v>
      </c>
      <c r="C2382" s="6" t="s">
        <v>4428</v>
      </c>
      <c r="D2382" s="6" t="s">
        <v>16667</v>
      </c>
      <c r="E2382" s="6" t="s">
        <v>16668</v>
      </c>
      <c r="F2382" s="6" t="s">
        <v>7450</v>
      </c>
      <c r="G2382" s="6" t="s">
        <v>16669</v>
      </c>
      <c r="H2382" s="6" t="s">
        <v>90</v>
      </c>
      <c r="I2382" s="46"/>
      <c r="J2382" s="46"/>
      <c r="L2382" s="6" t="s">
        <v>16670</v>
      </c>
      <c r="M2382" s="6" t="s">
        <v>90</v>
      </c>
      <c r="N2382" s="6" t="s">
        <v>6825</v>
      </c>
      <c r="O2382" s="6" t="s">
        <v>4585</v>
      </c>
    </row>
    <row r="2383" spans="1:15" x14ac:dyDescent="0.25">
      <c r="A2383" s="6" t="s">
        <v>4394</v>
      </c>
      <c r="B2383" s="6" t="s">
        <v>4532</v>
      </c>
      <c r="C2383" s="6" t="s">
        <v>130</v>
      </c>
      <c r="D2383" s="6" t="s">
        <v>16671</v>
      </c>
      <c r="E2383" s="6" t="s">
        <v>90</v>
      </c>
      <c r="F2383" s="6" t="s">
        <v>9973</v>
      </c>
      <c r="G2383" s="6" t="s">
        <v>13848</v>
      </c>
      <c r="H2383" s="6" t="s">
        <v>90</v>
      </c>
      <c r="I2383" s="46"/>
      <c r="J2383" s="46"/>
      <c r="L2383" s="6" t="s">
        <v>16672</v>
      </c>
      <c r="M2383" s="6" t="s">
        <v>90</v>
      </c>
      <c r="N2383" s="6" t="s">
        <v>6826</v>
      </c>
      <c r="O2383" s="6" t="s">
        <v>4585</v>
      </c>
    </row>
    <row r="2384" spans="1:15" x14ac:dyDescent="0.25">
      <c r="A2384" s="6" t="s">
        <v>4396</v>
      </c>
      <c r="B2384" s="6" t="s">
        <v>4508</v>
      </c>
      <c r="C2384" s="6" t="s">
        <v>4489</v>
      </c>
      <c r="D2384" s="6" t="s">
        <v>16673</v>
      </c>
      <c r="E2384" s="6" t="s">
        <v>7704</v>
      </c>
      <c r="F2384" s="6" t="s">
        <v>7172</v>
      </c>
      <c r="G2384" s="6" t="s">
        <v>7309</v>
      </c>
      <c r="H2384" s="6" t="s">
        <v>7069</v>
      </c>
      <c r="I2384" s="46">
        <v>45140</v>
      </c>
      <c r="J2384" s="46">
        <v>45145</v>
      </c>
      <c r="K2384">
        <v>1345016</v>
      </c>
      <c r="L2384" s="6" t="s">
        <v>16674</v>
      </c>
      <c r="M2384" s="6" t="s">
        <v>16675</v>
      </c>
      <c r="N2384" s="6" t="s">
        <v>4826</v>
      </c>
      <c r="O2384" s="6" t="s">
        <v>4585</v>
      </c>
    </row>
    <row r="2385" spans="1:15" x14ac:dyDescent="0.25">
      <c r="A2385" s="6" t="s">
        <v>3222</v>
      </c>
      <c r="B2385" s="6" t="s">
        <v>4497</v>
      </c>
      <c r="C2385" s="6" t="s">
        <v>4428</v>
      </c>
      <c r="D2385" s="6" t="s">
        <v>16676</v>
      </c>
      <c r="E2385" s="6" t="s">
        <v>90</v>
      </c>
      <c r="F2385" s="6" t="s">
        <v>7415</v>
      </c>
      <c r="G2385" s="6" t="s">
        <v>16677</v>
      </c>
      <c r="H2385" s="6" t="s">
        <v>7092</v>
      </c>
      <c r="I2385" s="46">
        <v>45140</v>
      </c>
      <c r="J2385" s="46">
        <v>45145</v>
      </c>
      <c r="K2385">
        <v>1670592</v>
      </c>
      <c r="L2385" s="6" t="s">
        <v>16678</v>
      </c>
      <c r="M2385" s="6" t="s">
        <v>16679</v>
      </c>
      <c r="N2385" s="6" t="s">
        <v>5211</v>
      </c>
      <c r="O2385" s="6" t="s">
        <v>4585</v>
      </c>
    </row>
    <row r="2386" spans="1:15" x14ac:dyDescent="0.25">
      <c r="A2386" s="6" t="s">
        <v>3224</v>
      </c>
      <c r="B2386" s="6" t="s">
        <v>4460</v>
      </c>
      <c r="C2386" s="6" t="s">
        <v>4421</v>
      </c>
      <c r="D2386" s="6" t="s">
        <v>16680</v>
      </c>
      <c r="E2386" s="6" t="s">
        <v>16681</v>
      </c>
      <c r="F2386" s="6" t="s">
        <v>16682</v>
      </c>
      <c r="G2386" s="6" t="s">
        <v>16683</v>
      </c>
      <c r="H2386" s="6" t="s">
        <v>90</v>
      </c>
      <c r="I2386" s="46">
        <v>45159</v>
      </c>
      <c r="J2386" s="46">
        <v>45163</v>
      </c>
      <c r="K2386">
        <v>1838413</v>
      </c>
      <c r="L2386" s="6" t="s">
        <v>16684</v>
      </c>
      <c r="M2386" s="6" t="s">
        <v>16685</v>
      </c>
      <c r="N2386" s="6" t="s">
        <v>6827</v>
      </c>
      <c r="O2386" s="6" t="s">
        <v>4585</v>
      </c>
    </row>
    <row r="2387" spans="1:15" x14ac:dyDescent="0.25">
      <c r="A2387" s="6" t="s">
        <v>3226</v>
      </c>
      <c r="B2387" s="6" t="s">
        <v>4508</v>
      </c>
      <c r="C2387" s="6" t="s">
        <v>4489</v>
      </c>
      <c r="D2387" s="6" t="s">
        <v>16686</v>
      </c>
      <c r="E2387" s="6" t="s">
        <v>90</v>
      </c>
      <c r="F2387" s="6" t="s">
        <v>16687</v>
      </c>
      <c r="G2387" s="6" t="s">
        <v>16688</v>
      </c>
      <c r="H2387" s="6" t="s">
        <v>90</v>
      </c>
      <c r="I2387" s="46">
        <v>45131</v>
      </c>
      <c r="J2387" s="46">
        <v>45135</v>
      </c>
      <c r="K2387">
        <v>1513845</v>
      </c>
      <c r="L2387" s="6" t="s">
        <v>16689</v>
      </c>
      <c r="M2387" s="6" t="s">
        <v>16690</v>
      </c>
      <c r="N2387" s="6" t="s">
        <v>6828</v>
      </c>
      <c r="O2387" s="6" t="s">
        <v>4585</v>
      </c>
    </row>
    <row r="2388" spans="1:15" x14ac:dyDescent="0.25">
      <c r="A2388" s="6" t="s">
        <v>3228</v>
      </c>
      <c r="B2388" s="6" t="s">
        <v>4460</v>
      </c>
      <c r="C2388" s="6" t="s">
        <v>4421</v>
      </c>
      <c r="D2388" s="6" t="s">
        <v>16691</v>
      </c>
      <c r="E2388" s="6" t="s">
        <v>8401</v>
      </c>
      <c r="F2388" s="6" t="s">
        <v>7166</v>
      </c>
      <c r="G2388" s="6" t="s">
        <v>11654</v>
      </c>
      <c r="H2388" s="6" t="s">
        <v>7168</v>
      </c>
      <c r="I2388" s="46">
        <v>45156</v>
      </c>
      <c r="J2388" s="46">
        <v>45157</v>
      </c>
      <c r="K2388">
        <v>1856314</v>
      </c>
      <c r="L2388" s="6" t="s">
        <v>16692</v>
      </c>
      <c r="M2388" s="6" t="s">
        <v>16693</v>
      </c>
      <c r="N2388" s="6" t="s">
        <v>6829</v>
      </c>
      <c r="O2388" s="6" t="s">
        <v>4585</v>
      </c>
    </row>
    <row r="2389" spans="1:15" x14ac:dyDescent="0.25">
      <c r="A2389" s="6" t="s">
        <v>3230</v>
      </c>
      <c r="B2389" s="6" t="s">
        <v>4525</v>
      </c>
      <c r="C2389" s="6" t="s">
        <v>4468</v>
      </c>
      <c r="D2389" s="6" t="s">
        <v>16694</v>
      </c>
      <c r="E2389" s="6" t="s">
        <v>90</v>
      </c>
      <c r="F2389" s="6" t="s">
        <v>13940</v>
      </c>
      <c r="G2389" s="6" t="s">
        <v>16695</v>
      </c>
      <c r="H2389" s="6" t="s">
        <v>90</v>
      </c>
      <c r="I2389" s="46"/>
      <c r="J2389" s="46"/>
      <c r="K2389">
        <v>904851</v>
      </c>
      <c r="L2389" s="6" t="s">
        <v>16696</v>
      </c>
      <c r="M2389" s="6" t="s">
        <v>16697</v>
      </c>
      <c r="N2389" s="6" t="s">
        <v>6830</v>
      </c>
      <c r="O2389" s="6" t="s">
        <v>4585</v>
      </c>
    </row>
    <row r="2390" spans="1:15" x14ac:dyDescent="0.25">
      <c r="A2390" s="6" t="s">
        <v>4397</v>
      </c>
      <c r="B2390" s="6" t="s">
        <v>4454</v>
      </c>
      <c r="C2390" s="6" t="s">
        <v>4428</v>
      </c>
      <c r="D2390" s="6" t="s">
        <v>16698</v>
      </c>
      <c r="E2390" s="6" t="s">
        <v>16699</v>
      </c>
      <c r="F2390" s="6" t="s">
        <v>16662</v>
      </c>
      <c r="G2390" s="6" t="s">
        <v>90</v>
      </c>
      <c r="H2390" s="6" t="s">
        <v>90</v>
      </c>
      <c r="I2390" s="46"/>
      <c r="J2390" s="46"/>
      <c r="L2390" s="6" t="s">
        <v>90</v>
      </c>
      <c r="M2390" s="6" t="s">
        <v>90</v>
      </c>
      <c r="N2390" s="6" t="s">
        <v>6831</v>
      </c>
      <c r="O2390" s="6" t="s">
        <v>4585</v>
      </c>
    </row>
    <row r="2391" spans="1:15" x14ac:dyDescent="0.25">
      <c r="A2391" s="6" t="s">
        <v>3232</v>
      </c>
      <c r="B2391" s="6" t="s">
        <v>4517</v>
      </c>
      <c r="C2391" s="6" t="s">
        <v>4428</v>
      </c>
      <c r="D2391" s="6" t="s">
        <v>16700</v>
      </c>
      <c r="E2391" s="6" t="s">
        <v>90</v>
      </c>
      <c r="F2391" s="6" t="s">
        <v>8438</v>
      </c>
      <c r="G2391" s="6" t="s">
        <v>16701</v>
      </c>
      <c r="H2391" s="6" t="s">
        <v>8440</v>
      </c>
      <c r="I2391" s="46">
        <v>45139</v>
      </c>
      <c r="J2391" s="46">
        <v>45145</v>
      </c>
      <c r="K2391">
        <v>1041061</v>
      </c>
      <c r="L2391" s="6" t="s">
        <v>16702</v>
      </c>
      <c r="M2391" s="6" t="s">
        <v>16703</v>
      </c>
      <c r="N2391" s="6" t="s">
        <v>4988</v>
      </c>
      <c r="O2391" s="6" t="s">
        <v>4585</v>
      </c>
    </row>
    <row r="2392" spans="1:15" x14ac:dyDescent="0.25">
      <c r="A2392" s="6" t="s">
        <v>3234</v>
      </c>
      <c r="B2392" s="6" t="s">
        <v>4517</v>
      </c>
      <c r="C2392" s="6" t="s">
        <v>4428</v>
      </c>
      <c r="D2392" s="6" t="s">
        <v>16704</v>
      </c>
      <c r="E2392" s="6" t="s">
        <v>16705</v>
      </c>
      <c r="F2392" s="6" t="s">
        <v>8011</v>
      </c>
      <c r="G2392" s="6" t="s">
        <v>16706</v>
      </c>
      <c r="H2392" s="6" t="s">
        <v>90</v>
      </c>
      <c r="I2392" s="46">
        <v>45138</v>
      </c>
      <c r="J2392" s="46"/>
      <c r="K2392">
        <v>1673358</v>
      </c>
      <c r="L2392" s="6" t="s">
        <v>16707</v>
      </c>
      <c r="M2392" s="6" t="s">
        <v>16708</v>
      </c>
      <c r="N2392" s="6" t="s">
        <v>6832</v>
      </c>
      <c r="O2392" s="6" t="s">
        <v>4585</v>
      </c>
    </row>
    <row r="2393" spans="1:15" x14ac:dyDescent="0.25">
      <c r="A2393" s="6" t="s">
        <v>4399</v>
      </c>
      <c r="B2393" s="6" t="s">
        <v>4508</v>
      </c>
      <c r="C2393" s="6" t="s">
        <v>4489</v>
      </c>
      <c r="D2393" s="6" t="s">
        <v>16709</v>
      </c>
      <c r="E2393" s="6" t="s">
        <v>16710</v>
      </c>
      <c r="F2393" s="6" t="s">
        <v>9799</v>
      </c>
      <c r="G2393" s="6" t="s">
        <v>16711</v>
      </c>
      <c r="H2393" s="6" t="s">
        <v>90</v>
      </c>
      <c r="I2393" s="46">
        <v>45166</v>
      </c>
      <c r="J2393" s="46">
        <v>45170</v>
      </c>
      <c r="K2393">
        <v>1530238</v>
      </c>
      <c r="L2393" s="6" t="s">
        <v>16712</v>
      </c>
      <c r="M2393" s="6" t="s">
        <v>16713</v>
      </c>
      <c r="N2393" s="6" t="s">
        <v>6833</v>
      </c>
      <c r="O2393" s="6" t="s">
        <v>4585</v>
      </c>
    </row>
    <row r="2394" spans="1:15" x14ac:dyDescent="0.25">
      <c r="A2394" s="6" t="s">
        <v>4400</v>
      </c>
      <c r="B2394" s="6" t="s">
        <v>4503</v>
      </c>
      <c r="C2394" s="6" t="s">
        <v>4468</v>
      </c>
      <c r="D2394" s="6" t="s">
        <v>16714</v>
      </c>
      <c r="E2394" s="6" t="s">
        <v>90</v>
      </c>
      <c r="F2394" s="6" t="s">
        <v>16715</v>
      </c>
      <c r="G2394" s="6" t="s">
        <v>16716</v>
      </c>
      <c r="H2394" s="6" t="s">
        <v>90</v>
      </c>
      <c r="I2394" s="46"/>
      <c r="J2394" s="46"/>
      <c r="L2394" s="6" t="s">
        <v>16717</v>
      </c>
      <c r="M2394" s="6" t="s">
        <v>16718</v>
      </c>
      <c r="N2394" s="6" t="s">
        <v>6834</v>
      </c>
      <c r="O2394" s="6" t="s">
        <v>4585</v>
      </c>
    </row>
    <row r="2395" spans="1:15" x14ac:dyDescent="0.25">
      <c r="A2395" s="6" t="s">
        <v>3236</v>
      </c>
      <c r="B2395" s="6" t="s">
        <v>4508</v>
      </c>
      <c r="C2395" s="6" t="s">
        <v>4489</v>
      </c>
      <c r="D2395" s="6" t="s">
        <v>16719</v>
      </c>
      <c r="E2395" s="6" t="s">
        <v>16720</v>
      </c>
      <c r="F2395" s="6" t="s">
        <v>7582</v>
      </c>
      <c r="G2395" s="6" t="s">
        <v>9468</v>
      </c>
      <c r="H2395" s="6" t="s">
        <v>7584</v>
      </c>
      <c r="I2395" s="46"/>
      <c r="J2395" s="46"/>
      <c r="K2395">
        <v>1617640</v>
      </c>
      <c r="L2395" s="6" t="s">
        <v>16721</v>
      </c>
      <c r="M2395" s="6" t="s">
        <v>16722</v>
      </c>
      <c r="N2395" s="6" t="s">
        <v>5509</v>
      </c>
      <c r="O2395" s="6" t="s">
        <v>4585</v>
      </c>
    </row>
    <row r="2396" spans="1:15" x14ac:dyDescent="0.25">
      <c r="A2396" s="6" t="s">
        <v>3238</v>
      </c>
      <c r="B2396" s="6" t="s">
        <v>4443</v>
      </c>
      <c r="C2396" s="6" t="s">
        <v>4418</v>
      </c>
      <c r="D2396" s="6" t="s">
        <v>16723</v>
      </c>
      <c r="E2396" s="6" t="s">
        <v>90</v>
      </c>
      <c r="F2396" s="6" t="s">
        <v>16724</v>
      </c>
      <c r="G2396" s="6" t="s">
        <v>16725</v>
      </c>
      <c r="H2396" s="6" t="s">
        <v>7630</v>
      </c>
      <c r="I2396" s="46">
        <v>45138</v>
      </c>
      <c r="J2396" s="46">
        <v>45142</v>
      </c>
      <c r="K2396">
        <v>1136869</v>
      </c>
      <c r="L2396" s="6" t="s">
        <v>16726</v>
      </c>
      <c r="M2396" s="6" t="s">
        <v>16727</v>
      </c>
      <c r="N2396" s="6" t="s">
        <v>4738</v>
      </c>
      <c r="O2396" s="6" t="s">
        <v>4586</v>
      </c>
    </row>
    <row r="2397" spans="1:15" x14ac:dyDescent="0.25">
      <c r="A2397" s="6" t="s">
        <v>3240</v>
      </c>
      <c r="B2397" s="6" t="s">
        <v>4420</v>
      </c>
      <c r="C2397" s="6" t="s">
        <v>4421</v>
      </c>
      <c r="D2397" s="6" t="s">
        <v>16728</v>
      </c>
      <c r="E2397" s="6" t="s">
        <v>90</v>
      </c>
      <c r="F2397" s="6" t="s">
        <v>7572</v>
      </c>
      <c r="G2397" s="6" t="s">
        <v>7573</v>
      </c>
      <c r="H2397" s="6" t="s">
        <v>7124</v>
      </c>
      <c r="I2397" s="46">
        <v>45139</v>
      </c>
      <c r="J2397" s="46">
        <v>45143</v>
      </c>
      <c r="K2397">
        <v>877212</v>
      </c>
      <c r="L2397" s="6" t="s">
        <v>16729</v>
      </c>
      <c r="M2397" s="6" t="s">
        <v>16730</v>
      </c>
      <c r="N2397" s="6" t="s">
        <v>5508</v>
      </c>
      <c r="O2397" s="6" t="s">
        <v>4587</v>
      </c>
    </row>
    <row r="2398" spans="1:15" x14ac:dyDescent="0.25">
      <c r="A2398" s="6" t="s">
        <v>4402</v>
      </c>
      <c r="B2398" s="6" t="s">
        <v>4415</v>
      </c>
      <c r="C2398" s="6" t="s">
        <v>4489</v>
      </c>
      <c r="D2398" s="6" t="s">
        <v>16731</v>
      </c>
      <c r="E2398" s="6" t="s">
        <v>8383</v>
      </c>
      <c r="F2398" s="6" t="s">
        <v>7166</v>
      </c>
      <c r="G2398" s="6" t="s">
        <v>11654</v>
      </c>
      <c r="H2398" s="6" t="s">
        <v>7168</v>
      </c>
      <c r="I2398" s="46">
        <v>45145</v>
      </c>
      <c r="J2398" s="46">
        <v>45149</v>
      </c>
      <c r="K2398">
        <v>1084048</v>
      </c>
      <c r="L2398" s="6" t="s">
        <v>90</v>
      </c>
      <c r="M2398" s="6" t="s">
        <v>16732</v>
      </c>
      <c r="N2398" s="6" t="s">
        <v>5065</v>
      </c>
      <c r="O2398" s="6" t="s">
        <v>4585</v>
      </c>
    </row>
    <row r="2399" spans="1:15" x14ac:dyDescent="0.25">
      <c r="A2399" s="6" t="s">
        <v>3242</v>
      </c>
      <c r="B2399" s="6" t="s">
        <v>4508</v>
      </c>
      <c r="C2399" s="6" t="s">
        <v>4489</v>
      </c>
      <c r="D2399" s="6" t="s">
        <v>16719</v>
      </c>
      <c r="E2399" s="6" t="s">
        <v>16720</v>
      </c>
      <c r="F2399" s="6" t="s">
        <v>7582</v>
      </c>
      <c r="G2399" s="6" t="s">
        <v>9468</v>
      </c>
      <c r="H2399" s="6" t="s">
        <v>7584</v>
      </c>
      <c r="I2399" s="46">
        <v>45140</v>
      </c>
      <c r="J2399" s="46">
        <v>45145</v>
      </c>
      <c r="K2399">
        <v>1617640</v>
      </c>
      <c r="L2399" s="6" t="s">
        <v>16733</v>
      </c>
      <c r="M2399" s="6" t="s">
        <v>16734</v>
      </c>
      <c r="N2399" s="6" t="s">
        <v>5509</v>
      </c>
      <c r="O2399" s="6" t="s">
        <v>4585</v>
      </c>
    </row>
    <row r="2400" spans="1:15" x14ac:dyDescent="0.25">
      <c r="A2400" s="6" t="s">
        <v>4404</v>
      </c>
      <c r="B2400" s="6" t="s">
        <v>4524</v>
      </c>
      <c r="C2400" s="6" t="s">
        <v>4428</v>
      </c>
      <c r="D2400" s="6" t="s">
        <v>16735</v>
      </c>
      <c r="E2400" s="6" t="s">
        <v>16736</v>
      </c>
      <c r="F2400" s="6" t="s">
        <v>16737</v>
      </c>
      <c r="G2400" s="6" t="s">
        <v>16738</v>
      </c>
      <c r="H2400" s="6" t="s">
        <v>16739</v>
      </c>
      <c r="I2400" s="46"/>
      <c r="J2400" s="46"/>
      <c r="K2400">
        <v>1877787</v>
      </c>
      <c r="L2400" s="6" t="s">
        <v>90</v>
      </c>
      <c r="M2400" s="6" t="s">
        <v>16740</v>
      </c>
      <c r="N2400" s="6" t="s">
        <v>6835</v>
      </c>
      <c r="O2400" s="6" t="s">
        <v>4585</v>
      </c>
    </row>
    <row r="2401" spans="1:15" x14ac:dyDescent="0.25">
      <c r="A2401" s="6" t="s">
        <v>3244</v>
      </c>
      <c r="B2401" s="6" t="s">
        <v>4460</v>
      </c>
      <c r="C2401" s="6" t="s">
        <v>4421</v>
      </c>
      <c r="D2401" s="6" t="s">
        <v>16741</v>
      </c>
      <c r="E2401" s="6" t="s">
        <v>7177</v>
      </c>
      <c r="F2401" s="6" t="s">
        <v>7140</v>
      </c>
      <c r="G2401" s="6" t="s">
        <v>16742</v>
      </c>
      <c r="H2401" s="6" t="s">
        <v>7584</v>
      </c>
      <c r="I2401" s="46">
        <v>45138</v>
      </c>
      <c r="J2401" s="46">
        <v>45142</v>
      </c>
      <c r="K2401">
        <v>1794515</v>
      </c>
      <c r="L2401" s="6" t="s">
        <v>16743</v>
      </c>
      <c r="M2401" s="6" t="s">
        <v>16744</v>
      </c>
      <c r="N2401" s="6" t="s">
        <v>5336</v>
      </c>
      <c r="O2401" s="6" t="s">
        <v>4585</v>
      </c>
    </row>
    <row r="2402" spans="1:15" x14ac:dyDescent="0.25">
      <c r="A2402" s="6" t="s">
        <v>3246</v>
      </c>
      <c r="B2402" s="6" t="s">
        <v>4434</v>
      </c>
      <c r="C2402" s="6" t="s">
        <v>4423</v>
      </c>
      <c r="D2402" s="6" t="s">
        <v>16745</v>
      </c>
      <c r="E2402" s="6" t="s">
        <v>90</v>
      </c>
      <c r="F2402" s="6" t="s">
        <v>10577</v>
      </c>
      <c r="G2402" s="6" t="s">
        <v>16746</v>
      </c>
      <c r="H2402" s="6" t="s">
        <v>9513</v>
      </c>
      <c r="I2402" s="46">
        <v>45126</v>
      </c>
      <c r="J2402" s="46"/>
      <c r="K2402">
        <v>109380</v>
      </c>
      <c r="L2402" s="6" t="s">
        <v>16747</v>
      </c>
      <c r="M2402" s="6" t="s">
        <v>16748</v>
      </c>
      <c r="N2402" s="6" t="s">
        <v>6836</v>
      </c>
      <c r="O2402" s="6" t="s">
        <v>4585</v>
      </c>
    </row>
    <row r="2403" spans="1:15" x14ac:dyDescent="0.25">
      <c r="A2403" s="6" t="s">
        <v>3248</v>
      </c>
      <c r="B2403" s="6" t="s">
        <v>4435</v>
      </c>
      <c r="C2403" s="6" t="s">
        <v>4418</v>
      </c>
      <c r="D2403" s="6" t="s">
        <v>16749</v>
      </c>
      <c r="E2403" s="6" t="s">
        <v>16750</v>
      </c>
      <c r="F2403" s="6" t="s">
        <v>8011</v>
      </c>
      <c r="G2403" s="6" t="s">
        <v>16751</v>
      </c>
      <c r="H2403" s="6" t="s">
        <v>90</v>
      </c>
      <c r="I2403" s="46">
        <v>45145</v>
      </c>
      <c r="J2403" s="46">
        <v>45151</v>
      </c>
      <c r="K2403">
        <v>1704292</v>
      </c>
      <c r="L2403" s="6" t="s">
        <v>16752</v>
      </c>
      <c r="M2403" s="6" t="s">
        <v>16753</v>
      </c>
      <c r="N2403" s="6" t="s">
        <v>6837</v>
      </c>
      <c r="O2403" s="6" t="s">
        <v>4586</v>
      </c>
    </row>
    <row r="2404" spans="1:15" x14ac:dyDescent="0.25">
      <c r="A2404" s="6" t="s">
        <v>16754</v>
      </c>
      <c r="B2404" s="6" t="s">
        <v>4435</v>
      </c>
      <c r="C2404" s="6" t="s">
        <v>4418</v>
      </c>
      <c r="D2404" s="6" t="s">
        <v>16755</v>
      </c>
      <c r="E2404" s="6" t="s">
        <v>16756</v>
      </c>
      <c r="F2404" s="6" t="s">
        <v>7711</v>
      </c>
      <c r="G2404" s="6" t="s">
        <v>16757</v>
      </c>
      <c r="H2404" s="6" t="s">
        <v>90</v>
      </c>
      <c r="I2404" s="46"/>
      <c r="J2404" s="46"/>
      <c r="L2404" s="6" t="s">
        <v>90</v>
      </c>
      <c r="M2404" s="6" t="s">
        <v>90</v>
      </c>
      <c r="N2404" s="6" t="s">
        <v>16758</v>
      </c>
      <c r="O2404" s="6" t="s">
        <v>4586</v>
      </c>
    </row>
    <row r="2405" spans="1:15" x14ac:dyDescent="0.25">
      <c r="A2405" s="6" t="s">
        <v>4405</v>
      </c>
      <c r="B2405" s="6" t="s">
        <v>4494</v>
      </c>
      <c r="C2405" s="6" t="s">
        <v>4428</v>
      </c>
      <c r="D2405" s="6" t="s">
        <v>16759</v>
      </c>
      <c r="E2405" s="6" t="s">
        <v>90</v>
      </c>
      <c r="F2405" s="6" t="s">
        <v>10130</v>
      </c>
      <c r="G2405" s="6" t="s">
        <v>16760</v>
      </c>
      <c r="H2405" s="6" t="s">
        <v>90</v>
      </c>
      <c r="I2405" s="46"/>
      <c r="J2405" s="46"/>
      <c r="L2405" s="6" t="s">
        <v>16761</v>
      </c>
      <c r="M2405" s="6" t="s">
        <v>90</v>
      </c>
      <c r="N2405" s="6" t="s">
        <v>6838</v>
      </c>
      <c r="O2405" s="6" t="s">
        <v>4585</v>
      </c>
    </row>
    <row r="2406" spans="1:15" x14ac:dyDescent="0.25">
      <c r="A2406" s="6" t="s">
        <v>3250</v>
      </c>
      <c r="B2406" s="6" t="s">
        <v>4460</v>
      </c>
      <c r="C2406" s="6" t="s">
        <v>4421</v>
      </c>
      <c r="D2406" s="6" t="s">
        <v>16762</v>
      </c>
      <c r="E2406" s="6" t="s">
        <v>11846</v>
      </c>
      <c r="F2406" s="6" t="s">
        <v>7262</v>
      </c>
      <c r="G2406" s="6" t="s">
        <v>16763</v>
      </c>
      <c r="H2406" s="6" t="s">
        <v>7069</v>
      </c>
      <c r="I2406" s="46">
        <v>45159</v>
      </c>
      <c r="J2406" s="46">
        <v>45163</v>
      </c>
      <c r="K2406">
        <v>1585521</v>
      </c>
      <c r="L2406" s="6" t="s">
        <v>16764</v>
      </c>
      <c r="M2406" s="6" t="s">
        <v>16765</v>
      </c>
      <c r="N2406" s="6" t="s">
        <v>4943</v>
      </c>
      <c r="O2406" s="6" t="s">
        <v>4585</v>
      </c>
    </row>
    <row r="2407" spans="1:15" x14ac:dyDescent="0.25">
      <c r="A2407" s="6" t="s">
        <v>3252</v>
      </c>
      <c r="B2407" s="6" t="s">
        <v>4449</v>
      </c>
      <c r="C2407" s="6" t="s">
        <v>4421</v>
      </c>
      <c r="D2407" s="6" t="s">
        <v>16766</v>
      </c>
      <c r="E2407" s="6" t="s">
        <v>90</v>
      </c>
      <c r="F2407" s="6" t="s">
        <v>7262</v>
      </c>
      <c r="G2407" s="6" t="s">
        <v>8397</v>
      </c>
      <c r="H2407" s="6" t="s">
        <v>7069</v>
      </c>
      <c r="I2407" s="46">
        <v>45175</v>
      </c>
      <c r="J2407" s="46">
        <v>45180</v>
      </c>
      <c r="K2407">
        <v>1713683</v>
      </c>
      <c r="L2407" s="6" t="s">
        <v>16767</v>
      </c>
      <c r="M2407" s="6" t="s">
        <v>16768</v>
      </c>
      <c r="N2407" s="6" t="s">
        <v>6839</v>
      </c>
      <c r="O2407" s="6" t="s">
        <v>4585</v>
      </c>
    </row>
    <row r="2408" spans="1:15" x14ac:dyDescent="0.25">
      <c r="A2408" s="6" t="s">
        <v>3254</v>
      </c>
      <c r="B2408" s="6" t="s">
        <v>4535</v>
      </c>
      <c r="C2408" s="6" t="s">
        <v>4425</v>
      </c>
      <c r="D2408" s="6" t="s">
        <v>16769</v>
      </c>
      <c r="E2408" s="6" t="s">
        <v>16770</v>
      </c>
      <c r="F2408" s="6" t="s">
        <v>8011</v>
      </c>
      <c r="G2408" s="6" t="s">
        <v>16771</v>
      </c>
      <c r="H2408" s="6" t="s">
        <v>90</v>
      </c>
      <c r="I2408" s="46">
        <v>45153</v>
      </c>
      <c r="J2408" s="46">
        <v>45159</v>
      </c>
      <c r="K2408">
        <v>1677250</v>
      </c>
      <c r="L2408" s="6" t="s">
        <v>16772</v>
      </c>
      <c r="M2408" s="6" t="s">
        <v>16773</v>
      </c>
      <c r="N2408" s="6" t="s">
        <v>6840</v>
      </c>
      <c r="O2408" s="6" t="s">
        <v>4585</v>
      </c>
    </row>
    <row r="2409" spans="1:15" x14ac:dyDescent="0.25">
      <c r="A2409" s="6" t="s">
        <v>3256</v>
      </c>
      <c r="B2409" s="6" t="s">
        <v>4483</v>
      </c>
      <c r="C2409" s="6" t="s">
        <v>4418</v>
      </c>
      <c r="D2409" s="6" t="s">
        <v>16774</v>
      </c>
      <c r="E2409" s="6" t="s">
        <v>90</v>
      </c>
      <c r="F2409" s="6" t="s">
        <v>8898</v>
      </c>
      <c r="G2409" s="6" t="s">
        <v>8899</v>
      </c>
      <c r="H2409" s="6" t="s">
        <v>7296</v>
      </c>
      <c r="I2409" s="46">
        <v>45140</v>
      </c>
      <c r="J2409" s="46">
        <v>45145</v>
      </c>
      <c r="K2409">
        <v>1555280</v>
      </c>
      <c r="L2409" s="6" t="s">
        <v>16775</v>
      </c>
      <c r="M2409" s="6" t="s">
        <v>16776</v>
      </c>
      <c r="N2409" s="6" t="s">
        <v>6841</v>
      </c>
      <c r="O2409" s="6" t="s">
        <v>4586</v>
      </c>
    </row>
    <row r="2410" spans="1:15" x14ac:dyDescent="0.25">
      <c r="A2410" s="6" t="s">
        <v>4406</v>
      </c>
      <c r="B2410" s="6" t="s">
        <v>4446</v>
      </c>
      <c r="C2410" s="6" t="s">
        <v>4423</v>
      </c>
      <c r="D2410" s="6" t="s">
        <v>16777</v>
      </c>
      <c r="E2410" s="6" t="s">
        <v>90</v>
      </c>
      <c r="F2410" s="6" t="s">
        <v>7119</v>
      </c>
      <c r="G2410" s="6" t="s">
        <v>16778</v>
      </c>
      <c r="H2410" s="6" t="s">
        <v>90</v>
      </c>
      <c r="I2410" s="46"/>
      <c r="J2410" s="46"/>
      <c r="L2410" s="6" t="s">
        <v>16779</v>
      </c>
      <c r="M2410" s="6" t="s">
        <v>16780</v>
      </c>
      <c r="N2410" s="6" t="s">
        <v>6842</v>
      </c>
      <c r="O2410" s="6" t="s">
        <v>4585</v>
      </c>
    </row>
    <row r="2411" spans="1:15" x14ac:dyDescent="0.25">
      <c r="A2411" s="6" t="s">
        <v>3258</v>
      </c>
      <c r="B2411" s="6" t="s">
        <v>4552</v>
      </c>
      <c r="C2411" s="6" t="s">
        <v>4425</v>
      </c>
      <c r="D2411" s="6" t="s">
        <v>16781</v>
      </c>
      <c r="E2411" s="6" t="s">
        <v>90</v>
      </c>
      <c r="F2411" s="6" t="s">
        <v>7790</v>
      </c>
      <c r="G2411" s="6" t="s">
        <v>14617</v>
      </c>
      <c r="H2411" s="6" t="s">
        <v>7792</v>
      </c>
      <c r="I2411" s="46">
        <v>45131</v>
      </c>
      <c r="J2411" s="46">
        <v>45135</v>
      </c>
      <c r="K2411">
        <v>1439288</v>
      </c>
      <c r="L2411" s="6" t="s">
        <v>16782</v>
      </c>
      <c r="M2411" s="6" t="s">
        <v>16783</v>
      </c>
      <c r="N2411" s="6" t="s">
        <v>6843</v>
      </c>
      <c r="O2411" s="6" t="s">
        <v>4585</v>
      </c>
    </row>
  </sheetData>
  <mergeCells count="1">
    <mergeCell ref="A1:N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8491D-8B74-41D7-8CAE-9C7926BBDD11}">
  <sheetPr>
    <tabColor rgb="FFFF0000"/>
  </sheetPr>
  <dimension ref="A1:AP35"/>
  <sheetViews>
    <sheetView workbookViewId="0">
      <selection activeCell="A2" sqref="A2"/>
    </sheetView>
  </sheetViews>
  <sheetFormatPr baseColWidth="10" defaultRowHeight="15" x14ac:dyDescent="0.25"/>
  <cols>
    <col min="1" max="1" width="27" bestFit="1" customWidth="1"/>
    <col min="2" max="11" width="12.7109375" bestFit="1" customWidth="1"/>
    <col min="12" max="41" width="12.7109375" customWidth="1"/>
    <col min="42" max="46" width="14.42578125" bestFit="1" customWidth="1"/>
    <col min="47" max="47" width="12.7109375" customWidth="1"/>
    <col min="48" max="50" width="14.42578125" bestFit="1" customWidth="1"/>
    <col min="51" max="54" width="12.7109375" bestFit="1" customWidth="1"/>
    <col min="55" max="80" width="12.7109375" customWidth="1"/>
    <col min="81" max="81" width="14.42578125" bestFit="1" customWidth="1"/>
    <col min="82" max="85" width="12.7109375" bestFit="1" customWidth="1"/>
    <col min="86" max="107" width="12.7109375" customWidth="1"/>
    <col min="108" max="109" width="14.42578125" bestFit="1" customWidth="1"/>
    <col min="110" max="110" width="12.7109375" customWidth="1"/>
    <col min="111" max="113" width="14.42578125" bestFit="1" customWidth="1"/>
  </cols>
  <sheetData>
    <row r="1" spans="1:42" x14ac:dyDescent="0.25">
      <c r="A1" t="s">
        <v>7027</v>
      </c>
      <c r="B1" t="s">
        <v>16788</v>
      </c>
      <c r="C1" t="s">
        <v>7028</v>
      </c>
      <c r="D1" t="s">
        <v>16789</v>
      </c>
      <c r="E1" t="s">
        <v>16790</v>
      </c>
      <c r="F1" t="s">
        <v>16791</v>
      </c>
      <c r="G1" t="s">
        <v>7029</v>
      </c>
      <c r="H1" t="s">
        <v>16792</v>
      </c>
      <c r="I1" t="s">
        <v>16793</v>
      </c>
      <c r="J1" t="s">
        <v>16794</v>
      </c>
      <c r="K1" t="s">
        <v>7030</v>
      </c>
      <c r="L1" t="s">
        <v>16795</v>
      </c>
      <c r="M1" t="s">
        <v>16796</v>
      </c>
      <c r="N1" t="s">
        <v>16797</v>
      </c>
      <c r="O1" t="s">
        <v>7031</v>
      </c>
      <c r="P1" t="s">
        <v>16798</v>
      </c>
      <c r="Q1" t="s">
        <v>7032</v>
      </c>
      <c r="R1" t="s">
        <v>7033</v>
      </c>
      <c r="S1" t="s">
        <v>7034</v>
      </c>
      <c r="T1" t="s">
        <v>7035</v>
      </c>
      <c r="U1" t="s">
        <v>16799</v>
      </c>
      <c r="V1" t="s">
        <v>16800</v>
      </c>
      <c r="W1" t="s">
        <v>7036</v>
      </c>
      <c r="X1" t="s">
        <v>16802</v>
      </c>
      <c r="Y1" t="s">
        <v>16803</v>
      </c>
      <c r="Z1" t="s">
        <v>16804</v>
      </c>
      <c r="AA1" t="s">
        <v>7037</v>
      </c>
      <c r="AB1" t="s">
        <v>16805</v>
      </c>
      <c r="AC1" t="s">
        <v>16806</v>
      </c>
      <c r="AD1" t="s">
        <v>16807</v>
      </c>
      <c r="AE1" t="s">
        <v>7038</v>
      </c>
      <c r="AF1" t="s">
        <v>16808</v>
      </c>
      <c r="AG1" t="s">
        <v>16809</v>
      </c>
      <c r="AH1" t="s">
        <v>16810</v>
      </c>
      <c r="AI1" t="s">
        <v>7039</v>
      </c>
      <c r="AJ1" t="s">
        <v>16811</v>
      </c>
      <c r="AK1" t="s">
        <v>16812</v>
      </c>
      <c r="AL1" t="s">
        <v>16813</v>
      </c>
      <c r="AM1" t="s">
        <v>7040</v>
      </c>
      <c r="AN1" t="s">
        <v>16814</v>
      </c>
      <c r="AO1" t="s">
        <v>7041</v>
      </c>
      <c r="AP1" t="s">
        <v>16817</v>
      </c>
    </row>
    <row r="2" spans="1:42" x14ac:dyDescent="0.25">
      <c r="A2" s="6" t="s">
        <v>6930</v>
      </c>
      <c r="B2">
        <v>1509.66</v>
      </c>
      <c r="C2">
        <v>1384.72</v>
      </c>
      <c r="D2">
        <v>1449.7</v>
      </c>
      <c r="E2">
        <v>1581.06</v>
      </c>
      <c r="F2">
        <v>1325.69</v>
      </c>
      <c r="G2">
        <v>951.53</v>
      </c>
      <c r="H2">
        <v>983.82</v>
      </c>
      <c r="I2">
        <v>984.65</v>
      </c>
      <c r="J2">
        <v>949.62</v>
      </c>
      <c r="K2">
        <v>928.45</v>
      </c>
      <c r="L2">
        <v>980.61</v>
      </c>
      <c r="M2">
        <v>557.17999999999995</v>
      </c>
      <c r="N2">
        <v>671.88</v>
      </c>
      <c r="O2">
        <v>753.1</v>
      </c>
      <c r="P2">
        <v>682.96</v>
      </c>
      <c r="Q2">
        <v>526.61</v>
      </c>
      <c r="R2">
        <v>532.22</v>
      </c>
      <c r="S2">
        <v>537.82000000000005</v>
      </c>
      <c r="T2">
        <v>518.67999999999995</v>
      </c>
      <c r="U2">
        <v>556.28</v>
      </c>
      <c r="V2">
        <v>578.44000000000005</v>
      </c>
      <c r="W2">
        <v>565.25</v>
      </c>
      <c r="X2">
        <v>580.01</v>
      </c>
      <c r="Y2">
        <v>549.88</v>
      </c>
      <c r="Z2">
        <v>547.46</v>
      </c>
      <c r="AA2">
        <v>499.21</v>
      </c>
      <c r="AB2">
        <v>610.86</v>
      </c>
      <c r="AC2">
        <v>537.63</v>
      </c>
      <c r="AD2">
        <v>490.53</v>
      </c>
      <c r="AE2">
        <v>482.93</v>
      </c>
      <c r="AF2">
        <v>508.8</v>
      </c>
      <c r="AG2">
        <v>510.11</v>
      </c>
      <c r="AH2">
        <v>483.6</v>
      </c>
      <c r="AI2">
        <v>503.09</v>
      </c>
      <c r="AJ2">
        <v>463.39</v>
      </c>
      <c r="AK2">
        <v>438.52</v>
      </c>
      <c r="AL2">
        <v>491.77</v>
      </c>
      <c r="AM2">
        <v>437.24</v>
      </c>
      <c r="AN2">
        <v>444.32</v>
      </c>
      <c r="AO2">
        <v>336.42</v>
      </c>
    </row>
    <row r="3" spans="1:42" x14ac:dyDescent="0.25">
      <c r="A3" s="6" t="s">
        <v>6931</v>
      </c>
      <c r="B3">
        <v>0.13880000000000001</v>
      </c>
      <c r="C3">
        <v>0.45529999999999998</v>
      </c>
      <c r="D3">
        <v>0.47349999999999998</v>
      </c>
      <c r="E3">
        <v>0.60570000000000002</v>
      </c>
      <c r="F3">
        <v>0.39600000000000002</v>
      </c>
      <c r="G3">
        <v>2.4899999999999999E-2</v>
      </c>
      <c r="H3">
        <v>3.3E-3</v>
      </c>
      <c r="I3">
        <v>0.76719999999999999</v>
      </c>
      <c r="J3">
        <v>0.41339999999999999</v>
      </c>
      <c r="K3">
        <v>0.23280000000000001</v>
      </c>
      <c r="L3">
        <v>0.43580000000000002</v>
      </c>
      <c r="M3">
        <v>5.8000000000000003E-2</v>
      </c>
      <c r="N3">
        <v>0.26240000000000002</v>
      </c>
      <c r="O3">
        <v>0.40029999999999999</v>
      </c>
      <c r="P3">
        <v>0.31669999999999998</v>
      </c>
      <c r="Q3">
        <v>-5.33E-2</v>
      </c>
      <c r="R3">
        <v>-7.9899999999999999E-2</v>
      </c>
      <c r="S3">
        <v>-4.8500000000000001E-2</v>
      </c>
      <c r="T3">
        <v>-0.1057</v>
      </c>
      <c r="U3">
        <v>1.1599999999999999E-2</v>
      </c>
      <c r="V3">
        <v>5.6599999999999998E-2</v>
      </c>
      <c r="W3">
        <v>0.1323</v>
      </c>
      <c r="X3">
        <v>-5.0500000000000003E-2</v>
      </c>
      <c r="Y3">
        <v>2.2800000000000001E-2</v>
      </c>
      <c r="Z3">
        <v>0.11609999999999999</v>
      </c>
      <c r="AA3">
        <v>3.3700000000000001E-2</v>
      </c>
      <c r="AB3">
        <v>0.2006</v>
      </c>
      <c r="AC3">
        <v>5.3900000000000003E-2</v>
      </c>
      <c r="AD3">
        <v>1.43E-2</v>
      </c>
      <c r="AE3">
        <v>-4.0099999999999997E-2</v>
      </c>
      <c r="AF3">
        <v>9.8000000000000004E-2</v>
      </c>
      <c r="AG3">
        <v>0.16320000000000001</v>
      </c>
      <c r="AH3">
        <v>-1.66E-2</v>
      </c>
      <c r="AI3">
        <v>0.15060000000000001</v>
      </c>
      <c r="AJ3">
        <v>4.2900000000000001E-2</v>
      </c>
      <c r="AK3">
        <v>0.30349999999999999</v>
      </c>
      <c r="AL3">
        <v>0.16969999999999999</v>
      </c>
      <c r="AM3">
        <v>-2.7E-2</v>
      </c>
      <c r="AN3">
        <v>-0.17080000000000001</v>
      </c>
      <c r="AO3">
        <v>-0.26790000000000003</v>
      </c>
    </row>
    <row r="4" spans="1:42" x14ac:dyDescent="0.25">
      <c r="A4" s="6" t="s">
        <v>6932</v>
      </c>
      <c r="B4">
        <v>653.14</v>
      </c>
      <c r="C4">
        <v>666.88</v>
      </c>
      <c r="D4">
        <v>657.07</v>
      </c>
      <c r="E4">
        <v>657.64</v>
      </c>
      <c r="F4">
        <v>661.74</v>
      </c>
      <c r="G4">
        <v>467.07</v>
      </c>
      <c r="H4">
        <v>455.63</v>
      </c>
      <c r="I4">
        <v>433.05</v>
      </c>
      <c r="J4">
        <v>417.38</v>
      </c>
      <c r="K4">
        <v>374.85</v>
      </c>
      <c r="L4">
        <v>412.8</v>
      </c>
      <c r="M4">
        <v>280.39</v>
      </c>
      <c r="N4">
        <v>356.1</v>
      </c>
      <c r="O4">
        <v>374.97</v>
      </c>
      <c r="P4">
        <v>316.35000000000002</v>
      </c>
      <c r="Q4">
        <v>279.5</v>
      </c>
      <c r="R4">
        <v>276.89</v>
      </c>
      <c r="S4">
        <v>284.47000000000003</v>
      </c>
      <c r="T4">
        <v>276.86</v>
      </c>
      <c r="U4">
        <v>303.7</v>
      </c>
      <c r="V4">
        <v>295.33</v>
      </c>
      <c r="W4">
        <v>287.69</v>
      </c>
      <c r="X4">
        <v>262.17</v>
      </c>
      <c r="Y4">
        <v>267.64</v>
      </c>
      <c r="Z4">
        <v>240.34</v>
      </c>
      <c r="AA4">
        <v>255.11</v>
      </c>
      <c r="AB4">
        <v>277.37</v>
      </c>
      <c r="AC4">
        <v>255.44</v>
      </c>
      <c r="AD4">
        <v>243.97</v>
      </c>
      <c r="AE4">
        <v>229.82</v>
      </c>
      <c r="AF4">
        <v>254.58</v>
      </c>
      <c r="AG4">
        <v>263.61</v>
      </c>
      <c r="AH4">
        <v>247.28</v>
      </c>
      <c r="AI4">
        <v>287.32</v>
      </c>
      <c r="AJ4">
        <v>269.79000000000002</v>
      </c>
      <c r="AK4">
        <v>229.38</v>
      </c>
      <c r="AL4">
        <v>218.07</v>
      </c>
      <c r="AM4">
        <v>230.5</v>
      </c>
      <c r="AN4">
        <v>222.77</v>
      </c>
      <c r="AO4">
        <v>225.95</v>
      </c>
    </row>
    <row r="5" spans="1:42" x14ac:dyDescent="0.25">
      <c r="A5" s="6" t="s">
        <v>4581</v>
      </c>
      <c r="B5">
        <v>856.52</v>
      </c>
      <c r="C5">
        <v>717.84</v>
      </c>
      <c r="D5">
        <v>792.62</v>
      </c>
      <c r="E5">
        <v>923.42</v>
      </c>
      <c r="F5">
        <v>663.95</v>
      </c>
      <c r="G5">
        <v>484.46</v>
      </c>
      <c r="H5">
        <v>528.19000000000005</v>
      </c>
      <c r="I5">
        <v>551.6</v>
      </c>
      <c r="J5">
        <v>532.25</v>
      </c>
      <c r="K5">
        <v>553.6</v>
      </c>
      <c r="L5">
        <v>567.80999999999995</v>
      </c>
      <c r="M5">
        <v>276.77999999999997</v>
      </c>
      <c r="N5">
        <v>315.77999999999997</v>
      </c>
      <c r="O5">
        <v>378.13</v>
      </c>
      <c r="P5">
        <v>366.61</v>
      </c>
      <c r="Q5">
        <v>247.11</v>
      </c>
      <c r="R5">
        <v>255.33</v>
      </c>
      <c r="S5">
        <v>253.35</v>
      </c>
      <c r="T5">
        <v>241.82</v>
      </c>
      <c r="U5">
        <v>252.59</v>
      </c>
      <c r="V5">
        <v>283.11</v>
      </c>
      <c r="W5">
        <v>277.57</v>
      </c>
      <c r="X5">
        <v>317.83999999999997</v>
      </c>
      <c r="Y5">
        <v>282.24</v>
      </c>
      <c r="Z5">
        <v>307.12</v>
      </c>
      <c r="AA5">
        <v>244.1</v>
      </c>
      <c r="AB5">
        <v>333.49</v>
      </c>
      <c r="AC5">
        <v>282.19</v>
      </c>
      <c r="AD5">
        <v>246.56</v>
      </c>
      <c r="AE5">
        <v>253.11</v>
      </c>
      <c r="AF5">
        <v>254.21</v>
      </c>
      <c r="AG5">
        <v>246.5</v>
      </c>
      <c r="AH5">
        <v>236.32</v>
      </c>
      <c r="AI5">
        <v>215.77</v>
      </c>
      <c r="AJ5">
        <v>193.6</v>
      </c>
      <c r="AK5">
        <v>209.14</v>
      </c>
      <c r="AL5">
        <v>273.7</v>
      </c>
      <c r="AM5">
        <v>206.75</v>
      </c>
      <c r="AN5">
        <v>221.55</v>
      </c>
      <c r="AO5">
        <v>110.47</v>
      </c>
    </row>
    <row r="6" spans="1:42" x14ac:dyDescent="0.25">
      <c r="A6" s="6" t="s">
        <v>6933</v>
      </c>
      <c r="B6">
        <v>48.21</v>
      </c>
      <c r="C6">
        <v>54.58</v>
      </c>
      <c r="D6">
        <v>49.46</v>
      </c>
      <c r="E6">
        <v>49.28</v>
      </c>
      <c r="F6">
        <v>67.540000000000006</v>
      </c>
      <c r="G6">
        <v>34.43</v>
      </c>
      <c r="H6">
        <v>31.32</v>
      </c>
      <c r="I6">
        <v>31.33</v>
      </c>
      <c r="J6">
        <v>44.93</v>
      </c>
      <c r="K6">
        <v>33.909999999999997</v>
      </c>
      <c r="L6">
        <v>26.29</v>
      </c>
      <c r="M6">
        <v>25.55</v>
      </c>
      <c r="N6">
        <v>30.54</v>
      </c>
      <c r="O6">
        <v>35.43</v>
      </c>
      <c r="P6">
        <v>27.34</v>
      </c>
      <c r="Q6">
        <v>29.13</v>
      </c>
      <c r="R6">
        <v>29.09</v>
      </c>
      <c r="S6">
        <v>31.36</v>
      </c>
      <c r="T6">
        <v>29.4</v>
      </c>
      <c r="U6">
        <v>30.65</v>
      </c>
      <c r="V6">
        <v>33.46</v>
      </c>
      <c r="W6">
        <v>28.57</v>
      </c>
      <c r="X6">
        <v>27.99</v>
      </c>
      <c r="Y6">
        <v>27.75</v>
      </c>
      <c r="Z6">
        <v>30.75</v>
      </c>
      <c r="AA6">
        <v>32.15</v>
      </c>
      <c r="AB6">
        <v>21.47</v>
      </c>
      <c r="AC6">
        <v>24.34</v>
      </c>
      <c r="AD6">
        <v>24.82</v>
      </c>
      <c r="AE6">
        <v>22.51</v>
      </c>
      <c r="AF6">
        <v>25.68</v>
      </c>
      <c r="AG6">
        <v>23.57</v>
      </c>
      <c r="AH6">
        <v>25.22</v>
      </c>
      <c r="AI6">
        <v>26</v>
      </c>
      <c r="AJ6">
        <v>24.99</v>
      </c>
      <c r="AK6">
        <v>41.52</v>
      </c>
      <c r="AL6">
        <v>26.27</v>
      </c>
      <c r="AM6">
        <v>25.94</v>
      </c>
      <c r="AN6">
        <v>24</v>
      </c>
      <c r="AO6">
        <v>28.39</v>
      </c>
    </row>
    <row r="7" spans="1:42" x14ac:dyDescent="0.25">
      <c r="A7" s="6" t="s">
        <v>6934</v>
      </c>
      <c r="B7">
        <v>53.77</v>
      </c>
      <c r="C7">
        <v>70.92</v>
      </c>
      <c r="D7">
        <v>64</v>
      </c>
      <c r="E7">
        <v>70.349999999999994</v>
      </c>
      <c r="F7">
        <v>65.84</v>
      </c>
      <c r="G7">
        <v>41.72</v>
      </c>
      <c r="H7">
        <v>42.14</v>
      </c>
      <c r="I7">
        <v>39.94</v>
      </c>
      <c r="J7">
        <v>28.71</v>
      </c>
      <c r="K7">
        <v>39.020000000000003</v>
      </c>
      <c r="L7">
        <v>30.49</v>
      </c>
      <c r="M7">
        <v>14.34</v>
      </c>
      <c r="N7">
        <v>29.64</v>
      </c>
      <c r="O7">
        <v>23.75</v>
      </c>
      <c r="P7">
        <v>28.23</v>
      </c>
      <c r="Q7">
        <v>27.35</v>
      </c>
      <c r="R7">
        <v>25.45</v>
      </c>
      <c r="S7">
        <v>27.57</v>
      </c>
      <c r="T7">
        <v>40.94</v>
      </c>
      <c r="U7">
        <v>38.94</v>
      </c>
      <c r="V7">
        <v>30.22</v>
      </c>
      <c r="W7">
        <v>31.71</v>
      </c>
      <c r="X7">
        <v>50.11</v>
      </c>
      <c r="Y7">
        <v>34.32</v>
      </c>
      <c r="Z7">
        <v>25.31</v>
      </c>
      <c r="AA7">
        <v>35.85</v>
      </c>
      <c r="AB7">
        <v>44.65</v>
      </c>
      <c r="AC7">
        <v>38.1</v>
      </c>
      <c r="AD7">
        <v>28.39</v>
      </c>
      <c r="AE7">
        <v>26</v>
      </c>
      <c r="AF7">
        <v>37.090000000000003</v>
      </c>
      <c r="AG7">
        <v>30.62</v>
      </c>
      <c r="AH7">
        <v>16.649999999999999</v>
      </c>
      <c r="AI7">
        <v>14.44</v>
      </c>
      <c r="AJ7">
        <v>20.52</v>
      </c>
      <c r="AK7">
        <v>11.63</v>
      </c>
      <c r="AL7">
        <v>9.42</v>
      </c>
      <c r="AM7">
        <v>8.7899999999999991</v>
      </c>
      <c r="AN7">
        <v>15.55</v>
      </c>
      <c r="AO7">
        <v>11.33</v>
      </c>
    </row>
    <row r="8" spans="1:42" x14ac:dyDescent="0.25">
      <c r="A8" s="6" t="s">
        <v>16801</v>
      </c>
      <c r="B8">
        <v>335.33</v>
      </c>
      <c r="C8">
        <v>365.5</v>
      </c>
      <c r="D8">
        <v>286.7</v>
      </c>
      <c r="E8">
        <v>319.88</v>
      </c>
      <c r="F8">
        <v>355.7</v>
      </c>
      <c r="G8">
        <v>206.73</v>
      </c>
      <c r="H8">
        <v>195.74</v>
      </c>
      <c r="I8">
        <v>182.69</v>
      </c>
      <c r="J8">
        <v>175.28</v>
      </c>
      <c r="K8">
        <v>213.32</v>
      </c>
      <c r="L8">
        <v>182.31</v>
      </c>
      <c r="M8">
        <v>153.19999999999999</v>
      </c>
      <c r="N8">
        <v>158.05000000000001</v>
      </c>
      <c r="O8">
        <v>-191.15</v>
      </c>
      <c r="P8">
        <v>144.84</v>
      </c>
      <c r="Q8">
        <v>119.23</v>
      </c>
      <c r="R8">
        <v>130.11000000000001</v>
      </c>
      <c r="S8">
        <v>577.71</v>
      </c>
      <c r="T8">
        <v>138.30000000000001</v>
      </c>
      <c r="U8">
        <v>108.99</v>
      </c>
      <c r="V8">
        <v>133.05000000000001</v>
      </c>
      <c r="W8">
        <v>129.77000000000001</v>
      </c>
      <c r="X8">
        <v>115.77</v>
      </c>
      <c r="Y8">
        <v>132.77000000000001</v>
      </c>
      <c r="Z8">
        <v>131.72</v>
      </c>
      <c r="AA8">
        <v>162.72999999999999</v>
      </c>
      <c r="AB8">
        <v>158</v>
      </c>
      <c r="AC8">
        <v>161.41</v>
      </c>
      <c r="AD8">
        <v>151.32</v>
      </c>
      <c r="AE8">
        <v>159.16999999999999</v>
      </c>
      <c r="AF8">
        <v>162.13999999999999</v>
      </c>
      <c r="AG8">
        <v>159.83000000000001</v>
      </c>
      <c r="AH8">
        <v>141.5</v>
      </c>
      <c r="AI8">
        <v>132.83000000000001</v>
      </c>
      <c r="AJ8">
        <v>117.31</v>
      </c>
      <c r="AK8">
        <v>101.47</v>
      </c>
      <c r="AL8">
        <v>83.24</v>
      </c>
      <c r="AM8">
        <v>1110.23</v>
      </c>
      <c r="AN8">
        <v>79.099999999999994</v>
      </c>
      <c r="AO8">
        <v>70.13</v>
      </c>
    </row>
    <row r="9" spans="1:42" x14ac:dyDescent="0.25">
      <c r="A9" s="6" t="s">
        <v>6935</v>
      </c>
      <c r="B9">
        <v>437.3</v>
      </c>
      <c r="C9">
        <v>491.01</v>
      </c>
      <c r="D9">
        <v>400.17</v>
      </c>
      <c r="E9">
        <v>439.51</v>
      </c>
      <c r="F9">
        <v>489.08</v>
      </c>
      <c r="G9">
        <v>282.88</v>
      </c>
      <c r="H9">
        <v>269.2</v>
      </c>
      <c r="I9">
        <v>253.96</v>
      </c>
      <c r="J9">
        <v>248.93</v>
      </c>
      <c r="K9">
        <v>286.25</v>
      </c>
      <c r="L9">
        <v>239.08</v>
      </c>
      <c r="M9">
        <v>193.08</v>
      </c>
      <c r="N9">
        <v>218.24</v>
      </c>
      <c r="O9">
        <v>-131.96</v>
      </c>
      <c r="P9">
        <v>200.41</v>
      </c>
      <c r="Q9">
        <v>175.71</v>
      </c>
      <c r="R9">
        <v>184.65</v>
      </c>
      <c r="S9">
        <v>636.64</v>
      </c>
      <c r="T9">
        <v>208.65</v>
      </c>
      <c r="U9">
        <v>178.57</v>
      </c>
      <c r="V9">
        <v>196.73</v>
      </c>
      <c r="W9">
        <v>190.05</v>
      </c>
      <c r="X9">
        <v>193.87</v>
      </c>
      <c r="Y9">
        <v>194.84</v>
      </c>
      <c r="Z9">
        <v>187.79</v>
      </c>
      <c r="AA9">
        <v>230.72</v>
      </c>
      <c r="AB9">
        <v>224.12</v>
      </c>
      <c r="AC9">
        <v>223.84</v>
      </c>
      <c r="AD9">
        <v>204.53</v>
      </c>
      <c r="AE9">
        <v>207.68</v>
      </c>
      <c r="AF9">
        <v>224.9</v>
      </c>
      <c r="AG9">
        <v>214.02</v>
      </c>
      <c r="AH9">
        <v>183.37</v>
      </c>
      <c r="AI9">
        <v>173.26</v>
      </c>
      <c r="AJ9">
        <v>162.82</v>
      </c>
      <c r="AK9">
        <v>154.61000000000001</v>
      </c>
      <c r="AL9">
        <v>118.92</v>
      </c>
      <c r="AM9">
        <v>1144.96</v>
      </c>
      <c r="AN9">
        <v>118.65</v>
      </c>
      <c r="AO9">
        <v>109.84</v>
      </c>
    </row>
    <row r="10" spans="1:42" x14ac:dyDescent="0.25">
      <c r="A10" s="6" t="s">
        <v>6936</v>
      </c>
      <c r="B10">
        <v>419.21</v>
      </c>
      <c r="C10">
        <v>226.83</v>
      </c>
      <c r="D10">
        <v>392.46</v>
      </c>
      <c r="E10">
        <v>483.91</v>
      </c>
      <c r="F10">
        <v>174.87</v>
      </c>
      <c r="G10">
        <v>201.58</v>
      </c>
      <c r="H10">
        <v>258.99</v>
      </c>
      <c r="I10">
        <v>297.64999999999998</v>
      </c>
      <c r="J10">
        <v>283.32</v>
      </c>
      <c r="K10">
        <v>267.33999999999997</v>
      </c>
      <c r="L10">
        <v>328.73</v>
      </c>
      <c r="M10">
        <v>83.7</v>
      </c>
      <c r="N10">
        <v>97.54</v>
      </c>
      <c r="O10">
        <v>510.09</v>
      </c>
      <c r="P10">
        <v>166.21</v>
      </c>
      <c r="Q10">
        <v>71.400000000000006</v>
      </c>
      <c r="R10">
        <v>70.680000000000007</v>
      </c>
      <c r="S10">
        <v>-383.29</v>
      </c>
      <c r="T10">
        <v>33.18</v>
      </c>
      <c r="U10">
        <v>74.02</v>
      </c>
      <c r="V10">
        <v>86.38</v>
      </c>
      <c r="W10">
        <v>87.52</v>
      </c>
      <c r="X10">
        <v>123.97</v>
      </c>
      <c r="Y10">
        <v>87.4</v>
      </c>
      <c r="Z10">
        <v>119.33</v>
      </c>
      <c r="AA10">
        <v>13.38</v>
      </c>
      <c r="AB10">
        <v>109.38</v>
      </c>
      <c r="AC10">
        <v>58.35</v>
      </c>
      <c r="AD10">
        <v>42.03</v>
      </c>
      <c r="AE10">
        <v>45.44</v>
      </c>
      <c r="AF10">
        <v>29.31</v>
      </c>
      <c r="AG10">
        <v>32.479999999999997</v>
      </c>
      <c r="AH10">
        <v>52.95</v>
      </c>
      <c r="AI10">
        <v>42.51</v>
      </c>
      <c r="AJ10">
        <v>30.78</v>
      </c>
      <c r="AK10">
        <v>54.53</v>
      </c>
      <c r="AL10">
        <v>154.78</v>
      </c>
      <c r="AM10">
        <v>-938.21</v>
      </c>
      <c r="AN10">
        <v>102.9</v>
      </c>
      <c r="AO10">
        <v>0.63</v>
      </c>
    </row>
    <row r="11" spans="1:42" x14ac:dyDescent="0.25">
      <c r="A11" s="6" t="s">
        <v>6937</v>
      </c>
      <c r="B11">
        <v>23.45</v>
      </c>
      <c r="C11">
        <v>20.04</v>
      </c>
      <c r="D11">
        <v>19.28</v>
      </c>
      <c r="E11">
        <v>20.96</v>
      </c>
      <c r="F11">
        <v>22.65</v>
      </c>
      <c r="G11">
        <v>23.83</v>
      </c>
      <c r="H11">
        <v>22.78</v>
      </c>
      <c r="I11">
        <v>23.26</v>
      </c>
      <c r="J11">
        <v>22.17</v>
      </c>
      <c r="K11">
        <v>20.93</v>
      </c>
      <c r="L11">
        <v>21.44</v>
      </c>
      <c r="M11">
        <v>25</v>
      </c>
      <c r="N11">
        <v>27.76</v>
      </c>
      <c r="O11">
        <v>26.29</v>
      </c>
      <c r="P11">
        <v>25.72</v>
      </c>
      <c r="Q11">
        <v>27.31</v>
      </c>
      <c r="R11">
        <v>25.77</v>
      </c>
      <c r="S11">
        <v>25.54</v>
      </c>
      <c r="T11">
        <v>23.91</v>
      </c>
      <c r="U11">
        <v>25.29</v>
      </c>
      <c r="V11">
        <v>21.82</v>
      </c>
      <c r="W11">
        <v>21.09</v>
      </c>
      <c r="X11">
        <v>20.3</v>
      </c>
      <c r="Y11">
        <v>17.84</v>
      </c>
      <c r="Z11">
        <v>19.71</v>
      </c>
      <c r="AA11">
        <v>19.8</v>
      </c>
      <c r="AB11">
        <v>19.649999999999999</v>
      </c>
      <c r="AC11">
        <v>17.39</v>
      </c>
      <c r="AD11">
        <v>17.8</v>
      </c>
      <c r="AE11">
        <v>17.89</v>
      </c>
      <c r="AF11">
        <v>19.670000000000002</v>
      </c>
      <c r="AG11">
        <v>17.96</v>
      </c>
      <c r="AH11">
        <v>19.71</v>
      </c>
      <c r="AI11">
        <v>18.14</v>
      </c>
      <c r="AJ11">
        <v>20.85</v>
      </c>
      <c r="AK11">
        <v>17.260000000000002</v>
      </c>
      <c r="AL11">
        <v>17.14</v>
      </c>
      <c r="AM11">
        <v>16.760000000000002</v>
      </c>
      <c r="AN11">
        <v>15.95</v>
      </c>
      <c r="AO11">
        <v>17.47</v>
      </c>
    </row>
    <row r="12" spans="1:42" x14ac:dyDescent="0.25">
      <c r="A12" s="6" t="s">
        <v>7009</v>
      </c>
      <c r="B12">
        <v>-1549.73</v>
      </c>
      <c r="C12">
        <v>-72.09</v>
      </c>
      <c r="D12">
        <v>146.9</v>
      </c>
      <c r="E12">
        <v>27.26</v>
      </c>
      <c r="F12">
        <v>-27.45</v>
      </c>
      <c r="G12">
        <v>-11.48</v>
      </c>
      <c r="H12">
        <v>28.94</v>
      </c>
      <c r="I12">
        <v>-18.68</v>
      </c>
      <c r="J12">
        <v>17.989999999999998</v>
      </c>
      <c r="K12">
        <v>-47.59</v>
      </c>
      <c r="L12">
        <v>-25.4</v>
      </c>
      <c r="M12">
        <v>-58.85</v>
      </c>
      <c r="N12">
        <v>46.45</v>
      </c>
      <c r="O12">
        <v>-20.14</v>
      </c>
      <c r="P12">
        <v>1.03</v>
      </c>
      <c r="Q12">
        <v>1.27</v>
      </c>
      <c r="R12">
        <v>-7.61</v>
      </c>
      <c r="S12">
        <v>-21.56</v>
      </c>
      <c r="T12">
        <v>-9.1999999999999993</v>
      </c>
      <c r="U12">
        <v>8.32</v>
      </c>
      <c r="V12">
        <v>-4.79</v>
      </c>
      <c r="W12">
        <v>0.21</v>
      </c>
      <c r="X12">
        <v>-3.08</v>
      </c>
      <c r="Y12">
        <v>5.88</v>
      </c>
      <c r="Z12">
        <v>-3.02</v>
      </c>
      <c r="AA12">
        <v>-121.83</v>
      </c>
      <c r="AB12">
        <v>1.78</v>
      </c>
      <c r="AC12">
        <v>3.05</v>
      </c>
      <c r="AD12">
        <v>-2.97</v>
      </c>
      <c r="AE12">
        <v>8.5299999999999994</v>
      </c>
      <c r="AF12">
        <v>23.65</v>
      </c>
      <c r="AG12">
        <v>-6.39</v>
      </c>
      <c r="AH12">
        <v>-23.48</v>
      </c>
      <c r="AI12">
        <v>22.08</v>
      </c>
      <c r="AJ12">
        <v>3.61</v>
      </c>
      <c r="AK12">
        <v>3.45</v>
      </c>
      <c r="AL12">
        <v>-9.08</v>
      </c>
      <c r="AM12">
        <v>5.4</v>
      </c>
      <c r="AN12">
        <v>-1.61</v>
      </c>
      <c r="AO12">
        <v>6.63</v>
      </c>
    </row>
    <row r="13" spans="1:42" x14ac:dyDescent="0.25">
      <c r="A13" s="6" t="s">
        <v>4582</v>
      </c>
      <c r="B13">
        <v>1945.5</v>
      </c>
      <c r="C13">
        <v>278.88</v>
      </c>
      <c r="D13">
        <v>226.28</v>
      </c>
      <c r="E13">
        <v>435.69</v>
      </c>
      <c r="F13">
        <v>179.67</v>
      </c>
      <c r="G13">
        <v>189.22</v>
      </c>
      <c r="H13">
        <v>207.27</v>
      </c>
      <c r="I13">
        <v>293.07</v>
      </c>
      <c r="J13">
        <v>243.17</v>
      </c>
      <c r="K13">
        <v>293.99</v>
      </c>
      <c r="L13">
        <v>332.69</v>
      </c>
      <c r="M13">
        <v>117.55</v>
      </c>
      <c r="N13">
        <v>23.33</v>
      </c>
      <c r="O13">
        <v>503.95</v>
      </c>
      <c r="P13">
        <v>139.46</v>
      </c>
      <c r="Q13">
        <v>42.82</v>
      </c>
      <c r="R13">
        <v>52.52</v>
      </c>
      <c r="S13">
        <v>-387.27</v>
      </c>
      <c r="T13">
        <v>18.46</v>
      </c>
      <c r="U13">
        <v>40.409999999999997</v>
      </c>
      <c r="V13">
        <v>69.349999999999994</v>
      </c>
      <c r="W13">
        <v>66.22</v>
      </c>
      <c r="X13">
        <v>106.75</v>
      </c>
      <c r="Y13">
        <v>63.68</v>
      </c>
      <c r="Z13">
        <v>102.65</v>
      </c>
      <c r="AA13">
        <v>115.41</v>
      </c>
      <c r="AB13">
        <v>87.94</v>
      </c>
      <c r="AC13">
        <v>37.909999999999997</v>
      </c>
      <c r="AD13">
        <v>27.2</v>
      </c>
      <c r="AE13">
        <v>19.02</v>
      </c>
      <c r="AF13">
        <v>-14.02</v>
      </c>
      <c r="AG13">
        <v>20.91</v>
      </c>
      <c r="AH13">
        <v>56.71</v>
      </c>
      <c r="AI13">
        <v>2.29</v>
      </c>
      <c r="AJ13">
        <v>6.32</v>
      </c>
      <c r="AK13">
        <v>33.82</v>
      </c>
      <c r="AL13">
        <v>146.72</v>
      </c>
      <c r="AM13">
        <v>-960.38</v>
      </c>
      <c r="AN13">
        <v>88.56</v>
      </c>
      <c r="AO13">
        <v>-23.46</v>
      </c>
    </row>
    <row r="14" spans="1:42" x14ac:dyDescent="0.25">
      <c r="A14" s="6" t="s">
        <v>6938</v>
      </c>
      <c r="B14">
        <v>128.61000000000001</v>
      </c>
      <c r="C14">
        <v>73.87</v>
      </c>
      <c r="D14">
        <v>146.63999999999999</v>
      </c>
      <c r="E14">
        <v>159.85</v>
      </c>
      <c r="F14">
        <v>60.6</v>
      </c>
      <c r="G14">
        <v>87.86</v>
      </c>
      <c r="H14">
        <v>88.32</v>
      </c>
      <c r="I14">
        <v>96.67</v>
      </c>
      <c r="J14">
        <v>97.93</v>
      </c>
      <c r="K14">
        <v>88.78</v>
      </c>
      <c r="L14">
        <v>110.04</v>
      </c>
      <c r="M14">
        <v>12.25</v>
      </c>
      <c r="N14">
        <v>44.9</v>
      </c>
      <c r="O14">
        <v>172.25</v>
      </c>
      <c r="P14">
        <v>62.79</v>
      </c>
      <c r="Q14">
        <v>15.05</v>
      </c>
      <c r="R14">
        <v>15.49</v>
      </c>
      <c r="S14">
        <v>6.38</v>
      </c>
      <c r="T14">
        <v>1.41</v>
      </c>
      <c r="U14">
        <v>35.44</v>
      </c>
      <c r="V14">
        <v>24.42</v>
      </c>
      <c r="W14">
        <v>28.72</v>
      </c>
      <c r="X14">
        <v>34.28</v>
      </c>
      <c r="Y14">
        <v>8.8000000000000007</v>
      </c>
      <c r="Z14">
        <v>26.7</v>
      </c>
      <c r="AA14">
        <v>52.76</v>
      </c>
      <c r="AB14">
        <v>38.549999999999997</v>
      </c>
      <c r="AC14">
        <v>18.920000000000002</v>
      </c>
      <c r="AD14">
        <v>-0.59</v>
      </c>
      <c r="AE14">
        <v>34.56</v>
      </c>
      <c r="AF14">
        <v>-15.31</v>
      </c>
      <c r="AG14">
        <v>10.83</v>
      </c>
      <c r="AH14">
        <v>27.97</v>
      </c>
      <c r="AI14">
        <v>23.57</v>
      </c>
      <c r="AJ14">
        <v>21.37</v>
      </c>
      <c r="AK14">
        <v>11.66</v>
      </c>
      <c r="AL14">
        <v>49.57</v>
      </c>
      <c r="AM14">
        <v>-180.1</v>
      </c>
      <c r="AN14">
        <v>13.64</v>
      </c>
      <c r="AO14">
        <v>0.92</v>
      </c>
    </row>
    <row r="15" spans="1:42" x14ac:dyDescent="0.25">
      <c r="A15" s="6" t="s">
        <v>6939</v>
      </c>
      <c r="B15">
        <v>1816.89</v>
      </c>
      <c r="C15">
        <v>205.01</v>
      </c>
      <c r="D15">
        <v>79.64</v>
      </c>
      <c r="E15">
        <v>275.85000000000002</v>
      </c>
      <c r="F15">
        <v>119.08</v>
      </c>
      <c r="G15">
        <v>101.36</v>
      </c>
      <c r="H15">
        <v>118.96</v>
      </c>
      <c r="I15">
        <v>196.39</v>
      </c>
      <c r="J15">
        <v>145.24</v>
      </c>
      <c r="K15">
        <v>205.22</v>
      </c>
      <c r="L15">
        <v>222.65</v>
      </c>
      <c r="M15">
        <v>105.3</v>
      </c>
      <c r="N15">
        <v>-21.57</v>
      </c>
      <c r="O15">
        <v>331.7</v>
      </c>
      <c r="P15">
        <v>76.67</v>
      </c>
      <c r="Q15">
        <v>27.77</v>
      </c>
      <c r="R15">
        <v>37.03</v>
      </c>
      <c r="S15">
        <v>-393.66</v>
      </c>
      <c r="T15">
        <v>17.05</v>
      </c>
      <c r="U15">
        <v>4.97</v>
      </c>
      <c r="V15">
        <v>44.93</v>
      </c>
      <c r="W15">
        <v>37.5</v>
      </c>
      <c r="X15">
        <v>72.47</v>
      </c>
      <c r="Y15">
        <v>54.88</v>
      </c>
      <c r="Z15">
        <v>75.95</v>
      </c>
      <c r="AA15">
        <v>62.65</v>
      </c>
      <c r="AB15">
        <v>49.39</v>
      </c>
      <c r="AC15">
        <v>18.989999999999998</v>
      </c>
      <c r="AD15">
        <v>27.79</v>
      </c>
      <c r="AE15">
        <v>-15.54</v>
      </c>
      <c r="AF15">
        <v>1.29</v>
      </c>
      <c r="AG15">
        <v>10.08</v>
      </c>
      <c r="AH15">
        <v>28.74</v>
      </c>
      <c r="AI15">
        <v>-21.28</v>
      </c>
      <c r="AJ15">
        <v>-15.05</v>
      </c>
      <c r="AK15">
        <v>22.16</v>
      </c>
      <c r="AL15">
        <v>97.15</v>
      </c>
      <c r="AM15">
        <v>-780.27</v>
      </c>
      <c r="AN15">
        <v>74.92</v>
      </c>
      <c r="AO15">
        <v>-24.38</v>
      </c>
    </row>
    <row r="16" spans="1:42" x14ac:dyDescent="0.25">
      <c r="A16" s="6" t="s">
        <v>7010</v>
      </c>
      <c r="B16">
        <v>14.2582</v>
      </c>
      <c r="C16">
        <v>1.0226</v>
      </c>
      <c r="D16">
        <v>-0.33050000000000002</v>
      </c>
      <c r="E16">
        <v>0.40460000000000002</v>
      </c>
      <c r="F16">
        <v>-0.18010000000000001</v>
      </c>
      <c r="G16">
        <v>-0.50609999999999999</v>
      </c>
      <c r="H16">
        <v>-0.4657</v>
      </c>
      <c r="I16">
        <v>0.86499999999999999</v>
      </c>
      <c r="K16">
        <v>-0.38129999999999997</v>
      </c>
      <c r="L16">
        <v>1.9041999999999999</v>
      </c>
      <c r="M16">
        <v>2.7915999999999999</v>
      </c>
      <c r="P16">
        <v>3.4958</v>
      </c>
      <c r="Q16">
        <v>4.5857000000000001</v>
      </c>
      <c r="R16">
        <v>-0.17580000000000001</v>
      </c>
      <c r="T16">
        <v>-0.76470000000000005</v>
      </c>
      <c r="U16">
        <v>-0.90939999999999999</v>
      </c>
      <c r="V16">
        <v>-0.40839999999999999</v>
      </c>
      <c r="W16">
        <v>-0.40150000000000002</v>
      </c>
      <c r="X16">
        <v>0.4672</v>
      </c>
      <c r="Y16">
        <v>1.8896999999999999</v>
      </c>
      <c r="Z16">
        <v>1.7332000000000001</v>
      </c>
      <c r="AB16">
        <v>37.17</v>
      </c>
      <c r="AC16">
        <v>0.88339999999999996</v>
      </c>
      <c r="AD16">
        <v>-3.32E-2</v>
      </c>
      <c r="AG16">
        <v>-0.54490000000000005</v>
      </c>
      <c r="AH16">
        <v>-0.70409999999999995</v>
      </c>
      <c r="AL16">
        <v>3.0716000000000001</v>
      </c>
      <c r="AN16">
        <v>-0.2954</v>
      </c>
    </row>
    <row r="17" spans="1:41" x14ac:dyDescent="0.25">
      <c r="A17" s="6" t="s">
        <v>6940</v>
      </c>
      <c r="B17">
        <v>469</v>
      </c>
      <c r="C17">
        <v>456</v>
      </c>
      <c r="D17">
        <v>455</v>
      </c>
      <c r="E17">
        <v>455</v>
      </c>
      <c r="F17">
        <v>385</v>
      </c>
      <c r="G17">
        <v>245</v>
      </c>
      <c r="H17">
        <v>244</v>
      </c>
      <c r="I17">
        <v>243</v>
      </c>
      <c r="J17">
        <v>243</v>
      </c>
      <c r="K17">
        <v>243</v>
      </c>
      <c r="L17">
        <v>242</v>
      </c>
      <c r="M17">
        <v>241</v>
      </c>
      <c r="N17">
        <v>240</v>
      </c>
      <c r="O17">
        <v>239</v>
      </c>
      <c r="P17">
        <v>238</v>
      </c>
      <c r="Q17">
        <v>236</v>
      </c>
      <c r="R17">
        <v>235</v>
      </c>
      <c r="S17">
        <v>234</v>
      </c>
      <c r="T17">
        <v>234</v>
      </c>
      <c r="U17">
        <v>233</v>
      </c>
      <c r="V17">
        <v>232</v>
      </c>
      <c r="W17">
        <v>232</v>
      </c>
      <c r="X17">
        <v>231</v>
      </c>
      <c r="Y17">
        <v>231</v>
      </c>
      <c r="Z17">
        <v>227</v>
      </c>
      <c r="AA17">
        <v>225</v>
      </c>
      <c r="AB17">
        <v>224</v>
      </c>
      <c r="AC17">
        <v>222</v>
      </c>
      <c r="AD17">
        <v>220</v>
      </c>
      <c r="AE17">
        <v>217</v>
      </c>
      <c r="AF17">
        <v>217</v>
      </c>
      <c r="AG17">
        <v>215</v>
      </c>
      <c r="AH17">
        <v>215</v>
      </c>
      <c r="AI17">
        <v>212</v>
      </c>
      <c r="AJ17">
        <v>209</v>
      </c>
      <c r="AK17">
        <v>186</v>
      </c>
      <c r="AL17">
        <v>174</v>
      </c>
      <c r="AM17">
        <v>174</v>
      </c>
      <c r="AN17">
        <v>173</v>
      </c>
      <c r="AO17">
        <v>157</v>
      </c>
    </row>
    <row r="18" spans="1:41" x14ac:dyDescent="0.25">
      <c r="A18" s="6" t="s">
        <v>6941</v>
      </c>
      <c r="B18">
        <v>470</v>
      </c>
      <c r="C18">
        <v>456</v>
      </c>
      <c r="D18">
        <v>456</v>
      </c>
      <c r="E18">
        <v>457</v>
      </c>
      <c r="F18">
        <v>386</v>
      </c>
      <c r="G18">
        <v>245</v>
      </c>
      <c r="H18">
        <v>245</v>
      </c>
      <c r="I18">
        <v>245</v>
      </c>
      <c r="J18">
        <v>244</v>
      </c>
      <c r="K18">
        <v>244</v>
      </c>
      <c r="L18">
        <v>244</v>
      </c>
      <c r="M18">
        <v>243</v>
      </c>
      <c r="N18">
        <v>240</v>
      </c>
      <c r="O18">
        <v>241</v>
      </c>
      <c r="P18">
        <v>240</v>
      </c>
      <c r="Q18">
        <v>237</v>
      </c>
      <c r="R18">
        <v>236</v>
      </c>
      <c r="S18">
        <v>234</v>
      </c>
      <c r="T18">
        <v>235</v>
      </c>
      <c r="U18">
        <v>235</v>
      </c>
      <c r="V18">
        <v>235</v>
      </c>
      <c r="W18">
        <v>234</v>
      </c>
      <c r="X18">
        <v>234</v>
      </c>
      <c r="Y18">
        <v>234</v>
      </c>
      <c r="Z18">
        <v>229</v>
      </c>
      <c r="AA18">
        <v>227</v>
      </c>
      <c r="AB18">
        <v>228</v>
      </c>
      <c r="AC18">
        <v>225</v>
      </c>
      <c r="AD18">
        <v>222</v>
      </c>
      <c r="AE18">
        <v>217</v>
      </c>
      <c r="AF18">
        <v>218</v>
      </c>
      <c r="AG18">
        <v>217</v>
      </c>
      <c r="AH18">
        <v>216</v>
      </c>
      <c r="AI18">
        <v>213</v>
      </c>
      <c r="AJ18">
        <v>210</v>
      </c>
      <c r="AK18">
        <v>186</v>
      </c>
      <c r="AL18">
        <v>174</v>
      </c>
      <c r="AM18">
        <v>174</v>
      </c>
      <c r="AN18">
        <v>173</v>
      </c>
    </row>
    <row r="19" spans="1:41" x14ac:dyDescent="0.25">
      <c r="A19" s="6" t="s">
        <v>6942</v>
      </c>
      <c r="B19">
        <v>0.22009999999999999</v>
      </c>
      <c r="C19">
        <v>0.86060000000000003</v>
      </c>
      <c r="D19">
        <v>0.86280000000000001</v>
      </c>
      <c r="E19">
        <v>0.86629999999999996</v>
      </c>
      <c r="F19">
        <v>0.57909999999999995</v>
      </c>
      <c r="G19">
        <v>4.8999999999999998E-3</v>
      </c>
      <c r="H19">
        <v>4.4000000000000003E-3</v>
      </c>
      <c r="I19">
        <v>8.3000000000000001E-3</v>
      </c>
      <c r="J19">
        <v>1.6500000000000001E-2</v>
      </c>
      <c r="K19">
        <v>1.3100000000000001E-2</v>
      </c>
      <c r="L19">
        <v>1.5599999999999999E-2</v>
      </c>
      <c r="M19">
        <v>2.4199999999999999E-2</v>
      </c>
      <c r="N19">
        <v>1.7000000000000001E-2</v>
      </c>
      <c r="O19">
        <v>2.93E-2</v>
      </c>
      <c r="P19">
        <v>2.0400000000000001E-2</v>
      </c>
      <c r="Q19">
        <v>8.8000000000000005E-3</v>
      </c>
      <c r="R19">
        <v>7.0000000000000001E-3</v>
      </c>
      <c r="S19">
        <v>1E-4</v>
      </c>
      <c r="T19">
        <v>6.4999999999999997E-3</v>
      </c>
      <c r="U19">
        <v>6.1000000000000004E-3</v>
      </c>
      <c r="V19">
        <v>2.2800000000000001E-2</v>
      </c>
      <c r="W19">
        <v>2.9100000000000001E-2</v>
      </c>
      <c r="X19">
        <v>2.7E-2</v>
      </c>
      <c r="Y19">
        <v>3.7100000000000001E-2</v>
      </c>
      <c r="Z19">
        <v>3.3500000000000002E-2</v>
      </c>
      <c r="AA19">
        <v>4.58E-2</v>
      </c>
      <c r="AB19">
        <v>4.5699999999999998E-2</v>
      </c>
      <c r="AC19">
        <v>3.9E-2</v>
      </c>
      <c r="AD19">
        <v>2.8799999999999999E-2</v>
      </c>
      <c r="AE19">
        <v>1.9699999999999999E-2</v>
      </c>
      <c r="AF19">
        <v>3.8300000000000001E-2</v>
      </c>
      <c r="AG19">
        <v>0.16250000000000001</v>
      </c>
      <c r="AH19">
        <v>0.23630000000000001</v>
      </c>
      <c r="AI19">
        <v>0.22839999999999999</v>
      </c>
      <c r="AJ19">
        <v>0.2089</v>
      </c>
      <c r="AK19">
        <v>0.1903</v>
      </c>
      <c r="AL19">
        <v>1.0699999999999999E-2</v>
      </c>
      <c r="AM19">
        <v>0.1085</v>
      </c>
      <c r="AN19">
        <v>0.1074</v>
      </c>
      <c r="AO19">
        <v>-8.5599999999999996E-2</v>
      </c>
    </row>
    <row r="20" spans="1:41" x14ac:dyDescent="0.25">
      <c r="A20" s="6" t="s">
        <v>6943</v>
      </c>
      <c r="B20">
        <v>3.87</v>
      </c>
      <c r="C20">
        <v>0.45</v>
      </c>
      <c r="D20">
        <v>0.17</v>
      </c>
      <c r="E20">
        <v>0.61</v>
      </c>
      <c r="F20">
        <v>0.31</v>
      </c>
      <c r="G20">
        <v>0.42</v>
      </c>
      <c r="H20">
        <v>0.49</v>
      </c>
      <c r="I20">
        <v>0.81</v>
      </c>
      <c r="J20">
        <v>0.6</v>
      </c>
      <c r="K20">
        <v>0.85</v>
      </c>
      <c r="L20">
        <v>0.92</v>
      </c>
      <c r="M20">
        <v>0.44</v>
      </c>
      <c r="N20">
        <v>-0.09</v>
      </c>
      <c r="O20">
        <v>1.4</v>
      </c>
      <c r="P20">
        <v>0.32</v>
      </c>
      <c r="Q20">
        <v>0.12</v>
      </c>
      <c r="R20">
        <v>0.16</v>
      </c>
      <c r="S20">
        <v>-1.69</v>
      </c>
      <c r="T20">
        <v>7.0000000000000007E-2</v>
      </c>
      <c r="U20">
        <v>0.02</v>
      </c>
      <c r="V20">
        <v>0.19</v>
      </c>
      <c r="W20">
        <v>0.16</v>
      </c>
      <c r="X20">
        <v>0.31</v>
      </c>
      <c r="Y20">
        <v>0.24</v>
      </c>
      <c r="Z20">
        <v>0.33</v>
      </c>
      <c r="AA20">
        <v>0.28000000000000003</v>
      </c>
      <c r="AB20">
        <v>0.22</v>
      </c>
      <c r="AC20">
        <v>0.09</v>
      </c>
      <c r="AD20">
        <v>0.13</v>
      </c>
      <c r="AE20">
        <v>-0.08</v>
      </c>
      <c r="AF20">
        <v>0.01</v>
      </c>
      <c r="AG20">
        <v>0.05</v>
      </c>
      <c r="AH20">
        <v>0.13</v>
      </c>
      <c r="AI20">
        <v>-0.12</v>
      </c>
      <c r="AJ20">
        <v>-7.0000000000000007E-2</v>
      </c>
      <c r="AK20">
        <v>0.12</v>
      </c>
      <c r="AL20">
        <v>0.56000000000000005</v>
      </c>
      <c r="AM20">
        <v>-4.51</v>
      </c>
      <c r="AN20">
        <v>0.43</v>
      </c>
      <c r="AO20">
        <v>-0.14000000000000001</v>
      </c>
    </row>
    <row r="21" spans="1:41" x14ac:dyDescent="0.25">
      <c r="A21" s="6" t="s">
        <v>6944</v>
      </c>
      <c r="B21">
        <v>3.86</v>
      </c>
      <c r="C21">
        <v>0.45</v>
      </c>
      <c r="D21">
        <v>0.17</v>
      </c>
      <c r="E21">
        <v>0.6</v>
      </c>
      <c r="F21">
        <v>0.31</v>
      </c>
      <c r="G21">
        <v>0.42</v>
      </c>
      <c r="H21">
        <v>0.49</v>
      </c>
      <c r="I21">
        <v>0.8</v>
      </c>
      <c r="J21">
        <v>0.59</v>
      </c>
      <c r="K21">
        <v>0.84</v>
      </c>
      <c r="L21">
        <v>0.91</v>
      </c>
      <c r="M21">
        <v>0.43</v>
      </c>
      <c r="N21">
        <v>-0.09</v>
      </c>
      <c r="O21">
        <v>1.39</v>
      </c>
      <c r="P21">
        <v>0.32</v>
      </c>
      <c r="Q21">
        <v>0.12</v>
      </c>
      <c r="R21">
        <v>0.16</v>
      </c>
      <c r="S21">
        <v>-1.69</v>
      </c>
      <c r="T21">
        <v>7.0000000000000007E-2</v>
      </c>
      <c r="U21">
        <v>0.02</v>
      </c>
      <c r="V21">
        <v>0.19</v>
      </c>
      <c r="W21">
        <v>0.16</v>
      </c>
      <c r="X21">
        <v>0.31</v>
      </c>
      <c r="Y21">
        <v>0.23</v>
      </c>
      <c r="Z21">
        <v>0.33</v>
      </c>
      <c r="AA21">
        <v>0.27</v>
      </c>
      <c r="AB21">
        <v>0.22</v>
      </c>
      <c r="AC21">
        <v>0.08</v>
      </c>
      <c r="AD21">
        <v>0.13</v>
      </c>
      <c r="AE21">
        <v>-0.08</v>
      </c>
      <c r="AF21">
        <v>0.01</v>
      </c>
      <c r="AG21">
        <v>0.05</v>
      </c>
      <c r="AH21">
        <v>0.13</v>
      </c>
      <c r="AI21">
        <v>-0.14000000000000001</v>
      </c>
      <c r="AJ21">
        <v>-0.1</v>
      </c>
      <c r="AK21">
        <v>0.12</v>
      </c>
      <c r="AL21">
        <v>0.56000000000000005</v>
      </c>
      <c r="AM21">
        <v>-4.51</v>
      </c>
      <c r="AN21">
        <v>0.43</v>
      </c>
      <c r="AO21">
        <v>-0.14000000000000001</v>
      </c>
    </row>
    <row r="22" spans="1:41" x14ac:dyDescent="0.25">
      <c r="A22" s="6" t="s">
        <v>7011</v>
      </c>
      <c r="B22">
        <v>11.451599999999999</v>
      </c>
      <c r="C22">
        <v>7.1400000000000005E-2</v>
      </c>
      <c r="D22">
        <v>-0.65310000000000001</v>
      </c>
      <c r="E22">
        <v>-0.25</v>
      </c>
      <c r="F22">
        <v>-0.47460000000000002</v>
      </c>
      <c r="G22">
        <v>-0.5</v>
      </c>
      <c r="H22">
        <v>-0.46150000000000002</v>
      </c>
      <c r="I22">
        <v>0.86050000000000004</v>
      </c>
      <c r="K22">
        <v>-0.3957</v>
      </c>
      <c r="L22">
        <v>1.8438000000000001</v>
      </c>
      <c r="M22">
        <v>2.5832999999999999</v>
      </c>
      <c r="P22">
        <v>3.5714000000000001</v>
      </c>
      <c r="Q22">
        <v>5</v>
      </c>
      <c r="R22">
        <v>-0.15790000000000001</v>
      </c>
      <c r="T22">
        <v>-0.7742</v>
      </c>
      <c r="U22">
        <v>-0.91300000000000003</v>
      </c>
      <c r="V22">
        <v>-0.42420000000000002</v>
      </c>
      <c r="W22">
        <v>-0.40739999999999998</v>
      </c>
      <c r="X22">
        <v>0.40910000000000002</v>
      </c>
      <c r="Y22">
        <v>1.875</v>
      </c>
      <c r="Z22">
        <v>1.5385</v>
      </c>
      <c r="AB22">
        <v>21</v>
      </c>
      <c r="AC22">
        <v>0.6</v>
      </c>
      <c r="AD22">
        <v>0</v>
      </c>
      <c r="AG22">
        <v>-0.58330000000000004</v>
      </c>
      <c r="AH22">
        <v>-0.76790000000000003</v>
      </c>
      <c r="AL22">
        <v>3</v>
      </c>
      <c r="AN22">
        <v>-0.30649999999999999</v>
      </c>
    </row>
    <row r="23" spans="1:41" x14ac:dyDescent="0.25">
      <c r="A23" s="6" t="s">
        <v>6945</v>
      </c>
      <c r="B23">
        <v>0.56999999999999995</v>
      </c>
      <c r="C23">
        <v>-0.04</v>
      </c>
      <c r="D23">
        <v>0.31</v>
      </c>
      <c r="E23">
        <v>0.49</v>
      </c>
      <c r="F23">
        <v>0.56000000000000005</v>
      </c>
      <c r="G23">
        <v>0.11</v>
      </c>
      <c r="H23">
        <v>0.19</v>
      </c>
      <c r="I23">
        <v>0.83</v>
      </c>
      <c r="J23">
        <v>0.72</v>
      </c>
      <c r="K23">
        <v>0.74</v>
      </c>
      <c r="L23">
        <v>1.1000000000000001</v>
      </c>
      <c r="M23">
        <v>-0.03</v>
      </c>
      <c r="N23">
        <v>-0.02</v>
      </c>
      <c r="O23">
        <v>0.26</v>
      </c>
      <c r="P23">
        <v>0.41</v>
      </c>
      <c r="Q23">
        <v>-0.44</v>
      </c>
      <c r="R23">
        <v>-0.23</v>
      </c>
      <c r="S23">
        <v>-0.86</v>
      </c>
      <c r="T23">
        <v>-0.74</v>
      </c>
      <c r="U23">
        <v>-0.41</v>
      </c>
      <c r="V23">
        <v>0.09</v>
      </c>
      <c r="W23">
        <v>-0.56000000000000005</v>
      </c>
      <c r="X23">
        <v>-0.27</v>
      </c>
      <c r="Y23">
        <v>-0.04</v>
      </c>
      <c r="Z23">
        <v>0.41</v>
      </c>
      <c r="AA23">
        <v>-0.2</v>
      </c>
      <c r="AB23">
        <v>0.7</v>
      </c>
      <c r="AC23">
        <v>0.48</v>
      </c>
      <c r="AD23">
        <v>0.2</v>
      </c>
      <c r="AE23">
        <v>0.04</v>
      </c>
      <c r="AF23">
        <v>0.1</v>
      </c>
      <c r="AG23">
        <v>0.36</v>
      </c>
      <c r="AH23">
        <v>0.28000000000000003</v>
      </c>
      <c r="AI23">
        <v>0.14000000000000001</v>
      </c>
      <c r="AJ23">
        <v>-0.26</v>
      </c>
      <c r="AK23">
        <v>0.36</v>
      </c>
      <c r="AL23">
        <v>0.86</v>
      </c>
      <c r="AM23">
        <v>0.02</v>
      </c>
      <c r="AN23">
        <v>-0.35</v>
      </c>
      <c r="AO23">
        <v>-0.62</v>
      </c>
    </row>
    <row r="24" spans="1:41" x14ac:dyDescent="0.25">
      <c r="A24" s="6" t="s">
        <v>7012</v>
      </c>
      <c r="B24">
        <v>0.4</v>
      </c>
      <c r="C24">
        <v>0.4</v>
      </c>
      <c r="D24">
        <v>0.4</v>
      </c>
      <c r="E24">
        <v>0.4</v>
      </c>
      <c r="F24">
        <v>0.4</v>
      </c>
      <c r="G24">
        <v>0.35</v>
      </c>
      <c r="H24">
        <v>0.35</v>
      </c>
      <c r="I24">
        <v>0.35</v>
      </c>
      <c r="J24">
        <v>0.35</v>
      </c>
      <c r="K24">
        <v>0.35</v>
      </c>
      <c r="L24">
        <v>0.2</v>
      </c>
      <c r="M24">
        <v>0.2</v>
      </c>
      <c r="N24">
        <v>0.2</v>
      </c>
      <c r="O24">
        <v>0.17499999999999999</v>
      </c>
      <c r="P24">
        <v>0.125</v>
      </c>
      <c r="Q24">
        <v>0.125</v>
      </c>
      <c r="R24">
        <v>0.125</v>
      </c>
      <c r="S24">
        <v>0.11</v>
      </c>
      <c r="T24">
        <v>0.11</v>
      </c>
      <c r="U24">
        <v>0.11</v>
      </c>
      <c r="V24">
        <v>0.11</v>
      </c>
      <c r="W24">
        <v>0.11</v>
      </c>
      <c r="X24">
        <v>0.1</v>
      </c>
      <c r="Y24">
        <v>0.1</v>
      </c>
      <c r="Z24">
        <v>0.1</v>
      </c>
      <c r="AA24">
        <v>0.1</v>
      </c>
      <c r="AB24">
        <v>0.1</v>
      </c>
      <c r="AC24">
        <v>0.08</v>
      </c>
      <c r="AD24">
        <v>0.08</v>
      </c>
      <c r="AE24">
        <v>0.08</v>
      </c>
      <c r="AF24">
        <v>0.08</v>
      </c>
      <c r="AG24">
        <v>0.08</v>
      </c>
      <c r="AH24">
        <v>0.08</v>
      </c>
      <c r="AJ24">
        <v>0.08</v>
      </c>
      <c r="AK24">
        <v>0.08</v>
      </c>
      <c r="AL24">
        <v>0.08</v>
      </c>
      <c r="AM24">
        <v>0.22</v>
      </c>
      <c r="AN24">
        <v>0.22</v>
      </c>
      <c r="AO24">
        <v>0.22</v>
      </c>
    </row>
    <row r="25" spans="1:41" x14ac:dyDescent="0.25">
      <c r="A25" s="6" t="s">
        <v>7013</v>
      </c>
      <c r="B25">
        <v>0</v>
      </c>
      <c r="C25">
        <v>0.1429</v>
      </c>
      <c r="D25">
        <v>0.1429</v>
      </c>
      <c r="E25">
        <v>0.1429</v>
      </c>
      <c r="F25">
        <v>0.1429</v>
      </c>
      <c r="G25">
        <v>0</v>
      </c>
      <c r="H25">
        <v>0.75</v>
      </c>
      <c r="I25">
        <v>0.75</v>
      </c>
      <c r="J25">
        <v>0.75</v>
      </c>
      <c r="K25">
        <v>1</v>
      </c>
      <c r="L25">
        <v>0.6</v>
      </c>
      <c r="M25">
        <v>0.6</v>
      </c>
      <c r="N25">
        <v>0.6</v>
      </c>
      <c r="O25">
        <v>0.59089999999999998</v>
      </c>
      <c r="P25">
        <v>0.13639999999999999</v>
      </c>
      <c r="Q25">
        <v>0.13639999999999999</v>
      </c>
      <c r="R25">
        <v>0.13639999999999999</v>
      </c>
      <c r="S25">
        <v>0</v>
      </c>
      <c r="T25">
        <v>0.1</v>
      </c>
      <c r="U25">
        <v>0.1</v>
      </c>
      <c r="V25">
        <v>0.1</v>
      </c>
      <c r="W25">
        <v>0.1</v>
      </c>
      <c r="X25">
        <v>0</v>
      </c>
      <c r="Y25">
        <v>0.25</v>
      </c>
      <c r="Z25">
        <v>0.25</v>
      </c>
      <c r="AA25">
        <v>0.25</v>
      </c>
      <c r="AB25">
        <v>0.25</v>
      </c>
      <c r="AC25">
        <v>0</v>
      </c>
      <c r="AD25">
        <v>0</v>
      </c>
      <c r="AF25">
        <v>0</v>
      </c>
      <c r="AG25">
        <v>0</v>
      </c>
      <c r="AH25">
        <v>0</v>
      </c>
      <c r="AJ25">
        <v>-0.63639999999999997</v>
      </c>
      <c r="AK25">
        <v>-0.63639999999999997</v>
      </c>
      <c r="AL25">
        <v>-0.63639999999999997</v>
      </c>
      <c r="AM25">
        <v>0.1</v>
      </c>
      <c r="AN25">
        <v>9.4500000000000001E-2</v>
      </c>
      <c r="AO25">
        <v>0.1</v>
      </c>
    </row>
    <row r="26" spans="1:41" x14ac:dyDescent="0.25">
      <c r="A26" s="6" t="s">
        <v>6946</v>
      </c>
      <c r="B26">
        <v>0.56740000000000002</v>
      </c>
      <c r="C26">
        <v>0.51839999999999997</v>
      </c>
      <c r="D26">
        <v>0.54679999999999995</v>
      </c>
      <c r="E26">
        <v>0.58409999999999995</v>
      </c>
      <c r="F26">
        <v>0.50080000000000002</v>
      </c>
      <c r="G26">
        <v>0.5091</v>
      </c>
      <c r="H26">
        <v>0.53690000000000004</v>
      </c>
      <c r="I26">
        <v>0.56020000000000003</v>
      </c>
      <c r="J26">
        <v>0.5605</v>
      </c>
      <c r="K26">
        <v>0.59630000000000005</v>
      </c>
      <c r="L26">
        <v>0.57899999999999996</v>
      </c>
      <c r="M26">
        <v>0.49680000000000002</v>
      </c>
      <c r="N26">
        <v>0.47</v>
      </c>
      <c r="O26">
        <v>0.50209999999999999</v>
      </c>
      <c r="P26">
        <v>0.53680000000000005</v>
      </c>
      <c r="Q26">
        <v>0.46929999999999999</v>
      </c>
      <c r="R26">
        <v>0.47970000000000002</v>
      </c>
      <c r="S26">
        <v>0.47110000000000002</v>
      </c>
      <c r="T26">
        <v>0.4662</v>
      </c>
      <c r="U26">
        <v>0.4541</v>
      </c>
      <c r="V26">
        <v>0.4894</v>
      </c>
      <c r="W26">
        <v>0.49099999999999999</v>
      </c>
      <c r="X26">
        <v>0.54800000000000004</v>
      </c>
      <c r="Y26">
        <v>0.51329999999999998</v>
      </c>
      <c r="Z26">
        <v>0.56100000000000005</v>
      </c>
      <c r="AA26">
        <v>0.48899999999999999</v>
      </c>
      <c r="AB26">
        <v>0.54590000000000005</v>
      </c>
      <c r="AC26">
        <v>0.52490000000000003</v>
      </c>
      <c r="AD26">
        <v>0.50260000000000005</v>
      </c>
      <c r="AE26">
        <v>0.52410000000000001</v>
      </c>
      <c r="AF26">
        <v>0.49959999999999999</v>
      </c>
      <c r="AG26">
        <v>0.48320000000000002</v>
      </c>
      <c r="AH26">
        <v>0.48870000000000002</v>
      </c>
      <c r="AI26">
        <v>0.4289</v>
      </c>
      <c r="AJ26">
        <v>0.4178</v>
      </c>
      <c r="AK26">
        <v>0.47689999999999999</v>
      </c>
      <c r="AL26">
        <v>0.55659999999999998</v>
      </c>
      <c r="AM26">
        <v>0.4728</v>
      </c>
      <c r="AN26">
        <v>0.49859999999999999</v>
      </c>
      <c r="AO26">
        <v>0.32840000000000003</v>
      </c>
    </row>
    <row r="27" spans="1:41" x14ac:dyDescent="0.25">
      <c r="A27" s="6" t="s">
        <v>6947</v>
      </c>
      <c r="B27">
        <v>0.2777</v>
      </c>
      <c r="C27">
        <v>0.1638</v>
      </c>
      <c r="D27">
        <v>0.2707</v>
      </c>
      <c r="E27">
        <v>0.30609999999999998</v>
      </c>
      <c r="F27">
        <v>0.13189999999999999</v>
      </c>
      <c r="G27">
        <v>0.21179999999999999</v>
      </c>
      <c r="H27">
        <v>0.26329999999999998</v>
      </c>
      <c r="I27">
        <v>0.30230000000000001</v>
      </c>
      <c r="J27">
        <v>0.2984</v>
      </c>
      <c r="K27">
        <v>0.28789999999999999</v>
      </c>
      <c r="L27">
        <v>0.3352</v>
      </c>
      <c r="M27">
        <v>0.1502</v>
      </c>
      <c r="N27">
        <v>0.1452</v>
      </c>
      <c r="O27">
        <v>0.67730000000000001</v>
      </c>
      <c r="P27">
        <v>0.24340000000000001</v>
      </c>
      <c r="Q27">
        <v>0.1356</v>
      </c>
      <c r="R27">
        <v>0.1328</v>
      </c>
      <c r="S27">
        <v>-0.7127</v>
      </c>
      <c r="T27">
        <v>6.4000000000000001E-2</v>
      </c>
      <c r="U27">
        <v>0.1331</v>
      </c>
      <c r="V27">
        <v>0.14929999999999999</v>
      </c>
      <c r="W27">
        <v>0.15479999999999999</v>
      </c>
      <c r="X27">
        <v>0.2137</v>
      </c>
      <c r="Y27">
        <v>0.15890000000000001</v>
      </c>
      <c r="Z27">
        <v>0.218</v>
      </c>
      <c r="AA27">
        <v>2.6800000000000001E-2</v>
      </c>
      <c r="AB27">
        <v>0.17910000000000001</v>
      </c>
      <c r="AC27">
        <v>0.1085</v>
      </c>
      <c r="AD27">
        <v>8.5699999999999998E-2</v>
      </c>
      <c r="AE27">
        <v>9.4100000000000003E-2</v>
      </c>
      <c r="AF27">
        <v>5.7599999999999998E-2</v>
      </c>
      <c r="AG27">
        <v>6.3700000000000007E-2</v>
      </c>
      <c r="AH27">
        <v>0.1095</v>
      </c>
      <c r="AI27">
        <v>8.4500000000000006E-2</v>
      </c>
      <c r="AJ27">
        <v>6.6400000000000001E-2</v>
      </c>
      <c r="AK27">
        <v>0.12429999999999999</v>
      </c>
      <c r="AL27">
        <v>0.31469999999999998</v>
      </c>
      <c r="AM27">
        <v>-2.1457999999999999</v>
      </c>
      <c r="AN27">
        <v>0.2316</v>
      </c>
      <c r="AO27">
        <v>1.9E-3</v>
      </c>
    </row>
    <row r="28" spans="1:41" x14ac:dyDescent="0.25">
      <c r="A28" s="6" t="s">
        <v>6948</v>
      </c>
      <c r="B28">
        <v>1.2035</v>
      </c>
      <c r="C28">
        <v>0.14810000000000001</v>
      </c>
      <c r="D28">
        <v>5.4899999999999997E-2</v>
      </c>
      <c r="E28">
        <v>0.17449999999999999</v>
      </c>
      <c r="F28">
        <v>8.9800000000000005E-2</v>
      </c>
      <c r="G28">
        <v>0.1065</v>
      </c>
      <c r="H28">
        <v>0.12089999999999999</v>
      </c>
      <c r="I28">
        <v>0.19950000000000001</v>
      </c>
      <c r="J28">
        <v>0.15290000000000001</v>
      </c>
      <c r="K28">
        <v>0.221</v>
      </c>
      <c r="L28">
        <v>0.2271</v>
      </c>
      <c r="M28">
        <v>0.189</v>
      </c>
      <c r="N28">
        <v>-3.2099999999999997E-2</v>
      </c>
      <c r="O28">
        <v>0.44040000000000001</v>
      </c>
      <c r="P28">
        <v>0.1123</v>
      </c>
      <c r="Q28">
        <v>5.2699999999999997E-2</v>
      </c>
      <c r="R28">
        <v>6.9599999999999995E-2</v>
      </c>
      <c r="S28">
        <v>-0.7319</v>
      </c>
      <c r="T28">
        <v>3.2899999999999999E-2</v>
      </c>
      <c r="U28">
        <v>8.8999999999999999E-3</v>
      </c>
      <c r="V28">
        <v>7.7700000000000005E-2</v>
      </c>
      <c r="W28">
        <v>6.6299999999999998E-2</v>
      </c>
      <c r="X28">
        <v>0.1249</v>
      </c>
      <c r="Y28">
        <v>9.98E-2</v>
      </c>
      <c r="Z28">
        <v>0.13869999999999999</v>
      </c>
      <c r="AA28">
        <v>0.1255</v>
      </c>
      <c r="AB28">
        <v>8.09E-2</v>
      </c>
      <c r="AC28">
        <v>3.5299999999999998E-2</v>
      </c>
      <c r="AD28">
        <v>5.6599999999999998E-2</v>
      </c>
      <c r="AE28">
        <v>-3.2199999999999999E-2</v>
      </c>
      <c r="AF28">
        <v>2.5000000000000001E-3</v>
      </c>
      <c r="AG28">
        <v>1.9800000000000002E-2</v>
      </c>
      <c r="AH28">
        <v>5.9400000000000001E-2</v>
      </c>
      <c r="AI28">
        <v>-4.2299999999999997E-2</v>
      </c>
      <c r="AJ28">
        <v>-3.2500000000000001E-2</v>
      </c>
      <c r="AK28">
        <v>5.0500000000000003E-2</v>
      </c>
      <c r="AL28">
        <v>0.19750000000000001</v>
      </c>
      <c r="AM28">
        <v>-1.7845</v>
      </c>
      <c r="AN28">
        <v>0.1686</v>
      </c>
      <c r="AO28">
        <v>-7.2499999999999995E-2</v>
      </c>
    </row>
    <row r="29" spans="1:41" x14ac:dyDescent="0.25">
      <c r="A29" s="6" t="s">
        <v>6949</v>
      </c>
      <c r="B29">
        <v>0.17580000000000001</v>
      </c>
      <c r="C29">
        <v>-1.4500000000000001E-2</v>
      </c>
      <c r="D29">
        <v>9.6600000000000005E-2</v>
      </c>
      <c r="E29">
        <v>0.14219999999999999</v>
      </c>
      <c r="F29">
        <v>0.16189999999999999</v>
      </c>
      <c r="G29">
        <v>2.7799999999999998E-2</v>
      </c>
      <c r="H29">
        <v>4.7600000000000003E-2</v>
      </c>
      <c r="I29">
        <v>0.2059</v>
      </c>
      <c r="J29">
        <v>0.1842</v>
      </c>
      <c r="K29">
        <v>0.1928</v>
      </c>
      <c r="L29">
        <v>0.27279999999999999</v>
      </c>
      <c r="M29">
        <v>-1.35E-2</v>
      </c>
      <c r="N29">
        <v>-8.0000000000000002E-3</v>
      </c>
      <c r="O29">
        <v>8.3099999999999993E-2</v>
      </c>
      <c r="P29">
        <v>0.14230000000000001</v>
      </c>
      <c r="Q29">
        <v>-0.19500000000000001</v>
      </c>
      <c r="R29">
        <v>-0.1022</v>
      </c>
      <c r="S29">
        <v>-0.37509999999999999</v>
      </c>
      <c r="T29">
        <v>-0.33360000000000001</v>
      </c>
      <c r="U29">
        <v>-0.1709</v>
      </c>
      <c r="V29">
        <v>3.7400000000000003E-2</v>
      </c>
      <c r="W29">
        <v>-0.2288</v>
      </c>
      <c r="X29">
        <v>-0.1084</v>
      </c>
      <c r="Y29">
        <v>-1.5100000000000001E-2</v>
      </c>
      <c r="Z29">
        <v>0.17169999999999999</v>
      </c>
      <c r="AA29">
        <v>-9.2100000000000001E-2</v>
      </c>
      <c r="AB29">
        <v>0.2576</v>
      </c>
      <c r="AC29">
        <v>0.19750000000000001</v>
      </c>
      <c r="AD29">
        <v>9.1800000000000007E-2</v>
      </c>
      <c r="AE29">
        <v>1.61E-2</v>
      </c>
      <c r="AF29">
        <v>4.1799999999999997E-2</v>
      </c>
      <c r="AG29">
        <v>0.15060000000000001</v>
      </c>
      <c r="AH29">
        <v>0.12520000000000001</v>
      </c>
      <c r="AI29">
        <v>6.08E-2</v>
      </c>
      <c r="AJ29">
        <v>-0.11700000000000001</v>
      </c>
      <c r="AK29">
        <v>0.15409999999999999</v>
      </c>
      <c r="AL29">
        <v>0.3029</v>
      </c>
      <c r="AM29">
        <v>6.4999999999999997E-3</v>
      </c>
      <c r="AN29">
        <v>-0.13800000000000001</v>
      </c>
      <c r="AO29">
        <v>-0.2868</v>
      </c>
    </row>
    <row r="30" spans="1:41" x14ac:dyDescent="0.25">
      <c r="A30" s="6" t="s">
        <v>6950</v>
      </c>
      <c r="B30">
        <v>6.6100000000000006E-2</v>
      </c>
      <c r="C30">
        <v>0.26490000000000002</v>
      </c>
      <c r="D30">
        <v>0.64800000000000002</v>
      </c>
      <c r="E30">
        <v>0.3669</v>
      </c>
      <c r="F30">
        <v>0.33729999999999999</v>
      </c>
      <c r="G30">
        <v>0.46429999999999999</v>
      </c>
      <c r="H30">
        <v>0.42609999999999998</v>
      </c>
      <c r="I30">
        <v>0.32990000000000003</v>
      </c>
      <c r="J30">
        <v>0.4027</v>
      </c>
      <c r="K30">
        <v>0.30199999999999999</v>
      </c>
      <c r="L30">
        <v>0.33069999999999999</v>
      </c>
      <c r="M30">
        <v>0.1042</v>
      </c>
      <c r="N30">
        <v>1.9242999999999999</v>
      </c>
      <c r="O30">
        <v>0.34179999999999999</v>
      </c>
      <c r="P30">
        <v>0.45019999999999999</v>
      </c>
      <c r="Q30">
        <v>0.35139999999999999</v>
      </c>
      <c r="R30">
        <v>0.2949</v>
      </c>
      <c r="T30">
        <v>7.6200000000000004E-2</v>
      </c>
      <c r="U30">
        <v>0.877</v>
      </c>
      <c r="V30">
        <v>0.35220000000000001</v>
      </c>
      <c r="W30">
        <v>0.43369999999999997</v>
      </c>
      <c r="X30">
        <v>0.3211</v>
      </c>
      <c r="Y30">
        <v>0.13830000000000001</v>
      </c>
      <c r="Z30">
        <v>0.2601</v>
      </c>
      <c r="AA30">
        <v>0.45710000000000001</v>
      </c>
      <c r="AB30">
        <v>0.43840000000000001</v>
      </c>
      <c r="AC30">
        <v>0.49909999999999999</v>
      </c>
      <c r="AD30">
        <v>-2.1700000000000001E-2</v>
      </c>
      <c r="AE30">
        <v>1.8168</v>
      </c>
      <c r="AG30">
        <v>0.51780000000000004</v>
      </c>
      <c r="AH30">
        <v>0.49320000000000003</v>
      </c>
      <c r="AI30">
        <v>10.302</v>
      </c>
      <c r="AJ30">
        <v>3.3832</v>
      </c>
      <c r="AK30">
        <v>0.3448</v>
      </c>
      <c r="AL30">
        <v>0.33789999999999998</v>
      </c>
      <c r="AN30">
        <v>0.154</v>
      </c>
    </row>
    <row r="31" spans="1:41" x14ac:dyDescent="0.25">
      <c r="A31" s="6" t="s">
        <v>6951</v>
      </c>
      <c r="B31">
        <v>2272.91</v>
      </c>
      <c r="C31">
        <v>568.63</v>
      </c>
      <c r="D31">
        <v>518.75</v>
      </c>
      <c r="E31">
        <v>747.7</v>
      </c>
      <c r="F31">
        <v>457.97</v>
      </c>
      <c r="G31">
        <v>404.67</v>
      </c>
      <c r="H31">
        <v>421.82</v>
      </c>
      <c r="I31">
        <v>493.27</v>
      </c>
      <c r="J31">
        <v>443.13</v>
      </c>
      <c r="K31">
        <v>489.88</v>
      </c>
      <c r="L31">
        <v>527.29999999999995</v>
      </c>
      <c r="M31">
        <v>272.02</v>
      </c>
      <c r="N31">
        <v>204.6</v>
      </c>
      <c r="O31">
        <v>680.55</v>
      </c>
      <c r="P31">
        <v>308.47000000000003</v>
      </c>
      <c r="Q31">
        <v>194.33</v>
      </c>
      <c r="R31">
        <v>206.53</v>
      </c>
      <c r="S31">
        <v>-224.49</v>
      </c>
      <c r="T31">
        <v>186.23</v>
      </c>
      <c r="U31">
        <v>204.17</v>
      </c>
      <c r="V31">
        <v>225.54</v>
      </c>
      <c r="W31">
        <v>216.79</v>
      </c>
      <c r="X31">
        <v>245.36</v>
      </c>
      <c r="Y31">
        <v>209.96</v>
      </c>
      <c r="Z31">
        <v>254.86</v>
      </c>
      <c r="AA31">
        <v>286.61</v>
      </c>
      <c r="AB31">
        <v>269.07</v>
      </c>
      <c r="AC31">
        <v>209.96</v>
      </c>
      <c r="AD31">
        <v>190.63</v>
      </c>
      <c r="AE31">
        <v>194.04</v>
      </c>
      <c r="AF31">
        <v>163.63</v>
      </c>
      <c r="AG31">
        <v>196.48</v>
      </c>
      <c r="AH31">
        <v>212.32</v>
      </c>
      <c r="AI31">
        <v>159.53</v>
      </c>
      <c r="AJ31">
        <v>144.56</v>
      </c>
      <c r="AK31">
        <v>144.72999999999999</v>
      </c>
      <c r="AL31">
        <v>247.34</v>
      </c>
      <c r="AM31">
        <v>-852.83</v>
      </c>
      <c r="AN31">
        <v>183.78</v>
      </c>
      <c r="AO31">
        <v>64.14</v>
      </c>
    </row>
    <row r="32" spans="1:41" x14ac:dyDescent="0.25">
      <c r="A32" s="6" t="s">
        <v>6952</v>
      </c>
      <c r="B32">
        <v>1.5056</v>
      </c>
      <c r="C32">
        <v>0.41060000000000002</v>
      </c>
      <c r="D32">
        <v>0.35780000000000001</v>
      </c>
      <c r="E32">
        <v>0.47289999999999999</v>
      </c>
      <c r="F32">
        <v>0.34549999999999997</v>
      </c>
      <c r="G32">
        <v>0.42530000000000001</v>
      </c>
      <c r="H32">
        <v>0.42880000000000001</v>
      </c>
      <c r="I32">
        <v>0.501</v>
      </c>
      <c r="J32">
        <v>0.46660000000000001</v>
      </c>
      <c r="K32">
        <v>0.52759999999999996</v>
      </c>
      <c r="L32">
        <v>0.53769999999999996</v>
      </c>
      <c r="M32">
        <v>0.48820000000000002</v>
      </c>
      <c r="N32">
        <v>0.30449999999999999</v>
      </c>
      <c r="O32">
        <v>0.90369999999999995</v>
      </c>
      <c r="P32">
        <v>0.45169999999999999</v>
      </c>
      <c r="Q32">
        <v>0.36899999999999999</v>
      </c>
      <c r="R32">
        <v>0.38800000000000001</v>
      </c>
      <c r="S32">
        <v>-0.41739999999999999</v>
      </c>
      <c r="T32">
        <v>0.35899999999999999</v>
      </c>
      <c r="U32">
        <v>0.36699999999999999</v>
      </c>
      <c r="V32">
        <v>0.38990000000000002</v>
      </c>
      <c r="W32">
        <v>0.38350000000000001</v>
      </c>
      <c r="X32">
        <v>0.42299999999999999</v>
      </c>
      <c r="Y32">
        <v>0.38179999999999997</v>
      </c>
      <c r="Z32">
        <v>0.46550000000000002</v>
      </c>
      <c r="AA32">
        <v>0.57410000000000005</v>
      </c>
      <c r="AB32">
        <v>0.4405</v>
      </c>
      <c r="AC32">
        <v>0.39050000000000001</v>
      </c>
      <c r="AD32">
        <v>0.3886</v>
      </c>
      <c r="AE32">
        <v>0.40179999999999999</v>
      </c>
      <c r="AF32">
        <v>0.3216</v>
      </c>
      <c r="AG32">
        <v>0.38519999999999999</v>
      </c>
      <c r="AH32">
        <v>0.439</v>
      </c>
      <c r="AI32">
        <v>0.31709999999999999</v>
      </c>
      <c r="AJ32">
        <v>0.312</v>
      </c>
      <c r="AK32">
        <v>0.33</v>
      </c>
      <c r="AL32">
        <v>0.503</v>
      </c>
      <c r="AM32">
        <v>-1.9504999999999999</v>
      </c>
      <c r="AN32">
        <v>0.41360000000000002</v>
      </c>
      <c r="AO32">
        <v>0.19059999999999999</v>
      </c>
    </row>
    <row r="33" spans="1:41" x14ac:dyDescent="0.25">
      <c r="A33" s="6" t="s">
        <v>6953</v>
      </c>
      <c r="B33">
        <v>303.95999999999998</v>
      </c>
      <c r="C33">
        <v>269.7</v>
      </c>
      <c r="D33">
        <v>273.19</v>
      </c>
      <c r="E33">
        <v>291.05</v>
      </c>
      <c r="F33">
        <v>255.64</v>
      </c>
      <c r="G33">
        <v>191.62</v>
      </c>
      <c r="H33">
        <v>191.77</v>
      </c>
      <c r="I33">
        <v>176.95</v>
      </c>
      <c r="J33">
        <v>177.79</v>
      </c>
      <c r="K33">
        <v>174.95</v>
      </c>
      <c r="L33">
        <v>173.17</v>
      </c>
      <c r="M33">
        <v>129.47</v>
      </c>
      <c r="N33">
        <v>153.51</v>
      </c>
      <c r="O33">
        <v>150.32</v>
      </c>
      <c r="P33">
        <v>143.29</v>
      </c>
      <c r="Q33">
        <v>124.2</v>
      </c>
      <c r="R33">
        <v>128.24</v>
      </c>
      <c r="S33">
        <v>137.24</v>
      </c>
      <c r="T33">
        <v>143.86000000000001</v>
      </c>
      <c r="U33">
        <v>138.47</v>
      </c>
      <c r="V33">
        <v>134.37</v>
      </c>
      <c r="W33">
        <v>129.47999999999999</v>
      </c>
      <c r="X33">
        <v>118.31</v>
      </c>
      <c r="Y33">
        <v>128.44</v>
      </c>
      <c r="Z33">
        <v>132.51</v>
      </c>
      <c r="AA33">
        <v>151.4</v>
      </c>
      <c r="AB33">
        <v>161.47</v>
      </c>
      <c r="AC33">
        <v>154.66</v>
      </c>
      <c r="AD33">
        <v>145.63</v>
      </c>
      <c r="AE33">
        <v>157.13</v>
      </c>
      <c r="AF33">
        <v>157.97</v>
      </c>
      <c r="AG33">
        <v>157.62</v>
      </c>
      <c r="AH33">
        <v>135.9</v>
      </c>
      <c r="AI33">
        <v>139.1</v>
      </c>
      <c r="AJ33">
        <v>117.4</v>
      </c>
      <c r="AK33">
        <v>93.66</v>
      </c>
      <c r="AL33">
        <v>83.48</v>
      </c>
      <c r="AM33">
        <v>90.79</v>
      </c>
      <c r="AN33">
        <v>79.27</v>
      </c>
      <c r="AO33">
        <v>70.13</v>
      </c>
    </row>
    <row r="34" spans="1:41" x14ac:dyDescent="0.25">
      <c r="A34" s="6" t="s">
        <v>6954</v>
      </c>
      <c r="B34">
        <v>1968.95</v>
      </c>
      <c r="C34">
        <v>298.93</v>
      </c>
      <c r="D34">
        <v>245.56</v>
      </c>
      <c r="E34">
        <v>456.65</v>
      </c>
      <c r="F34">
        <v>202.32</v>
      </c>
      <c r="G34">
        <v>213.05</v>
      </c>
      <c r="H34">
        <v>230.05</v>
      </c>
      <c r="I34">
        <v>316.33</v>
      </c>
      <c r="J34">
        <v>265.33</v>
      </c>
      <c r="K34">
        <v>314.93</v>
      </c>
      <c r="L34">
        <v>354.13</v>
      </c>
      <c r="M34">
        <v>142.55000000000001</v>
      </c>
      <c r="N34">
        <v>51.09</v>
      </c>
      <c r="O34">
        <v>530.23</v>
      </c>
      <c r="P34">
        <v>165.18</v>
      </c>
      <c r="Q34">
        <v>70.13</v>
      </c>
      <c r="R34">
        <v>78.290000000000006</v>
      </c>
      <c r="S34">
        <v>-361.73</v>
      </c>
      <c r="T34">
        <v>42.37</v>
      </c>
      <c r="U34">
        <v>65.7</v>
      </c>
      <c r="V34">
        <v>91.17</v>
      </c>
      <c r="W34">
        <v>87.31</v>
      </c>
      <c r="X34">
        <v>127.05</v>
      </c>
      <c r="Y34">
        <v>81.52</v>
      </c>
      <c r="Z34">
        <v>122.35</v>
      </c>
      <c r="AA34">
        <v>135.21</v>
      </c>
      <c r="AB34">
        <v>107.6</v>
      </c>
      <c r="AC34">
        <v>55.3</v>
      </c>
      <c r="AD34">
        <v>45</v>
      </c>
      <c r="AE34">
        <v>36.909999999999997</v>
      </c>
      <c r="AF34">
        <v>5.66</v>
      </c>
      <c r="AG34">
        <v>38.86</v>
      </c>
      <c r="AH34">
        <v>76.430000000000007</v>
      </c>
      <c r="AI34">
        <v>20.43</v>
      </c>
      <c r="AJ34">
        <v>27.17</v>
      </c>
      <c r="AK34">
        <v>51.08</v>
      </c>
      <c r="AL34">
        <v>163.86</v>
      </c>
      <c r="AM34">
        <v>-943.62</v>
      </c>
      <c r="AN34">
        <v>104.51</v>
      </c>
      <c r="AO34">
        <v>-5.99</v>
      </c>
    </row>
    <row r="35" spans="1:41" x14ac:dyDescent="0.25">
      <c r="A35" s="6" t="s">
        <v>6955</v>
      </c>
      <c r="B35">
        <v>1.3042</v>
      </c>
      <c r="C35">
        <v>0.21590000000000001</v>
      </c>
      <c r="D35">
        <v>0.1694</v>
      </c>
      <c r="E35">
        <v>0.2888</v>
      </c>
      <c r="F35">
        <v>0.15260000000000001</v>
      </c>
      <c r="G35">
        <v>0.22389999999999999</v>
      </c>
      <c r="H35">
        <v>0.23380000000000001</v>
      </c>
      <c r="I35">
        <v>0.32129999999999997</v>
      </c>
      <c r="J35">
        <v>0.27939999999999998</v>
      </c>
      <c r="K35">
        <v>0.3392</v>
      </c>
      <c r="L35">
        <v>0.36109999999999998</v>
      </c>
      <c r="M35">
        <v>0.25580000000000003</v>
      </c>
      <c r="N35">
        <v>7.5999999999999998E-2</v>
      </c>
      <c r="O35">
        <v>0.70409999999999995</v>
      </c>
      <c r="P35">
        <v>0.2419</v>
      </c>
      <c r="Q35">
        <v>0.13320000000000001</v>
      </c>
      <c r="R35">
        <v>0.14710000000000001</v>
      </c>
      <c r="S35">
        <v>-0.67259999999999998</v>
      </c>
      <c r="T35">
        <v>8.1699999999999995E-2</v>
      </c>
      <c r="U35">
        <v>0.1181</v>
      </c>
      <c r="V35">
        <v>0.15759999999999999</v>
      </c>
      <c r="W35">
        <v>0.1545</v>
      </c>
      <c r="X35">
        <v>0.219</v>
      </c>
      <c r="Y35">
        <v>0.1482</v>
      </c>
      <c r="Z35">
        <v>0.2235</v>
      </c>
      <c r="AA35">
        <v>0.27079999999999999</v>
      </c>
      <c r="AB35">
        <v>0.17610000000000001</v>
      </c>
      <c r="AC35">
        <v>0.10290000000000001</v>
      </c>
      <c r="AD35">
        <v>9.1700000000000004E-2</v>
      </c>
      <c r="AE35">
        <v>7.6399999999999996E-2</v>
      </c>
      <c r="AF35">
        <v>1.11E-2</v>
      </c>
      <c r="AG35">
        <v>7.6200000000000004E-2</v>
      </c>
      <c r="AH35">
        <v>0.158</v>
      </c>
      <c r="AI35">
        <v>4.0599999999999997E-2</v>
      </c>
      <c r="AJ35">
        <v>5.8599999999999999E-2</v>
      </c>
      <c r="AK35">
        <v>0.11650000000000001</v>
      </c>
      <c r="AL35">
        <v>0.3332</v>
      </c>
      <c r="AM35">
        <v>-2.1581000000000001</v>
      </c>
      <c r="AN35">
        <v>0.23519999999999999</v>
      </c>
      <c r="AO35">
        <v>-1.78E-2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9FFD-37F0-492A-B84E-076DDE3F9F3C}">
  <sheetPr>
    <tabColor rgb="FFFF0000"/>
  </sheetPr>
  <dimension ref="A1:AP33"/>
  <sheetViews>
    <sheetView topLeftCell="X1" workbookViewId="0">
      <selection activeCell="AI2" sqref="AI2"/>
    </sheetView>
  </sheetViews>
  <sheetFormatPr baseColWidth="10" defaultRowHeight="15" x14ac:dyDescent="0.25"/>
  <cols>
    <col min="1" max="1" width="26.7109375" bestFit="1" customWidth="1"/>
    <col min="2" max="11" width="12.7109375" bestFit="1" customWidth="1"/>
    <col min="12" max="41" width="12.7109375" customWidth="1"/>
    <col min="42" max="46" width="14.42578125" bestFit="1" customWidth="1"/>
    <col min="47" max="48" width="12.7109375" customWidth="1"/>
    <col min="49" max="51" width="14.42578125" bestFit="1" customWidth="1"/>
    <col min="52" max="55" width="12.7109375" bestFit="1" customWidth="1"/>
    <col min="56" max="81" width="12.7109375" customWidth="1"/>
    <col min="82" max="82" width="14.42578125" bestFit="1" customWidth="1"/>
    <col min="83" max="106" width="12.7109375" bestFit="1" customWidth="1"/>
    <col min="107" max="108" width="12.7109375" customWidth="1"/>
    <col min="109" max="111" width="14.42578125" bestFit="1" customWidth="1"/>
    <col min="112" max="113" width="12.7109375" bestFit="1" customWidth="1"/>
    <col min="114" max="117" width="14.42578125" bestFit="1" customWidth="1"/>
  </cols>
  <sheetData>
    <row r="1" spans="1:42" x14ac:dyDescent="0.25">
      <c r="A1" t="s">
        <v>7027</v>
      </c>
      <c r="B1" t="s">
        <v>16788</v>
      </c>
      <c r="C1" t="s">
        <v>7028</v>
      </c>
      <c r="D1" t="s">
        <v>16789</v>
      </c>
      <c r="E1" t="s">
        <v>16790</v>
      </c>
      <c r="F1" t="s">
        <v>16791</v>
      </c>
      <c r="G1" t="s">
        <v>7029</v>
      </c>
      <c r="H1" t="s">
        <v>16792</v>
      </c>
      <c r="I1" t="s">
        <v>16793</v>
      </c>
      <c r="J1" t="s">
        <v>16794</v>
      </c>
      <c r="K1" t="s">
        <v>7030</v>
      </c>
      <c r="L1" t="s">
        <v>16795</v>
      </c>
      <c r="M1" t="s">
        <v>16796</v>
      </c>
      <c r="N1" t="s">
        <v>16797</v>
      </c>
      <c r="O1" t="s">
        <v>7031</v>
      </c>
      <c r="P1" t="s">
        <v>16798</v>
      </c>
      <c r="Q1" t="s">
        <v>7032</v>
      </c>
      <c r="R1" t="s">
        <v>7033</v>
      </c>
      <c r="S1" t="s">
        <v>7034</v>
      </c>
      <c r="T1" t="s">
        <v>7035</v>
      </c>
      <c r="U1" t="s">
        <v>16799</v>
      </c>
      <c r="V1" t="s">
        <v>16800</v>
      </c>
      <c r="W1" t="s">
        <v>7036</v>
      </c>
      <c r="X1" t="s">
        <v>16802</v>
      </c>
      <c r="Y1" t="s">
        <v>16803</v>
      </c>
      <c r="Z1" t="s">
        <v>16804</v>
      </c>
      <c r="AA1" t="s">
        <v>7037</v>
      </c>
      <c r="AB1" t="s">
        <v>16805</v>
      </c>
      <c r="AC1" t="s">
        <v>16806</v>
      </c>
      <c r="AD1" t="s">
        <v>16807</v>
      </c>
      <c r="AE1" t="s">
        <v>7038</v>
      </c>
      <c r="AF1" t="s">
        <v>16808</v>
      </c>
      <c r="AG1" t="s">
        <v>16809</v>
      </c>
      <c r="AH1" t="s">
        <v>16810</v>
      </c>
      <c r="AI1" t="s">
        <v>7039</v>
      </c>
      <c r="AJ1" t="s">
        <v>16811</v>
      </c>
      <c r="AK1" t="s">
        <v>16812</v>
      </c>
      <c r="AL1" t="s">
        <v>16813</v>
      </c>
      <c r="AM1" t="s">
        <v>7040</v>
      </c>
      <c r="AN1" t="s">
        <v>16814</v>
      </c>
      <c r="AO1" t="s">
        <v>7041</v>
      </c>
      <c r="AP1" t="s">
        <v>16816</v>
      </c>
    </row>
    <row r="2" spans="1:42" x14ac:dyDescent="0.25">
      <c r="A2" s="6" t="s">
        <v>4569</v>
      </c>
      <c r="B2">
        <v>744.65</v>
      </c>
      <c r="C2">
        <v>658.63</v>
      </c>
      <c r="D2">
        <v>821.76</v>
      </c>
      <c r="E2">
        <v>1006.86</v>
      </c>
      <c r="F2">
        <v>1062</v>
      </c>
      <c r="G2">
        <v>185.79</v>
      </c>
      <c r="H2">
        <v>241.51</v>
      </c>
      <c r="I2">
        <v>277.67</v>
      </c>
      <c r="J2">
        <v>149.54</v>
      </c>
      <c r="K2">
        <v>402.53</v>
      </c>
      <c r="L2">
        <v>315.88</v>
      </c>
      <c r="M2">
        <v>329.56</v>
      </c>
      <c r="N2">
        <v>1255.27</v>
      </c>
      <c r="O2">
        <v>321.89999999999998</v>
      </c>
      <c r="P2">
        <v>258.42</v>
      </c>
      <c r="Q2">
        <v>118.73</v>
      </c>
      <c r="R2">
        <v>190.04</v>
      </c>
      <c r="S2">
        <v>301.83</v>
      </c>
      <c r="T2">
        <v>520.66999999999996</v>
      </c>
      <c r="U2">
        <v>708.68</v>
      </c>
      <c r="V2">
        <v>453.46</v>
      </c>
      <c r="W2">
        <v>632.98</v>
      </c>
      <c r="X2">
        <v>856.69</v>
      </c>
      <c r="Y2">
        <v>945.12</v>
      </c>
      <c r="Z2">
        <v>794.34</v>
      </c>
      <c r="AA2">
        <v>541.14</v>
      </c>
      <c r="AB2">
        <v>619.79999999999995</v>
      </c>
      <c r="AC2">
        <v>469.37</v>
      </c>
      <c r="AD2">
        <v>164.21</v>
      </c>
      <c r="AE2">
        <v>125.58</v>
      </c>
      <c r="AF2">
        <v>222.23</v>
      </c>
      <c r="AG2">
        <v>197.71</v>
      </c>
      <c r="AH2">
        <v>186.54</v>
      </c>
      <c r="AI2">
        <v>231.56</v>
      </c>
      <c r="AJ2">
        <v>214.07</v>
      </c>
      <c r="AK2">
        <v>270.93</v>
      </c>
      <c r="AL2">
        <v>204.55</v>
      </c>
      <c r="AM2">
        <v>167.82</v>
      </c>
      <c r="AN2">
        <v>139.5</v>
      </c>
      <c r="AO2">
        <v>131.49</v>
      </c>
    </row>
    <row r="3" spans="1:42" x14ac:dyDescent="0.25">
      <c r="A3" s="6" t="s">
        <v>6956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2.11</v>
      </c>
      <c r="I3">
        <v>3.27</v>
      </c>
      <c r="J3">
        <v>5.49</v>
      </c>
      <c r="K3">
        <v>3.94</v>
      </c>
      <c r="L3">
        <v>5.64</v>
      </c>
      <c r="M3">
        <v>184.84</v>
      </c>
      <c r="N3">
        <v>84.36</v>
      </c>
      <c r="O3">
        <v>6.01</v>
      </c>
      <c r="P3">
        <v>81.680000000000007</v>
      </c>
      <c r="Q3">
        <v>81.73</v>
      </c>
      <c r="R3">
        <v>77.319999999999993</v>
      </c>
      <c r="S3">
        <v>82.61</v>
      </c>
      <c r="T3">
        <v>89.35</v>
      </c>
      <c r="U3">
        <v>86.16</v>
      </c>
      <c r="V3">
        <v>113.39</v>
      </c>
      <c r="W3">
        <v>133.69</v>
      </c>
      <c r="X3">
        <v>133.36000000000001</v>
      </c>
      <c r="Y3">
        <v>136.52000000000001</v>
      </c>
      <c r="Z3">
        <v>137.15</v>
      </c>
      <c r="AA3">
        <v>100.73</v>
      </c>
      <c r="AB3">
        <v>112.22</v>
      </c>
      <c r="AC3">
        <v>91.33</v>
      </c>
      <c r="AD3">
        <v>71.56</v>
      </c>
      <c r="AE3">
        <v>39.31</v>
      </c>
      <c r="AF3">
        <v>38.1</v>
      </c>
      <c r="AG3">
        <v>51.7</v>
      </c>
      <c r="AH3">
        <v>51.61</v>
      </c>
      <c r="AI3">
        <v>61.09</v>
      </c>
      <c r="AJ3">
        <v>71.55</v>
      </c>
      <c r="AK3">
        <v>75.760000000000005</v>
      </c>
      <c r="AL3">
        <v>108.04</v>
      </c>
      <c r="AM3">
        <v>76.8</v>
      </c>
      <c r="AN3">
        <v>85.27</v>
      </c>
      <c r="AO3">
        <v>73.680000000000007</v>
      </c>
    </row>
    <row r="4" spans="1:42" x14ac:dyDescent="0.25">
      <c r="A4" s="6" t="s">
        <v>6957</v>
      </c>
      <c r="B4">
        <v>744.65</v>
      </c>
      <c r="C4">
        <v>658.63</v>
      </c>
      <c r="D4">
        <v>821.76</v>
      </c>
      <c r="E4">
        <v>1006.86</v>
      </c>
      <c r="F4">
        <v>1062</v>
      </c>
      <c r="G4">
        <v>185.79</v>
      </c>
      <c r="H4">
        <v>243.62</v>
      </c>
      <c r="I4">
        <v>280.94</v>
      </c>
      <c r="J4">
        <v>155.03</v>
      </c>
      <c r="K4">
        <v>406.46</v>
      </c>
      <c r="L4">
        <v>321.52</v>
      </c>
      <c r="M4">
        <v>514.39</v>
      </c>
      <c r="N4">
        <v>1339.64</v>
      </c>
      <c r="O4">
        <v>327.9</v>
      </c>
      <c r="P4">
        <v>340.1</v>
      </c>
      <c r="Q4">
        <v>200.46</v>
      </c>
      <c r="R4">
        <v>267.36</v>
      </c>
      <c r="S4">
        <v>384.44</v>
      </c>
      <c r="T4">
        <v>610.01</v>
      </c>
      <c r="U4">
        <v>794.84</v>
      </c>
      <c r="V4">
        <v>566.85</v>
      </c>
      <c r="W4">
        <v>766.67</v>
      </c>
      <c r="X4">
        <v>990.06</v>
      </c>
      <c r="Y4">
        <v>1081.6400000000001</v>
      </c>
      <c r="Z4">
        <v>931.48</v>
      </c>
      <c r="AA4">
        <v>641.87</v>
      </c>
      <c r="AB4">
        <v>732.02</v>
      </c>
      <c r="AC4">
        <v>560.70000000000005</v>
      </c>
      <c r="AD4">
        <v>235.77</v>
      </c>
      <c r="AE4">
        <v>164.88</v>
      </c>
      <c r="AF4">
        <v>260.33</v>
      </c>
      <c r="AG4">
        <v>249.4</v>
      </c>
      <c r="AH4">
        <v>238.15</v>
      </c>
      <c r="AI4">
        <v>292.64999999999998</v>
      </c>
      <c r="AJ4">
        <v>285.62</v>
      </c>
      <c r="AK4">
        <v>346.69</v>
      </c>
      <c r="AL4">
        <v>312.58999999999997</v>
      </c>
      <c r="AM4">
        <v>244.62</v>
      </c>
      <c r="AN4">
        <v>224.77</v>
      </c>
      <c r="AO4">
        <v>205.17</v>
      </c>
    </row>
    <row r="5" spans="1:42" x14ac:dyDescent="0.25">
      <c r="A5" s="6" t="s">
        <v>6958</v>
      </c>
      <c r="B5">
        <v>-0.29880000000000001</v>
      </c>
      <c r="C5">
        <v>2.5451000000000001</v>
      </c>
      <c r="D5">
        <v>2.3731</v>
      </c>
      <c r="E5">
        <v>2.5838999999999999</v>
      </c>
      <c r="F5">
        <v>5.8502999999999998</v>
      </c>
      <c r="G5">
        <v>-0.54290000000000005</v>
      </c>
      <c r="H5">
        <v>-0.24229999999999999</v>
      </c>
      <c r="I5">
        <v>-0.45379999999999998</v>
      </c>
      <c r="J5">
        <v>-0.88429999999999997</v>
      </c>
      <c r="K5">
        <v>0.23960000000000001</v>
      </c>
      <c r="L5">
        <v>-5.4600000000000003E-2</v>
      </c>
      <c r="M5">
        <v>1.5661</v>
      </c>
      <c r="N5">
        <v>4.0106000000000002</v>
      </c>
      <c r="O5">
        <v>-0.14710000000000001</v>
      </c>
      <c r="P5">
        <v>-0.4425</v>
      </c>
      <c r="Q5">
        <v>-0.74780000000000002</v>
      </c>
      <c r="R5">
        <v>-0.52829999999999999</v>
      </c>
      <c r="S5">
        <v>-0.49859999999999999</v>
      </c>
      <c r="T5">
        <v>-0.38390000000000002</v>
      </c>
      <c r="U5">
        <v>-0.26519999999999999</v>
      </c>
      <c r="V5">
        <v>-0.39150000000000001</v>
      </c>
      <c r="W5">
        <v>0.19439999999999999</v>
      </c>
      <c r="X5">
        <v>0.35249999999999998</v>
      </c>
      <c r="Y5">
        <v>0.92910000000000004</v>
      </c>
      <c r="Z5">
        <v>2.9508000000000001</v>
      </c>
      <c r="AA5">
        <v>2.8929</v>
      </c>
      <c r="AB5">
        <v>1.8119000000000001</v>
      </c>
      <c r="AC5">
        <v>1.2481</v>
      </c>
      <c r="AD5">
        <v>-0.01</v>
      </c>
      <c r="AE5">
        <v>-0.43659999999999999</v>
      </c>
      <c r="AF5">
        <v>-8.8499999999999995E-2</v>
      </c>
      <c r="AG5">
        <v>-0.28060000000000002</v>
      </c>
      <c r="AH5">
        <v>-0.23810000000000001</v>
      </c>
      <c r="AI5">
        <v>0.1963</v>
      </c>
      <c r="AJ5">
        <v>0.2707</v>
      </c>
      <c r="AK5">
        <v>0.68979999999999997</v>
      </c>
      <c r="AL5">
        <v>-2.23E-2</v>
      </c>
      <c r="AM5">
        <v>-0.35070000000000001</v>
      </c>
      <c r="AN5">
        <v>-0.45569999999999999</v>
      </c>
      <c r="AO5">
        <v>-0.43880000000000002</v>
      </c>
    </row>
    <row r="6" spans="1:42" x14ac:dyDescent="0.25">
      <c r="A6" s="6" t="s">
        <v>4570</v>
      </c>
      <c r="B6">
        <v>7.21</v>
      </c>
      <c r="C6">
        <v>8.58</v>
      </c>
      <c r="D6">
        <v>6.96</v>
      </c>
      <c r="E6">
        <v>10.4</v>
      </c>
      <c r="F6">
        <v>10.72</v>
      </c>
      <c r="G6">
        <v>13.55</v>
      </c>
      <c r="H6">
        <v>12.9</v>
      </c>
      <c r="I6">
        <v>16.28</v>
      </c>
      <c r="J6">
        <v>16.37</v>
      </c>
      <c r="K6">
        <v>11.87</v>
      </c>
      <c r="L6">
        <v>9.17</v>
      </c>
      <c r="M6">
        <v>6.71</v>
      </c>
      <c r="N6">
        <v>7.04</v>
      </c>
      <c r="O6">
        <v>8.32</v>
      </c>
      <c r="P6">
        <v>8.6</v>
      </c>
      <c r="Q6">
        <v>8.7100000000000009</v>
      </c>
      <c r="R6">
        <v>10.26</v>
      </c>
      <c r="S6">
        <v>10.06</v>
      </c>
      <c r="T6">
        <v>8.6300000000000008</v>
      </c>
      <c r="U6">
        <v>13.48</v>
      </c>
      <c r="V6">
        <v>13.73</v>
      </c>
      <c r="W6">
        <v>12</v>
      </c>
      <c r="X6">
        <v>7.74</v>
      </c>
      <c r="Y6">
        <v>8.4</v>
      </c>
      <c r="Z6">
        <v>9.61</v>
      </c>
      <c r="AA6">
        <v>8.19</v>
      </c>
      <c r="AB6">
        <v>7.9</v>
      </c>
      <c r="AC6">
        <v>5.44</v>
      </c>
      <c r="AD6">
        <v>5.64</v>
      </c>
      <c r="AE6">
        <v>7.71</v>
      </c>
      <c r="AF6">
        <v>5.9</v>
      </c>
      <c r="AG6">
        <v>61.2</v>
      </c>
      <c r="AH6">
        <v>61.2</v>
      </c>
      <c r="AI6">
        <v>59.72</v>
      </c>
      <c r="AJ6">
        <v>61.73</v>
      </c>
      <c r="AK6">
        <v>57.8</v>
      </c>
      <c r="AL6">
        <v>74.41</v>
      </c>
      <c r="AM6">
        <v>67.3</v>
      </c>
      <c r="AN6">
        <v>64.17</v>
      </c>
      <c r="AO6">
        <v>60</v>
      </c>
    </row>
    <row r="7" spans="1:42" x14ac:dyDescent="0.25">
      <c r="A7" s="6" t="s">
        <v>7014</v>
      </c>
      <c r="B7">
        <v>1238.6400000000001</v>
      </c>
      <c r="C7">
        <v>1209.08</v>
      </c>
      <c r="D7">
        <v>1258.93</v>
      </c>
      <c r="E7">
        <v>1086.3499999999999</v>
      </c>
      <c r="F7">
        <v>1133.6199999999999</v>
      </c>
      <c r="G7">
        <v>878.94</v>
      </c>
      <c r="H7">
        <v>878.37</v>
      </c>
      <c r="I7">
        <v>712.14</v>
      </c>
      <c r="J7">
        <v>669.55</v>
      </c>
      <c r="K7">
        <v>630.47</v>
      </c>
      <c r="L7">
        <v>651.66999999999996</v>
      </c>
      <c r="M7">
        <v>604.94000000000005</v>
      </c>
      <c r="N7">
        <v>558.04</v>
      </c>
      <c r="O7">
        <v>580.07000000000005</v>
      </c>
      <c r="P7">
        <v>577.5</v>
      </c>
      <c r="Q7">
        <v>508.45</v>
      </c>
      <c r="R7">
        <v>493.44</v>
      </c>
      <c r="S7">
        <v>494.15</v>
      </c>
      <c r="T7">
        <v>491.9</v>
      </c>
      <c r="U7">
        <v>440.05</v>
      </c>
      <c r="V7">
        <v>467.05</v>
      </c>
      <c r="W7">
        <v>500.98</v>
      </c>
      <c r="X7">
        <v>511.33</v>
      </c>
      <c r="Y7">
        <v>432.09</v>
      </c>
      <c r="Z7">
        <v>420.07</v>
      </c>
      <c r="AA7">
        <v>443.71</v>
      </c>
      <c r="AB7">
        <v>441.49</v>
      </c>
      <c r="AC7">
        <v>438.73</v>
      </c>
      <c r="AD7">
        <v>435.45</v>
      </c>
      <c r="AE7">
        <v>461.98</v>
      </c>
      <c r="AF7">
        <v>490.83</v>
      </c>
      <c r="AG7">
        <v>439.88</v>
      </c>
      <c r="AH7">
        <v>442.28</v>
      </c>
      <c r="AI7">
        <v>446.66</v>
      </c>
      <c r="AJ7">
        <v>452.34</v>
      </c>
      <c r="AK7">
        <v>362.75</v>
      </c>
      <c r="AL7">
        <v>334.76</v>
      </c>
      <c r="AM7">
        <v>345.08</v>
      </c>
      <c r="AN7">
        <v>397.83</v>
      </c>
      <c r="AO7">
        <v>321.52999999999997</v>
      </c>
    </row>
    <row r="8" spans="1:42" x14ac:dyDescent="0.25">
      <c r="A8" s="6" t="s">
        <v>4571</v>
      </c>
      <c r="B8">
        <v>317.04000000000002</v>
      </c>
      <c r="C8">
        <v>303.77999999999997</v>
      </c>
      <c r="D8">
        <v>332.16</v>
      </c>
      <c r="E8">
        <v>440.61</v>
      </c>
      <c r="F8">
        <v>363.3</v>
      </c>
      <c r="G8">
        <v>224.11</v>
      </c>
      <c r="H8">
        <v>275.87</v>
      </c>
      <c r="I8">
        <v>261.45999999999998</v>
      </c>
      <c r="J8">
        <v>205.73</v>
      </c>
      <c r="K8">
        <v>198.38</v>
      </c>
      <c r="L8">
        <v>180.76</v>
      </c>
      <c r="M8">
        <v>223.45</v>
      </c>
      <c r="N8">
        <v>159.07</v>
      </c>
      <c r="O8">
        <v>186.03</v>
      </c>
      <c r="P8">
        <v>210.61</v>
      </c>
      <c r="Q8">
        <v>270.35000000000002</v>
      </c>
      <c r="R8">
        <v>185.08</v>
      </c>
      <c r="S8">
        <v>183.81</v>
      </c>
      <c r="T8">
        <v>247.14</v>
      </c>
      <c r="U8">
        <v>237.36</v>
      </c>
      <c r="V8">
        <v>171.08</v>
      </c>
      <c r="W8">
        <v>181.89</v>
      </c>
      <c r="X8">
        <v>198.9</v>
      </c>
      <c r="Y8">
        <v>164.62</v>
      </c>
      <c r="Z8">
        <v>132.41</v>
      </c>
      <c r="AA8">
        <v>136.41</v>
      </c>
      <c r="AB8">
        <v>172.94</v>
      </c>
      <c r="AC8">
        <v>191.89</v>
      </c>
      <c r="AD8">
        <v>195.46</v>
      </c>
      <c r="AE8">
        <v>194.85</v>
      </c>
      <c r="AF8">
        <v>229.86</v>
      </c>
      <c r="AG8">
        <v>139.83000000000001</v>
      </c>
      <c r="AH8">
        <v>127.34</v>
      </c>
      <c r="AI8">
        <v>109.04</v>
      </c>
      <c r="AJ8">
        <v>113.31</v>
      </c>
      <c r="AK8">
        <v>136.93</v>
      </c>
      <c r="AL8">
        <v>113.46</v>
      </c>
      <c r="AM8">
        <v>141.26</v>
      </c>
      <c r="AN8">
        <v>166.18</v>
      </c>
      <c r="AO8">
        <v>144.18</v>
      </c>
    </row>
    <row r="9" spans="1:42" x14ac:dyDescent="0.25">
      <c r="A9" s="6" t="s">
        <v>4572</v>
      </c>
      <c r="B9">
        <v>2307.54</v>
      </c>
      <c r="C9">
        <v>2180.06</v>
      </c>
      <c r="D9">
        <v>2419.81</v>
      </c>
      <c r="E9">
        <v>2544.2199999999998</v>
      </c>
      <c r="F9">
        <v>2569.63</v>
      </c>
      <c r="G9">
        <v>1302.3900000000001</v>
      </c>
      <c r="H9">
        <v>1410.77</v>
      </c>
      <c r="I9">
        <v>1270.83</v>
      </c>
      <c r="J9">
        <v>1046.68</v>
      </c>
      <c r="K9">
        <v>1247.19</v>
      </c>
      <c r="L9">
        <v>1163.1199999999999</v>
      </c>
      <c r="M9">
        <v>1349.49</v>
      </c>
      <c r="N9">
        <v>2063.7800000000002</v>
      </c>
      <c r="O9">
        <v>1102.32</v>
      </c>
      <c r="P9">
        <v>1136.81</v>
      </c>
      <c r="Q9">
        <v>987.97</v>
      </c>
      <c r="R9">
        <v>956.14</v>
      </c>
      <c r="S9">
        <v>1072.45</v>
      </c>
      <c r="T9">
        <v>1357.68</v>
      </c>
      <c r="U9">
        <v>1485.72</v>
      </c>
      <c r="V9">
        <v>1218.71</v>
      </c>
      <c r="W9">
        <v>1461.53</v>
      </c>
      <c r="X9">
        <v>1708.02</v>
      </c>
      <c r="Y9">
        <v>1686.75</v>
      </c>
      <c r="Z9">
        <v>1493.57</v>
      </c>
      <c r="AA9">
        <v>1230.18</v>
      </c>
      <c r="AB9">
        <v>1354.35</v>
      </c>
      <c r="AC9">
        <v>1196.76</v>
      </c>
      <c r="AD9">
        <v>872.32</v>
      </c>
      <c r="AE9">
        <v>829.43</v>
      </c>
      <c r="AF9">
        <v>986.93</v>
      </c>
      <c r="AG9">
        <v>890.3</v>
      </c>
      <c r="AH9">
        <v>868.97</v>
      </c>
      <c r="AI9">
        <v>908.06</v>
      </c>
      <c r="AJ9">
        <v>912.99</v>
      </c>
      <c r="AK9">
        <v>904.17</v>
      </c>
      <c r="AL9">
        <v>835.21</v>
      </c>
      <c r="AM9">
        <v>798.27</v>
      </c>
      <c r="AN9">
        <v>852.95</v>
      </c>
      <c r="AO9">
        <v>730.88</v>
      </c>
    </row>
    <row r="10" spans="1:42" x14ac:dyDescent="0.25">
      <c r="A10" s="6" t="s">
        <v>6959</v>
      </c>
      <c r="B10">
        <v>22486.34</v>
      </c>
      <c r="C10">
        <v>18459.400000000001</v>
      </c>
      <c r="D10">
        <v>17972.349999999999</v>
      </c>
      <c r="E10">
        <v>17694.490000000002</v>
      </c>
      <c r="F10">
        <v>17690.52</v>
      </c>
      <c r="G10">
        <v>7675.6</v>
      </c>
      <c r="H10">
        <v>7606.29</v>
      </c>
      <c r="I10">
        <v>7566.61</v>
      </c>
      <c r="J10">
        <v>7518.81</v>
      </c>
      <c r="K10">
        <v>7325.42</v>
      </c>
      <c r="L10">
        <v>7128.67</v>
      </c>
      <c r="M10">
        <v>7093.56</v>
      </c>
      <c r="N10">
        <v>7024.97</v>
      </c>
      <c r="O10">
        <v>7003.67</v>
      </c>
      <c r="P10">
        <v>6566.37</v>
      </c>
      <c r="Q10">
        <v>6507.74</v>
      </c>
      <c r="R10">
        <v>6400.21</v>
      </c>
      <c r="S10">
        <v>6234.3</v>
      </c>
      <c r="T10">
        <v>6173.02</v>
      </c>
      <c r="U10">
        <v>5990.18</v>
      </c>
      <c r="V10">
        <v>5874.61</v>
      </c>
      <c r="W10">
        <v>5626.55</v>
      </c>
      <c r="X10">
        <v>5389.33</v>
      </c>
      <c r="Y10">
        <v>5224.2700000000004</v>
      </c>
      <c r="Z10">
        <v>5124.76</v>
      </c>
      <c r="AA10">
        <v>5106.04</v>
      </c>
      <c r="AB10">
        <v>5045.8</v>
      </c>
      <c r="AC10">
        <v>5063.1000000000004</v>
      </c>
      <c r="AD10">
        <v>5069.1499999999996</v>
      </c>
      <c r="AE10">
        <v>5088.97</v>
      </c>
      <c r="AF10">
        <v>5082.34</v>
      </c>
      <c r="AG10">
        <v>5120.07</v>
      </c>
      <c r="AH10">
        <v>5247.51</v>
      </c>
      <c r="AI10">
        <v>5155.87</v>
      </c>
      <c r="AJ10">
        <v>5057.1000000000004</v>
      </c>
      <c r="AK10">
        <v>4067.1</v>
      </c>
      <c r="AL10">
        <v>4057.63</v>
      </c>
      <c r="AM10">
        <v>3694.46</v>
      </c>
      <c r="AN10">
        <v>4311.71</v>
      </c>
      <c r="AO10">
        <v>4241.1099999999997</v>
      </c>
    </row>
    <row r="11" spans="1:42" x14ac:dyDescent="0.25">
      <c r="A11" s="6" t="s">
        <v>7046</v>
      </c>
      <c r="B11">
        <v>351.24</v>
      </c>
      <c r="C11">
        <v>332.74</v>
      </c>
      <c r="D11">
        <v>275.60000000000002</v>
      </c>
      <c r="E11">
        <v>295.89</v>
      </c>
      <c r="F11">
        <v>450.88</v>
      </c>
      <c r="G11">
        <v>343.51</v>
      </c>
      <c r="H11">
        <v>291.52999999999997</v>
      </c>
      <c r="I11">
        <v>333.37</v>
      </c>
      <c r="J11">
        <v>282.16000000000003</v>
      </c>
      <c r="K11">
        <v>375.1</v>
      </c>
      <c r="L11">
        <v>281.86</v>
      </c>
      <c r="M11">
        <v>0</v>
      </c>
      <c r="N11">
        <v>0</v>
      </c>
      <c r="O11">
        <v>91.24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1638.78</v>
      </c>
      <c r="AL11">
        <v>0</v>
      </c>
      <c r="AM11">
        <v>0</v>
      </c>
      <c r="AN11">
        <v>0</v>
      </c>
      <c r="AO11">
        <v>0</v>
      </c>
    </row>
    <row r="12" spans="1:42" x14ac:dyDescent="0.25">
      <c r="A12" s="6" t="s">
        <v>7049</v>
      </c>
      <c r="B12">
        <v>3774.89</v>
      </c>
      <c r="C12">
        <v>2044.12</v>
      </c>
      <c r="D12">
        <v>2163.1999999999998</v>
      </c>
      <c r="E12">
        <v>2216.31</v>
      </c>
      <c r="F12">
        <v>2212.25</v>
      </c>
      <c r="G12">
        <v>407.79</v>
      </c>
      <c r="H12">
        <v>407.79</v>
      </c>
      <c r="I12">
        <v>407.79</v>
      </c>
      <c r="J12">
        <v>407.79</v>
      </c>
      <c r="K12">
        <v>407.79</v>
      </c>
      <c r="L12">
        <v>407.79</v>
      </c>
      <c r="M12">
        <v>407.79</v>
      </c>
      <c r="N12">
        <v>407.79</v>
      </c>
      <c r="O12">
        <v>407.79</v>
      </c>
      <c r="P12">
        <v>407.79</v>
      </c>
      <c r="Q12">
        <v>407.79</v>
      </c>
      <c r="R12">
        <v>407.79</v>
      </c>
      <c r="S12">
        <v>407.79</v>
      </c>
      <c r="T12">
        <v>696.81</v>
      </c>
      <c r="U12">
        <v>696.81</v>
      </c>
      <c r="V12">
        <v>696.81</v>
      </c>
      <c r="W12">
        <v>696.81</v>
      </c>
      <c r="X12">
        <v>696.81</v>
      </c>
      <c r="Y12">
        <v>696.81</v>
      </c>
      <c r="Z12">
        <v>696.81</v>
      </c>
      <c r="AA12">
        <v>696.81</v>
      </c>
      <c r="AB12">
        <v>696.81</v>
      </c>
      <c r="AC12">
        <v>696.81</v>
      </c>
      <c r="AD12">
        <v>696.81</v>
      </c>
      <c r="AE12">
        <v>696.81</v>
      </c>
      <c r="AF12">
        <v>696.81</v>
      </c>
      <c r="AG12">
        <v>696.81</v>
      </c>
      <c r="AH12">
        <v>601.19000000000005</v>
      </c>
      <c r="AI12">
        <v>696.81</v>
      </c>
      <c r="AJ12">
        <v>638.39</v>
      </c>
      <c r="AK12">
        <v>39.020000000000003</v>
      </c>
      <c r="AL12">
        <v>39.020000000000003</v>
      </c>
      <c r="AM12">
        <v>39.020000000000003</v>
      </c>
      <c r="AN12">
        <v>235.41</v>
      </c>
      <c r="AO12">
        <v>235.41</v>
      </c>
    </row>
    <row r="13" spans="1:42" x14ac:dyDescent="0.25">
      <c r="A13" s="6" t="s">
        <v>6960</v>
      </c>
      <c r="B13">
        <v>726.41</v>
      </c>
      <c r="C13">
        <v>478.48</v>
      </c>
      <c r="D13">
        <v>442.8</v>
      </c>
      <c r="E13">
        <v>435.2</v>
      </c>
      <c r="F13">
        <v>407.24</v>
      </c>
      <c r="G13">
        <v>486.81</v>
      </c>
      <c r="H13">
        <v>335.06</v>
      </c>
      <c r="I13">
        <v>340.39</v>
      </c>
      <c r="J13">
        <v>297.37</v>
      </c>
      <c r="K13">
        <v>259.25</v>
      </c>
      <c r="L13">
        <v>220.07</v>
      </c>
      <c r="M13">
        <v>208.19</v>
      </c>
      <c r="N13">
        <v>199.39</v>
      </c>
      <c r="O13">
        <v>184.87</v>
      </c>
      <c r="P13">
        <v>195.74</v>
      </c>
      <c r="Q13">
        <v>187.18</v>
      </c>
      <c r="R13">
        <v>148.80000000000001</v>
      </c>
      <c r="S13">
        <v>138.30000000000001</v>
      </c>
      <c r="T13">
        <v>128.33000000000001</v>
      </c>
      <c r="U13">
        <v>105.98</v>
      </c>
      <c r="V13">
        <v>86.32</v>
      </c>
      <c r="W13">
        <v>80.709999999999994</v>
      </c>
      <c r="X13">
        <v>81.040000000000006</v>
      </c>
      <c r="Y13">
        <v>87.21</v>
      </c>
      <c r="Z13">
        <v>82.13</v>
      </c>
      <c r="AA13">
        <v>74.930000000000007</v>
      </c>
      <c r="AB13">
        <v>75.930000000000007</v>
      </c>
      <c r="AC13">
        <v>67.53</v>
      </c>
      <c r="AD13">
        <v>78.290000000000006</v>
      </c>
      <c r="AE13">
        <v>67.98</v>
      </c>
      <c r="AF13">
        <v>39.53</v>
      </c>
      <c r="AG13">
        <v>42.63</v>
      </c>
      <c r="AH13">
        <v>49.46</v>
      </c>
      <c r="AI13">
        <v>48.52</v>
      </c>
      <c r="AJ13">
        <v>66.39</v>
      </c>
      <c r="AK13">
        <v>59.42</v>
      </c>
      <c r="AL13">
        <v>63.27</v>
      </c>
      <c r="AM13">
        <v>48.33</v>
      </c>
      <c r="AN13">
        <v>39.99</v>
      </c>
      <c r="AO13">
        <v>43.4</v>
      </c>
    </row>
    <row r="14" spans="1:42" x14ac:dyDescent="0.25">
      <c r="A14" s="6" t="s">
        <v>6961</v>
      </c>
      <c r="B14">
        <v>27338.880000000001</v>
      </c>
      <c r="C14">
        <v>21314.75</v>
      </c>
      <c r="D14">
        <v>20853.95</v>
      </c>
      <c r="E14">
        <v>20641.89</v>
      </c>
      <c r="F14">
        <v>20760.89</v>
      </c>
      <c r="G14">
        <v>8913.7000000000007</v>
      </c>
      <c r="H14">
        <v>8640.68</v>
      </c>
      <c r="I14">
        <v>8648.16</v>
      </c>
      <c r="J14">
        <v>8506.1299999999992</v>
      </c>
      <c r="K14">
        <v>8367.57</v>
      </c>
      <c r="L14">
        <v>8038.39</v>
      </c>
      <c r="M14">
        <v>7709.54</v>
      </c>
      <c r="N14">
        <v>7632.15</v>
      </c>
      <c r="O14">
        <v>7687.56</v>
      </c>
      <c r="P14">
        <v>7169.9</v>
      </c>
      <c r="Q14">
        <v>7102.71</v>
      </c>
      <c r="R14">
        <v>6956.8</v>
      </c>
      <c r="S14">
        <v>6780.39</v>
      </c>
      <c r="T14">
        <v>6998.16</v>
      </c>
      <c r="U14">
        <v>6792.97</v>
      </c>
      <c r="V14">
        <v>6657.73</v>
      </c>
      <c r="W14">
        <v>6404.07</v>
      </c>
      <c r="X14">
        <v>6167.18</v>
      </c>
      <c r="Y14">
        <v>6008.29</v>
      </c>
      <c r="Z14">
        <v>5903.7</v>
      </c>
      <c r="AA14">
        <v>5877.77</v>
      </c>
      <c r="AB14">
        <v>5818.53</v>
      </c>
      <c r="AC14">
        <v>5827.44</v>
      </c>
      <c r="AD14">
        <v>5844.25</v>
      </c>
      <c r="AE14">
        <v>5853.76</v>
      </c>
      <c r="AF14">
        <v>5818.68</v>
      </c>
      <c r="AG14">
        <v>5859.51</v>
      </c>
      <c r="AH14">
        <v>5898.16</v>
      </c>
      <c r="AI14">
        <v>5901.2</v>
      </c>
      <c r="AJ14">
        <v>5761.88</v>
      </c>
      <c r="AK14">
        <v>5804.31</v>
      </c>
      <c r="AL14">
        <v>4159.91</v>
      </c>
      <c r="AM14">
        <v>3781.81</v>
      </c>
      <c r="AN14">
        <v>4587.12</v>
      </c>
      <c r="AO14">
        <v>4519.92</v>
      </c>
    </row>
    <row r="15" spans="1:42" x14ac:dyDescent="0.25">
      <c r="A15" s="6" t="s">
        <v>4573</v>
      </c>
      <c r="B15">
        <v>29646.42</v>
      </c>
      <c r="C15">
        <v>23494.81</v>
      </c>
      <c r="D15">
        <v>23273.759999999998</v>
      </c>
      <c r="E15">
        <v>23186.11</v>
      </c>
      <c r="F15">
        <v>23330.52</v>
      </c>
      <c r="G15">
        <v>10216.09</v>
      </c>
      <c r="H15">
        <v>10051.44</v>
      </c>
      <c r="I15">
        <v>9918.99</v>
      </c>
      <c r="J15">
        <v>9552.82</v>
      </c>
      <c r="K15">
        <v>9614.76</v>
      </c>
      <c r="L15">
        <v>9201.51</v>
      </c>
      <c r="M15">
        <v>9059.0300000000007</v>
      </c>
      <c r="N15">
        <v>9695.93</v>
      </c>
      <c r="O15">
        <v>8789.89</v>
      </c>
      <c r="P15">
        <v>8306.7099999999991</v>
      </c>
      <c r="Q15">
        <v>8090.68</v>
      </c>
      <c r="R15">
        <v>7912.94</v>
      </c>
      <c r="S15">
        <v>7852.84</v>
      </c>
      <c r="T15">
        <v>8355.84</v>
      </c>
      <c r="U15">
        <v>8278.69</v>
      </c>
      <c r="V15">
        <v>7876.44</v>
      </c>
      <c r="W15">
        <v>7865.6</v>
      </c>
      <c r="X15">
        <v>7875.2</v>
      </c>
      <c r="Y15">
        <v>7695.04</v>
      </c>
      <c r="Z15">
        <v>7397.27</v>
      </c>
      <c r="AA15">
        <v>7107.95</v>
      </c>
      <c r="AB15">
        <v>7172.88</v>
      </c>
      <c r="AC15">
        <v>7024.2</v>
      </c>
      <c r="AD15">
        <v>6716.56</v>
      </c>
      <c r="AE15">
        <v>6683.18</v>
      </c>
      <c r="AF15">
        <v>6805.61</v>
      </c>
      <c r="AG15">
        <v>6749.82</v>
      </c>
      <c r="AH15">
        <v>6767.13</v>
      </c>
      <c r="AI15">
        <v>6809.26</v>
      </c>
      <c r="AJ15">
        <v>6674.87</v>
      </c>
      <c r="AK15">
        <v>6708.48</v>
      </c>
      <c r="AL15">
        <v>4995.13</v>
      </c>
      <c r="AM15">
        <v>4580.08</v>
      </c>
      <c r="AN15">
        <v>5440.07</v>
      </c>
      <c r="AO15">
        <v>5250.8</v>
      </c>
    </row>
    <row r="16" spans="1:42" x14ac:dyDescent="0.25">
      <c r="A16" s="6" t="s">
        <v>4574</v>
      </c>
      <c r="B16">
        <v>694.15</v>
      </c>
      <c r="C16">
        <v>672.5</v>
      </c>
      <c r="D16">
        <v>718.97</v>
      </c>
      <c r="E16">
        <v>652.79</v>
      </c>
      <c r="F16">
        <v>633.80999999999995</v>
      </c>
      <c r="G16">
        <v>414.67</v>
      </c>
      <c r="H16">
        <v>512.13</v>
      </c>
      <c r="I16">
        <v>475.34</v>
      </c>
      <c r="J16">
        <v>362.47</v>
      </c>
      <c r="K16">
        <v>363.8</v>
      </c>
      <c r="L16">
        <v>385.04</v>
      </c>
      <c r="M16">
        <v>347.07</v>
      </c>
      <c r="N16">
        <v>274.39</v>
      </c>
      <c r="O16">
        <v>345.57</v>
      </c>
      <c r="P16">
        <v>370.57</v>
      </c>
      <c r="Q16">
        <v>341.61</v>
      </c>
      <c r="R16">
        <v>260.27999999999997</v>
      </c>
      <c r="S16">
        <v>310.60000000000002</v>
      </c>
      <c r="T16">
        <v>407.18</v>
      </c>
      <c r="U16">
        <v>324.39999999999998</v>
      </c>
      <c r="V16">
        <v>276.56</v>
      </c>
      <c r="W16">
        <v>290.72000000000003</v>
      </c>
      <c r="X16">
        <v>383.06</v>
      </c>
      <c r="Y16">
        <v>304.89</v>
      </c>
      <c r="Z16">
        <v>215.68</v>
      </c>
      <c r="AA16">
        <v>242.81</v>
      </c>
      <c r="AB16">
        <v>286.45</v>
      </c>
      <c r="AC16">
        <v>239.78</v>
      </c>
      <c r="AD16">
        <v>202.16</v>
      </c>
      <c r="AE16">
        <v>258.31</v>
      </c>
      <c r="AF16">
        <v>251.97</v>
      </c>
      <c r="AG16">
        <v>232.67</v>
      </c>
      <c r="AH16">
        <v>208.59</v>
      </c>
      <c r="AI16">
        <v>223.72</v>
      </c>
      <c r="AJ16">
        <v>245.14</v>
      </c>
      <c r="AK16">
        <v>249.53</v>
      </c>
      <c r="AL16">
        <v>166.48</v>
      </c>
      <c r="AM16">
        <v>187.18</v>
      </c>
      <c r="AN16">
        <v>253.58</v>
      </c>
      <c r="AO16">
        <v>220.92</v>
      </c>
    </row>
    <row r="17" spans="1:41" x14ac:dyDescent="0.25">
      <c r="A17" s="6" t="s">
        <v>6962</v>
      </c>
      <c r="B17">
        <v>142.63999999999999</v>
      </c>
      <c r="C17">
        <v>136.47</v>
      </c>
      <c r="D17">
        <v>129.53</v>
      </c>
      <c r="E17">
        <v>234.33</v>
      </c>
      <c r="F17">
        <v>261.10000000000002</v>
      </c>
      <c r="G17">
        <v>257.99</v>
      </c>
      <c r="H17">
        <v>257.33999999999997</v>
      </c>
      <c r="I17">
        <v>150.47999999999999</v>
      </c>
      <c r="J17">
        <v>22.43</v>
      </c>
      <c r="K17">
        <v>20.85</v>
      </c>
      <c r="L17">
        <v>19.47</v>
      </c>
      <c r="M17">
        <v>14.89</v>
      </c>
      <c r="N17">
        <v>373.57</v>
      </c>
      <c r="O17">
        <v>374.69</v>
      </c>
      <c r="P17">
        <v>377</v>
      </c>
      <c r="Q17">
        <v>375.12</v>
      </c>
      <c r="R17">
        <v>14.68</v>
      </c>
      <c r="S17">
        <v>1.91</v>
      </c>
      <c r="T17">
        <v>2.74</v>
      </c>
      <c r="U17">
        <v>2.09</v>
      </c>
      <c r="V17">
        <v>2.8</v>
      </c>
      <c r="W17">
        <v>3.41</v>
      </c>
      <c r="X17">
        <v>3.48</v>
      </c>
      <c r="Y17">
        <v>4.8600000000000003</v>
      </c>
      <c r="Z17">
        <v>135.1</v>
      </c>
      <c r="AA17">
        <v>135.43</v>
      </c>
      <c r="AB17">
        <v>136.66</v>
      </c>
      <c r="AC17">
        <v>137.55000000000001</v>
      </c>
      <c r="AD17">
        <v>23.99</v>
      </c>
      <c r="AE17">
        <v>24.04</v>
      </c>
      <c r="AF17">
        <v>28.47</v>
      </c>
      <c r="AG17">
        <v>31.25</v>
      </c>
      <c r="AH17">
        <v>69.42</v>
      </c>
      <c r="AI17">
        <v>74.319999999999993</v>
      </c>
      <c r="AJ17">
        <v>77.73</v>
      </c>
      <c r="AK17">
        <v>9.7100000000000009</v>
      </c>
      <c r="AL17">
        <v>10</v>
      </c>
      <c r="AM17">
        <v>12.04</v>
      </c>
      <c r="AN17">
        <v>10.89</v>
      </c>
      <c r="AO17">
        <v>10.96</v>
      </c>
    </row>
    <row r="18" spans="1:41" x14ac:dyDescent="0.25">
      <c r="A18" s="6" t="s">
        <v>4575</v>
      </c>
      <c r="B18">
        <v>159.52000000000001</v>
      </c>
      <c r="C18">
        <v>137.44999999999999</v>
      </c>
      <c r="D18">
        <v>267.83999999999997</v>
      </c>
      <c r="E18">
        <v>97.31</v>
      </c>
      <c r="F18">
        <v>90.43</v>
      </c>
      <c r="G18">
        <v>89.15</v>
      </c>
      <c r="H18">
        <v>114.43</v>
      </c>
      <c r="I18">
        <v>75.45</v>
      </c>
      <c r="J18">
        <v>70.37</v>
      </c>
      <c r="K18">
        <v>131.05000000000001</v>
      </c>
      <c r="L18">
        <v>85.71</v>
      </c>
      <c r="M18">
        <v>50.61</v>
      </c>
      <c r="N18">
        <v>99.42</v>
      </c>
      <c r="O18">
        <v>55.37</v>
      </c>
      <c r="P18">
        <v>51.9</v>
      </c>
      <c r="Q18">
        <v>46.56</v>
      </c>
      <c r="R18">
        <v>48.12</v>
      </c>
      <c r="S18">
        <v>48.94</v>
      </c>
      <c r="T18">
        <v>51.39</v>
      </c>
      <c r="U18">
        <v>43.3</v>
      </c>
      <c r="V18">
        <v>56.22</v>
      </c>
      <c r="W18">
        <v>39.69</v>
      </c>
      <c r="X18">
        <v>56.59</v>
      </c>
      <c r="Y18">
        <v>37.96</v>
      </c>
      <c r="Z18">
        <v>69.569999999999993</v>
      </c>
      <c r="AA18">
        <v>45.38</v>
      </c>
      <c r="AB18">
        <v>59.43</v>
      </c>
      <c r="AC18">
        <v>38.08</v>
      </c>
      <c r="AD18">
        <v>35.799999999999997</v>
      </c>
      <c r="AE18">
        <v>29.17</v>
      </c>
      <c r="AF18">
        <v>53.34</v>
      </c>
      <c r="AG18">
        <v>52.56</v>
      </c>
      <c r="AH18">
        <v>40.75</v>
      </c>
      <c r="AI18">
        <v>34.35</v>
      </c>
      <c r="AJ18">
        <v>18.7</v>
      </c>
      <c r="AK18">
        <v>59.06</v>
      </c>
      <c r="AL18">
        <v>23.03</v>
      </c>
      <c r="AM18">
        <v>11.3</v>
      </c>
      <c r="AN18">
        <v>11.67</v>
      </c>
      <c r="AO18">
        <v>17.440000000000001</v>
      </c>
    </row>
    <row r="19" spans="1:41" x14ac:dyDescent="0.25">
      <c r="A19" s="6" t="s">
        <v>4576</v>
      </c>
      <c r="B19">
        <v>996.32</v>
      </c>
      <c r="C19">
        <v>946.42</v>
      </c>
      <c r="D19">
        <v>1116.3399999999999</v>
      </c>
      <c r="E19">
        <v>984.43</v>
      </c>
      <c r="F19">
        <v>985.34</v>
      </c>
      <c r="G19">
        <v>761.81</v>
      </c>
      <c r="H19">
        <v>883.9</v>
      </c>
      <c r="I19">
        <v>701.27</v>
      </c>
      <c r="J19">
        <v>455.27</v>
      </c>
      <c r="K19">
        <v>515.70000000000005</v>
      </c>
      <c r="L19">
        <v>490.22</v>
      </c>
      <c r="M19">
        <v>412.57</v>
      </c>
      <c r="N19">
        <v>747.38</v>
      </c>
      <c r="O19">
        <v>775.64</v>
      </c>
      <c r="P19">
        <v>799.48</v>
      </c>
      <c r="Q19">
        <v>763.29</v>
      </c>
      <c r="R19">
        <v>323.07</v>
      </c>
      <c r="S19">
        <v>361.45</v>
      </c>
      <c r="T19">
        <v>461.3</v>
      </c>
      <c r="U19">
        <v>369.79</v>
      </c>
      <c r="V19">
        <v>335.58</v>
      </c>
      <c r="W19">
        <v>333.82</v>
      </c>
      <c r="X19">
        <v>443.14</v>
      </c>
      <c r="Y19">
        <v>347.71</v>
      </c>
      <c r="Z19">
        <v>420.35</v>
      </c>
      <c r="AA19">
        <v>423.62</v>
      </c>
      <c r="AB19">
        <v>482.54</v>
      </c>
      <c r="AC19">
        <v>415.4</v>
      </c>
      <c r="AD19">
        <v>261.94</v>
      </c>
      <c r="AE19">
        <v>311.52</v>
      </c>
      <c r="AF19">
        <v>333.77</v>
      </c>
      <c r="AG19">
        <v>316.49</v>
      </c>
      <c r="AH19">
        <v>318.75</v>
      </c>
      <c r="AI19">
        <v>332.39</v>
      </c>
      <c r="AJ19">
        <v>341.58</v>
      </c>
      <c r="AK19">
        <v>318.31</v>
      </c>
      <c r="AL19">
        <v>199.52</v>
      </c>
      <c r="AM19">
        <v>210.51</v>
      </c>
      <c r="AN19">
        <v>276.14999999999998</v>
      </c>
      <c r="AO19">
        <v>249.32</v>
      </c>
    </row>
    <row r="20" spans="1:41" x14ac:dyDescent="0.25">
      <c r="A20" s="6" t="s">
        <v>4577</v>
      </c>
      <c r="B20">
        <v>2370.88</v>
      </c>
      <c r="C20">
        <v>1356.95</v>
      </c>
      <c r="D20">
        <v>1341.01</v>
      </c>
      <c r="E20">
        <v>1341.36</v>
      </c>
      <c r="F20">
        <v>1450.34</v>
      </c>
      <c r="G20">
        <v>1438.67</v>
      </c>
      <c r="H20">
        <v>1434.24</v>
      </c>
      <c r="I20">
        <v>1537.02</v>
      </c>
      <c r="J20">
        <v>1660.29</v>
      </c>
      <c r="K20">
        <v>1664.66</v>
      </c>
      <c r="L20">
        <v>1662.61</v>
      </c>
      <c r="M20">
        <v>1910</v>
      </c>
      <c r="N20">
        <v>2446.96</v>
      </c>
      <c r="O20">
        <v>1466.24</v>
      </c>
      <c r="P20">
        <v>1427.15</v>
      </c>
      <c r="Q20">
        <v>1431.18</v>
      </c>
      <c r="R20">
        <v>1791.3</v>
      </c>
      <c r="S20">
        <v>1721.31</v>
      </c>
      <c r="T20">
        <v>1721.55</v>
      </c>
      <c r="U20">
        <v>1720.87</v>
      </c>
      <c r="V20">
        <v>1372.38</v>
      </c>
      <c r="W20">
        <v>1371.85</v>
      </c>
      <c r="X20">
        <v>1372.41</v>
      </c>
      <c r="Y20">
        <v>1371.95</v>
      </c>
      <c r="Z20">
        <v>1073.3599999999999</v>
      </c>
      <c r="AA20">
        <v>1072.79</v>
      </c>
      <c r="AB20">
        <v>1073.0899999999999</v>
      </c>
      <c r="AC20">
        <v>1072.75</v>
      </c>
      <c r="AD20">
        <v>1064.75</v>
      </c>
      <c r="AE20">
        <v>1118.19</v>
      </c>
      <c r="AF20">
        <v>1203.27</v>
      </c>
      <c r="AG20">
        <v>1180.33</v>
      </c>
      <c r="AH20">
        <v>1220.1400000000001</v>
      </c>
      <c r="AI20">
        <v>1322.46</v>
      </c>
      <c r="AJ20">
        <v>1323.06</v>
      </c>
      <c r="AK20">
        <v>1320</v>
      </c>
      <c r="AL20">
        <v>920</v>
      </c>
      <c r="AM20">
        <v>987.36</v>
      </c>
      <c r="AN20">
        <v>950</v>
      </c>
      <c r="AO20">
        <v>850</v>
      </c>
    </row>
    <row r="21" spans="1:41" x14ac:dyDescent="0.25">
      <c r="A21" s="6" t="s">
        <v>6963</v>
      </c>
      <c r="B21">
        <v>6493.18</v>
      </c>
      <c r="C21">
        <v>4950.1000000000004</v>
      </c>
      <c r="D21">
        <v>4689.71</v>
      </c>
      <c r="E21">
        <v>4589.3100000000004</v>
      </c>
      <c r="F21">
        <v>4632.7700000000004</v>
      </c>
      <c r="G21">
        <v>2015.84</v>
      </c>
      <c r="H21">
        <v>1838.68</v>
      </c>
      <c r="I21">
        <v>1816.22</v>
      </c>
      <c r="J21">
        <v>1747.94</v>
      </c>
      <c r="K21">
        <v>1751.18</v>
      </c>
      <c r="L21">
        <v>1564.67</v>
      </c>
      <c r="M21">
        <v>1499.72</v>
      </c>
      <c r="N21">
        <v>1461</v>
      </c>
      <c r="O21">
        <v>1436.49</v>
      </c>
      <c r="P21">
        <v>1298.43</v>
      </c>
      <c r="Q21">
        <v>1250.5</v>
      </c>
      <c r="R21">
        <v>1231.46</v>
      </c>
      <c r="S21">
        <v>1220.07</v>
      </c>
      <c r="T21">
        <v>1224.1300000000001</v>
      </c>
      <c r="U21">
        <v>1255.8599999999999</v>
      </c>
      <c r="V21">
        <v>1228.44</v>
      </c>
      <c r="W21">
        <v>1212.94</v>
      </c>
      <c r="X21">
        <v>1140.1099999999999</v>
      </c>
      <c r="Y21">
        <v>1124.96</v>
      </c>
      <c r="Z21">
        <v>1125.06</v>
      </c>
      <c r="AA21">
        <v>1119.07</v>
      </c>
      <c r="AB21">
        <v>1158.79</v>
      </c>
      <c r="AC21">
        <v>1156.79</v>
      </c>
      <c r="AD21">
        <v>1134.76</v>
      </c>
      <c r="AE21">
        <v>1112.45</v>
      </c>
      <c r="AF21">
        <v>1113.32</v>
      </c>
      <c r="AG21">
        <v>1093.23</v>
      </c>
      <c r="AH21">
        <v>1128.5</v>
      </c>
      <c r="AI21">
        <v>1085.9100000000001</v>
      </c>
      <c r="AJ21">
        <v>1040.47</v>
      </c>
      <c r="AK21">
        <v>780.06</v>
      </c>
      <c r="AL21">
        <v>770</v>
      </c>
      <c r="AM21">
        <v>664.81</v>
      </c>
      <c r="AN21">
        <v>754.49</v>
      </c>
      <c r="AO21">
        <v>734.66</v>
      </c>
    </row>
    <row r="22" spans="1:41" x14ac:dyDescent="0.25">
      <c r="A22" s="6" t="s">
        <v>6964</v>
      </c>
      <c r="B22">
        <v>8864.06</v>
      </c>
      <c r="C22">
        <v>6307.04</v>
      </c>
      <c r="D22">
        <v>6030.72</v>
      </c>
      <c r="E22">
        <v>5930.67</v>
      </c>
      <c r="F22">
        <v>6083.11</v>
      </c>
      <c r="G22">
        <v>3454.51</v>
      </c>
      <c r="H22">
        <v>3272.92</v>
      </c>
      <c r="I22">
        <v>3353.25</v>
      </c>
      <c r="J22">
        <v>3408.23</v>
      </c>
      <c r="K22">
        <v>3415.84</v>
      </c>
      <c r="L22">
        <v>3227.27</v>
      </c>
      <c r="M22">
        <v>3409.72</v>
      </c>
      <c r="N22">
        <v>3907.96</v>
      </c>
      <c r="O22">
        <v>2902.73</v>
      </c>
      <c r="P22">
        <v>2725.58</v>
      </c>
      <c r="Q22">
        <v>2681.68</v>
      </c>
      <c r="R22">
        <v>3022.77</v>
      </c>
      <c r="S22">
        <v>2941.38</v>
      </c>
      <c r="T22">
        <v>2945.68</v>
      </c>
      <c r="U22">
        <v>2976.74</v>
      </c>
      <c r="V22">
        <v>2600.8200000000002</v>
      </c>
      <c r="W22">
        <v>2584.79</v>
      </c>
      <c r="X22">
        <v>2512.5100000000002</v>
      </c>
      <c r="Y22">
        <v>2496.91</v>
      </c>
      <c r="Z22">
        <v>2198.42</v>
      </c>
      <c r="AA22">
        <v>2191.86</v>
      </c>
      <c r="AB22">
        <v>2231.88</v>
      </c>
      <c r="AC22">
        <v>2229.5500000000002</v>
      </c>
      <c r="AD22">
        <v>2199.5100000000002</v>
      </c>
      <c r="AE22">
        <v>2230.64</v>
      </c>
      <c r="AF22">
        <v>2316.58</v>
      </c>
      <c r="AG22">
        <v>2273.56</v>
      </c>
      <c r="AH22">
        <v>2348.63</v>
      </c>
      <c r="AI22">
        <v>2408.37</v>
      </c>
      <c r="AJ22">
        <v>2363.52</v>
      </c>
      <c r="AK22">
        <v>2100.06</v>
      </c>
      <c r="AL22">
        <v>1690</v>
      </c>
      <c r="AM22">
        <v>1652.17</v>
      </c>
      <c r="AN22">
        <v>1704.49</v>
      </c>
      <c r="AO22">
        <v>1584.66</v>
      </c>
    </row>
    <row r="23" spans="1:41" x14ac:dyDescent="0.25">
      <c r="A23" s="6" t="s">
        <v>4578</v>
      </c>
      <c r="B23">
        <v>9860.3799999999992</v>
      </c>
      <c r="C23">
        <v>7253.46</v>
      </c>
      <c r="D23">
        <v>7147.06</v>
      </c>
      <c r="E23">
        <v>6915.1</v>
      </c>
      <c r="F23">
        <v>7068.45</v>
      </c>
      <c r="G23">
        <v>4216.32</v>
      </c>
      <c r="H23">
        <v>4156.8100000000004</v>
      </c>
      <c r="I23">
        <v>4054.52</v>
      </c>
      <c r="J23">
        <v>3863.5</v>
      </c>
      <c r="K23">
        <v>3931.54</v>
      </c>
      <c r="L23">
        <v>3717.49</v>
      </c>
      <c r="M23">
        <v>3822.29</v>
      </c>
      <c r="N23">
        <v>4655.33</v>
      </c>
      <c r="O23">
        <v>3678.37</v>
      </c>
      <c r="P23">
        <v>3525.06</v>
      </c>
      <c r="Q23">
        <v>3444.97</v>
      </c>
      <c r="R23">
        <v>3345.84</v>
      </c>
      <c r="S23">
        <v>3302.83</v>
      </c>
      <c r="T23">
        <v>3406.98</v>
      </c>
      <c r="U23">
        <v>3346.53</v>
      </c>
      <c r="V23">
        <v>2936.4</v>
      </c>
      <c r="W23">
        <v>2918.61</v>
      </c>
      <c r="X23">
        <v>2955.65</v>
      </c>
      <c r="Y23">
        <v>2844.62</v>
      </c>
      <c r="Z23">
        <v>2618.77</v>
      </c>
      <c r="AA23">
        <v>2615.48</v>
      </c>
      <c r="AB23">
        <v>2714.42</v>
      </c>
      <c r="AC23">
        <v>2644.95</v>
      </c>
      <c r="AD23">
        <v>2461.4499999999998</v>
      </c>
      <c r="AE23">
        <v>2542.16</v>
      </c>
      <c r="AF23">
        <v>2650.35</v>
      </c>
      <c r="AG23">
        <v>2590.0500000000002</v>
      </c>
      <c r="AH23">
        <v>2667.38</v>
      </c>
      <c r="AI23">
        <v>2740.77</v>
      </c>
      <c r="AJ23">
        <v>2705.1</v>
      </c>
      <c r="AK23">
        <v>2418.37</v>
      </c>
      <c r="AL23">
        <v>1889.52</v>
      </c>
      <c r="AM23">
        <v>1862.68</v>
      </c>
      <c r="AN23">
        <v>1980.63</v>
      </c>
      <c r="AO23">
        <v>1833.97</v>
      </c>
    </row>
    <row r="24" spans="1:41" x14ac:dyDescent="0.25">
      <c r="A24" s="6" t="s">
        <v>6965</v>
      </c>
      <c r="B24">
        <v>2513.5300000000002</v>
      </c>
      <c r="C24">
        <v>1493.41</v>
      </c>
      <c r="D24">
        <v>1470.53</v>
      </c>
      <c r="E24">
        <v>1575.69</v>
      </c>
      <c r="F24">
        <v>1711.45</v>
      </c>
      <c r="G24">
        <v>1696.66</v>
      </c>
      <c r="H24">
        <v>1691.58</v>
      </c>
      <c r="I24">
        <v>1687.5</v>
      </c>
      <c r="J24">
        <v>1682.72</v>
      </c>
      <c r="K24">
        <v>1685.52</v>
      </c>
      <c r="L24">
        <v>1682.08</v>
      </c>
      <c r="M24">
        <v>1924.89</v>
      </c>
      <c r="N24">
        <v>2820.52</v>
      </c>
      <c r="O24">
        <v>1840.94</v>
      </c>
      <c r="P24">
        <v>1804.16</v>
      </c>
      <c r="Q24">
        <v>1806.3</v>
      </c>
      <c r="R24">
        <v>1805.98</v>
      </c>
      <c r="S24">
        <v>1723.22</v>
      </c>
      <c r="T24">
        <v>1724.29</v>
      </c>
      <c r="U24">
        <v>1722.97</v>
      </c>
      <c r="V24">
        <v>1375.18</v>
      </c>
      <c r="W24">
        <v>1375.26</v>
      </c>
      <c r="X24">
        <v>1375.89</v>
      </c>
      <c r="Y24">
        <v>1376.8</v>
      </c>
      <c r="Z24">
        <v>1208.46</v>
      </c>
      <c r="AA24">
        <v>1208.22</v>
      </c>
      <c r="AB24">
        <v>1209.75</v>
      </c>
      <c r="AC24">
        <v>1210.3</v>
      </c>
      <c r="AD24">
        <v>1088.74</v>
      </c>
      <c r="AE24">
        <v>1142.23</v>
      </c>
      <c r="AF24">
        <v>1231.73</v>
      </c>
      <c r="AG24">
        <v>1211.58</v>
      </c>
      <c r="AH24">
        <v>1289.55</v>
      </c>
      <c r="AI24">
        <v>1396.79</v>
      </c>
      <c r="AJ24">
        <v>1400.79</v>
      </c>
      <c r="AK24">
        <v>1329.71</v>
      </c>
      <c r="AL24">
        <v>930</v>
      </c>
      <c r="AM24">
        <v>999.39</v>
      </c>
      <c r="AN24">
        <v>960.89</v>
      </c>
      <c r="AO24">
        <v>860.96</v>
      </c>
    </row>
    <row r="25" spans="1:41" x14ac:dyDescent="0.25">
      <c r="A25" s="6" t="s">
        <v>6966</v>
      </c>
      <c r="B25">
        <v>0.46870000000000001</v>
      </c>
      <c r="C25">
        <v>-0.1198</v>
      </c>
      <c r="D25">
        <v>-0.13070000000000001</v>
      </c>
      <c r="E25">
        <v>-6.6299999999999998E-2</v>
      </c>
      <c r="F25">
        <v>1.7100000000000001E-2</v>
      </c>
      <c r="G25">
        <v>6.6E-3</v>
      </c>
      <c r="H25">
        <v>5.5999999999999999E-3</v>
      </c>
      <c r="I25">
        <v>-0.12330000000000001</v>
      </c>
      <c r="J25">
        <v>-0.40339999999999998</v>
      </c>
      <c r="K25">
        <v>-8.4400000000000003E-2</v>
      </c>
      <c r="L25">
        <v>-6.7699999999999996E-2</v>
      </c>
      <c r="M25">
        <v>6.5699999999999995E-2</v>
      </c>
      <c r="N25">
        <v>0.56179999999999997</v>
      </c>
      <c r="O25">
        <v>6.83E-2</v>
      </c>
      <c r="P25">
        <v>4.6300000000000001E-2</v>
      </c>
      <c r="Q25">
        <v>4.8399999999999999E-2</v>
      </c>
      <c r="R25">
        <v>0.31330000000000002</v>
      </c>
      <c r="S25">
        <v>0.253</v>
      </c>
      <c r="T25">
        <v>0.25319999999999998</v>
      </c>
      <c r="U25">
        <v>0.25140000000000001</v>
      </c>
      <c r="V25">
        <v>0.13800000000000001</v>
      </c>
      <c r="W25">
        <v>0.13830000000000001</v>
      </c>
      <c r="X25">
        <v>0.13730000000000001</v>
      </c>
      <c r="Y25">
        <v>0.1376</v>
      </c>
      <c r="Z25">
        <v>0.11</v>
      </c>
      <c r="AA25">
        <v>5.7799999999999997E-2</v>
      </c>
      <c r="AB25">
        <v>-1.78E-2</v>
      </c>
      <c r="AC25">
        <v>-1.1000000000000001E-3</v>
      </c>
      <c r="AD25">
        <v>-0.15570000000000001</v>
      </c>
      <c r="AE25">
        <v>-0.1822</v>
      </c>
      <c r="AF25">
        <v>-0.1207</v>
      </c>
      <c r="AG25">
        <v>-8.8800000000000004E-2</v>
      </c>
      <c r="AH25">
        <v>0.3866</v>
      </c>
      <c r="AI25">
        <v>0.39760000000000001</v>
      </c>
      <c r="AJ25">
        <v>0.45779999999999998</v>
      </c>
      <c r="AK25">
        <v>0.54449999999999998</v>
      </c>
      <c r="AL25">
        <v>0.1462</v>
      </c>
      <c r="AM25">
        <v>0.20830000000000001</v>
      </c>
      <c r="AN25">
        <v>0.183</v>
      </c>
      <c r="AO25">
        <v>2.23E-2</v>
      </c>
    </row>
    <row r="26" spans="1:41" x14ac:dyDescent="0.25">
      <c r="A26" s="6" t="s">
        <v>6967</v>
      </c>
      <c r="B26">
        <v>18356.7</v>
      </c>
      <c r="C26">
        <v>16442.93</v>
      </c>
      <c r="D26">
        <v>16350.7</v>
      </c>
      <c r="E26">
        <v>16394.099999999999</v>
      </c>
      <c r="F26">
        <v>16479.72</v>
      </c>
      <c r="G26">
        <v>6146.15</v>
      </c>
      <c r="H26">
        <v>6081.52</v>
      </c>
      <c r="I26">
        <v>6073.72</v>
      </c>
      <c r="J26">
        <v>6004.57</v>
      </c>
      <c r="K26">
        <v>6049.63</v>
      </c>
      <c r="L26">
        <v>5969.98</v>
      </c>
      <c r="M26">
        <v>5896.76</v>
      </c>
      <c r="N26">
        <v>5757.5</v>
      </c>
      <c r="O26">
        <v>5758.84</v>
      </c>
      <c r="P26">
        <v>5714.81</v>
      </c>
      <c r="Q26">
        <v>5627.5</v>
      </c>
      <c r="R26">
        <v>5547.52</v>
      </c>
      <c r="S26">
        <v>5538.93</v>
      </c>
      <c r="T26">
        <v>5518.65</v>
      </c>
      <c r="U26">
        <v>5493.18</v>
      </c>
      <c r="V26">
        <v>5480.31</v>
      </c>
      <c r="W26">
        <v>5545.88</v>
      </c>
      <c r="X26">
        <v>5485.3</v>
      </c>
      <c r="Y26">
        <v>5463.82</v>
      </c>
      <c r="Z26">
        <v>5427.47</v>
      </c>
      <c r="AA26">
        <v>5204.8</v>
      </c>
      <c r="AB26">
        <v>5189.55</v>
      </c>
      <c r="AC26">
        <v>5145.07</v>
      </c>
      <c r="AD26">
        <v>5039.97</v>
      </c>
      <c r="AE26">
        <v>4961.43</v>
      </c>
      <c r="AF26">
        <v>4946.1499999999996</v>
      </c>
      <c r="AG26">
        <v>4931.87</v>
      </c>
      <c r="AH26">
        <v>4865.88</v>
      </c>
      <c r="AI26">
        <v>4837.87</v>
      </c>
      <c r="AJ26">
        <v>4703.79</v>
      </c>
      <c r="AK26">
        <v>4675.09</v>
      </c>
      <c r="AL26">
        <v>3518.44</v>
      </c>
      <c r="AM26">
        <v>3515.34</v>
      </c>
      <c r="AN26">
        <v>3489.89</v>
      </c>
      <c r="AO26">
        <v>3469.43</v>
      </c>
    </row>
    <row r="27" spans="1:41" x14ac:dyDescent="0.25">
      <c r="A27" s="6" t="s">
        <v>4579</v>
      </c>
      <c r="B27">
        <v>1429.35</v>
      </c>
      <c r="C27">
        <v>-201.58</v>
      </c>
      <c r="D27">
        <v>-224.01</v>
      </c>
      <c r="E27">
        <v>-123.09</v>
      </c>
      <c r="F27">
        <v>-217.65</v>
      </c>
      <c r="G27">
        <v>-146.38</v>
      </c>
      <c r="H27">
        <v>-186.89</v>
      </c>
      <c r="I27">
        <v>-209.25</v>
      </c>
      <c r="J27">
        <v>-315.25</v>
      </c>
      <c r="K27">
        <v>-366.41</v>
      </c>
      <c r="L27">
        <v>-485.96</v>
      </c>
      <c r="M27">
        <v>-660.02</v>
      </c>
      <c r="N27">
        <v>-716.9</v>
      </c>
      <c r="O27">
        <v>-647.33000000000004</v>
      </c>
      <c r="P27">
        <v>-933.16</v>
      </c>
      <c r="Q27">
        <v>-981.8</v>
      </c>
      <c r="R27">
        <v>-980.41</v>
      </c>
      <c r="S27">
        <v>-988.91</v>
      </c>
      <c r="T27">
        <v>-569.79999999999995</v>
      </c>
      <c r="U27">
        <v>-561.03</v>
      </c>
      <c r="V27">
        <v>-540.26</v>
      </c>
      <c r="W27">
        <v>-598.89</v>
      </c>
      <c r="X27">
        <v>-604.29</v>
      </c>
      <c r="Y27">
        <v>-652.09</v>
      </c>
      <c r="Z27">
        <v>-690.86</v>
      </c>
      <c r="AA27">
        <v>-744.45</v>
      </c>
      <c r="AB27">
        <v>-785.34</v>
      </c>
      <c r="AC27">
        <v>-812.42</v>
      </c>
      <c r="AD27">
        <v>-813.52</v>
      </c>
      <c r="AE27">
        <v>-823.73</v>
      </c>
      <c r="AF27">
        <v>-791.15</v>
      </c>
      <c r="AG27">
        <v>-775.07</v>
      </c>
      <c r="AH27">
        <v>-768.01</v>
      </c>
      <c r="AI27">
        <v>-779.38</v>
      </c>
      <c r="AJ27">
        <v>-740.45</v>
      </c>
      <c r="AK27">
        <v>-394.82</v>
      </c>
      <c r="AL27">
        <v>-418.53</v>
      </c>
      <c r="AM27">
        <v>-800.07</v>
      </c>
      <c r="AN27">
        <v>-22.35</v>
      </c>
      <c r="AO27">
        <v>-31.47</v>
      </c>
    </row>
    <row r="28" spans="1:41" x14ac:dyDescent="0.25">
      <c r="A28" s="6" t="s">
        <v>6968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38.54</v>
      </c>
      <c r="Y28">
        <v>38.700000000000003</v>
      </c>
      <c r="Z28">
        <v>41.9</v>
      </c>
      <c r="AA28">
        <v>32.130000000000003</v>
      </c>
      <c r="AB28">
        <v>54.26</v>
      </c>
      <c r="AC28">
        <v>46.6</v>
      </c>
      <c r="AD28">
        <v>28.66</v>
      </c>
      <c r="AE28">
        <v>3.33</v>
      </c>
      <c r="AF28">
        <v>0.26</v>
      </c>
      <c r="AG28">
        <v>2.97</v>
      </c>
      <c r="AH28">
        <v>1.87</v>
      </c>
      <c r="AI28">
        <v>10</v>
      </c>
      <c r="AJ28">
        <v>6.42</v>
      </c>
      <c r="AK28">
        <v>9.85</v>
      </c>
      <c r="AL28">
        <v>5.7</v>
      </c>
      <c r="AM28">
        <v>2.14</v>
      </c>
      <c r="AN28">
        <v>-8.11</v>
      </c>
      <c r="AO28">
        <v>-21.13</v>
      </c>
    </row>
    <row r="29" spans="1:41" x14ac:dyDescent="0.25">
      <c r="A29" s="6" t="s">
        <v>6969</v>
      </c>
      <c r="B29">
        <v>19786.04</v>
      </c>
      <c r="C29">
        <v>16241.35</v>
      </c>
      <c r="D29">
        <v>16126.7</v>
      </c>
      <c r="E29">
        <v>16271.01</v>
      </c>
      <c r="F29">
        <v>16262.07</v>
      </c>
      <c r="G29">
        <v>5999.77</v>
      </c>
      <c r="H29">
        <v>5894.63</v>
      </c>
      <c r="I29">
        <v>5864.47</v>
      </c>
      <c r="J29">
        <v>5689.32</v>
      </c>
      <c r="K29">
        <v>5683.21</v>
      </c>
      <c r="L29">
        <v>5484.02</v>
      </c>
      <c r="M29">
        <v>5236.74</v>
      </c>
      <c r="N29">
        <v>5040.6000000000004</v>
      </c>
      <c r="O29">
        <v>5111.51</v>
      </c>
      <c r="P29">
        <v>4781.6499999999996</v>
      </c>
      <c r="Q29">
        <v>4645.71</v>
      </c>
      <c r="R29">
        <v>4567.1000000000004</v>
      </c>
      <c r="S29">
        <v>4550.01</v>
      </c>
      <c r="T29">
        <v>4948.8599999999997</v>
      </c>
      <c r="U29">
        <v>4932.16</v>
      </c>
      <c r="V29">
        <v>4940.05</v>
      </c>
      <c r="W29">
        <v>4946.99</v>
      </c>
      <c r="X29">
        <v>4919.55</v>
      </c>
      <c r="Y29">
        <v>4850.43</v>
      </c>
      <c r="Z29">
        <v>4778.5</v>
      </c>
      <c r="AA29">
        <v>4492.47</v>
      </c>
      <c r="AB29">
        <v>4458.46</v>
      </c>
      <c r="AC29">
        <v>4379.25</v>
      </c>
      <c r="AD29">
        <v>4255.1099999999997</v>
      </c>
      <c r="AE29">
        <v>4141.0200000000004</v>
      </c>
      <c r="AF29">
        <v>4155.26</v>
      </c>
      <c r="AG29">
        <v>4159.7700000000004</v>
      </c>
      <c r="AH29">
        <v>4099.74</v>
      </c>
      <c r="AI29">
        <v>4068.49</v>
      </c>
      <c r="AJ29">
        <v>3969.77</v>
      </c>
      <c r="AK29">
        <v>4290.1099999999997</v>
      </c>
      <c r="AL29">
        <v>3105.61</v>
      </c>
      <c r="AM29">
        <v>2717.41</v>
      </c>
      <c r="AN29">
        <v>3459.44</v>
      </c>
      <c r="AO29">
        <v>3416.83</v>
      </c>
    </row>
    <row r="30" spans="1:41" x14ac:dyDescent="0.25">
      <c r="A30" s="6" t="s">
        <v>6970</v>
      </c>
      <c r="B30">
        <v>-1768.88</v>
      </c>
      <c r="C30">
        <v>-834.79</v>
      </c>
      <c r="D30">
        <v>-648.78</v>
      </c>
      <c r="E30">
        <v>-568.83000000000004</v>
      </c>
      <c r="F30">
        <v>-649.45000000000005</v>
      </c>
      <c r="G30">
        <v>-1510.87</v>
      </c>
      <c r="H30">
        <v>-1447.96</v>
      </c>
      <c r="I30">
        <v>-1406.56</v>
      </c>
      <c r="J30">
        <v>-1527.69</v>
      </c>
      <c r="K30">
        <v>-1279.05</v>
      </c>
      <c r="L30">
        <v>-1360.56</v>
      </c>
      <c r="M30">
        <v>-1410.5</v>
      </c>
      <c r="N30">
        <v>-1480.89</v>
      </c>
      <c r="O30">
        <v>-1513.03</v>
      </c>
      <c r="P30">
        <v>-1464.06</v>
      </c>
      <c r="Q30">
        <v>-1605.84</v>
      </c>
      <c r="R30">
        <v>-1538.62</v>
      </c>
      <c r="S30">
        <v>-1338.78</v>
      </c>
      <c r="T30">
        <v>-1114.28</v>
      </c>
      <c r="U30">
        <v>-928.13</v>
      </c>
      <c r="V30">
        <v>-808.33</v>
      </c>
      <c r="W30">
        <v>-608.59</v>
      </c>
      <c r="X30">
        <v>-385.84</v>
      </c>
      <c r="Y30">
        <v>-295.16000000000003</v>
      </c>
      <c r="Z30">
        <v>-276.98</v>
      </c>
      <c r="AA30">
        <v>-566.35</v>
      </c>
      <c r="AB30">
        <v>-477.74</v>
      </c>
      <c r="AC30">
        <v>-649.61</v>
      </c>
      <c r="AD30">
        <v>-852.97</v>
      </c>
      <c r="AE30">
        <v>-977.34</v>
      </c>
      <c r="AF30">
        <v>-971.4</v>
      </c>
      <c r="AG30">
        <v>-962.17</v>
      </c>
      <c r="AH30">
        <v>-1051.4000000000001</v>
      </c>
      <c r="AI30">
        <v>-1104.1400000000001</v>
      </c>
      <c r="AJ30">
        <v>-1115.18</v>
      </c>
      <c r="AK30">
        <v>-983.03</v>
      </c>
      <c r="AL30">
        <v>-617.41999999999996</v>
      </c>
      <c r="AM30">
        <v>-754.77</v>
      </c>
      <c r="AN30">
        <v>-736.12</v>
      </c>
      <c r="AO30">
        <v>-655.79</v>
      </c>
    </row>
    <row r="31" spans="1:41" x14ac:dyDescent="0.25">
      <c r="A31" s="6" t="s">
        <v>6971</v>
      </c>
      <c r="B31">
        <v>-3.76</v>
      </c>
      <c r="C31">
        <v>-1.83</v>
      </c>
      <c r="D31">
        <v>-1.42</v>
      </c>
      <c r="E31">
        <v>-1.25</v>
      </c>
      <c r="F31">
        <v>-1.68</v>
      </c>
      <c r="G31">
        <v>-6.16</v>
      </c>
      <c r="H31">
        <v>-5.91</v>
      </c>
      <c r="I31">
        <v>-5.75</v>
      </c>
      <c r="J31">
        <v>-6.26</v>
      </c>
      <c r="K31">
        <v>-5.24</v>
      </c>
      <c r="L31">
        <v>-5.58</v>
      </c>
      <c r="M31">
        <v>-5.81</v>
      </c>
      <c r="N31">
        <v>-6.16</v>
      </c>
      <c r="O31">
        <v>-6.28</v>
      </c>
      <c r="P31">
        <v>-6.1</v>
      </c>
      <c r="Q31">
        <v>-6.78</v>
      </c>
      <c r="R31">
        <v>-6.51</v>
      </c>
      <c r="S31">
        <v>-5.72</v>
      </c>
      <c r="T31">
        <v>-4.74</v>
      </c>
      <c r="U31">
        <v>-3.95</v>
      </c>
      <c r="V31">
        <v>-3.45</v>
      </c>
      <c r="W31">
        <v>-2.6</v>
      </c>
      <c r="X31">
        <v>-1.65</v>
      </c>
      <c r="Y31">
        <v>-1.26</v>
      </c>
      <c r="Z31">
        <v>-1.21</v>
      </c>
      <c r="AA31">
        <v>-2.4900000000000002</v>
      </c>
      <c r="AB31">
        <v>-2.1</v>
      </c>
      <c r="AC31">
        <v>-2.88</v>
      </c>
      <c r="AD31">
        <v>-3.84</v>
      </c>
      <c r="AE31">
        <v>-4.49</v>
      </c>
      <c r="AF31">
        <v>-4.46</v>
      </c>
      <c r="AG31">
        <v>-4.4400000000000004</v>
      </c>
      <c r="AH31">
        <v>-4.87</v>
      </c>
      <c r="AI31">
        <v>-5.18</v>
      </c>
      <c r="AJ31">
        <v>-5.32</v>
      </c>
      <c r="AK31">
        <v>-5.27</v>
      </c>
      <c r="AL31">
        <v>-3.54</v>
      </c>
      <c r="AM31">
        <v>-4.3499999999999996</v>
      </c>
      <c r="AN31">
        <v>-4.24</v>
      </c>
    </row>
    <row r="32" spans="1:41" x14ac:dyDescent="0.25">
      <c r="A32" s="6" t="s">
        <v>6972</v>
      </c>
      <c r="B32">
        <v>1311.22</v>
      </c>
      <c r="C32">
        <v>1233.6400000000001</v>
      </c>
      <c r="D32">
        <v>1303.47</v>
      </c>
      <c r="E32">
        <v>1559.79</v>
      </c>
      <c r="F32">
        <v>1584.29</v>
      </c>
      <c r="G32">
        <v>540.58000000000004</v>
      </c>
      <c r="H32">
        <v>526.87</v>
      </c>
      <c r="I32">
        <v>569.55999999999995</v>
      </c>
      <c r="J32">
        <v>591.41999999999996</v>
      </c>
      <c r="K32">
        <v>731.49</v>
      </c>
      <c r="L32">
        <v>672.9</v>
      </c>
      <c r="M32">
        <v>936.92</v>
      </c>
      <c r="N32">
        <v>1316.41</v>
      </c>
      <c r="O32">
        <v>326.69</v>
      </c>
      <c r="P32">
        <v>337.33</v>
      </c>
      <c r="Q32">
        <v>224.68</v>
      </c>
      <c r="R32">
        <v>633.07000000000005</v>
      </c>
      <c r="S32">
        <v>711</v>
      </c>
      <c r="T32">
        <v>896.37</v>
      </c>
      <c r="U32">
        <v>1115.93</v>
      </c>
      <c r="V32">
        <v>883.13</v>
      </c>
      <c r="W32">
        <v>1127.71</v>
      </c>
      <c r="X32">
        <v>1264.8900000000001</v>
      </c>
      <c r="Y32">
        <v>1339.04</v>
      </c>
      <c r="Z32">
        <v>1073.23</v>
      </c>
      <c r="AA32">
        <v>806.56</v>
      </c>
      <c r="AB32">
        <v>871.81</v>
      </c>
      <c r="AC32">
        <v>781.36</v>
      </c>
      <c r="AD32">
        <v>610.37</v>
      </c>
      <c r="AE32">
        <v>517.9</v>
      </c>
      <c r="AF32">
        <v>653.16</v>
      </c>
      <c r="AG32">
        <v>573.82000000000005</v>
      </c>
      <c r="AH32">
        <v>550.22</v>
      </c>
      <c r="AI32">
        <v>575.66999999999996</v>
      </c>
      <c r="AJ32">
        <v>571.41</v>
      </c>
      <c r="AK32">
        <v>585.86</v>
      </c>
      <c r="AL32">
        <v>635.69000000000005</v>
      </c>
      <c r="AM32">
        <v>587.76</v>
      </c>
      <c r="AN32">
        <v>576.80999999999995</v>
      </c>
      <c r="AO32">
        <v>481.56</v>
      </c>
    </row>
    <row r="33" spans="1:41" x14ac:dyDescent="0.25">
      <c r="A33" s="6" t="s">
        <v>4580</v>
      </c>
      <c r="B33">
        <v>42.19</v>
      </c>
      <c r="C33">
        <v>35.65</v>
      </c>
      <c r="D33">
        <v>35.43</v>
      </c>
      <c r="E33">
        <v>35.74</v>
      </c>
      <c r="F33">
        <v>42.27</v>
      </c>
      <c r="G33">
        <v>24.53</v>
      </c>
      <c r="H33">
        <v>24.16</v>
      </c>
      <c r="I33">
        <v>24.1</v>
      </c>
      <c r="J33">
        <v>23.41</v>
      </c>
      <c r="K33">
        <v>23.43</v>
      </c>
      <c r="L33">
        <v>22.66</v>
      </c>
      <c r="M33">
        <v>21.71</v>
      </c>
      <c r="N33">
        <v>20.98</v>
      </c>
      <c r="O33">
        <v>21.36</v>
      </c>
      <c r="P33">
        <v>20.059999999999999</v>
      </c>
      <c r="Q33">
        <v>19.72</v>
      </c>
      <c r="R33">
        <v>19.47</v>
      </c>
      <c r="S33">
        <v>19.440000000000001</v>
      </c>
      <c r="T33">
        <v>21.19</v>
      </c>
      <c r="U33">
        <v>21.18</v>
      </c>
      <c r="V33">
        <v>21.25</v>
      </c>
      <c r="W33">
        <v>21.33</v>
      </c>
      <c r="X33">
        <v>21.26</v>
      </c>
      <c r="Y33">
        <v>21.02</v>
      </c>
      <c r="Z33">
        <v>21.06</v>
      </c>
      <c r="AA33">
        <v>19.989999999999998</v>
      </c>
      <c r="AB33">
        <v>19.88</v>
      </c>
      <c r="AC33">
        <v>19.71</v>
      </c>
      <c r="AD33">
        <v>19.37</v>
      </c>
      <c r="AE33">
        <v>19.04</v>
      </c>
      <c r="AF33">
        <v>19.13</v>
      </c>
      <c r="AG33">
        <v>19.309999999999999</v>
      </c>
      <c r="AH33">
        <v>19.11</v>
      </c>
      <c r="AI33">
        <v>19.16</v>
      </c>
      <c r="AJ33">
        <v>19.010000000000002</v>
      </c>
      <c r="AK33">
        <v>23.1</v>
      </c>
      <c r="AL33">
        <v>17.850000000000001</v>
      </c>
      <c r="AM33">
        <v>15.65</v>
      </c>
      <c r="AN33">
        <v>19.98</v>
      </c>
      <c r="AO33">
        <v>21.82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b 8 2 6 c 6 - c d 0 8 - 4 0 1 e - 9 c 4 8 - 1 e 3 e 4 f 9 2 4 f 1 8 "   x m l n s = " h t t p : / / s c h e m a s . m i c r o s o f t . c o m / D a t a M a s h u p " > A A A A A A Q L A A B Q S w M E F A A C A A g A W k P j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a Q +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k P j V o A i X H j 8 B w A A 0 R 4 A A B M A H A B G b 3 J t d W x h c y 9 T Z W N 0 a W 9 u M S 5 t I K I Y A C i g F A A A A A A A A A A A A A A A A A A A A A A A A A A A A N 1 Z 4 W 7 b O B L + X Q N 5 B 0 I F c v L B s S 3 v J s H 1 z l t k n e Q 2 d 2 n a t X y 7 a I 1 g w U h M z L V E u i Q V 1 2 f 4 g f Z e o y 9 2 Q 1 K S Z U l O 0 i T t A W c E r U S O Z o Y z 3 w w / S p I E i n K G f P u / 9 9 e d x k 5 D T r A g I X r p f D g a / N N H f i A I Y U Q 4 q I 8 i o h o I f j 5 P R E B g Y C B v 2 8 c 8 S G L C l P s r u W o P O F N w L V 1 n o t R M v u p 0 B J 6 3 b 6 i a J F e J J C K w 8 + 2 A x 5 0 L E k x l I j s j g U P K b o 6 x w p 0 Y U 9 Y x V x 8 w z H Y y 6 + 1 A 3 j r N 1 v i Y R D S m i o i + 0 3 J a a M C j J G a y 7 / V a 6 I Q F X O v p H + x 3 u 1 4 L / Z x w R X y 1 i E h / f d m + 4 I x c N l t m G S + d E 7 a n P v 9 H E Y l m g s e J 1 I s c 4 S u Q e w f 3 8 N B P B I d E S N e u u I X G 6 f h R F P k B j r C Q f S W S g s b R Y k Z Q D I 5 c 0 8 9 / r N X B G p m 8 5 i K 2 H m s p 6 d b Y b y 2 X z o D H M 8 w W 6 A L H B N a o t E Z F P q l V C y 2 d E Q 2 m k I z y 8 B s s p k S h A Z 4 h N 6 Z R M x N g S X x F h B E 5 + R R M M L u p q n w D O Z k g f o 1 O q Y Q 1 o f c C Y h m C 2 B l T B 9 + 3 t a 9 G T q O E V 0 2 f s T C R S i w q E + d Y g k c R l 6 T G G z M 5 J D M u F I B t b R m 5 C / j F c b N q 3 z z y X v x J o p N 3 P n J P u 0 3 0 I 4 G Y E n Q x P K s x c e o B P p g k D E C G T q R q 1 8 n 0 7 p Z Z 5 Y k 9 p z c M 8 n R N I y U + / 0 E K U P F J B J E Z 8 r n O 6 G b + W 4 j g Y I L c c R b 8 S / S 3 H 5 D z d j R w m r l m g A R n W v e M i D h R m 8 q H h A t A Y A p 0 t 8 a P V g U x a 5 A U k 7 7 O X z F l d c j Z j o g H p W 0 z 8 f e m r T Z P N Y l Z V Q M m C O N x X A 4 Y g y i s 4 1 U X X V 1 l m 0 6 + E z Q g z o N g 5 s B w 1 9 m K M D 3 t O V v B p a d 7 j s b V z v b 0 e 3 f k v 2 7 x T 4 X A 0 9 J d h y A b z y x Y W V T y 5 d e s f r 0 c 7 4 u S 6 a 2 z + S B c 5 n P 3 J a H 3 Z U n Q f h S i X h e U c o 6 e n J n 1 W h 4 Q 8 g Z l d y 2 2 u P d f H J 0 N / N 9 8 2 N k C l Q h i d / 6 d b 7 b 1 G / O d k h M 1 D O B F g Q F 8 K Q H Y e X 4 G s P O c F C C s 2 / p V t D m 6 a u 5 A V u v t F v P 5 d 6 L e 4 w n n O r r g j 6 s M T F t a O I l g T V O y a K L + D 4 0 K v / u H 5 O y + L H 9 M i F h 4 7 W v K M A t I e 6 E N m S T f e t 1 O O g p C O g F J H G O x 6 D h o F 1 k X 4 M J 5 b b 2 Q f T 1 s r 7 O 9 s f g U e G P d G h d H L 6 2 g I D K J F I g U 5 8 Z 2 d E P E A x l 7 t e y u 7 I Q 1 O e R c P z 8 k A Z R 6 + 5 S S K H T T R 7 I 4 p U 4 B q n / B U U L K 0 m s 9 N q B j E L z M i i 5 7 q J Q V Q 3 J 9 x Y P p M V G Y R h K U d j p I W j 6 u + w R 6 h R o w A r 8 9 d A V w g 2 D u y Q m B R N l R / f s z U h p h a B + E j 6 S E t u P + n G D o h C J a N G v k D k D u n O I r G l F F A X i 7 y N c e T X i k k Y 5 O P i Z U L e 7 R c Q g 6 H v b U H q J Q m D G 4 r b A i G k g w 8 W L T 6 z M j I U t P v 9 h 0 + Q Q L B u V d l r I 2 A i w n e 9 c R n 6 / N y J Y J X U F L D 7 Q M Q B C d g m C j k d d B I d 4 t K 1 p f D r o A 3 u E b s q U S 5 v N 5 + 9 8 6 o w b + U q f V A r + E e H N b s J n B / Y K n z S b v G c e k 2 o K W x s H V W B d z d u 7 w p 3 R 2 S o X U L H T N S 2 H Q z X W 2 k J c K D 7 N i u a M v F R X a h q T n v E p P s u O 9 G m Z t Z 7 7 b O v P 9 1 p n 9 r T M H F X a e 1 Z d d U 6 m 6 d G z D o d 5 h s 4 J 1 h b 6 z e a Y s J J 9 0 n p H R A J s x i d q D R M C W r n 7 l Y n r F + d R t L s d a u p 8 / d 7 k a p 4 m / X B o N + t 7 E 5 r J o 3 b R b c E F v 4 N H C b M 3 r x m v A R a + z W 3 0 k Y E k U N Z G a E L u c D H n 6 B 3 g W C p K t F V y Y d b e H P G H h M Z 8 z 9 z g R W M O o P e I K R 0 A i O A u l q 6 X b R 2 H 4 n s D 2 Z O 5 G N C b t c w 4 b 1 g W f u 8 0 W 2 t t v Q t W 8 D G F O w Z z r / e W w C x A x f 1 3 7 1 8 x w + c B 9 f w S g g L v 4 i j L i L h + w P x z m 2 0 M I a 4 k 4 D j s 6 w W l R O q + B n l A e e m Z j S F c + 4 t q K m 8 e k q e t p 1 w r 2 + t 9 5 + / u H B 1 3 4 7 V J w S t z i q O / F f J f c a g f 7 E w o 1 K R Y w F 0 R J S I 7 C 3 4 F o k d A c A s w m D i x p + z u G w 8 e 8 Y v g 6 r x m e j W f o E G Y 1 p a F g a g 3 i s n l s T 7 l G 0 X Z O I W U y m w l a O Y P F / L Z A 2 0 u H 4 q X z d k a Y p q Y / 0 Z u J Y b N 8 b g h y d h z 7 R T 9 K n E 2 b 6 c l X C V o 6 f w P p d 7 e 4 V F j k W 0 3 h o a P K g D C d x F W t 9 v v O 9 y U n 8 g N + H j R 7 w t f 1 7 D S 3 p 8 u 7 N 1 8 1 5 / y a 1 G S N E G J G 2 N 6 / f K d p L K Z d s d Z w g 0 S S V L o M i W d q Y R z K H T s F n G Q 5 B N t w p t X / G I j Y k B b c W V X s r h W W u r K h O 0 c M R w t J 7 + Y 7 j g N 3 l j z I f L B T x 4 J g u I Y A r C d N k 4 R b P X I t C L Q k F i z Q q 1 w A M 5 b g K L / 9 m P G L f E Q J Y G c A m m 2 k I V f 6 K O J g q A J O Q 7 I m D 7 L M G 2 y 7 p D i S J Q Z h Z l / P T K d c u 5 L C 7 w 0 c r L L M p h S i m 9 I H K 5 A m G X p r B k W Q P I d m a S m E R Y M V 0 s a k m 2 t s r l l F / i w J N 2 F U w n f h 6 Z Y 1 k g u 4 V U f S + l r + 1 s p 2 A I 1 K v Q d A q 8 4 2 / 7 L p I u D 8 Y m j 1 f h g t L N m s e 5 1 d R q d b J R G u k 1 I E I + j o b R J q T / c s i y E n 9 8 p q v c e X H y 2 Y f Y 3 l Z / V o s 0 w e 7 Z 9 m y 5 o s + 1 l N P a + T N U X 7 a F e H u s b l 8 / p n + o Z 8 h E v 5 C e U r g S 3 v U F / u 0 T e E 3 B O 8 / N 8 A 7 w k O f 1 3 4 P c g x + 4 4 n f 5 H w L b / W G d O n K Z v P P t q l r t z 3 7 W 7 / / + r V 3 Z Y P d F u / k m 3 5 q g a n N 0 G k r J 6 4 0 4 l e Z W J A V V X 7 B z q r W l Q F 1 p + P p m 9 X N L P L j e Z H g s J k r z I 5 o N P q x 7 o z S V n V x U T W + A N I 9 G m N R z 5 h k p q X V J v r K r 7 K L r 3 z / C 9 Q S w E C L Q A U A A I A C A B a Q + N W h S p h W a Y A A A D 5 A A A A E g A A A A A A A A A A A A A A A A A A A A A A Q 2 9 u Z m l n L 1 B h Y 2 t h Z 2 U u e G 1 s U E s B A i 0 A F A A C A A g A W k P j V g / K 6 a u k A A A A 6 Q A A A B M A A A A A A A A A A A A A A A A A 8 g A A A F t D b 2 5 0 Z W 5 0 X 1 R 5 c G V z X S 5 4 b W x Q S w E C L Q A U A A I A C A B a Q + N W g C J c e P w H A A D R H g A A E w A A A A A A A A A A A A A A A A D j A Q A A R m 9 y b X V s Y X M v U 2 V j d G l v b j E u b V B L B Q Y A A A A A A w A D A M I A A A A s C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9 g Y B A A A A A A D U B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W k F D S 1 M l M j B T Y 3 J l Z W 5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G Z X V p b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k Z p b G x U Y X J n Z X Q i I F Z h b H V l P S J z W k F D S 1 N f U 2 N y Z W V u Z X I i I C 8 + P E V u d H J 5 I F R 5 c G U 9 I k Z p b G x l Z E N v b X B s Z X R l U m V z d W x 0 V G 9 X b 3 J r c 2 h l Z X Q i I F Z h b H V l P S J s M S I g L z 4 8 R W 5 0 c n k g V H l w Z T 0 i U X V l c n l J R C I g V m F s d W U 9 I n N l N W R k N m E x N S 0 5 Z G R j L T Q x Y 2 Q t O T l i Y y 0 x Y m Q 4 Z G E 4 O D A x M W I i I C 8 + P E V u d H J 5 I F R 5 c G U 9 I k Z p b G x M Y X N 0 V X B k Y X R l Z C I g V m F s d W U 9 I m Q y M D I z L T A 2 L T M w V D E y O j E z O j M 1 L j M 3 M T U x M z N a I i A v P j x F b n R y e S B U e X B l P S J G a W x s Q 2 9 s d W 1 u V H l w Z X M i I F Z h b H V l P S J z Q m d V R 0 J n W U d B d 0 1 G Q l F V R i I g L z 4 8 R W 5 0 c n k g V H l w Z T 0 i R m l s b E N v b H V t b k 5 h b W V z I i B W Y W x 1 Z T 0 i c 1 s m c X V v d D t U a W N r Z X I m c X V v d D s s J n F 1 b 3 Q 7 T W F y a 2 V 0 I E N h c C A o b W l s K S Z x d W 9 0 O y w m c X V v d D t D b 2 1 w Y W 5 5 I E 5 h b W U m c X V v d D s s J n F 1 b 3 Q 7 R X h j a G F u Z 2 U m c X V v d D s s J n F 1 b 3 Q 7 U 2 V j d G 9 y J n F 1 b 3 Q 7 L C Z x d W 9 0 O 0 l u Z H V z d H J 5 J n F 1 b 3 Q 7 L C Z x d W 9 0 O 0 1 v b n R o I G 9 m I E Z p c 2 N h b C B Z c i B F b m Q m c X V v d D s s J n F 1 b 3 Q 7 T G F z d C B G a X N j Y W w g W X I m c X V v d D s s J n F 1 b 3 Q 7 U H J p Y 2 U m c X V v d D s s J n F 1 b 3 Q 7 R V B T M C Z x d W 9 0 O y w m c X V v d D t F U F M x J n F 1 b 3 Q 7 L C Z x d W 9 0 O 0 V Q U z I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Q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Q U N L U y B T Y 3 J l Z W 5 l c i 9 U e X B l I G 1 v Z G l m a c O p L n t U a W N r Z X I s M X 0 m c X V v d D s s J n F 1 b 3 Q 7 U 2 V j d G l v b j E v W k F D S 1 M g U 2 N y Z W V u Z X I v V H l w Z S B t b 2 R p Z m n D q S 5 7 T W F y a 2 V 0 I E N h c C A o b W l s K S w y f S Z x d W 9 0 O y w m c X V v d D t T Z W N 0 a W 9 u M S 9 a Q U N L U y B T Y 3 J l Z W 5 l c i 9 U e X B l I G 1 v Z G l m a c O p L n t D b 2 1 w Y W 5 5 I E 5 h b W U s M H 0 m c X V v d D s s J n F 1 b 3 Q 7 U 2 V j d G l v b j E v W k F D S 1 M g U 2 N y Z W V u Z X I v V H l w Z S B t b 2 R p Z m n D q S 5 7 R X h j a G F u Z 2 U s M 3 0 m c X V v d D s s J n F 1 b 3 Q 7 U 2 V j d G l v b j E v W k F D S 1 M g U 2 N y Z W V u Z X I v V H l w Z S B t b 2 R p Z m n D q S 5 7 U 2 V j d G 9 y L D V 9 J n F 1 b 3 Q 7 L C Z x d W 9 0 O 1 N l Y 3 R p b 2 4 x L 1 p B Q 0 t T I F N j c m V l b m V y L 1 R 5 c G U g b W 9 k a W Z p w 6 k u e 0 l u Z H V z d H J 5 L D Z 9 J n F 1 b 3 Q 7 L C Z x d W 9 0 O 1 N l Y 3 R p b 2 4 x L 1 p B Q 0 t T I F N j c m V l b m V y L 1 R 5 c G U g b W 9 k a W Z p w 6 k u e 0 1 v b n R o I G 9 m I E Z p c 2 N h b C B Z c i B F b m Q s N H 0 m c X V v d D s s J n F 1 b 3 Q 7 U 2 V j d G l v b j E v W k F D S 1 M g U 2 N y Z W V u Z X I v V H l w Z S B t b 2 R p Z m n D q S 5 7 T G F z d C B S Z X B v c n R l Z C B G a X N j Y W w g W X I g I C h 5 e X l 5 b W 0 p L D h 9 J n F 1 b 3 Q 7 L C Z x d W 9 0 O 1 N l Y 3 R p b 2 4 x L 1 p B Q 0 t T I F N j c m V l b m V y L 1 R 5 c G U g b W 9 k a W Z p w 6 k u e 0 x h c 3 Q g Q 2 x v c 2 U s N 3 0 m c X V v d D s s J n F 1 b 3 Q 7 U 2 V j d G l v b j E v W k F D S 1 M g U 2 N y Z W V u Z X I v V H l w Z S B t b 2 R p Z m n D q S 5 7 T G F z d C B Z c l x 1 M D A y N 3 M g R V B T I C h G M C k g Q m V m b 3 J l I E 5 S S S w 5 f S Z x d W 9 0 O y w m c X V v d D t T Z W N 0 a W 9 u M S 9 a Q U N L U y B T Y 3 J l Z W 5 l c i 9 U e X B l I G 1 v Z G l m a c O p L n t G M S B D b 2 5 z Z W 5 z d X M g R X N 0 L i w x M H 0 m c X V v d D s s J n F 1 b 3 Q 7 U 2 V j d G l v b j E v W k F D S 1 M g U 2 N y Z W V u Z X I v V H l w Z S B t b 2 R p Z m n D q S 5 7 R j I g Q 2 9 u c 2 V u c 3 V z I E V z d C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a Q U N L U y B T Y 3 J l Z W 5 l c i 9 U e X B l I G 1 v Z G l m a c O p L n t U a W N r Z X I s M X 0 m c X V v d D s s J n F 1 b 3 Q 7 U 2 V j d G l v b j E v W k F D S 1 M g U 2 N y Z W V u Z X I v V H l w Z S B t b 2 R p Z m n D q S 5 7 T W F y a 2 V 0 I E N h c C A o b W l s K S w y f S Z x d W 9 0 O y w m c X V v d D t T Z W N 0 a W 9 u M S 9 a Q U N L U y B T Y 3 J l Z W 5 l c i 9 U e X B l I G 1 v Z G l m a c O p L n t D b 2 1 w Y W 5 5 I E 5 h b W U s M H 0 m c X V v d D s s J n F 1 b 3 Q 7 U 2 V j d G l v b j E v W k F D S 1 M g U 2 N y Z W V u Z X I v V H l w Z S B t b 2 R p Z m n D q S 5 7 R X h j a G F u Z 2 U s M 3 0 m c X V v d D s s J n F 1 b 3 Q 7 U 2 V j d G l v b j E v W k F D S 1 M g U 2 N y Z W V u Z X I v V H l w Z S B t b 2 R p Z m n D q S 5 7 U 2 V j d G 9 y L D V 9 J n F 1 b 3 Q 7 L C Z x d W 9 0 O 1 N l Y 3 R p b 2 4 x L 1 p B Q 0 t T I F N j c m V l b m V y L 1 R 5 c G U g b W 9 k a W Z p w 6 k u e 0 l u Z H V z d H J 5 L D Z 9 J n F 1 b 3 Q 7 L C Z x d W 9 0 O 1 N l Y 3 R p b 2 4 x L 1 p B Q 0 t T I F N j c m V l b m V y L 1 R 5 c G U g b W 9 k a W Z p w 6 k u e 0 1 v b n R o I G 9 m I E Z p c 2 N h b C B Z c i B F b m Q s N H 0 m c X V v d D s s J n F 1 b 3 Q 7 U 2 V j d G l v b j E v W k F D S 1 M g U 2 N y Z W V u Z X I v V H l w Z S B t b 2 R p Z m n D q S 5 7 T G F z d C B S Z X B v c n R l Z C B G a X N j Y W w g W X I g I C h 5 e X l 5 b W 0 p L D h 9 J n F 1 b 3 Q 7 L C Z x d W 9 0 O 1 N l Y 3 R p b 2 4 x L 1 p B Q 0 t T I F N j c m V l b m V y L 1 R 5 c G U g b W 9 k a W Z p w 6 k u e 0 x h c 3 Q g Q 2 x v c 2 U s N 3 0 m c X V v d D s s J n F 1 b 3 Q 7 U 2 V j d G l v b j E v W k F D S 1 M g U 2 N y Z W V u Z X I v V H l w Z S B t b 2 R p Z m n D q S 5 7 T G F z d C B Z c l x 1 M D A y N 3 M g R V B T I C h G M C k g Q m V m b 3 J l I E 5 S S S w 5 f S Z x d W 9 0 O y w m c X V v d D t T Z W N 0 a W 9 u M S 9 a Q U N L U y B T Y 3 J l Z W 5 l c i 9 U e X B l I G 1 v Z G l m a c O p L n t G M S B D b 2 5 z Z W 5 z d X M g R X N 0 L i w x M H 0 m c X V v d D s s J n F 1 b 3 Q 7 U 2 V j d G l v b j E v W k F D S 1 M g U 2 N y Z W V u Z X I v V H l w Z S B t b 2 R p Z m n D q S 5 7 R j I g Q 2 9 u c 2 V u c 3 V z I E V z d C 4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a Q U N L U y U y M F N j c m V l b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B Q 0 t T J T I w U 2 N y Z W V u Z X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B Q 0 t T J T I w U 2 N y Z W V u Z X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B Q 0 t T J T I w U 2 N y Z W V u Z X I v T G l n b m V z J T I w Z m l s d H I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B Q 0 t T J T I w U 2 N y Z W V u Z X I v Q 2 9 s b 2 5 u Z X M l M j B w Z X J t d X Q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B Q 0 t T J T I w U 2 N y Z W V u Z X I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B Q 0 t T J T I w U 2 N y Z W V u Z X I v Q 2 9 s b 2 5 u Z X M l M j B w Z X J t d X Q l Q z M l Q T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Q U N L U y U y M F N j c m V l b m V y L 0 N v b G 9 u b m V z J T I w c m V u b 2 1 t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F D S 1 M l M j B T Y 3 J l Z W 5 l c i 9 D b 2 x v b m 5 l c y U y M H B l c m 1 1 d C V D M y V B O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B S U N T X 1 N 0 c n V j d H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S b 3 c i I F Z h b H V l P S J s M i I g L z 4 8 R W 5 0 c n k g V H l w Z T 0 i U m V j b 3 Z l c n l U Y X J n Z X R D b 2 x 1 b W 4 i I F Z h b H V l P S J s M j k i I C 8 + P E V u d H J 5 I F R 5 c G U 9 I l J l Y 2 9 2 Z X J 5 V G F y Z 2 V 0 U 2 h l Z X Q i I F Z h b H V l P S J z R G F 0 Y S I g L z 4 8 R W 5 0 c n k g V H l w Z T 0 i R m l s b G V k Q 2 9 t c G x l d G V S Z X N 1 b H R U b 1 d v c m t z a G V l d C I g V m F s d W U 9 I m w x I i A v P j x F b n R y e S B U e X B l P S J R d W V y e U l E I i B W Y W x 1 Z T 0 i c 2 U 0 N D B l Y m M 0 L W V j M T U t N D B l Z S 0 5 Y W J l L W Q x M W I 0 N D g 1 N 2 V i N y I g L z 4 8 R W 5 0 c n k g V H l w Z T 0 i R m l s b E x h c 3 R V c G R h d G V k I i B W Y W x 1 Z T 0 i Z D I w M j M t M D Y t M j d U M D c 6 M j M 6 M D A u M T A 1 N j Q 5 M F o i I C 8 + P E V u d H J 5 I F R 5 c G U 9 I k Z p b G x D b 2 x 1 b W 5 U e X B l c y I g V m F s d W U 9 I n N C Z 1 k 9 I i A v P j x F b n R y e S B U e X B l P S J G a W x s Q 2 9 s d W 1 u T m F t Z X M i I F Z h b H V l P S J z W y Z x d W 9 0 O 0 N v Z G U m c X V v d D s s J n F 1 b 3 Q 7 V G l 0 b G U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B S U N T X 1 N 0 c n V j d H V y Z S 9 U e X B l I G 1 v Z G l m a c O p L n t D b 2 R l L D B 9 J n F 1 b 3 Q 7 L C Z x d W 9 0 O 1 N l Y 3 R p b 2 4 x L 0 5 B S U N T X 1 N 0 c n V j d H V y Z S 9 U e X B l I G 1 v Z G l m a c O p L n t U a X R s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Q U l D U 1 9 T d H J 1 Y 3 R 1 c m U v V H l w Z S B t b 2 R p Z m n D q S 5 7 Q 2 9 k Z S w w f S Z x d W 9 0 O y w m c X V v d D t T Z W N 0 a W 9 u M S 9 O Q U l D U 1 9 T d H J 1 Y 3 R 1 c m U v V H l w Z S B t b 2 R p Z m n D q S 5 7 V G l 0 b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B S U N T X 1 N 0 c n V j d H V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U l D U 1 9 T d H J 1 Y 3 R 1 c m U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B S U N T X 1 N 0 c n V j d H V y Z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W W F o b 2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T G F z d F V w Z G F 0 Z W Q i I F Z h b H V l P S J k M j A y M y 0 w N i 0 w O F Q x N D o x M j o y N C 4 y M T I 1 N T U 0 W i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0 d l d F l h a G 9 v R G F 0 Y S Z x d W 9 0 O 1 0 i I C 8 + P E V u d H J 5 I F R 5 c G U 9 I k Z p b G x D b 2 x 1 b W 5 U e X B l c y I g V m F s d W U 9 I n N C U T 0 9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X R Z Y W h v b 0 R h d G E v Q X V 0 b 1 J l b W 9 2 Z W R D b 2 x 1 b W 5 z M S 5 7 R 2 V 0 W W F o b 2 9 E Y X R h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l d F l h a G 9 v R G F 0 Y S 9 B d X R v U m V t b 3 Z l Z E N v b H V t b n M x L n t H Z X R Z Y W h v b 0 R h d G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Z X R a Y W N r c 1 N 0 b 2 N r R G V 0 Y W l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T Z U M T E 6 N D E 6 M T U u M z Q 3 M j k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2 V 0 T m F t Z W R S Y W 5 n Z V Z h b H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i 0 x M V Q x M z o 0 M D o 0 M i 4 2 M D U x N T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Z Y W h v b 0 d l d E 1 v b n R s e V B y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i 0 y M l Q x M j o 1 O T o z N S 4 4 M T c 3 N j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X R T d G 9 j a 0 F u Y W x 5 c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F R v R G F 0 Y U 1 v Z G V s R W 5 h Y m x l Z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j Z U M T M 6 N D M 6 M T I u O D Y 5 M j I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R v Y 2 t h b m F s e X N p c 1 l l Y X J s e U l u Y 2 9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G F z d F V w Z G F 0 Z W Q i I F Z h b H V l P S J k M j A y M y 0 w N i 0 z M F Q x M j o x M z o z N y 4 3 M T I 0 N j Q y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O Y W 1 l c y I g V m F s d W U 9 I n N b J n F 1 b 3 Q 7 W W V h c i Z x d W 9 0 O y w m c X V v d D s y M D I y J n F 1 b 3 Q 7 L C Z x d W 9 0 O z I w M j E m c X V v d D s s J n F 1 b 3 Q 7 M j A y M C Z x d W 9 0 O y w m c X V v d D s y M D E 5 J n F 1 b 3 Q 7 L C Z x d W 9 0 O z I w M T g m c X V v d D s s J n F 1 b 3 Q 7 M j A x N y Z x d W 9 0 O y w m c X V v d D s y M D E 2 J n F 1 b 3 Q 7 L C Z x d W 9 0 O z I w M T U m c X V v d D s s J n F 1 b 3 Q 7 M j A x N C Z x d W 9 0 O y w m c X V v d D s y M D E z J n F 1 b 3 Q 7 L C Z x d W 9 0 O z I w M T I g L S A y M D A w J n F 1 b 3 Q 7 X S I g L z 4 8 R W 5 0 c n k g V H l w Z T 0 i R m l s b E N v b H V t b l R 5 c G V z I i B W Y W x 1 Z T 0 i c 0 J n V U Z C U V V G Q l F V R k J R V U Y i I C 8 + P E V u d H J 5 I F R 5 c G U 9 I l J l Y 2 9 2 Z X J 5 V G F y Z 2 V 0 U 2 h l Z X Q i I F Z h b H V l P S J z U 3 R v Y 2 t B b m F s e X N p c y I g L z 4 8 R W 5 0 c n k g V H l w Z T 0 i R m l s b F R h c m d l d C I g V m F s d W U 9 I n N T d G 9 j a 2 F u Y W x 5 c 2 l z W W V h c m x 5 S W 5 j b 2 1 l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Q 2 9 1 b n Q i I F Z h b H V l P S J s M z Q i I C 8 + P E V u d H J 5 I F R 5 c G U 9 I l F 1 Z X J 5 S U Q i I F Z h b H V l P S J z Y j Q 2 Z W E z M 2 U t O T M 5 M y 0 0 Z D M z L T k x M T Q t O W V l N z k z Z W Y 3 Z G I x I i A v P j x F b n R y e S B U e X B l P S J G a W x s R X J y b 3 J D b 3 V u d C I g V m F s d W U 9 I m w z N C I g L z 4 8 R W 5 0 c n k g V H l w Z T 0 i R m l s b E 9 i a m V j d F R 5 c G U i I F Z h b H V l P S J z V G F i b G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2 N r Y W 5 h b H l z a X N Z Z W F y b H l J b m N v b W U v U 2 9 1 c m N l L n t Z Z W F y L D B 9 J n F 1 b 3 Q 7 L C Z x d W 9 0 O 1 N l Y 3 R p b 2 4 x L 1 N 0 b 2 N r Y W 5 h b H l z a X N Z Z W F y b H l J b m N v b W U v U 2 9 1 c m N l L n s y M D I y L D F 9 J n F 1 b 3 Q 7 L C Z x d W 9 0 O 1 N l Y 3 R p b 2 4 x L 1 N 0 b 2 N r Y W 5 h b H l z a X N Z Z W F y b H l J b m N v b W U v U 2 9 1 c m N l L n s y M D I x L D J 9 J n F 1 b 3 Q 7 L C Z x d W 9 0 O 1 N l Y 3 R p b 2 4 x L 1 N 0 b 2 N r Y W 5 h b H l z a X N Z Z W F y b H l J b m N v b W U v U 2 9 1 c m N l L n s y M D I w L D N 9 J n F 1 b 3 Q 7 L C Z x d W 9 0 O 1 N l Y 3 R p b 2 4 x L 1 N 0 b 2 N r Y W 5 h b H l z a X N Z Z W F y b H l J b m N v b W U v U 2 9 1 c m N l L n s y M D E 5 L D R 9 J n F 1 b 3 Q 7 L C Z x d W 9 0 O 1 N l Y 3 R p b 2 4 x L 1 N 0 b 2 N r Y W 5 h b H l z a X N Z Z W F y b H l J b m N v b W U v U 2 9 1 c m N l L n s y M D E 4 L D V 9 J n F 1 b 3 Q 7 L C Z x d W 9 0 O 1 N l Y 3 R p b 2 4 x L 1 N 0 b 2 N r Y W 5 h b H l z a X N Z Z W F y b H l J b m N v b W U v U 2 9 1 c m N l L n s y M D E 3 L D Z 9 J n F 1 b 3 Q 7 L C Z x d W 9 0 O 1 N l Y 3 R p b 2 4 x L 1 N 0 b 2 N r Y W 5 h b H l z a X N Z Z W F y b H l J b m N v b W U v U 2 9 1 c m N l L n s y M D E 2 L D d 9 J n F 1 b 3 Q 7 L C Z x d W 9 0 O 1 N l Y 3 R p b 2 4 x L 1 N 0 b 2 N r Y W 5 h b H l z a X N Z Z W F y b H l J b m N v b W U v U 2 9 1 c m N l L n s y M D E 1 L D h 9 J n F 1 b 3 Q 7 L C Z x d W 9 0 O 1 N l Y 3 R p b 2 4 x L 1 N 0 b 2 N r Y W 5 h b H l z a X N Z Z W F y b H l J b m N v b W U v U 2 9 1 c m N l L n s y M D E 0 L D l 9 J n F 1 b 3 Q 7 L C Z x d W 9 0 O 1 N l Y 3 R p b 2 4 x L 1 N 0 b 2 N r Y W 5 h b H l z a X N Z Z W F y b H l J b m N v b W U v U 2 9 1 c m N l L n s y M D E z L D E w f S Z x d W 9 0 O y w m c X V v d D t T Z W N 0 a W 9 u M S 9 T d G 9 j a 2 F u Y W x 5 c 2 l z W W V h c m x 5 S W 5 j b 2 1 l L 1 N v d X J j Z S 5 7 M j A x M i A t I D I w M D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d G 9 j a 2 F u Y W x 5 c 2 l z W W V h c m x 5 S W 5 j b 2 1 l L 1 N v d X J j Z S 5 7 W W V h c i w w f S Z x d W 9 0 O y w m c X V v d D t T Z W N 0 a W 9 u M S 9 T d G 9 j a 2 F u Y W x 5 c 2 l z W W V h c m x 5 S W 5 j b 2 1 l L 1 N v d X J j Z S 5 7 M j A y M i w x f S Z x d W 9 0 O y w m c X V v d D t T Z W N 0 a W 9 u M S 9 T d G 9 j a 2 F u Y W x 5 c 2 l z W W V h c m x 5 S W 5 j b 2 1 l L 1 N v d X J j Z S 5 7 M j A y M S w y f S Z x d W 9 0 O y w m c X V v d D t T Z W N 0 a W 9 u M S 9 T d G 9 j a 2 F u Y W x 5 c 2 l z W W V h c m x 5 S W 5 j b 2 1 l L 1 N v d X J j Z S 5 7 M j A y M C w z f S Z x d W 9 0 O y w m c X V v d D t T Z W N 0 a W 9 u M S 9 T d G 9 j a 2 F u Y W x 5 c 2 l z W W V h c m x 5 S W 5 j b 2 1 l L 1 N v d X J j Z S 5 7 M j A x O S w 0 f S Z x d W 9 0 O y w m c X V v d D t T Z W N 0 a W 9 u M S 9 T d G 9 j a 2 F u Y W x 5 c 2 l z W W V h c m x 5 S W 5 j b 2 1 l L 1 N v d X J j Z S 5 7 M j A x O C w 1 f S Z x d W 9 0 O y w m c X V v d D t T Z W N 0 a W 9 u M S 9 T d G 9 j a 2 F u Y W x 5 c 2 l z W W V h c m x 5 S W 5 j b 2 1 l L 1 N v d X J j Z S 5 7 M j A x N y w 2 f S Z x d W 9 0 O y w m c X V v d D t T Z W N 0 a W 9 u M S 9 T d G 9 j a 2 F u Y W x 5 c 2 l z W W V h c m x 5 S W 5 j b 2 1 l L 1 N v d X J j Z S 5 7 M j A x N i w 3 f S Z x d W 9 0 O y w m c X V v d D t T Z W N 0 a W 9 u M S 9 T d G 9 j a 2 F u Y W x 5 c 2 l z W W V h c m x 5 S W 5 j b 2 1 l L 1 N v d X J j Z S 5 7 M j A x N S w 4 f S Z x d W 9 0 O y w m c X V v d D t T Z W N 0 a W 9 u M S 9 T d G 9 j a 2 F u Y W x 5 c 2 l z W W V h c m x 5 S W 5 j b 2 1 l L 1 N v d X J j Z S 5 7 M j A x N C w 5 f S Z x d W 9 0 O y w m c X V v d D t T Z W N 0 a W 9 u M S 9 T d G 9 j a 2 F u Y W x 5 c 2 l z W W V h c m x 5 S W 5 j b 2 1 l L 1 N v d X J j Z S 5 7 M j A x M y w x M H 0 m c X V v d D s s J n F 1 b 3 Q 7 U 2 V j d G l v b j E v U 3 R v Y 2 t h b m F s e X N p c 1 l l Y X J s e U l u Y 2 9 t Z S 9 T b 3 V y Y 2 U u e z I w M T I g L S A y M D A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v Y 2 t h b m F s e X N p c 1 l l Y X J s e U J h b G F u Y 2 V T a G V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T d G 9 j a 0 F u Y W x 5 c 2 l z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1 N 0 b 2 N r Y W 5 h b H l z a X N Z Z W F y b H l C Y W x h b m N l U 2 h l Z X Q i I C 8 + P E V u d H J 5 I F R 5 c G U 9 I k Z p b G x l Z E N v b X B s Z X R l U m V z d W x 0 V G 9 X b 3 J r c 2 h l Z X Q i I F Z h b H V l P S J s M S I g L z 4 8 R W 5 0 c n k g V H l w Z T 0 i R m l s b E N v d W 5 0 I i B W Y W x 1 Z T 0 i b D M y I i A v P j x F b n R y e S B U e X B l P S J G a W x s R X J y b 3 J D b 3 V u d C I g V m F s d W U 9 I m w z M i I g L z 4 8 R W 5 0 c n k g V H l w Z T 0 i R m l s b E x h c 3 R V c G R h d G V k I i B W Y W x 1 Z T 0 i Z D I w M j M t M D Y t M z B U M T I 6 M T M 6 M z M u M j c 4 M j k z M l o i I C 8 + P E V u d H J 5 I F R 5 c G U 9 I k Z p b G x F c n J v c k N v Z G U i I F Z h b H V l P S J z V W 5 r b m 9 3 b i I g L z 4 8 R W 5 0 c n k g V H l w Z T 0 i R m l s b E N v b H V t b l R 5 c G V z I i B W Y W x 1 Z T 0 i c 0 J n V U Z C U V V G Q l F V R k J R V U Y i I C 8 + P E V u d H J 5 I F R 5 c G U 9 I k x v Y W R l Z F R v Q W 5 h b H l z a X N T Z X J 2 a W N l c y I g V m F s d W U 9 I m w w I i A v P j x F b n R y e S B U e X B l P S J R d W V y e U l E I i B W Y W x 1 Z T 0 i c z I y M j c 0 Y z B k L T Q 5 Y m U t N G N h O C 0 5 N z I 5 L T Z l Y T V j Z m Y x M G V j Y S I g L z 4 8 R W 5 0 c n k g V H l w Z T 0 i R m l s b E N v b H V t b k 5 h b W V z I i B W Y W x 1 Z T 0 i c 1 s m c X V v d D t Z Z W F y J n F 1 b 3 Q 7 L C Z x d W 9 0 O z I w M j I m c X V v d D s s J n F 1 b 3 Q 7 M j A y M S Z x d W 9 0 O y w m c X V v d D s y M D I w J n F 1 b 3 Q 7 L C Z x d W 9 0 O z I w M T k m c X V v d D s s J n F 1 b 3 Q 7 M j A x O C Z x d W 9 0 O y w m c X V v d D s y M D E 3 J n F 1 b 3 Q 7 L C Z x d W 9 0 O z I w M T Y m c X V v d D s s J n F 1 b 3 Q 7 M j A x N S Z x d W 9 0 O y w m c X V v d D s y M D E 0 J n F 1 b 3 Q 7 L C Z x d W 9 0 O z I w M T M m c X V v d D s s J n F 1 b 3 Q 7 M j A x M i A t I D I w M D E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j a 2 F u Y W x 5 c 2 l z W W V h c m x 5 Q m F s Y W 5 j Z V N o Z W V 0 L 1 N v d X J j Z S 5 7 W W V h c i w w f S Z x d W 9 0 O y w m c X V v d D t T Z W N 0 a W 9 u M S 9 T d G 9 j a 2 F u Y W x 5 c 2 l z W W V h c m x 5 Q m F s Y W 5 j Z V N o Z W V 0 L 1 N v d X J j Z S 5 7 M j A y M i w x f S Z x d W 9 0 O y w m c X V v d D t T Z W N 0 a W 9 u M S 9 T d G 9 j a 2 F u Y W x 5 c 2 l z W W V h c m x 5 Q m F s Y W 5 j Z V N o Z W V 0 L 1 N v d X J j Z S 5 7 M j A y M S w y f S Z x d W 9 0 O y w m c X V v d D t T Z W N 0 a W 9 u M S 9 T d G 9 j a 2 F u Y W x 5 c 2 l z W W V h c m x 5 Q m F s Y W 5 j Z V N o Z W V 0 L 1 N v d X J j Z S 5 7 M j A y M C w z f S Z x d W 9 0 O y w m c X V v d D t T Z W N 0 a W 9 u M S 9 T d G 9 j a 2 F u Y W x 5 c 2 l z W W V h c m x 5 Q m F s Y W 5 j Z V N o Z W V 0 L 1 N v d X J j Z S 5 7 M j A x O S w 0 f S Z x d W 9 0 O y w m c X V v d D t T Z W N 0 a W 9 u M S 9 T d G 9 j a 2 F u Y W x 5 c 2 l z W W V h c m x 5 Q m F s Y W 5 j Z V N o Z W V 0 L 1 N v d X J j Z S 5 7 M j A x O C w 1 f S Z x d W 9 0 O y w m c X V v d D t T Z W N 0 a W 9 u M S 9 T d G 9 j a 2 F u Y W x 5 c 2 l z W W V h c m x 5 Q m F s Y W 5 j Z V N o Z W V 0 L 1 N v d X J j Z S 5 7 M j A x N y w 2 f S Z x d W 9 0 O y w m c X V v d D t T Z W N 0 a W 9 u M S 9 T d G 9 j a 2 F u Y W x 5 c 2 l z W W V h c m x 5 Q m F s Y W 5 j Z V N o Z W V 0 L 1 N v d X J j Z S 5 7 M j A x N i w 3 f S Z x d W 9 0 O y w m c X V v d D t T Z W N 0 a W 9 u M S 9 T d G 9 j a 2 F u Y W x 5 c 2 l z W W V h c m x 5 Q m F s Y W 5 j Z V N o Z W V 0 L 1 N v d X J j Z S 5 7 M j A x N S w 4 f S Z x d W 9 0 O y w m c X V v d D t T Z W N 0 a W 9 u M S 9 T d G 9 j a 2 F u Y W x 5 c 2 l z W W V h c m x 5 Q m F s Y W 5 j Z V N o Z W V 0 L 1 N v d X J j Z S 5 7 M j A x N C w 5 f S Z x d W 9 0 O y w m c X V v d D t T Z W N 0 a W 9 u M S 9 T d G 9 j a 2 F u Y W x 5 c 2 l z W W V h c m x 5 Q m F s Y W 5 j Z V N o Z W V 0 L 1 N v d X J j Z S 5 7 M j A x M y w x M H 0 m c X V v d D s s J n F 1 b 3 Q 7 U 2 V j d G l v b j E v U 3 R v Y 2 t h b m F s e X N p c 1 l l Y X J s e U J h b G F u Y 2 V T a G V l d C 9 T b 3 V y Y 2 U u e z I w M T I g L S A y M D A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3 R v Y 2 t h b m F s e X N p c 1 l l Y X J s e U J h b G F u Y 2 V T a G V l d C 9 T b 3 V y Y 2 U u e 1 l l Y X I s M H 0 m c X V v d D s s J n F 1 b 3 Q 7 U 2 V j d G l v b j E v U 3 R v Y 2 t h b m F s e X N p c 1 l l Y X J s e U J h b G F u Y 2 V T a G V l d C 9 T b 3 V y Y 2 U u e z I w M j I s M X 0 m c X V v d D s s J n F 1 b 3 Q 7 U 2 V j d G l v b j E v U 3 R v Y 2 t h b m F s e X N p c 1 l l Y X J s e U J h b G F u Y 2 V T a G V l d C 9 T b 3 V y Y 2 U u e z I w M j E s M n 0 m c X V v d D s s J n F 1 b 3 Q 7 U 2 V j d G l v b j E v U 3 R v Y 2 t h b m F s e X N p c 1 l l Y X J s e U J h b G F u Y 2 V T a G V l d C 9 T b 3 V y Y 2 U u e z I w M j A s M 3 0 m c X V v d D s s J n F 1 b 3 Q 7 U 2 V j d G l v b j E v U 3 R v Y 2 t h b m F s e X N p c 1 l l Y X J s e U J h b G F u Y 2 V T a G V l d C 9 T b 3 V y Y 2 U u e z I w M T k s N H 0 m c X V v d D s s J n F 1 b 3 Q 7 U 2 V j d G l v b j E v U 3 R v Y 2 t h b m F s e X N p c 1 l l Y X J s e U J h b G F u Y 2 V T a G V l d C 9 T b 3 V y Y 2 U u e z I w M T g s N X 0 m c X V v d D s s J n F 1 b 3 Q 7 U 2 V j d G l v b j E v U 3 R v Y 2 t h b m F s e X N p c 1 l l Y X J s e U J h b G F u Y 2 V T a G V l d C 9 T b 3 V y Y 2 U u e z I w M T c s N n 0 m c X V v d D s s J n F 1 b 3 Q 7 U 2 V j d G l v b j E v U 3 R v Y 2 t h b m F s e X N p c 1 l l Y X J s e U J h b G F u Y 2 V T a G V l d C 9 T b 3 V y Y 2 U u e z I w M T Y s N 3 0 m c X V v d D s s J n F 1 b 3 Q 7 U 2 V j d G l v b j E v U 3 R v Y 2 t h b m F s e X N p c 1 l l Y X J s e U J h b G F u Y 2 V T a G V l d C 9 T b 3 V y Y 2 U u e z I w M T U s O H 0 m c X V v d D s s J n F 1 b 3 Q 7 U 2 V j d G l v b j E v U 3 R v Y 2 t h b m F s e X N p c 1 l l Y X J s e U J h b G F u Y 2 V T a G V l d C 9 T b 3 V y Y 2 U u e z I w M T Q s O X 0 m c X V v d D s s J n F 1 b 3 Q 7 U 2 V j d G l v b j E v U 3 R v Y 2 t h b m F s e X N p c 1 l l Y X J s e U J h b G F u Y 2 V T a G V l d C 9 T b 3 V y Y 2 U u e z I w M T M s M T B 9 J n F 1 b 3 Q 7 L C Z x d W 9 0 O 1 N l Y 3 R p b 2 4 x L 1 N 0 b 2 N r Y W 5 h b H l z a X N Z Z W F y b H l C Y W x h b m N l U 2 h l Z X Q v U 2 9 1 c m N l L n s y M D E y I C 0 g M j A w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2 N r Y W 5 h b H l z a X N Z Z W F y b H l C Y W x h b m N l U 2 h l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t h b m F s e X N p c 1 l l Y X J s e U N h c 2 h G b G 9 3 U 3 R h d G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W W V h c i Z x d W 9 0 O y w m c X V v d D s y M D I y J n F 1 b 3 Q 7 L C Z x d W 9 0 O z I w M j E m c X V v d D s s J n F 1 b 3 Q 7 M j A y M C Z x d W 9 0 O y w m c X V v d D s y M D E 5 J n F 1 b 3 Q 7 L C Z x d W 9 0 O z I w M T g m c X V v d D s s J n F 1 b 3 Q 7 M j A x N y Z x d W 9 0 O y w m c X V v d D s y M D E 2 J n F 1 b 3 Q 7 L C Z x d W 9 0 O z I w M T U m c X V v d D s s J n F 1 b 3 Q 7 M j A x N C Z x d W 9 0 O y w m c X V v d D s y M D E z J n F 1 b 3 Q 7 L C Z x d W 9 0 O z I w M T I g L S A y M D A w J n F 1 b 3 Q 7 X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z L T A 2 L T M w V D E y O j E z O j M 3 L j Y 4 M T U 5 N T d a I i A v P j x F b n R y e S B U e X B l P S J G a W x s V G F y Z 2 V 0 I i B W Y W x 1 Z T 0 i c 1 N 0 b 2 N r Y W 5 h b H l z a X N Z Z W F y b H l D Y X N o R m x v d 1 N 0 Y X R l b W V u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0 b 2 N r Q W 5 h b H l z a X M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j E i I C 8 + P E V u d H J 5 I F R 5 c G U 9 I k Z p b G x P Y m p l Y 3 R U e X B l I i B W Y W x 1 Z T 0 i c 1 R h Y m x l I i A v P j x F b n R y e S B U e X B l P S J M b 2 F k Z W R U b 0 F u Y W x 5 c 2 l z U 2 V y d m l j Z X M i I F Z h b H V l P S J s M C I g L z 4 8 R W 5 0 c n k g V H l w Z T 0 i U X V l c n l J R C I g V m F s d W U 9 I n M 2 Y T Z j Y m N m M C 0 y Y 2 M 4 L T R h N D c t Y W Q 5 M S 0 z N W R j Y W F k N T F k Y W I i I C 8 + P E V u d H J 5 I F R 5 c G U 9 I k Z p b G x D b 2 x 1 b W 5 U e X B l c y I g V m F s d W U 9 I n N C Z 1 V G Q l F V R k J R V U Z C U V V G I i A v P j x F b n R y e S B U e X B l P S J G a W x s Q 2 9 1 b n Q i I F Z h b H V l P S J s M j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2 N r Y W 5 h b H l z a X N Z Z W F y b H l D Y X N o R m x v d 1 N 0 Y X R l b W V u d C 9 T b 3 V y Y 2 U u e 1 l l Y X I s M H 0 m c X V v d D s s J n F 1 b 3 Q 7 U 2 V j d G l v b j E v U 3 R v Y 2 t h b m F s e X N p c 1 l l Y X J s e U N h c 2 h G b G 9 3 U 3 R h d G V t Z W 5 0 L 1 N v d X J j Z S 5 7 M j A y M i w x f S Z x d W 9 0 O y w m c X V v d D t T Z W N 0 a W 9 u M S 9 T d G 9 j a 2 F u Y W x 5 c 2 l z W W V h c m x 5 Q 2 F z a E Z s b 3 d T d G F 0 Z W 1 l b n Q v U 2 9 1 c m N l L n s y M D I x L D J 9 J n F 1 b 3 Q 7 L C Z x d W 9 0 O 1 N l Y 3 R p b 2 4 x L 1 N 0 b 2 N r Y W 5 h b H l z a X N Z Z W F y b H l D Y X N o R m x v d 1 N 0 Y X R l b W V u d C 9 T b 3 V y Y 2 U u e z I w M j A s M 3 0 m c X V v d D s s J n F 1 b 3 Q 7 U 2 V j d G l v b j E v U 3 R v Y 2 t h b m F s e X N p c 1 l l Y X J s e U N h c 2 h G b G 9 3 U 3 R h d G V t Z W 5 0 L 1 N v d X J j Z S 5 7 M j A x O S w 0 f S Z x d W 9 0 O y w m c X V v d D t T Z W N 0 a W 9 u M S 9 T d G 9 j a 2 F u Y W x 5 c 2 l z W W V h c m x 5 Q 2 F z a E Z s b 3 d T d G F 0 Z W 1 l b n Q v U 2 9 1 c m N l L n s y M D E 4 L D V 9 J n F 1 b 3 Q 7 L C Z x d W 9 0 O 1 N l Y 3 R p b 2 4 x L 1 N 0 b 2 N r Y W 5 h b H l z a X N Z Z W F y b H l D Y X N o R m x v d 1 N 0 Y X R l b W V u d C 9 T b 3 V y Y 2 U u e z I w M T c s N n 0 m c X V v d D s s J n F 1 b 3 Q 7 U 2 V j d G l v b j E v U 3 R v Y 2 t h b m F s e X N p c 1 l l Y X J s e U N h c 2 h G b G 9 3 U 3 R h d G V t Z W 5 0 L 1 N v d X J j Z S 5 7 M j A x N i w 3 f S Z x d W 9 0 O y w m c X V v d D t T Z W N 0 a W 9 u M S 9 T d G 9 j a 2 F u Y W x 5 c 2 l z W W V h c m x 5 Q 2 F z a E Z s b 3 d T d G F 0 Z W 1 l b n Q v U 2 9 1 c m N l L n s y M D E 1 L D h 9 J n F 1 b 3 Q 7 L C Z x d W 9 0 O 1 N l Y 3 R p b 2 4 x L 1 N 0 b 2 N r Y W 5 h b H l z a X N Z Z W F y b H l D Y X N o R m x v d 1 N 0 Y X R l b W V u d C 9 T b 3 V y Y 2 U u e z I w M T Q s O X 0 m c X V v d D s s J n F 1 b 3 Q 7 U 2 V j d G l v b j E v U 3 R v Y 2 t h b m F s e X N p c 1 l l Y X J s e U N h c 2 h G b G 9 3 U 3 R h d G V t Z W 5 0 L 1 N v d X J j Z S 5 7 M j A x M y w x M H 0 m c X V v d D s s J n F 1 b 3 Q 7 U 2 V j d G l v b j E v U 3 R v Y 2 t h b m F s e X N p c 1 l l Y X J s e U N h c 2 h G b G 9 3 U 3 R h d G V t Z W 5 0 L 1 N v d X J j Z S 5 7 M j A x M i A t I D I w M D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d G 9 j a 2 F u Y W x 5 c 2 l z W W V h c m x 5 Q 2 F z a E Z s b 3 d T d G F 0 Z W 1 l b n Q v U 2 9 1 c m N l L n t Z Z W F y L D B 9 J n F 1 b 3 Q 7 L C Z x d W 9 0 O 1 N l Y 3 R p b 2 4 x L 1 N 0 b 2 N r Y W 5 h b H l z a X N Z Z W F y b H l D Y X N o R m x v d 1 N 0 Y X R l b W V u d C 9 T b 3 V y Y 2 U u e z I w M j I s M X 0 m c X V v d D s s J n F 1 b 3 Q 7 U 2 V j d G l v b j E v U 3 R v Y 2 t h b m F s e X N p c 1 l l Y X J s e U N h c 2 h G b G 9 3 U 3 R h d G V t Z W 5 0 L 1 N v d X J j Z S 5 7 M j A y M S w y f S Z x d W 9 0 O y w m c X V v d D t T Z W N 0 a W 9 u M S 9 T d G 9 j a 2 F u Y W x 5 c 2 l z W W V h c m x 5 Q 2 F z a E Z s b 3 d T d G F 0 Z W 1 l b n Q v U 2 9 1 c m N l L n s y M D I w L D N 9 J n F 1 b 3 Q 7 L C Z x d W 9 0 O 1 N l Y 3 R p b 2 4 x L 1 N 0 b 2 N r Y W 5 h b H l z a X N Z Z W F y b H l D Y X N o R m x v d 1 N 0 Y X R l b W V u d C 9 T b 3 V y Y 2 U u e z I w M T k s N H 0 m c X V v d D s s J n F 1 b 3 Q 7 U 2 V j d G l v b j E v U 3 R v Y 2 t h b m F s e X N p c 1 l l Y X J s e U N h c 2 h G b G 9 3 U 3 R h d G V t Z W 5 0 L 1 N v d X J j Z S 5 7 M j A x O C w 1 f S Z x d W 9 0 O y w m c X V v d D t T Z W N 0 a W 9 u M S 9 T d G 9 j a 2 F u Y W x 5 c 2 l z W W V h c m x 5 Q 2 F z a E Z s b 3 d T d G F 0 Z W 1 l b n Q v U 2 9 1 c m N l L n s y M D E 3 L D Z 9 J n F 1 b 3 Q 7 L C Z x d W 9 0 O 1 N l Y 3 R p b 2 4 x L 1 N 0 b 2 N r Y W 5 h b H l z a X N Z Z W F y b H l D Y X N o R m x v d 1 N 0 Y X R l b W V u d C 9 T b 3 V y Y 2 U u e z I w M T Y s N 3 0 m c X V v d D s s J n F 1 b 3 Q 7 U 2 V j d G l v b j E v U 3 R v Y 2 t h b m F s e X N p c 1 l l Y X J s e U N h c 2 h G b G 9 3 U 3 R h d G V t Z W 5 0 L 1 N v d X J j Z S 5 7 M j A x N S w 4 f S Z x d W 9 0 O y w m c X V v d D t T Z W N 0 a W 9 u M S 9 T d G 9 j a 2 F u Y W x 5 c 2 l z W W V h c m x 5 Q 2 F z a E Z s b 3 d T d G F 0 Z W 1 l b n Q v U 2 9 1 c m N l L n s y M D E 0 L D l 9 J n F 1 b 3 Q 7 L C Z x d W 9 0 O 1 N l Y 3 R p b 2 4 x L 1 N 0 b 2 N r Y W 5 h b H l z a X N Z Z W F y b H l D Y X N o R m x v d 1 N 0 Y X R l b W V u d C 9 T b 3 V y Y 2 U u e z I w M T M s M T B 9 J n F 1 b 3 Q 7 L C Z x d W 9 0 O 1 N l Y 3 R p b 2 4 x L 1 N 0 b 2 N r Y W 5 h b H l z a X N Z Z W F y b H l D Y X N o R m x v d 1 N 0 Y X R l b W V u d C 9 T b 3 V y Y 2 U u e z I w M T I g L S A y M D A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v Y 2 t h b m F s e X N p c 1 l l Y X J s e U N h c 2 h G b G 9 3 U 3 R h d G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Y W 5 h b H l z a X N Z Z W F y b H l S Y X R p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U m V j b 3 Z l c n l U Y X J n Z X R T a G V l d C I g V m F s d W U 9 I n N T d G 9 j a 0 F u Y W x 5 c 2 l z I i A v P j x F b n R y e S B U e X B l P S J G a W x s R X J y b 3 J D b 3 V u d C I g V m F s d W U 9 I m w y O C I g L z 4 8 R W 5 0 c n k g V H l w Z T 0 i R m l s b F R h c m d l d C I g V m F s d W U 9 I n N T d G 9 j a 2 F u Y W x 5 c 2 l z W W V h c m x 5 U m F 0 a W 9 z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k Z p b G x M Y X N 0 V X B k Y X R l Z C I g V m F s d W U 9 I m Q y M D I z L T A 2 L T M w V D E y O j E z O j M 3 L j c 2 M T c z M z h a I i A v P j x F b n R y e S B U e X B l P S J G a W x s Q 2 9 s d W 1 u T m F t Z X M i I F Z h b H V l P S J z W y Z x d W 9 0 O 1 l l Y X I m c X V v d D s s J n F 1 b 3 Q 7 Q 3 V y c m V u d C Z x d W 9 0 O y w m c X V v d D s y M D I y J n F 1 b 3 Q 7 L C Z x d W 9 0 O z I w M j E m c X V v d D s s J n F 1 b 3 Q 7 M j A y M C Z x d W 9 0 O y w m c X V v d D s y M D E 5 J n F 1 b 3 Q 7 L C Z x d W 9 0 O z I w M T g m c X V v d D s s J n F 1 b 3 Q 7 M j A x N y Z x d W 9 0 O y w m c X V v d D s y M D E 2 J n F 1 b 3 Q 7 L C Z x d W 9 0 O z I w M T U m c X V v d D s s J n F 1 b 3 Q 7 M j A x N C Z x d W 9 0 O y w m c X V v d D s y M D E z J n F 1 b 3 Q 7 L C Z x d W 9 0 O z I w M T I g L S A y M D A x J n F 1 b 3 Q 7 X S I g L z 4 8 R W 5 0 c n k g V H l w Z T 0 i U m V j b 3 Z l c n l U Y X J n Z X R D b 2 x 1 b W 4 i I F Z h b H V l P S J s M j I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Y j R l Y z E 0 Z W Q t Z T k w O C 0 0 Y W Y 5 L T h h Y W E t N z A 1 O G I z N m E z M T U 1 I i A v P j x F b n R y e S B U e X B l P S J G a W x s Q 2 9 s d W 1 u V H l w Z X M i I F Z h b H V l P S J z Q m d V R k J R V U Z C U V V G Q l F V R k J R P T 0 i I C 8 + P E V u d H J 5 I F R 5 c G U 9 I k Z p b G x P Y m p l Y 3 R U e X B l I i B W Y W x 1 Z T 0 i c 1 R h Y m x l I i A v P j x F b n R y e S B U e X B l P S J G a W x s Q 2 9 1 b n Q i I F Z h b H V l P S J s M j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2 N r Y W 5 h b H l z a X N Z Z W F y b H l S Y X R p b 3 M v U 2 9 1 c m N l L n t Z Z W F y L D B 9 J n F 1 b 3 Q 7 L C Z x d W 9 0 O 1 N l Y 3 R p b 2 4 x L 1 N 0 b 2 N r Y W 5 h b H l z a X N Z Z W F y b H l S Y X R p b 3 M v U 2 9 1 c m N l L n t D d X J y Z W 5 0 L D F 9 J n F 1 b 3 Q 7 L C Z x d W 9 0 O 1 N l Y 3 R p b 2 4 x L 1 N 0 b 2 N r Y W 5 h b H l z a X N Z Z W F y b H l S Y X R p b 3 M v U 2 9 1 c m N l L n s y M D I y L D J 9 J n F 1 b 3 Q 7 L C Z x d W 9 0 O 1 N l Y 3 R p b 2 4 x L 1 N 0 b 2 N r Y W 5 h b H l z a X N Z Z W F y b H l S Y X R p b 3 M v U 2 9 1 c m N l L n s y M D I x L D N 9 J n F 1 b 3 Q 7 L C Z x d W 9 0 O 1 N l Y 3 R p b 2 4 x L 1 N 0 b 2 N r Y W 5 h b H l z a X N Z Z W F y b H l S Y X R p b 3 M v U 2 9 1 c m N l L n s y M D I w L D R 9 J n F 1 b 3 Q 7 L C Z x d W 9 0 O 1 N l Y 3 R p b 2 4 x L 1 N 0 b 2 N r Y W 5 h b H l z a X N Z Z W F y b H l S Y X R p b 3 M v U 2 9 1 c m N l L n s y M D E 5 L D V 9 J n F 1 b 3 Q 7 L C Z x d W 9 0 O 1 N l Y 3 R p b 2 4 x L 1 N 0 b 2 N r Y W 5 h b H l z a X N Z Z W F y b H l S Y X R p b 3 M v U 2 9 1 c m N l L n s y M D E 4 L D Z 9 J n F 1 b 3 Q 7 L C Z x d W 9 0 O 1 N l Y 3 R p b 2 4 x L 1 N 0 b 2 N r Y W 5 h b H l z a X N Z Z W F y b H l S Y X R p b 3 M v U 2 9 1 c m N l L n s y M D E 3 L D d 9 J n F 1 b 3 Q 7 L C Z x d W 9 0 O 1 N l Y 3 R p b 2 4 x L 1 N 0 b 2 N r Y W 5 h b H l z a X N Z Z W F y b H l S Y X R p b 3 M v U 2 9 1 c m N l L n s y M D E 2 L D h 9 J n F 1 b 3 Q 7 L C Z x d W 9 0 O 1 N l Y 3 R p b 2 4 x L 1 N 0 b 2 N r Y W 5 h b H l z a X N Z Z W F y b H l S Y X R p b 3 M v U 2 9 1 c m N l L n s y M D E 1 L D l 9 J n F 1 b 3 Q 7 L C Z x d W 9 0 O 1 N l Y 3 R p b 2 4 x L 1 N 0 b 2 N r Y W 5 h b H l z a X N Z Z W F y b H l S Y X R p b 3 M v U 2 9 1 c m N l L n s y M D E 0 L D E w f S Z x d W 9 0 O y w m c X V v d D t T Z W N 0 a W 9 u M S 9 T d G 9 j a 2 F u Y W x 5 c 2 l z W W V h c m x 5 U m F 0 a W 9 z L 1 N v d X J j Z S 5 7 M j A x M y w x M X 0 m c X V v d D s s J n F 1 b 3 Q 7 U 2 V j d G l v b j E v U 3 R v Y 2 t h b m F s e X N p c 1 l l Y X J s e V J h d G l v c y 9 T b 3 V y Y 2 U u e z I w M T I g L S A y M D A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3 R v Y 2 t h b m F s e X N p c 1 l l Y X J s e V J h d G l v c y 9 T b 3 V y Y 2 U u e 1 l l Y X I s M H 0 m c X V v d D s s J n F 1 b 3 Q 7 U 2 V j d G l v b j E v U 3 R v Y 2 t h b m F s e X N p c 1 l l Y X J s e V J h d G l v c y 9 T b 3 V y Y 2 U u e 0 N 1 c n J l b n Q s M X 0 m c X V v d D s s J n F 1 b 3 Q 7 U 2 V j d G l v b j E v U 3 R v Y 2 t h b m F s e X N p c 1 l l Y X J s e V J h d G l v c y 9 T b 3 V y Y 2 U u e z I w M j I s M n 0 m c X V v d D s s J n F 1 b 3 Q 7 U 2 V j d G l v b j E v U 3 R v Y 2 t h b m F s e X N p c 1 l l Y X J s e V J h d G l v c y 9 T b 3 V y Y 2 U u e z I w M j E s M 3 0 m c X V v d D s s J n F 1 b 3 Q 7 U 2 V j d G l v b j E v U 3 R v Y 2 t h b m F s e X N p c 1 l l Y X J s e V J h d G l v c y 9 T b 3 V y Y 2 U u e z I w M j A s N H 0 m c X V v d D s s J n F 1 b 3 Q 7 U 2 V j d G l v b j E v U 3 R v Y 2 t h b m F s e X N p c 1 l l Y X J s e V J h d G l v c y 9 T b 3 V y Y 2 U u e z I w M T k s N X 0 m c X V v d D s s J n F 1 b 3 Q 7 U 2 V j d G l v b j E v U 3 R v Y 2 t h b m F s e X N p c 1 l l Y X J s e V J h d G l v c y 9 T b 3 V y Y 2 U u e z I w M T g s N n 0 m c X V v d D s s J n F 1 b 3 Q 7 U 2 V j d G l v b j E v U 3 R v Y 2 t h b m F s e X N p c 1 l l Y X J s e V J h d G l v c y 9 T b 3 V y Y 2 U u e z I w M T c s N 3 0 m c X V v d D s s J n F 1 b 3 Q 7 U 2 V j d G l v b j E v U 3 R v Y 2 t h b m F s e X N p c 1 l l Y X J s e V J h d G l v c y 9 T b 3 V y Y 2 U u e z I w M T Y s O H 0 m c X V v d D s s J n F 1 b 3 Q 7 U 2 V j d G l v b j E v U 3 R v Y 2 t h b m F s e X N p c 1 l l Y X J s e V J h d G l v c y 9 T b 3 V y Y 2 U u e z I w M T U s O X 0 m c X V v d D s s J n F 1 b 3 Q 7 U 2 V j d G l v b j E v U 3 R v Y 2 t h b m F s e X N p c 1 l l Y X J s e V J h d G l v c y 9 T b 3 V y Y 2 U u e z I w M T Q s M T B 9 J n F 1 b 3 Q 7 L C Z x d W 9 0 O 1 N l Y 3 R p b 2 4 x L 1 N 0 b 2 N r Y W 5 h b H l z a X N Z Z W F y b H l S Y X R p b 3 M v U 2 9 1 c m N l L n s y M D E z L D E x f S Z x d W 9 0 O y w m c X V v d D t T Z W N 0 a W 9 u M S 9 T d G 9 j a 2 F u Y W x 5 c 2 l z W W V h c m x 5 U m F 0 a W 9 z L 1 N v d X J j Z S 5 7 M j A x M i A t I D I w M D E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9 j a 2 F u Y W x 5 c 2 l z W W V h c m x 5 S W 5 j b 2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Y W 5 h b H l z a X N R d W F y d G V y b H l J b m N v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9 E Y X R h T W 9 k Z W x F b m F i b G V k I i B W Y W x 1 Z T 0 i b D A i I C 8 + P E V u d H J 5 I F R 5 c G U 9 I k Z p b G x U Y X J n Z X Q i I F Z h b H V l P S J z U 3 R v Y 2 t h b m F s e X N p c 1 F 1 Y X J 0 Z X J s e U l u Y 2 9 t Z S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V U Z C U V V G Q l F V R k J R V U Z C U V V G Q l F V R k J R V U Z C U V V G Q l F V R k J R V U Z C U V V G Q l F V R k J R V U Y i I C 8 + P E V u d H J 5 I F R 5 c G U 9 I k Z p b G x M Y X N 0 V X B k Y X R l Z C I g V m F s d W U 9 I m Q y M D I z L T A 2 L T M w V D E y O j E z O j M 2 L j U z M D E 5 N T J a I i A v P j x F b n R y e S B U e X B l P S J S Z W N v d m V y e V R h c m d l d F J v d y I g V m F s d W U 9 I m w x I i A v P j x F b n R y e S B U e X B l P S J G a W x s Q 2 9 s d W 1 u T m F t Z X M i I F Z h b H V l P S J z W y Z x d W 9 0 O 1 F 1 Y X J 0 Z X I g R W 5 k Z W Q m c X V v d D s s J n F 1 b 3 Q 7 M j A y M y 0 w M y 0 z M S Z x d W 9 0 O y w m c X V v d D s y M D I y L T E y L T M x J n F 1 b 3 Q 7 L C Z x d W 9 0 O z I w M j I t M D k t M z A m c X V v d D s s J n F 1 b 3 Q 7 M j A y M i 0 w N i 0 z M C Z x d W 9 0 O y w m c X V v d D s y M D I y L T A z L T M x J n F 1 b 3 Q 7 L C Z x d W 9 0 O z I w M j E t M T I t M z E m c X V v d D s s J n F 1 b 3 Q 7 M j A y M S 0 w O S 0 z M C Z x d W 9 0 O y w m c X V v d D s y M D I x L T A 2 L T M w J n F 1 b 3 Q 7 L C Z x d W 9 0 O z I w M j E t M D M t M z E m c X V v d D s s J n F 1 b 3 Q 7 M j A y M C 0 x M i 0 z M S Z x d W 9 0 O y w m c X V v d D s y M D I w L T A 5 L T M w J n F 1 b 3 Q 7 L C Z x d W 9 0 O z I w M j A t M D Y t M z A m c X V v d D s s J n F 1 b 3 Q 7 M j A y M C 0 w M y 0 z M S Z x d W 9 0 O y w m c X V v d D s y M D E 5 L T E y L T M x J n F 1 b 3 Q 7 L C Z x d W 9 0 O z I w M T k t M D k t M z A m c X V v d D s s J n F 1 b 3 Q 7 M j A x O S 0 w N i 0 z M C Z x d W 9 0 O y w m c X V v d D s y M D E 5 L T A z L T M x J n F 1 b 3 Q 7 L C Z x d W 9 0 O z I w M T g t M T I t M z E m c X V v d D s s J n F 1 b 3 Q 7 M j A x O C 0 w O S 0 z M C Z x d W 9 0 O y w m c X V v d D s y M D E 4 L T A 2 L T M w J n F 1 b 3 Q 7 L C Z x d W 9 0 O z I w M T g t M D M t M z E m c X V v d D s s J n F 1 b 3 Q 7 M j A x N y 0 x M i 0 z M S Z x d W 9 0 O y w m c X V v d D s y M D E 3 L T A 5 L T M w J n F 1 b 3 Q 7 L C Z x d W 9 0 O z I w M T c t M D Y t M z A m c X V v d D s s J n F 1 b 3 Q 7 M j A x N y 0 w M y 0 z M S Z x d W 9 0 O y w m c X V v d D s y M D E 2 L T E y L T M x J n F 1 b 3 Q 7 L C Z x d W 9 0 O z I w M T Y t M D k t M z A m c X V v d D s s J n F 1 b 3 Q 7 M j A x N i 0 w N i 0 z M C Z x d W 9 0 O y w m c X V v d D s y M D E 2 L T A z L T M x J n F 1 b 3 Q 7 L C Z x d W 9 0 O z I w M T U t M T I t M z E m c X V v d D s s J n F 1 b 3 Q 7 M j A x N S 0 w O S 0 z M C Z x d W 9 0 O y w m c X V v d D s y M D E 1 L T A 2 L T M w J n F 1 b 3 Q 7 L C Z x d W 9 0 O z I w M T U t M D M t M z E m c X V v d D s s J n F 1 b 3 Q 7 M j A x N C 0 x M i 0 z M S Z x d W 9 0 O y w m c X V v d D s y M D E 0 L T A 5 L T M w J n F 1 b 3 Q 7 L C Z x d W 9 0 O z I w M T Q t M D Y t M z A m c X V v d D s s J n F 1 b 3 Q 7 M j A x N C 0 w M y 0 z M S Z x d W 9 0 O y w m c X V v d D s y M D E z L T E y L T M x J n F 1 b 3 Q 7 L C Z x d W 9 0 O z I w M T M t M D k t M z A m c X V v d D s s J n F 1 b 3 Q 7 M j A x M y 0 w N i 0 z M C Z x d W 9 0 O y w m c X V v d D s r N D g g U X V h c n R l c n M m c X V v d D t d I i A v P j x F b n R y e S B U e X B l P S J S Z W N v d m V y e V R h c m d l d E N v b H V t b i I g V m F s d W U 9 I m w z M C I g L z 4 8 R W 5 0 c n k g V H l w Z T 0 i U m V j b 3 Z l c n l U Y X J n Z X R T a G V l d C I g V m F s d W U 9 I n N T d G 9 j a 0 F u Y W x 5 c 2 l z I i A v P j x F b n R y e S B U e X B l P S J G a W x s R X J y b 3 J D b 3 V u d C I g V m F s d W U 9 I m w z N C I g L z 4 8 R W 5 0 c n k g V H l w Z T 0 i U X V l c n l J R C I g V m F s d W U 9 I n M 4 N D I w O G U y Y S 1 j N m E y L T Q w M m I t O W N m Y y 0 1 M j V m O G N i N m F m M j c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D b 3 V u d C I g V m F s d W U 9 I m w z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Y 2 t h b m F s e X N p c 1 F 1 Y X J 0 Z X J s e U l u Y 2 9 t Z S 9 T b 3 V y Y 2 U u e 1 F 1 Y X J 0 Z X I g R W 5 k Z W Q s M H 0 m c X V v d D s s J n F 1 b 3 Q 7 U 2 V j d G l v b j E v U 3 R v Y 2 t h b m F s e X N p c 1 F 1 Y X J 0 Z X J s e U l u Y 2 9 t Z S 9 T b 3 V y Y 2 U u e z I w M j M t M D M t M z E s M X 0 m c X V v d D s s J n F 1 b 3 Q 7 U 2 V j d G l v b j E v U 3 R v Y 2 t h b m F s e X N p c 1 F 1 Y X J 0 Z X J s e U l u Y 2 9 t Z S 9 T b 3 V y Y 2 U u e z I w M j I t M T I t M z E s M n 0 m c X V v d D s s J n F 1 b 3 Q 7 U 2 V j d G l v b j E v U 3 R v Y 2 t h b m F s e X N p c 1 F 1 Y X J 0 Z X J s e U l u Y 2 9 t Z S 9 T b 3 V y Y 2 U u e z I w M j I t M D k t M z A s M 3 0 m c X V v d D s s J n F 1 b 3 Q 7 U 2 V j d G l v b j E v U 3 R v Y 2 t h b m F s e X N p c 1 F 1 Y X J 0 Z X J s e U l u Y 2 9 t Z S 9 T b 3 V y Y 2 U u e z I w M j I t M D Y t M z A s N H 0 m c X V v d D s s J n F 1 b 3 Q 7 U 2 V j d G l v b j E v U 3 R v Y 2 t h b m F s e X N p c 1 F 1 Y X J 0 Z X J s e U l u Y 2 9 t Z S 9 T b 3 V y Y 2 U u e z I w M j I t M D M t M z E s N X 0 m c X V v d D s s J n F 1 b 3 Q 7 U 2 V j d G l v b j E v U 3 R v Y 2 t h b m F s e X N p c 1 F 1 Y X J 0 Z X J s e U l u Y 2 9 t Z S 9 T b 3 V y Y 2 U u e z I w M j E t M T I t M z E s N n 0 m c X V v d D s s J n F 1 b 3 Q 7 U 2 V j d G l v b j E v U 3 R v Y 2 t h b m F s e X N p c 1 F 1 Y X J 0 Z X J s e U l u Y 2 9 t Z S 9 T b 3 V y Y 2 U u e z I w M j E t M D k t M z A s N 3 0 m c X V v d D s s J n F 1 b 3 Q 7 U 2 V j d G l v b j E v U 3 R v Y 2 t h b m F s e X N p c 1 F 1 Y X J 0 Z X J s e U l u Y 2 9 t Z S 9 T b 3 V y Y 2 U u e z I w M j E t M D Y t M z A s O H 0 m c X V v d D s s J n F 1 b 3 Q 7 U 2 V j d G l v b j E v U 3 R v Y 2 t h b m F s e X N p c 1 F 1 Y X J 0 Z X J s e U l u Y 2 9 t Z S 9 T b 3 V y Y 2 U u e z I w M j E t M D M t M z E s O X 0 m c X V v d D s s J n F 1 b 3 Q 7 U 2 V j d G l v b j E v U 3 R v Y 2 t h b m F s e X N p c 1 F 1 Y X J 0 Z X J s e U l u Y 2 9 t Z S 9 T b 3 V y Y 2 U u e z I w M j A t M T I t M z E s M T B 9 J n F 1 b 3 Q 7 L C Z x d W 9 0 O 1 N l Y 3 R p b 2 4 x L 1 N 0 b 2 N r Y W 5 h b H l z a X N R d W F y d G V y b H l J b m N v b W U v U 2 9 1 c m N l L n s y M D I w L T A 5 L T M w L D E x f S Z x d W 9 0 O y w m c X V v d D t T Z W N 0 a W 9 u M S 9 T d G 9 j a 2 F u Y W x 5 c 2 l z U X V h c n R l c m x 5 S W 5 j b 2 1 l L 1 N v d X J j Z S 5 7 M j A y M C 0 w N i 0 z M C w x M n 0 m c X V v d D s s J n F 1 b 3 Q 7 U 2 V j d G l v b j E v U 3 R v Y 2 t h b m F s e X N p c 1 F 1 Y X J 0 Z X J s e U l u Y 2 9 t Z S 9 T b 3 V y Y 2 U u e z I w M j A t M D M t M z E s M T N 9 J n F 1 b 3 Q 7 L C Z x d W 9 0 O 1 N l Y 3 R p b 2 4 x L 1 N 0 b 2 N r Y W 5 h b H l z a X N R d W F y d G V y b H l J b m N v b W U v U 2 9 1 c m N l L n s y M D E 5 L T E y L T M x L D E 0 f S Z x d W 9 0 O y w m c X V v d D t T Z W N 0 a W 9 u M S 9 T d G 9 j a 2 F u Y W x 5 c 2 l z U X V h c n R l c m x 5 S W 5 j b 2 1 l L 1 N v d X J j Z S 5 7 M j A x O S 0 w O S 0 z M C w x N X 0 m c X V v d D s s J n F 1 b 3 Q 7 U 2 V j d G l v b j E v U 3 R v Y 2 t h b m F s e X N p c 1 F 1 Y X J 0 Z X J s e U l u Y 2 9 t Z S 9 T b 3 V y Y 2 U u e z I w M T k t M D Y t M z A s M T Z 9 J n F 1 b 3 Q 7 L C Z x d W 9 0 O 1 N l Y 3 R p b 2 4 x L 1 N 0 b 2 N r Y W 5 h b H l z a X N R d W F y d G V y b H l J b m N v b W U v U 2 9 1 c m N l L n s y M D E 5 L T A z L T M x L D E 3 f S Z x d W 9 0 O y w m c X V v d D t T Z W N 0 a W 9 u M S 9 T d G 9 j a 2 F u Y W x 5 c 2 l z U X V h c n R l c m x 5 S W 5 j b 2 1 l L 1 N v d X J j Z S 5 7 M j A x O C 0 x M i 0 z M S w x O H 0 m c X V v d D s s J n F 1 b 3 Q 7 U 2 V j d G l v b j E v U 3 R v Y 2 t h b m F s e X N p c 1 F 1 Y X J 0 Z X J s e U l u Y 2 9 t Z S 9 T b 3 V y Y 2 U u e z I w M T g t M D k t M z A s M T l 9 J n F 1 b 3 Q 7 L C Z x d W 9 0 O 1 N l Y 3 R p b 2 4 x L 1 N 0 b 2 N r Y W 5 h b H l z a X N R d W F y d G V y b H l J b m N v b W U v U 2 9 1 c m N l L n s y M D E 4 L T A 2 L T M w L D I w f S Z x d W 9 0 O y w m c X V v d D t T Z W N 0 a W 9 u M S 9 T d G 9 j a 2 F u Y W x 5 c 2 l z U X V h c n R l c m x 5 S W 5 j b 2 1 l L 1 N v d X J j Z S 5 7 M j A x O C 0 w M y 0 z M S w y M X 0 m c X V v d D s s J n F 1 b 3 Q 7 U 2 V j d G l v b j E v U 3 R v Y 2 t h b m F s e X N p c 1 F 1 Y X J 0 Z X J s e U l u Y 2 9 t Z S 9 T b 3 V y Y 2 U u e z I w M T c t M T I t M z E s M j J 9 J n F 1 b 3 Q 7 L C Z x d W 9 0 O 1 N l Y 3 R p b 2 4 x L 1 N 0 b 2 N r Y W 5 h b H l z a X N R d W F y d G V y b H l J b m N v b W U v U 2 9 1 c m N l L n s y M D E 3 L T A 5 L T M w L D I z f S Z x d W 9 0 O y w m c X V v d D t T Z W N 0 a W 9 u M S 9 T d G 9 j a 2 F u Y W x 5 c 2 l z U X V h c n R l c m x 5 S W 5 j b 2 1 l L 1 N v d X J j Z S 5 7 M j A x N y 0 w N i 0 z M C w y N H 0 m c X V v d D s s J n F 1 b 3 Q 7 U 2 V j d G l v b j E v U 3 R v Y 2 t h b m F s e X N p c 1 F 1 Y X J 0 Z X J s e U l u Y 2 9 t Z S 9 T b 3 V y Y 2 U u e z I w M T c t M D M t M z E s M j V 9 J n F 1 b 3 Q 7 L C Z x d W 9 0 O 1 N l Y 3 R p b 2 4 x L 1 N 0 b 2 N r Y W 5 h b H l z a X N R d W F y d G V y b H l J b m N v b W U v U 2 9 1 c m N l L n s y M D E 2 L T E y L T M x L D I 2 f S Z x d W 9 0 O y w m c X V v d D t T Z W N 0 a W 9 u M S 9 T d G 9 j a 2 F u Y W x 5 c 2 l z U X V h c n R l c m x 5 S W 5 j b 2 1 l L 1 N v d X J j Z S 5 7 M j A x N i 0 w O S 0 z M C w y N 3 0 m c X V v d D s s J n F 1 b 3 Q 7 U 2 V j d G l v b j E v U 3 R v Y 2 t h b m F s e X N p c 1 F 1 Y X J 0 Z X J s e U l u Y 2 9 t Z S 9 T b 3 V y Y 2 U u e z I w M T Y t M D Y t M z A s M j h 9 J n F 1 b 3 Q 7 L C Z x d W 9 0 O 1 N l Y 3 R p b 2 4 x L 1 N 0 b 2 N r Y W 5 h b H l z a X N R d W F y d G V y b H l J b m N v b W U v U 2 9 1 c m N l L n s y M D E 2 L T A z L T M x L D I 5 f S Z x d W 9 0 O y w m c X V v d D t T Z W N 0 a W 9 u M S 9 T d G 9 j a 2 F u Y W x 5 c 2 l z U X V h c n R l c m x 5 S W 5 j b 2 1 l L 1 N v d X J j Z S 5 7 M j A x N S 0 x M i 0 z M S w z M H 0 m c X V v d D s s J n F 1 b 3 Q 7 U 2 V j d G l v b j E v U 3 R v Y 2 t h b m F s e X N p c 1 F 1 Y X J 0 Z X J s e U l u Y 2 9 t Z S 9 T b 3 V y Y 2 U u e z I w M T U t M D k t M z A s M z F 9 J n F 1 b 3 Q 7 L C Z x d W 9 0 O 1 N l Y 3 R p b 2 4 x L 1 N 0 b 2 N r Y W 5 h b H l z a X N R d W F y d G V y b H l J b m N v b W U v U 2 9 1 c m N l L n s y M D E 1 L T A 2 L T M w L D M y f S Z x d W 9 0 O y w m c X V v d D t T Z W N 0 a W 9 u M S 9 T d G 9 j a 2 F u Y W x 5 c 2 l z U X V h c n R l c m x 5 S W 5 j b 2 1 l L 1 N v d X J j Z S 5 7 M j A x N S 0 w M y 0 z M S w z M 3 0 m c X V v d D s s J n F 1 b 3 Q 7 U 2 V j d G l v b j E v U 3 R v Y 2 t h b m F s e X N p c 1 F 1 Y X J 0 Z X J s e U l u Y 2 9 t Z S 9 T b 3 V y Y 2 U u e z I w M T Q t M T I t M z E s M z R 9 J n F 1 b 3 Q 7 L C Z x d W 9 0 O 1 N l Y 3 R p b 2 4 x L 1 N 0 b 2 N r Y W 5 h b H l z a X N R d W F y d G V y b H l J b m N v b W U v U 2 9 1 c m N l L n s y M D E 0 L T A 5 L T M w L D M 1 f S Z x d W 9 0 O y w m c X V v d D t T Z W N 0 a W 9 u M S 9 T d G 9 j a 2 F u Y W x 5 c 2 l z U X V h c n R l c m x 5 S W 5 j b 2 1 l L 1 N v d X J j Z S 5 7 M j A x N C 0 w N i 0 z M C w z N n 0 m c X V v d D s s J n F 1 b 3 Q 7 U 2 V j d G l v b j E v U 3 R v Y 2 t h b m F s e X N p c 1 F 1 Y X J 0 Z X J s e U l u Y 2 9 t Z S 9 T b 3 V y Y 2 U u e z I w M T Q t M D M t M z E s M z d 9 J n F 1 b 3 Q 7 L C Z x d W 9 0 O 1 N l Y 3 R p b 2 4 x L 1 N 0 b 2 N r Y W 5 h b H l z a X N R d W F y d G V y b H l J b m N v b W U v U 2 9 1 c m N l L n s y M D E z L T E y L T M x L D M 4 f S Z x d W 9 0 O y w m c X V v d D t T Z W N 0 a W 9 u M S 9 T d G 9 j a 2 F u Y W x 5 c 2 l z U X V h c n R l c m x 5 S W 5 j b 2 1 l L 1 N v d X J j Z S 5 7 M j A x M y 0 w O S 0 z M C w z O X 0 m c X V v d D s s J n F 1 b 3 Q 7 U 2 V j d G l v b j E v U 3 R v Y 2 t h b m F s e X N p c 1 F 1 Y X J 0 Z X J s e U l u Y 2 9 t Z S 9 T b 3 V y Y 2 U u e z I w M T M t M D Y t M z A s N D B 9 J n F 1 b 3 Q 7 L C Z x d W 9 0 O 1 N l Y 3 R p b 2 4 x L 1 N 0 b 2 N r Y W 5 h b H l z a X N R d W F y d G V y b H l J b m N v b W U v U 2 9 1 c m N l L n s r N D g g U X V h c n R l c n M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T d G 9 j a 2 F u Y W x 5 c 2 l z U X V h c n R l c m x 5 S W 5 j b 2 1 l L 1 N v d X J j Z S 5 7 U X V h c n R l c i B F b m R l Z C w w f S Z x d W 9 0 O y w m c X V v d D t T Z W N 0 a W 9 u M S 9 T d G 9 j a 2 F u Y W x 5 c 2 l z U X V h c n R l c m x 5 S W 5 j b 2 1 l L 1 N v d X J j Z S 5 7 M j A y M y 0 w M y 0 z M S w x f S Z x d W 9 0 O y w m c X V v d D t T Z W N 0 a W 9 u M S 9 T d G 9 j a 2 F u Y W x 5 c 2 l z U X V h c n R l c m x 5 S W 5 j b 2 1 l L 1 N v d X J j Z S 5 7 M j A y M i 0 x M i 0 z M S w y f S Z x d W 9 0 O y w m c X V v d D t T Z W N 0 a W 9 u M S 9 T d G 9 j a 2 F u Y W x 5 c 2 l z U X V h c n R l c m x 5 S W 5 j b 2 1 l L 1 N v d X J j Z S 5 7 M j A y M i 0 w O S 0 z M C w z f S Z x d W 9 0 O y w m c X V v d D t T Z W N 0 a W 9 u M S 9 T d G 9 j a 2 F u Y W x 5 c 2 l z U X V h c n R l c m x 5 S W 5 j b 2 1 l L 1 N v d X J j Z S 5 7 M j A y M i 0 w N i 0 z M C w 0 f S Z x d W 9 0 O y w m c X V v d D t T Z W N 0 a W 9 u M S 9 T d G 9 j a 2 F u Y W x 5 c 2 l z U X V h c n R l c m x 5 S W 5 j b 2 1 l L 1 N v d X J j Z S 5 7 M j A y M i 0 w M y 0 z M S w 1 f S Z x d W 9 0 O y w m c X V v d D t T Z W N 0 a W 9 u M S 9 T d G 9 j a 2 F u Y W x 5 c 2 l z U X V h c n R l c m x 5 S W 5 j b 2 1 l L 1 N v d X J j Z S 5 7 M j A y M S 0 x M i 0 z M S w 2 f S Z x d W 9 0 O y w m c X V v d D t T Z W N 0 a W 9 u M S 9 T d G 9 j a 2 F u Y W x 5 c 2 l z U X V h c n R l c m x 5 S W 5 j b 2 1 l L 1 N v d X J j Z S 5 7 M j A y M S 0 w O S 0 z M C w 3 f S Z x d W 9 0 O y w m c X V v d D t T Z W N 0 a W 9 u M S 9 T d G 9 j a 2 F u Y W x 5 c 2 l z U X V h c n R l c m x 5 S W 5 j b 2 1 l L 1 N v d X J j Z S 5 7 M j A y M S 0 w N i 0 z M C w 4 f S Z x d W 9 0 O y w m c X V v d D t T Z W N 0 a W 9 u M S 9 T d G 9 j a 2 F u Y W x 5 c 2 l z U X V h c n R l c m x 5 S W 5 j b 2 1 l L 1 N v d X J j Z S 5 7 M j A y M S 0 w M y 0 z M S w 5 f S Z x d W 9 0 O y w m c X V v d D t T Z W N 0 a W 9 u M S 9 T d G 9 j a 2 F u Y W x 5 c 2 l z U X V h c n R l c m x 5 S W 5 j b 2 1 l L 1 N v d X J j Z S 5 7 M j A y M C 0 x M i 0 z M S w x M H 0 m c X V v d D s s J n F 1 b 3 Q 7 U 2 V j d G l v b j E v U 3 R v Y 2 t h b m F s e X N p c 1 F 1 Y X J 0 Z X J s e U l u Y 2 9 t Z S 9 T b 3 V y Y 2 U u e z I w M j A t M D k t M z A s M T F 9 J n F 1 b 3 Q 7 L C Z x d W 9 0 O 1 N l Y 3 R p b 2 4 x L 1 N 0 b 2 N r Y W 5 h b H l z a X N R d W F y d G V y b H l J b m N v b W U v U 2 9 1 c m N l L n s y M D I w L T A 2 L T M w L D E y f S Z x d W 9 0 O y w m c X V v d D t T Z W N 0 a W 9 u M S 9 T d G 9 j a 2 F u Y W x 5 c 2 l z U X V h c n R l c m x 5 S W 5 j b 2 1 l L 1 N v d X J j Z S 5 7 M j A y M C 0 w M y 0 z M S w x M 3 0 m c X V v d D s s J n F 1 b 3 Q 7 U 2 V j d G l v b j E v U 3 R v Y 2 t h b m F s e X N p c 1 F 1 Y X J 0 Z X J s e U l u Y 2 9 t Z S 9 T b 3 V y Y 2 U u e z I w M T k t M T I t M z E s M T R 9 J n F 1 b 3 Q 7 L C Z x d W 9 0 O 1 N l Y 3 R p b 2 4 x L 1 N 0 b 2 N r Y W 5 h b H l z a X N R d W F y d G V y b H l J b m N v b W U v U 2 9 1 c m N l L n s y M D E 5 L T A 5 L T M w L D E 1 f S Z x d W 9 0 O y w m c X V v d D t T Z W N 0 a W 9 u M S 9 T d G 9 j a 2 F u Y W x 5 c 2 l z U X V h c n R l c m x 5 S W 5 j b 2 1 l L 1 N v d X J j Z S 5 7 M j A x O S 0 w N i 0 z M C w x N n 0 m c X V v d D s s J n F 1 b 3 Q 7 U 2 V j d G l v b j E v U 3 R v Y 2 t h b m F s e X N p c 1 F 1 Y X J 0 Z X J s e U l u Y 2 9 t Z S 9 T b 3 V y Y 2 U u e z I w M T k t M D M t M z E s M T d 9 J n F 1 b 3 Q 7 L C Z x d W 9 0 O 1 N l Y 3 R p b 2 4 x L 1 N 0 b 2 N r Y W 5 h b H l z a X N R d W F y d G V y b H l J b m N v b W U v U 2 9 1 c m N l L n s y M D E 4 L T E y L T M x L D E 4 f S Z x d W 9 0 O y w m c X V v d D t T Z W N 0 a W 9 u M S 9 T d G 9 j a 2 F u Y W x 5 c 2 l z U X V h c n R l c m x 5 S W 5 j b 2 1 l L 1 N v d X J j Z S 5 7 M j A x O C 0 w O S 0 z M C w x O X 0 m c X V v d D s s J n F 1 b 3 Q 7 U 2 V j d G l v b j E v U 3 R v Y 2 t h b m F s e X N p c 1 F 1 Y X J 0 Z X J s e U l u Y 2 9 t Z S 9 T b 3 V y Y 2 U u e z I w M T g t M D Y t M z A s M j B 9 J n F 1 b 3 Q 7 L C Z x d W 9 0 O 1 N l Y 3 R p b 2 4 x L 1 N 0 b 2 N r Y W 5 h b H l z a X N R d W F y d G V y b H l J b m N v b W U v U 2 9 1 c m N l L n s y M D E 4 L T A z L T M x L D I x f S Z x d W 9 0 O y w m c X V v d D t T Z W N 0 a W 9 u M S 9 T d G 9 j a 2 F u Y W x 5 c 2 l z U X V h c n R l c m x 5 S W 5 j b 2 1 l L 1 N v d X J j Z S 5 7 M j A x N y 0 x M i 0 z M S w y M n 0 m c X V v d D s s J n F 1 b 3 Q 7 U 2 V j d G l v b j E v U 3 R v Y 2 t h b m F s e X N p c 1 F 1 Y X J 0 Z X J s e U l u Y 2 9 t Z S 9 T b 3 V y Y 2 U u e z I w M T c t M D k t M z A s M j N 9 J n F 1 b 3 Q 7 L C Z x d W 9 0 O 1 N l Y 3 R p b 2 4 x L 1 N 0 b 2 N r Y W 5 h b H l z a X N R d W F y d G V y b H l J b m N v b W U v U 2 9 1 c m N l L n s y M D E 3 L T A 2 L T M w L D I 0 f S Z x d W 9 0 O y w m c X V v d D t T Z W N 0 a W 9 u M S 9 T d G 9 j a 2 F u Y W x 5 c 2 l z U X V h c n R l c m x 5 S W 5 j b 2 1 l L 1 N v d X J j Z S 5 7 M j A x N y 0 w M y 0 z M S w y N X 0 m c X V v d D s s J n F 1 b 3 Q 7 U 2 V j d G l v b j E v U 3 R v Y 2 t h b m F s e X N p c 1 F 1 Y X J 0 Z X J s e U l u Y 2 9 t Z S 9 T b 3 V y Y 2 U u e z I w M T Y t M T I t M z E s M j Z 9 J n F 1 b 3 Q 7 L C Z x d W 9 0 O 1 N l Y 3 R p b 2 4 x L 1 N 0 b 2 N r Y W 5 h b H l z a X N R d W F y d G V y b H l J b m N v b W U v U 2 9 1 c m N l L n s y M D E 2 L T A 5 L T M w L D I 3 f S Z x d W 9 0 O y w m c X V v d D t T Z W N 0 a W 9 u M S 9 T d G 9 j a 2 F u Y W x 5 c 2 l z U X V h c n R l c m x 5 S W 5 j b 2 1 l L 1 N v d X J j Z S 5 7 M j A x N i 0 w N i 0 z M C w y O H 0 m c X V v d D s s J n F 1 b 3 Q 7 U 2 V j d G l v b j E v U 3 R v Y 2 t h b m F s e X N p c 1 F 1 Y X J 0 Z X J s e U l u Y 2 9 t Z S 9 T b 3 V y Y 2 U u e z I w M T Y t M D M t M z E s M j l 9 J n F 1 b 3 Q 7 L C Z x d W 9 0 O 1 N l Y 3 R p b 2 4 x L 1 N 0 b 2 N r Y W 5 h b H l z a X N R d W F y d G V y b H l J b m N v b W U v U 2 9 1 c m N l L n s y M D E 1 L T E y L T M x L D M w f S Z x d W 9 0 O y w m c X V v d D t T Z W N 0 a W 9 u M S 9 T d G 9 j a 2 F u Y W x 5 c 2 l z U X V h c n R l c m x 5 S W 5 j b 2 1 l L 1 N v d X J j Z S 5 7 M j A x N S 0 w O S 0 z M C w z M X 0 m c X V v d D s s J n F 1 b 3 Q 7 U 2 V j d G l v b j E v U 3 R v Y 2 t h b m F s e X N p c 1 F 1 Y X J 0 Z X J s e U l u Y 2 9 t Z S 9 T b 3 V y Y 2 U u e z I w M T U t M D Y t M z A s M z J 9 J n F 1 b 3 Q 7 L C Z x d W 9 0 O 1 N l Y 3 R p b 2 4 x L 1 N 0 b 2 N r Y W 5 h b H l z a X N R d W F y d G V y b H l J b m N v b W U v U 2 9 1 c m N l L n s y M D E 1 L T A z L T M x L D M z f S Z x d W 9 0 O y w m c X V v d D t T Z W N 0 a W 9 u M S 9 T d G 9 j a 2 F u Y W x 5 c 2 l z U X V h c n R l c m x 5 S W 5 j b 2 1 l L 1 N v d X J j Z S 5 7 M j A x N C 0 x M i 0 z M S w z N H 0 m c X V v d D s s J n F 1 b 3 Q 7 U 2 V j d G l v b j E v U 3 R v Y 2 t h b m F s e X N p c 1 F 1 Y X J 0 Z X J s e U l u Y 2 9 t Z S 9 T b 3 V y Y 2 U u e z I w M T Q t M D k t M z A s M z V 9 J n F 1 b 3 Q 7 L C Z x d W 9 0 O 1 N l Y 3 R p b 2 4 x L 1 N 0 b 2 N r Y W 5 h b H l z a X N R d W F y d G V y b H l J b m N v b W U v U 2 9 1 c m N l L n s y M D E 0 L T A 2 L T M w L D M 2 f S Z x d W 9 0 O y w m c X V v d D t T Z W N 0 a W 9 u M S 9 T d G 9 j a 2 F u Y W x 5 c 2 l z U X V h c n R l c m x 5 S W 5 j b 2 1 l L 1 N v d X J j Z S 5 7 M j A x N C 0 w M y 0 z M S w z N 3 0 m c X V v d D s s J n F 1 b 3 Q 7 U 2 V j d G l v b j E v U 3 R v Y 2 t h b m F s e X N p c 1 F 1 Y X J 0 Z X J s e U l u Y 2 9 t Z S 9 T b 3 V y Y 2 U u e z I w M T M t M T I t M z E s M z h 9 J n F 1 b 3 Q 7 L C Z x d W 9 0 O 1 N l Y 3 R p b 2 4 x L 1 N 0 b 2 N r Y W 5 h b H l z a X N R d W F y d G V y b H l J b m N v b W U v U 2 9 1 c m N l L n s y M D E z L T A 5 L T M w L D M 5 f S Z x d W 9 0 O y w m c X V v d D t T Z W N 0 a W 9 u M S 9 T d G 9 j a 2 F u Y W x 5 c 2 l z U X V h c n R l c m x 5 S W 5 j b 2 1 l L 1 N v d X J j Z S 5 7 M j A x M y 0 w N i 0 z M C w 0 M H 0 m c X V v d D s s J n F 1 b 3 Q 7 U 2 V j d G l v b j E v U 3 R v Y 2 t h b m F s e X N p c 1 F 1 Y X J 0 Z X J s e U l u Y 2 9 t Z S 9 T b 3 V y Y 2 U u e y s 0 O C B R d W F y d G V y c y w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2 N r Y W 5 h b H l z a X N R d W F y d G V y b H l J b m N v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t h b m F s e X N p c 1 l l Y X J s e V J h d G l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2 F u Y W x 5 c 2 l z U X V h c n R l c m x 5 Q m F s Y W 5 j Z V N o Z W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0 b 2 N r Y W 5 h b H l z a X N R d W F y d G V y b H l C Y W x h b m N l U 2 h l Z X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R d W F y d G V y I E V u Z G V k J n F 1 b 3 Q 7 L C Z x d W 9 0 O z I w M j M t M D M t M z E m c X V v d D s s J n F 1 b 3 Q 7 M j A y M i 0 x M i 0 z M S Z x d W 9 0 O y w m c X V v d D s y M D I y L T A 5 L T M w J n F 1 b 3 Q 7 L C Z x d W 9 0 O z I w M j I t M D Y t M z A m c X V v d D s s J n F 1 b 3 Q 7 M j A y M i 0 w M y 0 z M S Z x d W 9 0 O y w m c X V v d D s y M D I x L T E y L T M x J n F 1 b 3 Q 7 L C Z x d W 9 0 O z I w M j E t M D k t M z A m c X V v d D s s J n F 1 b 3 Q 7 M j A y M S 0 w N i 0 z M C Z x d W 9 0 O y w m c X V v d D s y M D I x L T A z L T M x J n F 1 b 3 Q 7 L C Z x d W 9 0 O z I w M j A t M T I t M z E m c X V v d D s s J n F 1 b 3 Q 7 M j A y M C 0 w O S 0 z M C Z x d W 9 0 O y w m c X V v d D s y M D I w L T A 2 L T M w J n F 1 b 3 Q 7 L C Z x d W 9 0 O z I w M j A t M D M t M z E m c X V v d D s s J n F 1 b 3 Q 7 M j A x O S 0 x M i 0 z M S Z x d W 9 0 O y w m c X V v d D s y M D E 5 L T A 5 L T M w J n F 1 b 3 Q 7 L C Z x d W 9 0 O z I w M T k t M D Y t M z A m c X V v d D s s J n F 1 b 3 Q 7 M j A x O S 0 w M y 0 z M S Z x d W 9 0 O y w m c X V v d D s y M D E 4 L T E y L T M x J n F 1 b 3 Q 7 L C Z x d W 9 0 O z I w M T g t M D k t M z A m c X V v d D s s J n F 1 b 3 Q 7 M j A x O C 0 w N i 0 z M C Z x d W 9 0 O y w m c X V v d D s y M D E 4 L T A z L T M x J n F 1 b 3 Q 7 L C Z x d W 9 0 O z I w M T c t M T I t M z E m c X V v d D s s J n F 1 b 3 Q 7 M j A x N y 0 w O S 0 z M C Z x d W 9 0 O y w m c X V v d D s y M D E 3 L T A 2 L T M w J n F 1 b 3 Q 7 L C Z x d W 9 0 O z I w M T c t M D M t M z E m c X V v d D s s J n F 1 b 3 Q 7 M j A x N i 0 x M i 0 z M S Z x d W 9 0 O y w m c X V v d D s y M D E 2 L T A 5 L T M w J n F 1 b 3 Q 7 L C Z x d W 9 0 O z I w M T Y t M D Y t M z A m c X V v d D s s J n F 1 b 3 Q 7 M j A x N i 0 w M y 0 z M S Z x d W 9 0 O y w m c X V v d D s y M D E 1 L T E y L T M x J n F 1 b 3 Q 7 L C Z x d W 9 0 O z I w M T U t M D k t M z A m c X V v d D s s J n F 1 b 3 Q 7 M j A x N S 0 w N i 0 z M C Z x d W 9 0 O y w m c X V v d D s y M D E 1 L T A z L T M x J n F 1 b 3 Q 7 L C Z x d W 9 0 O z I w M T Q t M T I t M z E m c X V v d D s s J n F 1 b 3 Q 7 M j A x N C 0 w O S 0 z M C Z x d W 9 0 O y w m c X V v d D s y M D E 0 L T A 2 L T M w J n F 1 b 3 Q 7 L C Z x d W 9 0 O z I w M T Q t M D M t M z E m c X V v d D s s J n F 1 b 3 Q 7 M j A x M y 0 x M i 0 z M S Z x d W 9 0 O y w m c X V v d D s y M D E z L T A 5 L T M w J n F 1 b 3 Q 7 L C Z x d W 9 0 O z I w M T M t M D Y t M z A m c X V v d D s s J n F 1 b 3 Q 7 K z Q 3 I F F 1 Y X J 0 Z X J z J n F 1 b 3 Q 7 X S I g L z 4 8 R W 5 0 c n k g V H l w Z T 0 i R m l s b E N v b H V t b l R 5 c G V z I i B W Y W x 1 Z T 0 i c 0 J n V U Z C U V V G Q l F V R k J R V U Z C U V V G Q l F V R k J R V U Z C U V V G Q l F V R k J R V U Z C U V V G Q l F V R k J R V U Z C U V V G I i A v P j x F b n R y e S B U e X B l P S J G a W x s T G F z d F V w Z G F 0 Z W Q i I F Z h b H V l P S J k M j A y M y 0 w N i 0 z M F Q x M j o x M z o z M y 4 y O D c z M j Q x W i I g L z 4 8 R W 5 0 c n k g V H l w Z T 0 i R m l s b E V y c m 9 y Q 2 9 1 b n Q i I F Z h b H V l P S J s M z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l F 1 Z X J 5 S U Q i I F Z h b H V l P S J z Y m Q x Y j E 0 M z E t M T Z j Y y 0 0 N D E z L T k 1 Z G Q t M D I 3 N z c z Z D g 5 Y 2 Y 5 I i A v P j x F b n R y e S B U e X B l P S J G a W x s Q 2 9 1 b n Q i I F Z h b H V l P S J s M z I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2 N r Y W 5 h b H l z a X N R d W F y d G V y b H l C Y W x h b m N l U 2 h l Z X Q v U 2 9 1 c m N l L n t R d W F y d G V y I E V u Z G V k L D B 9 J n F 1 b 3 Q 7 L C Z x d W 9 0 O 1 N l Y 3 R p b 2 4 x L 1 N 0 b 2 N r Y W 5 h b H l z a X N R d W F y d G V y b H l C Y W x h b m N l U 2 h l Z X Q v U 2 9 1 c m N l L n s y M D I z L T A z L T M x L D F 9 J n F 1 b 3 Q 7 L C Z x d W 9 0 O 1 N l Y 3 R p b 2 4 x L 1 N 0 b 2 N r Y W 5 h b H l z a X N R d W F y d G V y b H l C Y W x h b m N l U 2 h l Z X Q v U 2 9 1 c m N l L n s y M D I y L T E y L T M x L D J 9 J n F 1 b 3 Q 7 L C Z x d W 9 0 O 1 N l Y 3 R p b 2 4 x L 1 N 0 b 2 N r Y W 5 h b H l z a X N R d W F y d G V y b H l C Y W x h b m N l U 2 h l Z X Q v U 2 9 1 c m N l L n s y M D I y L T A 5 L T M w L D N 9 J n F 1 b 3 Q 7 L C Z x d W 9 0 O 1 N l Y 3 R p b 2 4 x L 1 N 0 b 2 N r Y W 5 h b H l z a X N R d W F y d G V y b H l C Y W x h b m N l U 2 h l Z X Q v U 2 9 1 c m N l L n s y M D I y L T A 2 L T M w L D R 9 J n F 1 b 3 Q 7 L C Z x d W 9 0 O 1 N l Y 3 R p b 2 4 x L 1 N 0 b 2 N r Y W 5 h b H l z a X N R d W F y d G V y b H l C Y W x h b m N l U 2 h l Z X Q v U 2 9 1 c m N l L n s y M D I y L T A z L T M x L D V 9 J n F 1 b 3 Q 7 L C Z x d W 9 0 O 1 N l Y 3 R p b 2 4 x L 1 N 0 b 2 N r Y W 5 h b H l z a X N R d W F y d G V y b H l C Y W x h b m N l U 2 h l Z X Q v U 2 9 1 c m N l L n s y M D I x L T E y L T M x L D Z 9 J n F 1 b 3 Q 7 L C Z x d W 9 0 O 1 N l Y 3 R p b 2 4 x L 1 N 0 b 2 N r Y W 5 h b H l z a X N R d W F y d G V y b H l C Y W x h b m N l U 2 h l Z X Q v U 2 9 1 c m N l L n s y M D I x L T A 5 L T M w L D d 9 J n F 1 b 3 Q 7 L C Z x d W 9 0 O 1 N l Y 3 R p b 2 4 x L 1 N 0 b 2 N r Y W 5 h b H l z a X N R d W F y d G V y b H l C Y W x h b m N l U 2 h l Z X Q v U 2 9 1 c m N l L n s y M D I x L T A 2 L T M w L D h 9 J n F 1 b 3 Q 7 L C Z x d W 9 0 O 1 N l Y 3 R p b 2 4 x L 1 N 0 b 2 N r Y W 5 h b H l z a X N R d W F y d G V y b H l C Y W x h b m N l U 2 h l Z X Q v U 2 9 1 c m N l L n s y M D I x L T A z L T M x L D l 9 J n F 1 b 3 Q 7 L C Z x d W 9 0 O 1 N l Y 3 R p b 2 4 x L 1 N 0 b 2 N r Y W 5 h b H l z a X N R d W F y d G V y b H l C Y W x h b m N l U 2 h l Z X Q v U 2 9 1 c m N l L n s y M D I w L T E y L T M x L D E w f S Z x d W 9 0 O y w m c X V v d D t T Z W N 0 a W 9 u M S 9 T d G 9 j a 2 F u Y W x 5 c 2 l z U X V h c n R l c m x 5 Q m F s Y W 5 j Z V N o Z W V 0 L 1 N v d X J j Z S 5 7 M j A y M C 0 w O S 0 z M C w x M X 0 m c X V v d D s s J n F 1 b 3 Q 7 U 2 V j d G l v b j E v U 3 R v Y 2 t h b m F s e X N p c 1 F 1 Y X J 0 Z X J s e U J h b G F u Y 2 V T a G V l d C 9 T b 3 V y Y 2 U u e z I w M j A t M D Y t M z A s M T J 9 J n F 1 b 3 Q 7 L C Z x d W 9 0 O 1 N l Y 3 R p b 2 4 x L 1 N 0 b 2 N r Y W 5 h b H l z a X N R d W F y d G V y b H l C Y W x h b m N l U 2 h l Z X Q v U 2 9 1 c m N l L n s y M D I w L T A z L T M x L D E z f S Z x d W 9 0 O y w m c X V v d D t T Z W N 0 a W 9 u M S 9 T d G 9 j a 2 F u Y W x 5 c 2 l z U X V h c n R l c m x 5 Q m F s Y W 5 j Z V N o Z W V 0 L 1 N v d X J j Z S 5 7 M j A x O S 0 x M i 0 z M S w x N H 0 m c X V v d D s s J n F 1 b 3 Q 7 U 2 V j d G l v b j E v U 3 R v Y 2 t h b m F s e X N p c 1 F 1 Y X J 0 Z X J s e U J h b G F u Y 2 V T a G V l d C 9 T b 3 V y Y 2 U u e z I w M T k t M D k t M z A s M T V 9 J n F 1 b 3 Q 7 L C Z x d W 9 0 O 1 N l Y 3 R p b 2 4 x L 1 N 0 b 2 N r Y W 5 h b H l z a X N R d W F y d G V y b H l C Y W x h b m N l U 2 h l Z X Q v U 2 9 1 c m N l L n s y M D E 5 L T A 2 L T M w L D E 2 f S Z x d W 9 0 O y w m c X V v d D t T Z W N 0 a W 9 u M S 9 T d G 9 j a 2 F u Y W x 5 c 2 l z U X V h c n R l c m x 5 Q m F s Y W 5 j Z V N o Z W V 0 L 1 N v d X J j Z S 5 7 M j A x O S 0 w M y 0 z M S w x N 3 0 m c X V v d D s s J n F 1 b 3 Q 7 U 2 V j d G l v b j E v U 3 R v Y 2 t h b m F s e X N p c 1 F 1 Y X J 0 Z X J s e U J h b G F u Y 2 V T a G V l d C 9 T b 3 V y Y 2 U u e z I w M T g t M T I t M z E s M T h 9 J n F 1 b 3 Q 7 L C Z x d W 9 0 O 1 N l Y 3 R p b 2 4 x L 1 N 0 b 2 N r Y W 5 h b H l z a X N R d W F y d G V y b H l C Y W x h b m N l U 2 h l Z X Q v U 2 9 1 c m N l L n s y M D E 4 L T A 5 L T M w L D E 5 f S Z x d W 9 0 O y w m c X V v d D t T Z W N 0 a W 9 u M S 9 T d G 9 j a 2 F u Y W x 5 c 2 l z U X V h c n R l c m x 5 Q m F s Y W 5 j Z V N o Z W V 0 L 1 N v d X J j Z S 5 7 M j A x O C 0 w N i 0 z M C w y M H 0 m c X V v d D s s J n F 1 b 3 Q 7 U 2 V j d G l v b j E v U 3 R v Y 2 t h b m F s e X N p c 1 F 1 Y X J 0 Z X J s e U J h b G F u Y 2 V T a G V l d C 9 T b 3 V y Y 2 U u e z I w M T g t M D M t M z E s M j F 9 J n F 1 b 3 Q 7 L C Z x d W 9 0 O 1 N l Y 3 R p b 2 4 x L 1 N 0 b 2 N r Y W 5 h b H l z a X N R d W F y d G V y b H l C Y W x h b m N l U 2 h l Z X Q v U 2 9 1 c m N l L n s y M D E 3 L T E y L T M x L D I y f S Z x d W 9 0 O y w m c X V v d D t T Z W N 0 a W 9 u M S 9 T d G 9 j a 2 F u Y W x 5 c 2 l z U X V h c n R l c m x 5 Q m F s Y W 5 j Z V N o Z W V 0 L 1 N v d X J j Z S 5 7 M j A x N y 0 w O S 0 z M C w y M 3 0 m c X V v d D s s J n F 1 b 3 Q 7 U 2 V j d G l v b j E v U 3 R v Y 2 t h b m F s e X N p c 1 F 1 Y X J 0 Z X J s e U J h b G F u Y 2 V T a G V l d C 9 T b 3 V y Y 2 U u e z I w M T c t M D Y t M z A s M j R 9 J n F 1 b 3 Q 7 L C Z x d W 9 0 O 1 N l Y 3 R p b 2 4 x L 1 N 0 b 2 N r Y W 5 h b H l z a X N R d W F y d G V y b H l C Y W x h b m N l U 2 h l Z X Q v U 2 9 1 c m N l L n s y M D E 3 L T A z L T M x L D I 1 f S Z x d W 9 0 O y w m c X V v d D t T Z W N 0 a W 9 u M S 9 T d G 9 j a 2 F u Y W x 5 c 2 l z U X V h c n R l c m x 5 Q m F s Y W 5 j Z V N o Z W V 0 L 1 N v d X J j Z S 5 7 M j A x N i 0 x M i 0 z M S w y N n 0 m c X V v d D s s J n F 1 b 3 Q 7 U 2 V j d G l v b j E v U 3 R v Y 2 t h b m F s e X N p c 1 F 1 Y X J 0 Z X J s e U J h b G F u Y 2 V T a G V l d C 9 T b 3 V y Y 2 U u e z I w M T Y t M D k t M z A s M j d 9 J n F 1 b 3 Q 7 L C Z x d W 9 0 O 1 N l Y 3 R p b 2 4 x L 1 N 0 b 2 N r Y W 5 h b H l z a X N R d W F y d G V y b H l C Y W x h b m N l U 2 h l Z X Q v U 2 9 1 c m N l L n s y M D E 2 L T A 2 L T M w L D I 4 f S Z x d W 9 0 O y w m c X V v d D t T Z W N 0 a W 9 u M S 9 T d G 9 j a 2 F u Y W x 5 c 2 l z U X V h c n R l c m x 5 Q m F s Y W 5 j Z V N o Z W V 0 L 1 N v d X J j Z S 5 7 M j A x N i 0 w M y 0 z M S w y O X 0 m c X V v d D s s J n F 1 b 3 Q 7 U 2 V j d G l v b j E v U 3 R v Y 2 t h b m F s e X N p c 1 F 1 Y X J 0 Z X J s e U J h b G F u Y 2 V T a G V l d C 9 T b 3 V y Y 2 U u e z I w M T U t M T I t M z E s M z B 9 J n F 1 b 3 Q 7 L C Z x d W 9 0 O 1 N l Y 3 R p b 2 4 x L 1 N 0 b 2 N r Y W 5 h b H l z a X N R d W F y d G V y b H l C Y W x h b m N l U 2 h l Z X Q v U 2 9 1 c m N l L n s y M D E 1 L T A 5 L T M w L D M x f S Z x d W 9 0 O y w m c X V v d D t T Z W N 0 a W 9 u M S 9 T d G 9 j a 2 F u Y W x 5 c 2 l z U X V h c n R l c m x 5 Q m F s Y W 5 j Z V N o Z W V 0 L 1 N v d X J j Z S 5 7 M j A x N S 0 w N i 0 z M C w z M n 0 m c X V v d D s s J n F 1 b 3 Q 7 U 2 V j d G l v b j E v U 3 R v Y 2 t h b m F s e X N p c 1 F 1 Y X J 0 Z X J s e U J h b G F u Y 2 V T a G V l d C 9 T b 3 V y Y 2 U u e z I w M T U t M D M t M z E s M z N 9 J n F 1 b 3 Q 7 L C Z x d W 9 0 O 1 N l Y 3 R p b 2 4 x L 1 N 0 b 2 N r Y W 5 h b H l z a X N R d W F y d G V y b H l C Y W x h b m N l U 2 h l Z X Q v U 2 9 1 c m N l L n s y M D E 0 L T E y L T M x L D M 0 f S Z x d W 9 0 O y w m c X V v d D t T Z W N 0 a W 9 u M S 9 T d G 9 j a 2 F u Y W x 5 c 2 l z U X V h c n R l c m x 5 Q m F s Y W 5 j Z V N o Z W V 0 L 1 N v d X J j Z S 5 7 M j A x N C 0 w O S 0 z M C w z N X 0 m c X V v d D s s J n F 1 b 3 Q 7 U 2 V j d G l v b j E v U 3 R v Y 2 t h b m F s e X N p c 1 F 1 Y X J 0 Z X J s e U J h b G F u Y 2 V T a G V l d C 9 T b 3 V y Y 2 U u e z I w M T Q t M D Y t M z A s M z Z 9 J n F 1 b 3 Q 7 L C Z x d W 9 0 O 1 N l Y 3 R p b 2 4 x L 1 N 0 b 2 N r Y W 5 h b H l z a X N R d W F y d G V y b H l C Y W x h b m N l U 2 h l Z X Q v U 2 9 1 c m N l L n s y M D E 0 L T A z L T M x L D M 3 f S Z x d W 9 0 O y w m c X V v d D t T Z W N 0 a W 9 u M S 9 T d G 9 j a 2 F u Y W x 5 c 2 l z U X V h c n R l c m x 5 Q m F s Y W 5 j Z V N o Z W V 0 L 1 N v d X J j Z S 5 7 M j A x M y 0 x M i 0 z M S w z O H 0 m c X V v d D s s J n F 1 b 3 Q 7 U 2 V j d G l v b j E v U 3 R v Y 2 t h b m F s e X N p c 1 F 1 Y X J 0 Z X J s e U J h b G F u Y 2 V T a G V l d C 9 T b 3 V y Y 2 U u e z I w M T M t M D k t M z A s M z l 9 J n F 1 b 3 Q 7 L C Z x d W 9 0 O 1 N l Y 3 R p b 2 4 x L 1 N 0 b 2 N r Y W 5 h b H l z a X N R d W F y d G V y b H l C Y W x h b m N l U 2 h l Z X Q v U 2 9 1 c m N l L n s y M D E z L T A 2 L T M w L D Q w f S Z x d W 9 0 O y w m c X V v d D t T Z W N 0 a W 9 u M S 9 T d G 9 j a 2 F u Y W x 5 c 2 l z U X V h c n R l c m x 5 Q m F s Y W 5 j Z V N o Z W V 0 L 1 N v d X J j Z S 5 7 K z Q 3 I F F 1 Y X J 0 Z X J z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U 3 R v Y 2 t h b m F s e X N p c 1 F 1 Y X J 0 Z X J s e U J h b G F u Y 2 V T a G V l d C 9 T b 3 V y Y 2 U u e 1 F 1 Y X J 0 Z X I g R W 5 k Z W Q s M H 0 m c X V v d D s s J n F 1 b 3 Q 7 U 2 V j d G l v b j E v U 3 R v Y 2 t h b m F s e X N p c 1 F 1 Y X J 0 Z X J s e U J h b G F u Y 2 V T a G V l d C 9 T b 3 V y Y 2 U u e z I w M j M t M D M t M z E s M X 0 m c X V v d D s s J n F 1 b 3 Q 7 U 2 V j d G l v b j E v U 3 R v Y 2 t h b m F s e X N p c 1 F 1 Y X J 0 Z X J s e U J h b G F u Y 2 V T a G V l d C 9 T b 3 V y Y 2 U u e z I w M j I t M T I t M z E s M n 0 m c X V v d D s s J n F 1 b 3 Q 7 U 2 V j d G l v b j E v U 3 R v Y 2 t h b m F s e X N p c 1 F 1 Y X J 0 Z X J s e U J h b G F u Y 2 V T a G V l d C 9 T b 3 V y Y 2 U u e z I w M j I t M D k t M z A s M 3 0 m c X V v d D s s J n F 1 b 3 Q 7 U 2 V j d G l v b j E v U 3 R v Y 2 t h b m F s e X N p c 1 F 1 Y X J 0 Z X J s e U J h b G F u Y 2 V T a G V l d C 9 T b 3 V y Y 2 U u e z I w M j I t M D Y t M z A s N H 0 m c X V v d D s s J n F 1 b 3 Q 7 U 2 V j d G l v b j E v U 3 R v Y 2 t h b m F s e X N p c 1 F 1 Y X J 0 Z X J s e U J h b G F u Y 2 V T a G V l d C 9 T b 3 V y Y 2 U u e z I w M j I t M D M t M z E s N X 0 m c X V v d D s s J n F 1 b 3 Q 7 U 2 V j d G l v b j E v U 3 R v Y 2 t h b m F s e X N p c 1 F 1 Y X J 0 Z X J s e U J h b G F u Y 2 V T a G V l d C 9 T b 3 V y Y 2 U u e z I w M j E t M T I t M z E s N n 0 m c X V v d D s s J n F 1 b 3 Q 7 U 2 V j d G l v b j E v U 3 R v Y 2 t h b m F s e X N p c 1 F 1 Y X J 0 Z X J s e U J h b G F u Y 2 V T a G V l d C 9 T b 3 V y Y 2 U u e z I w M j E t M D k t M z A s N 3 0 m c X V v d D s s J n F 1 b 3 Q 7 U 2 V j d G l v b j E v U 3 R v Y 2 t h b m F s e X N p c 1 F 1 Y X J 0 Z X J s e U J h b G F u Y 2 V T a G V l d C 9 T b 3 V y Y 2 U u e z I w M j E t M D Y t M z A s O H 0 m c X V v d D s s J n F 1 b 3 Q 7 U 2 V j d G l v b j E v U 3 R v Y 2 t h b m F s e X N p c 1 F 1 Y X J 0 Z X J s e U J h b G F u Y 2 V T a G V l d C 9 T b 3 V y Y 2 U u e z I w M j E t M D M t M z E s O X 0 m c X V v d D s s J n F 1 b 3 Q 7 U 2 V j d G l v b j E v U 3 R v Y 2 t h b m F s e X N p c 1 F 1 Y X J 0 Z X J s e U J h b G F u Y 2 V T a G V l d C 9 T b 3 V y Y 2 U u e z I w M j A t M T I t M z E s M T B 9 J n F 1 b 3 Q 7 L C Z x d W 9 0 O 1 N l Y 3 R p b 2 4 x L 1 N 0 b 2 N r Y W 5 h b H l z a X N R d W F y d G V y b H l C Y W x h b m N l U 2 h l Z X Q v U 2 9 1 c m N l L n s y M D I w L T A 5 L T M w L D E x f S Z x d W 9 0 O y w m c X V v d D t T Z W N 0 a W 9 u M S 9 T d G 9 j a 2 F u Y W x 5 c 2 l z U X V h c n R l c m x 5 Q m F s Y W 5 j Z V N o Z W V 0 L 1 N v d X J j Z S 5 7 M j A y M C 0 w N i 0 z M C w x M n 0 m c X V v d D s s J n F 1 b 3 Q 7 U 2 V j d G l v b j E v U 3 R v Y 2 t h b m F s e X N p c 1 F 1 Y X J 0 Z X J s e U J h b G F u Y 2 V T a G V l d C 9 T b 3 V y Y 2 U u e z I w M j A t M D M t M z E s M T N 9 J n F 1 b 3 Q 7 L C Z x d W 9 0 O 1 N l Y 3 R p b 2 4 x L 1 N 0 b 2 N r Y W 5 h b H l z a X N R d W F y d G V y b H l C Y W x h b m N l U 2 h l Z X Q v U 2 9 1 c m N l L n s y M D E 5 L T E y L T M x L D E 0 f S Z x d W 9 0 O y w m c X V v d D t T Z W N 0 a W 9 u M S 9 T d G 9 j a 2 F u Y W x 5 c 2 l z U X V h c n R l c m x 5 Q m F s Y W 5 j Z V N o Z W V 0 L 1 N v d X J j Z S 5 7 M j A x O S 0 w O S 0 z M C w x N X 0 m c X V v d D s s J n F 1 b 3 Q 7 U 2 V j d G l v b j E v U 3 R v Y 2 t h b m F s e X N p c 1 F 1 Y X J 0 Z X J s e U J h b G F u Y 2 V T a G V l d C 9 T b 3 V y Y 2 U u e z I w M T k t M D Y t M z A s M T Z 9 J n F 1 b 3 Q 7 L C Z x d W 9 0 O 1 N l Y 3 R p b 2 4 x L 1 N 0 b 2 N r Y W 5 h b H l z a X N R d W F y d G V y b H l C Y W x h b m N l U 2 h l Z X Q v U 2 9 1 c m N l L n s y M D E 5 L T A z L T M x L D E 3 f S Z x d W 9 0 O y w m c X V v d D t T Z W N 0 a W 9 u M S 9 T d G 9 j a 2 F u Y W x 5 c 2 l z U X V h c n R l c m x 5 Q m F s Y W 5 j Z V N o Z W V 0 L 1 N v d X J j Z S 5 7 M j A x O C 0 x M i 0 z M S w x O H 0 m c X V v d D s s J n F 1 b 3 Q 7 U 2 V j d G l v b j E v U 3 R v Y 2 t h b m F s e X N p c 1 F 1 Y X J 0 Z X J s e U J h b G F u Y 2 V T a G V l d C 9 T b 3 V y Y 2 U u e z I w M T g t M D k t M z A s M T l 9 J n F 1 b 3 Q 7 L C Z x d W 9 0 O 1 N l Y 3 R p b 2 4 x L 1 N 0 b 2 N r Y W 5 h b H l z a X N R d W F y d G V y b H l C Y W x h b m N l U 2 h l Z X Q v U 2 9 1 c m N l L n s y M D E 4 L T A 2 L T M w L D I w f S Z x d W 9 0 O y w m c X V v d D t T Z W N 0 a W 9 u M S 9 T d G 9 j a 2 F u Y W x 5 c 2 l z U X V h c n R l c m x 5 Q m F s Y W 5 j Z V N o Z W V 0 L 1 N v d X J j Z S 5 7 M j A x O C 0 w M y 0 z M S w y M X 0 m c X V v d D s s J n F 1 b 3 Q 7 U 2 V j d G l v b j E v U 3 R v Y 2 t h b m F s e X N p c 1 F 1 Y X J 0 Z X J s e U J h b G F u Y 2 V T a G V l d C 9 T b 3 V y Y 2 U u e z I w M T c t M T I t M z E s M j J 9 J n F 1 b 3 Q 7 L C Z x d W 9 0 O 1 N l Y 3 R p b 2 4 x L 1 N 0 b 2 N r Y W 5 h b H l z a X N R d W F y d G V y b H l C Y W x h b m N l U 2 h l Z X Q v U 2 9 1 c m N l L n s y M D E 3 L T A 5 L T M w L D I z f S Z x d W 9 0 O y w m c X V v d D t T Z W N 0 a W 9 u M S 9 T d G 9 j a 2 F u Y W x 5 c 2 l z U X V h c n R l c m x 5 Q m F s Y W 5 j Z V N o Z W V 0 L 1 N v d X J j Z S 5 7 M j A x N y 0 w N i 0 z M C w y N H 0 m c X V v d D s s J n F 1 b 3 Q 7 U 2 V j d G l v b j E v U 3 R v Y 2 t h b m F s e X N p c 1 F 1 Y X J 0 Z X J s e U J h b G F u Y 2 V T a G V l d C 9 T b 3 V y Y 2 U u e z I w M T c t M D M t M z E s M j V 9 J n F 1 b 3 Q 7 L C Z x d W 9 0 O 1 N l Y 3 R p b 2 4 x L 1 N 0 b 2 N r Y W 5 h b H l z a X N R d W F y d G V y b H l C Y W x h b m N l U 2 h l Z X Q v U 2 9 1 c m N l L n s y M D E 2 L T E y L T M x L D I 2 f S Z x d W 9 0 O y w m c X V v d D t T Z W N 0 a W 9 u M S 9 T d G 9 j a 2 F u Y W x 5 c 2 l z U X V h c n R l c m x 5 Q m F s Y W 5 j Z V N o Z W V 0 L 1 N v d X J j Z S 5 7 M j A x N i 0 w O S 0 z M C w y N 3 0 m c X V v d D s s J n F 1 b 3 Q 7 U 2 V j d G l v b j E v U 3 R v Y 2 t h b m F s e X N p c 1 F 1 Y X J 0 Z X J s e U J h b G F u Y 2 V T a G V l d C 9 T b 3 V y Y 2 U u e z I w M T Y t M D Y t M z A s M j h 9 J n F 1 b 3 Q 7 L C Z x d W 9 0 O 1 N l Y 3 R p b 2 4 x L 1 N 0 b 2 N r Y W 5 h b H l z a X N R d W F y d G V y b H l C Y W x h b m N l U 2 h l Z X Q v U 2 9 1 c m N l L n s y M D E 2 L T A z L T M x L D I 5 f S Z x d W 9 0 O y w m c X V v d D t T Z W N 0 a W 9 u M S 9 T d G 9 j a 2 F u Y W x 5 c 2 l z U X V h c n R l c m x 5 Q m F s Y W 5 j Z V N o Z W V 0 L 1 N v d X J j Z S 5 7 M j A x N S 0 x M i 0 z M S w z M H 0 m c X V v d D s s J n F 1 b 3 Q 7 U 2 V j d G l v b j E v U 3 R v Y 2 t h b m F s e X N p c 1 F 1 Y X J 0 Z X J s e U J h b G F u Y 2 V T a G V l d C 9 T b 3 V y Y 2 U u e z I w M T U t M D k t M z A s M z F 9 J n F 1 b 3 Q 7 L C Z x d W 9 0 O 1 N l Y 3 R p b 2 4 x L 1 N 0 b 2 N r Y W 5 h b H l z a X N R d W F y d G V y b H l C Y W x h b m N l U 2 h l Z X Q v U 2 9 1 c m N l L n s y M D E 1 L T A 2 L T M w L D M y f S Z x d W 9 0 O y w m c X V v d D t T Z W N 0 a W 9 u M S 9 T d G 9 j a 2 F u Y W x 5 c 2 l z U X V h c n R l c m x 5 Q m F s Y W 5 j Z V N o Z W V 0 L 1 N v d X J j Z S 5 7 M j A x N S 0 w M y 0 z M S w z M 3 0 m c X V v d D s s J n F 1 b 3 Q 7 U 2 V j d G l v b j E v U 3 R v Y 2 t h b m F s e X N p c 1 F 1 Y X J 0 Z X J s e U J h b G F u Y 2 V T a G V l d C 9 T b 3 V y Y 2 U u e z I w M T Q t M T I t M z E s M z R 9 J n F 1 b 3 Q 7 L C Z x d W 9 0 O 1 N l Y 3 R p b 2 4 x L 1 N 0 b 2 N r Y W 5 h b H l z a X N R d W F y d G V y b H l C Y W x h b m N l U 2 h l Z X Q v U 2 9 1 c m N l L n s y M D E 0 L T A 5 L T M w L D M 1 f S Z x d W 9 0 O y w m c X V v d D t T Z W N 0 a W 9 u M S 9 T d G 9 j a 2 F u Y W x 5 c 2 l z U X V h c n R l c m x 5 Q m F s Y W 5 j Z V N o Z W V 0 L 1 N v d X J j Z S 5 7 M j A x N C 0 w N i 0 z M C w z N n 0 m c X V v d D s s J n F 1 b 3 Q 7 U 2 V j d G l v b j E v U 3 R v Y 2 t h b m F s e X N p c 1 F 1 Y X J 0 Z X J s e U J h b G F u Y 2 V T a G V l d C 9 T b 3 V y Y 2 U u e z I w M T Q t M D M t M z E s M z d 9 J n F 1 b 3 Q 7 L C Z x d W 9 0 O 1 N l Y 3 R p b 2 4 x L 1 N 0 b 2 N r Y W 5 h b H l z a X N R d W F y d G V y b H l C Y W x h b m N l U 2 h l Z X Q v U 2 9 1 c m N l L n s y M D E z L T E y L T M x L D M 4 f S Z x d W 9 0 O y w m c X V v d D t T Z W N 0 a W 9 u M S 9 T d G 9 j a 2 F u Y W x 5 c 2 l z U X V h c n R l c m x 5 Q m F s Y W 5 j Z V N o Z W V 0 L 1 N v d X J j Z S 5 7 M j A x M y 0 w O S 0 z M C w z O X 0 m c X V v d D s s J n F 1 b 3 Q 7 U 2 V j d G l v b j E v U 3 R v Y 2 t h b m F s e X N p c 1 F 1 Y X J 0 Z X J s e U J h b G F u Y 2 V T a G V l d C 9 T b 3 V y Y 2 U u e z I w M T M t M D Y t M z A s N D B 9 J n F 1 b 3 Q 7 L C Z x d W 9 0 O 1 N l Y 3 R p b 2 4 x L 1 N 0 b 2 N r Y W 5 h b H l z a X N R d W F y d G V y b H l C Y W x h b m N l U 2 h l Z X Q v U 2 9 1 c m N l L n s r N D c g U X V h c n R l c n M s N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9 j a 2 F u Y W x 5 c 2 l z U X V h c n R l c m x 5 Q m F s Y W 5 j Z V N o Z W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Y W 5 h b H l z a X N R d W F y d G V y b H l D Y X N o R m x v d 1 N 0 Y X R l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U 3 R h d H V z I i B W Y W x 1 Z T 0 i c 0 N v b X B s Z X R l I i A v P j x F b n R y e S B U e X B l P S J G a W x s R X J y b 3 J D b 3 V u d C I g V m F s d W U 9 I m w y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U e X B l c y I g V m F s d W U 9 I n N C Z 1 V G Q l F V R k J R V U Z C U V V G Q l F V R k J R V U Z C U V V G Q l F V R k J R V U Z C U V V G Q l F V R k J R V U Z C U V V G Q l F V R i I g L z 4 8 R W 5 0 c n k g V H l w Z T 0 i R m l s b E x h c 3 R V c G R h d G V k I i B W Y W x 1 Z T 0 i Z D I w M j M t M D Y t M z B U M T I 6 M T M 6 M z Y u N T A w O T M x M l o i I C 8 + P E V u d H J 5 I F R 5 c G U 9 I k Z p b G x U Y X J n Z X Q i I F Z h b H V l P S J z U 3 R v Y 2 t h b m F s e X N p c 1 F 1 Y X J 0 Z X J s e U N h c 2 h G b G 9 3 U 3 R h d G V t Z W 5 0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T 2 J q Z W N 0 V H l w Z S I g V m F s d W U 9 I n N U Y W J s Z S I g L z 4 8 R W 5 0 c n k g V H l w Z T 0 i T G 9 h Z G V k V G 9 B b m F s e X N p c 1 N l c n Z p Y 2 V z I i B W Y W x 1 Z T 0 i b D A i I C 8 + P E V u d H J 5 I F R 5 c G U 9 I k Z p b G x D b 2 x 1 b W 5 O Y W 1 l c y I g V m F s d W U 9 I n N b J n F 1 b 3 Q 7 U X V h c n R l c i B F b m R l Z C Z x d W 9 0 O y w m c X V v d D s y M D I z L T A z L T M x J n F 1 b 3 Q 7 L C Z x d W 9 0 O z I w M j I t M T I t M z E m c X V v d D s s J n F 1 b 3 Q 7 M j A y M i 0 w O S 0 z M C Z x d W 9 0 O y w m c X V v d D s y M D I y L T A 2 L T M w J n F 1 b 3 Q 7 L C Z x d W 9 0 O z I w M j I t M D M t M z E m c X V v d D s s J n F 1 b 3 Q 7 M j A y M S 0 x M i 0 z M S Z x d W 9 0 O y w m c X V v d D s y M D I x L T A 5 L T M w J n F 1 b 3 Q 7 L C Z x d W 9 0 O z I w M j E t M D Y t M z A m c X V v d D s s J n F 1 b 3 Q 7 M j A y M S 0 w M y 0 z M S Z x d W 9 0 O y w m c X V v d D s y M D I w L T E y L T M x J n F 1 b 3 Q 7 L C Z x d W 9 0 O z I w M j A t M D k t M z A m c X V v d D s s J n F 1 b 3 Q 7 M j A y M C 0 w N i 0 z M C Z x d W 9 0 O y w m c X V v d D s y M D I w L T A z L T M x J n F 1 b 3 Q 7 L C Z x d W 9 0 O z I w M T k t M T I t M z E m c X V v d D s s J n F 1 b 3 Q 7 M j A x O S 0 w O S 0 z M C Z x d W 9 0 O y w m c X V v d D s y M D E 5 L T A 2 L T M w J n F 1 b 3 Q 7 L C Z x d W 9 0 O z I w M T k t M D M t M z E m c X V v d D s s J n F 1 b 3 Q 7 M j A x O C 0 x M i 0 z M S Z x d W 9 0 O y w m c X V v d D s y M D E 4 L T A 5 L T M w J n F 1 b 3 Q 7 L C Z x d W 9 0 O z I w M T g t M D Y t M z A m c X V v d D s s J n F 1 b 3 Q 7 M j A x O C 0 w M y 0 z M S Z x d W 9 0 O y w m c X V v d D s y M D E 3 L T E y L T M x J n F 1 b 3 Q 7 L C Z x d W 9 0 O z I w M T c t M D k t M z A m c X V v d D s s J n F 1 b 3 Q 7 M j A x N y 0 w N i 0 z M C Z x d W 9 0 O y w m c X V v d D s y M D E 3 L T A z L T M x J n F 1 b 3 Q 7 L C Z x d W 9 0 O z I w M T Y t M T I t M z E m c X V v d D s s J n F 1 b 3 Q 7 M j A x N i 0 w O S 0 z M C Z x d W 9 0 O y w m c X V v d D s y M D E 2 L T A 2 L T M w J n F 1 b 3 Q 7 L C Z x d W 9 0 O z I w M T Y t M D M t M z E m c X V v d D s s J n F 1 b 3 Q 7 M j A x N S 0 x M i 0 z M S Z x d W 9 0 O y w m c X V v d D s y M D E 1 L T A 5 L T M w J n F 1 b 3 Q 7 L C Z x d W 9 0 O z I w M T U t M D Y t M z A m c X V v d D s s J n F 1 b 3 Q 7 M j A x N S 0 w M y 0 z M S Z x d W 9 0 O y w m c X V v d D s y M D E 0 L T E y L T M x J n F 1 b 3 Q 7 L C Z x d W 9 0 O z I w M T Q t M D k t M z A m c X V v d D s s J n F 1 b 3 Q 7 M j A x N C 0 w N i 0 z M C Z x d W 9 0 O y w m c X V v d D s y M D E 0 L T A z L T M x J n F 1 b 3 Q 7 L C Z x d W 9 0 O z I w M T M t M T I t M z E m c X V v d D s s J n F 1 b 3 Q 7 M j A x M y 0 w O S 0 z M C Z x d W 9 0 O y w m c X V v d D s y M D E z L T A 2 L T M w J n F 1 b 3 Q 7 L C Z x d W 9 0 O y s 0 O C B R d W F y d G V y c y Z x d W 9 0 O 1 0 i I C 8 + P E V u d H J 5 I F R 5 c G U 9 I l F 1 Z X J 5 S U Q i I F Z h b H V l P S J z M 2 M 2 Y 2 I 5 Z G I t M W V i Y S 0 0 N T Q 3 L T g 0 Z D M t N j Y 5 Z G E 2 O G I 2 N T c y I i A v P j x F b n R y e S B U e X B l P S J G a W x s Q 2 9 1 b n Q i I F Z h b H V l P S J s M j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2 N r Y W 5 h b H l z a X N R d W F y d G V y b H l D Y X N o R m x v d 1 N 0 Y X R l b W V u d C 9 T b 3 V y Y 2 U u e 1 F 1 Y X J 0 Z X I g R W 5 k Z W Q s M H 0 m c X V v d D s s J n F 1 b 3 Q 7 U 2 V j d G l v b j E v U 3 R v Y 2 t h b m F s e X N p c 1 F 1 Y X J 0 Z X J s e U N h c 2 h G b G 9 3 U 3 R h d G V t Z W 5 0 L 1 N v d X J j Z S 5 7 M j A y M y 0 w M y 0 z M S w x f S Z x d W 9 0 O y w m c X V v d D t T Z W N 0 a W 9 u M S 9 T d G 9 j a 2 F u Y W x 5 c 2 l z U X V h c n R l c m x 5 Q 2 F z a E Z s b 3 d T d G F 0 Z W 1 l b n Q v U 2 9 1 c m N l L n s y M D I y L T E y L T M x L D J 9 J n F 1 b 3 Q 7 L C Z x d W 9 0 O 1 N l Y 3 R p b 2 4 x L 1 N 0 b 2 N r Y W 5 h b H l z a X N R d W F y d G V y b H l D Y X N o R m x v d 1 N 0 Y X R l b W V u d C 9 T b 3 V y Y 2 U u e z I w M j I t M D k t M z A s M 3 0 m c X V v d D s s J n F 1 b 3 Q 7 U 2 V j d G l v b j E v U 3 R v Y 2 t h b m F s e X N p c 1 F 1 Y X J 0 Z X J s e U N h c 2 h G b G 9 3 U 3 R h d G V t Z W 5 0 L 1 N v d X J j Z S 5 7 M j A y M i 0 w N i 0 z M C w 0 f S Z x d W 9 0 O y w m c X V v d D t T Z W N 0 a W 9 u M S 9 T d G 9 j a 2 F u Y W x 5 c 2 l z U X V h c n R l c m x 5 Q 2 F z a E Z s b 3 d T d G F 0 Z W 1 l b n Q v U 2 9 1 c m N l L n s y M D I y L T A z L T M x L D V 9 J n F 1 b 3 Q 7 L C Z x d W 9 0 O 1 N l Y 3 R p b 2 4 x L 1 N 0 b 2 N r Y W 5 h b H l z a X N R d W F y d G V y b H l D Y X N o R m x v d 1 N 0 Y X R l b W V u d C 9 T b 3 V y Y 2 U u e z I w M j E t M T I t M z E s N n 0 m c X V v d D s s J n F 1 b 3 Q 7 U 2 V j d G l v b j E v U 3 R v Y 2 t h b m F s e X N p c 1 F 1 Y X J 0 Z X J s e U N h c 2 h G b G 9 3 U 3 R h d G V t Z W 5 0 L 1 N v d X J j Z S 5 7 M j A y M S 0 w O S 0 z M C w 3 f S Z x d W 9 0 O y w m c X V v d D t T Z W N 0 a W 9 u M S 9 T d G 9 j a 2 F u Y W x 5 c 2 l z U X V h c n R l c m x 5 Q 2 F z a E Z s b 3 d T d G F 0 Z W 1 l b n Q v U 2 9 1 c m N l L n s y M D I x L T A 2 L T M w L D h 9 J n F 1 b 3 Q 7 L C Z x d W 9 0 O 1 N l Y 3 R p b 2 4 x L 1 N 0 b 2 N r Y W 5 h b H l z a X N R d W F y d G V y b H l D Y X N o R m x v d 1 N 0 Y X R l b W V u d C 9 T b 3 V y Y 2 U u e z I w M j E t M D M t M z E s O X 0 m c X V v d D s s J n F 1 b 3 Q 7 U 2 V j d G l v b j E v U 3 R v Y 2 t h b m F s e X N p c 1 F 1 Y X J 0 Z X J s e U N h c 2 h G b G 9 3 U 3 R h d G V t Z W 5 0 L 1 N v d X J j Z S 5 7 M j A y M C 0 x M i 0 z M S w x M H 0 m c X V v d D s s J n F 1 b 3 Q 7 U 2 V j d G l v b j E v U 3 R v Y 2 t h b m F s e X N p c 1 F 1 Y X J 0 Z X J s e U N h c 2 h G b G 9 3 U 3 R h d G V t Z W 5 0 L 1 N v d X J j Z S 5 7 M j A y M C 0 w O S 0 z M C w x M X 0 m c X V v d D s s J n F 1 b 3 Q 7 U 2 V j d G l v b j E v U 3 R v Y 2 t h b m F s e X N p c 1 F 1 Y X J 0 Z X J s e U N h c 2 h G b G 9 3 U 3 R h d G V t Z W 5 0 L 1 N v d X J j Z S 5 7 M j A y M C 0 w N i 0 z M C w x M n 0 m c X V v d D s s J n F 1 b 3 Q 7 U 2 V j d G l v b j E v U 3 R v Y 2 t h b m F s e X N p c 1 F 1 Y X J 0 Z X J s e U N h c 2 h G b G 9 3 U 3 R h d G V t Z W 5 0 L 1 N v d X J j Z S 5 7 M j A y M C 0 w M y 0 z M S w x M 3 0 m c X V v d D s s J n F 1 b 3 Q 7 U 2 V j d G l v b j E v U 3 R v Y 2 t h b m F s e X N p c 1 F 1 Y X J 0 Z X J s e U N h c 2 h G b G 9 3 U 3 R h d G V t Z W 5 0 L 1 N v d X J j Z S 5 7 M j A x O S 0 x M i 0 z M S w x N H 0 m c X V v d D s s J n F 1 b 3 Q 7 U 2 V j d G l v b j E v U 3 R v Y 2 t h b m F s e X N p c 1 F 1 Y X J 0 Z X J s e U N h c 2 h G b G 9 3 U 3 R h d G V t Z W 5 0 L 1 N v d X J j Z S 5 7 M j A x O S 0 w O S 0 z M C w x N X 0 m c X V v d D s s J n F 1 b 3 Q 7 U 2 V j d G l v b j E v U 3 R v Y 2 t h b m F s e X N p c 1 F 1 Y X J 0 Z X J s e U N h c 2 h G b G 9 3 U 3 R h d G V t Z W 5 0 L 1 N v d X J j Z S 5 7 M j A x O S 0 w N i 0 z M C w x N n 0 m c X V v d D s s J n F 1 b 3 Q 7 U 2 V j d G l v b j E v U 3 R v Y 2 t h b m F s e X N p c 1 F 1 Y X J 0 Z X J s e U N h c 2 h G b G 9 3 U 3 R h d G V t Z W 5 0 L 1 N v d X J j Z S 5 7 M j A x O S 0 w M y 0 z M S w x N 3 0 m c X V v d D s s J n F 1 b 3 Q 7 U 2 V j d G l v b j E v U 3 R v Y 2 t h b m F s e X N p c 1 F 1 Y X J 0 Z X J s e U N h c 2 h G b G 9 3 U 3 R h d G V t Z W 5 0 L 1 N v d X J j Z S 5 7 M j A x O C 0 x M i 0 z M S w x O H 0 m c X V v d D s s J n F 1 b 3 Q 7 U 2 V j d G l v b j E v U 3 R v Y 2 t h b m F s e X N p c 1 F 1 Y X J 0 Z X J s e U N h c 2 h G b G 9 3 U 3 R h d G V t Z W 5 0 L 1 N v d X J j Z S 5 7 M j A x O C 0 w O S 0 z M C w x O X 0 m c X V v d D s s J n F 1 b 3 Q 7 U 2 V j d G l v b j E v U 3 R v Y 2 t h b m F s e X N p c 1 F 1 Y X J 0 Z X J s e U N h c 2 h G b G 9 3 U 3 R h d G V t Z W 5 0 L 1 N v d X J j Z S 5 7 M j A x O C 0 w N i 0 z M C w y M H 0 m c X V v d D s s J n F 1 b 3 Q 7 U 2 V j d G l v b j E v U 3 R v Y 2 t h b m F s e X N p c 1 F 1 Y X J 0 Z X J s e U N h c 2 h G b G 9 3 U 3 R h d G V t Z W 5 0 L 1 N v d X J j Z S 5 7 M j A x O C 0 w M y 0 z M S w y M X 0 m c X V v d D s s J n F 1 b 3 Q 7 U 2 V j d G l v b j E v U 3 R v Y 2 t h b m F s e X N p c 1 F 1 Y X J 0 Z X J s e U N h c 2 h G b G 9 3 U 3 R h d G V t Z W 5 0 L 1 N v d X J j Z S 5 7 M j A x N y 0 x M i 0 z M S w y M n 0 m c X V v d D s s J n F 1 b 3 Q 7 U 2 V j d G l v b j E v U 3 R v Y 2 t h b m F s e X N p c 1 F 1 Y X J 0 Z X J s e U N h c 2 h G b G 9 3 U 3 R h d G V t Z W 5 0 L 1 N v d X J j Z S 5 7 M j A x N y 0 w O S 0 z M C w y M 3 0 m c X V v d D s s J n F 1 b 3 Q 7 U 2 V j d G l v b j E v U 3 R v Y 2 t h b m F s e X N p c 1 F 1 Y X J 0 Z X J s e U N h c 2 h G b G 9 3 U 3 R h d G V t Z W 5 0 L 1 N v d X J j Z S 5 7 M j A x N y 0 w N i 0 z M C w y N H 0 m c X V v d D s s J n F 1 b 3 Q 7 U 2 V j d G l v b j E v U 3 R v Y 2 t h b m F s e X N p c 1 F 1 Y X J 0 Z X J s e U N h c 2 h G b G 9 3 U 3 R h d G V t Z W 5 0 L 1 N v d X J j Z S 5 7 M j A x N y 0 w M y 0 z M S w y N X 0 m c X V v d D s s J n F 1 b 3 Q 7 U 2 V j d G l v b j E v U 3 R v Y 2 t h b m F s e X N p c 1 F 1 Y X J 0 Z X J s e U N h c 2 h G b G 9 3 U 3 R h d G V t Z W 5 0 L 1 N v d X J j Z S 5 7 M j A x N i 0 x M i 0 z M S w y N n 0 m c X V v d D s s J n F 1 b 3 Q 7 U 2 V j d G l v b j E v U 3 R v Y 2 t h b m F s e X N p c 1 F 1 Y X J 0 Z X J s e U N h c 2 h G b G 9 3 U 3 R h d G V t Z W 5 0 L 1 N v d X J j Z S 5 7 M j A x N i 0 w O S 0 z M C w y N 3 0 m c X V v d D s s J n F 1 b 3 Q 7 U 2 V j d G l v b j E v U 3 R v Y 2 t h b m F s e X N p c 1 F 1 Y X J 0 Z X J s e U N h c 2 h G b G 9 3 U 3 R h d G V t Z W 5 0 L 1 N v d X J j Z S 5 7 M j A x N i 0 w N i 0 z M C w y O H 0 m c X V v d D s s J n F 1 b 3 Q 7 U 2 V j d G l v b j E v U 3 R v Y 2 t h b m F s e X N p c 1 F 1 Y X J 0 Z X J s e U N h c 2 h G b G 9 3 U 3 R h d G V t Z W 5 0 L 1 N v d X J j Z S 5 7 M j A x N i 0 w M y 0 z M S w y O X 0 m c X V v d D s s J n F 1 b 3 Q 7 U 2 V j d G l v b j E v U 3 R v Y 2 t h b m F s e X N p c 1 F 1 Y X J 0 Z X J s e U N h c 2 h G b G 9 3 U 3 R h d G V t Z W 5 0 L 1 N v d X J j Z S 5 7 M j A x N S 0 x M i 0 z M S w z M H 0 m c X V v d D s s J n F 1 b 3 Q 7 U 2 V j d G l v b j E v U 3 R v Y 2 t h b m F s e X N p c 1 F 1 Y X J 0 Z X J s e U N h c 2 h G b G 9 3 U 3 R h d G V t Z W 5 0 L 1 N v d X J j Z S 5 7 M j A x N S 0 w O S 0 z M C w z M X 0 m c X V v d D s s J n F 1 b 3 Q 7 U 2 V j d G l v b j E v U 3 R v Y 2 t h b m F s e X N p c 1 F 1 Y X J 0 Z X J s e U N h c 2 h G b G 9 3 U 3 R h d G V t Z W 5 0 L 1 N v d X J j Z S 5 7 M j A x N S 0 w N i 0 z M C w z M n 0 m c X V v d D s s J n F 1 b 3 Q 7 U 2 V j d G l v b j E v U 3 R v Y 2 t h b m F s e X N p c 1 F 1 Y X J 0 Z X J s e U N h c 2 h G b G 9 3 U 3 R h d G V t Z W 5 0 L 1 N v d X J j Z S 5 7 M j A x N S 0 w M y 0 z M S w z M 3 0 m c X V v d D s s J n F 1 b 3 Q 7 U 2 V j d G l v b j E v U 3 R v Y 2 t h b m F s e X N p c 1 F 1 Y X J 0 Z X J s e U N h c 2 h G b G 9 3 U 3 R h d G V t Z W 5 0 L 1 N v d X J j Z S 5 7 M j A x N C 0 x M i 0 z M S w z N H 0 m c X V v d D s s J n F 1 b 3 Q 7 U 2 V j d G l v b j E v U 3 R v Y 2 t h b m F s e X N p c 1 F 1 Y X J 0 Z X J s e U N h c 2 h G b G 9 3 U 3 R h d G V t Z W 5 0 L 1 N v d X J j Z S 5 7 M j A x N C 0 w O S 0 z M C w z N X 0 m c X V v d D s s J n F 1 b 3 Q 7 U 2 V j d G l v b j E v U 3 R v Y 2 t h b m F s e X N p c 1 F 1 Y X J 0 Z X J s e U N h c 2 h G b G 9 3 U 3 R h d G V t Z W 5 0 L 1 N v d X J j Z S 5 7 M j A x N C 0 w N i 0 z M C w z N n 0 m c X V v d D s s J n F 1 b 3 Q 7 U 2 V j d G l v b j E v U 3 R v Y 2 t h b m F s e X N p c 1 F 1 Y X J 0 Z X J s e U N h c 2 h G b G 9 3 U 3 R h d G V t Z W 5 0 L 1 N v d X J j Z S 5 7 M j A x N C 0 w M y 0 z M S w z N 3 0 m c X V v d D s s J n F 1 b 3 Q 7 U 2 V j d G l v b j E v U 3 R v Y 2 t h b m F s e X N p c 1 F 1 Y X J 0 Z X J s e U N h c 2 h G b G 9 3 U 3 R h d G V t Z W 5 0 L 1 N v d X J j Z S 5 7 M j A x M y 0 x M i 0 z M S w z O H 0 m c X V v d D s s J n F 1 b 3 Q 7 U 2 V j d G l v b j E v U 3 R v Y 2 t h b m F s e X N p c 1 F 1 Y X J 0 Z X J s e U N h c 2 h G b G 9 3 U 3 R h d G V t Z W 5 0 L 1 N v d X J j Z S 5 7 M j A x M y 0 w O S 0 z M C w z O X 0 m c X V v d D s s J n F 1 b 3 Q 7 U 2 V j d G l v b j E v U 3 R v Y 2 t h b m F s e X N p c 1 F 1 Y X J 0 Z X J s e U N h c 2 h G b G 9 3 U 3 R h d G V t Z W 5 0 L 1 N v d X J j Z S 5 7 M j A x M y 0 w N i 0 z M C w 0 M H 0 m c X V v d D s s J n F 1 b 3 Q 7 U 2 V j d G l v b j E v U 3 R v Y 2 t h b m F s e X N p c 1 F 1 Y X J 0 Z X J s e U N h c 2 h G b G 9 3 U 3 R h d G V t Z W 5 0 L 1 N v d X J j Z S 5 7 K z Q 4 I F F 1 Y X J 0 Z X J z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U 3 R v Y 2 t h b m F s e X N p c 1 F 1 Y X J 0 Z X J s e U N h c 2 h G b G 9 3 U 3 R h d G V t Z W 5 0 L 1 N v d X J j Z S 5 7 U X V h c n R l c i B F b m R l Z C w w f S Z x d W 9 0 O y w m c X V v d D t T Z W N 0 a W 9 u M S 9 T d G 9 j a 2 F u Y W x 5 c 2 l z U X V h c n R l c m x 5 Q 2 F z a E Z s b 3 d T d G F 0 Z W 1 l b n Q v U 2 9 1 c m N l L n s y M D I z L T A z L T M x L D F 9 J n F 1 b 3 Q 7 L C Z x d W 9 0 O 1 N l Y 3 R p b 2 4 x L 1 N 0 b 2 N r Y W 5 h b H l z a X N R d W F y d G V y b H l D Y X N o R m x v d 1 N 0 Y X R l b W V u d C 9 T b 3 V y Y 2 U u e z I w M j I t M T I t M z E s M n 0 m c X V v d D s s J n F 1 b 3 Q 7 U 2 V j d G l v b j E v U 3 R v Y 2 t h b m F s e X N p c 1 F 1 Y X J 0 Z X J s e U N h c 2 h G b G 9 3 U 3 R h d G V t Z W 5 0 L 1 N v d X J j Z S 5 7 M j A y M i 0 w O S 0 z M C w z f S Z x d W 9 0 O y w m c X V v d D t T Z W N 0 a W 9 u M S 9 T d G 9 j a 2 F u Y W x 5 c 2 l z U X V h c n R l c m x 5 Q 2 F z a E Z s b 3 d T d G F 0 Z W 1 l b n Q v U 2 9 1 c m N l L n s y M D I y L T A 2 L T M w L D R 9 J n F 1 b 3 Q 7 L C Z x d W 9 0 O 1 N l Y 3 R p b 2 4 x L 1 N 0 b 2 N r Y W 5 h b H l z a X N R d W F y d G V y b H l D Y X N o R m x v d 1 N 0 Y X R l b W V u d C 9 T b 3 V y Y 2 U u e z I w M j I t M D M t M z E s N X 0 m c X V v d D s s J n F 1 b 3 Q 7 U 2 V j d G l v b j E v U 3 R v Y 2 t h b m F s e X N p c 1 F 1 Y X J 0 Z X J s e U N h c 2 h G b G 9 3 U 3 R h d G V t Z W 5 0 L 1 N v d X J j Z S 5 7 M j A y M S 0 x M i 0 z M S w 2 f S Z x d W 9 0 O y w m c X V v d D t T Z W N 0 a W 9 u M S 9 T d G 9 j a 2 F u Y W x 5 c 2 l z U X V h c n R l c m x 5 Q 2 F z a E Z s b 3 d T d G F 0 Z W 1 l b n Q v U 2 9 1 c m N l L n s y M D I x L T A 5 L T M w L D d 9 J n F 1 b 3 Q 7 L C Z x d W 9 0 O 1 N l Y 3 R p b 2 4 x L 1 N 0 b 2 N r Y W 5 h b H l z a X N R d W F y d G V y b H l D Y X N o R m x v d 1 N 0 Y X R l b W V u d C 9 T b 3 V y Y 2 U u e z I w M j E t M D Y t M z A s O H 0 m c X V v d D s s J n F 1 b 3 Q 7 U 2 V j d G l v b j E v U 3 R v Y 2 t h b m F s e X N p c 1 F 1 Y X J 0 Z X J s e U N h c 2 h G b G 9 3 U 3 R h d G V t Z W 5 0 L 1 N v d X J j Z S 5 7 M j A y M S 0 w M y 0 z M S w 5 f S Z x d W 9 0 O y w m c X V v d D t T Z W N 0 a W 9 u M S 9 T d G 9 j a 2 F u Y W x 5 c 2 l z U X V h c n R l c m x 5 Q 2 F z a E Z s b 3 d T d G F 0 Z W 1 l b n Q v U 2 9 1 c m N l L n s y M D I w L T E y L T M x L D E w f S Z x d W 9 0 O y w m c X V v d D t T Z W N 0 a W 9 u M S 9 T d G 9 j a 2 F u Y W x 5 c 2 l z U X V h c n R l c m x 5 Q 2 F z a E Z s b 3 d T d G F 0 Z W 1 l b n Q v U 2 9 1 c m N l L n s y M D I w L T A 5 L T M w L D E x f S Z x d W 9 0 O y w m c X V v d D t T Z W N 0 a W 9 u M S 9 T d G 9 j a 2 F u Y W x 5 c 2 l z U X V h c n R l c m x 5 Q 2 F z a E Z s b 3 d T d G F 0 Z W 1 l b n Q v U 2 9 1 c m N l L n s y M D I w L T A 2 L T M w L D E y f S Z x d W 9 0 O y w m c X V v d D t T Z W N 0 a W 9 u M S 9 T d G 9 j a 2 F u Y W x 5 c 2 l z U X V h c n R l c m x 5 Q 2 F z a E Z s b 3 d T d G F 0 Z W 1 l b n Q v U 2 9 1 c m N l L n s y M D I w L T A z L T M x L D E z f S Z x d W 9 0 O y w m c X V v d D t T Z W N 0 a W 9 u M S 9 T d G 9 j a 2 F u Y W x 5 c 2 l z U X V h c n R l c m x 5 Q 2 F z a E Z s b 3 d T d G F 0 Z W 1 l b n Q v U 2 9 1 c m N l L n s y M D E 5 L T E y L T M x L D E 0 f S Z x d W 9 0 O y w m c X V v d D t T Z W N 0 a W 9 u M S 9 T d G 9 j a 2 F u Y W x 5 c 2 l z U X V h c n R l c m x 5 Q 2 F z a E Z s b 3 d T d G F 0 Z W 1 l b n Q v U 2 9 1 c m N l L n s y M D E 5 L T A 5 L T M w L D E 1 f S Z x d W 9 0 O y w m c X V v d D t T Z W N 0 a W 9 u M S 9 T d G 9 j a 2 F u Y W x 5 c 2 l z U X V h c n R l c m x 5 Q 2 F z a E Z s b 3 d T d G F 0 Z W 1 l b n Q v U 2 9 1 c m N l L n s y M D E 5 L T A 2 L T M w L D E 2 f S Z x d W 9 0 O y w m c X V v d D t T Z W N 0 a W 9 u M S 9 T d G 9 j a 2 F u Y W x 5 c 2 l z U X V h c n R l c m x 5 Q 2 F z a E Z s b 3 d T d G F 0 Z W 1 l b n Q v U 2 9 1 c m N l L n s y M D E 5 L T A z L T M x L D E 3 f S Z x d W 9 0 O y w m c X V v d D t T Z W N 0 a W 9 u M S 9 T d G 9 j a 2 F u Y W x 5 c 2 l z U X V h c n R l c m x 5 Q 2 F z a E Z s b 3 d T d G F 0 Z W 1 l b n Q v U 2 9 1 c m N l L n s y M D E 4 L T E y L T M x L D E 4 f S Z x d W 9 0 O y w m c X V v d D t T Z W N 0 a W 9 u M S 9 T d G 9 j a 2 F u Y W x 5 c 2 l z U X V h c n R l c m x 5 Q 2 F z a E Z s b 3 d T d G F 0 Z W 1 l b n Q v U 2 9 1 c m N l L n s y M D E 4 L T A 5 L T M w L D E 5 f S Z x d W 9 0 O y w m c X V v d D t T Z W N 0 a W 9 u M S 9 T d G 9 j a 2 F u Y W x 5 c 2 l z U X V h c n R l c m x 5 Q 2 F z a E Z s b 3 d T d G F 0 Z W 1 l b n Q v U 2 9 1 c m N l L n s y M D E 4 L T A 2 L T M w L D I w f S Z x d W 9 0 O y w m c X V v d D t T Z W N 0 a W 9 u M S 9 T d G 9 j a 2 F u Y W x 5 c 2 l z U X V h c n R l c m x 5 Q 2 F z a E Z s b 3 d T d G F 0 Z W 1 l b n Q v U 2 9 1 c m N l L n s y M D E 4 L T A z L T M x L D I x f S Z x d W 9 0 O y w m c X V v d D t T Z W N 0 a W 9 u M S 9 T d G 9 j a 2 F u Y W x 5 c 2 l z U X V h c n R l c m x 5 Q 2 F z a E Z s b 3 d T d G F 0 Z W 1 l b n Q v U 2 9 1 c m N l L n s y M D E 3 L T E y L T M x L D I y f S Z x d W 9 0 O y w m c X V v d D t T Z W N 0 a W 9 u M S 9 T d G 9 j a 2 F u Y W x 5 c 2 l z U X V h c n R l c m x 5 Q 2 F z a E Z s b 3 d T d G F 0 Z W 1 l b n Q v U 2 9 1 c m N l L n s y M D E 3 L T A 5 L T M w L D I z f S Z x d W 9 0 O y w m c X V v d D t T Z W N 0 a W 9 u M S 9 T d G 9 j a 2 F u Y W x 5 c 2 l z U X V h c n R l c m x 5 Q 2 F z a E Z s b 3 d T d G F 0 Z W 1 l b n Q v U 2 9 1 c m N l L n s y M D E 3 L T A 2 L T M w L D I 0 f S Z x d W 9 0 O y w m c X V v d D t T Z W N 0 a W 9 u M S 9 T d G 9 j a 2 F u Y W x 5 c 2 l z U X V h c n R l c m x 5 Q 2 F z a E Z s b 3 d T d G F 0 Z W 1 l b n Q v U 2 9 1 c m N l L n s y M D E 3 L T A z L T M x L D I 1 f S Z x d W 9 0 O y w m c X V v d D t T Z W N 0 a W 9 u M S 9 T d G 9 j a 2 F u Y W x 5 c 2 l z U X V h c n R l c m x 5 Q 2 F z a E Z s b 3 d T d G F 0 Z W 1 l b n Q v U 2 9 1 c m N l L n s y M D E 2 L T E y L T M x L D I 2 f S Z x d W 9 0 O y w m c X V v d D t T Z W N 0 a W 9 u M S 9 T d G 9 j a 2 F u Y W x 5 c 2 l z U X V h c n R l c m x 5 Q 2 F z a E Z s b 3 d T d G F 0 Z W 1 l b n Q v U 2 9 1 c m N l L n s y M D E 2 L T A 5 L T M w L D I 3 f S Z x d W 9 0 O y w m c X V v d D t T Z W N 0 a W 9 u M S 9 T d G 9 j a 2 F u Y W x 5 c 2 l z U X V h c n R l c m x 5 Q 2 F z a E Z s b 3 d T d G F 0 Z W 1 l b n Q v U 2 9 1 c m N l L n s y M D E 2 L T A 2 L T M w L D I 4 f S Z x d W 9 0 O y w m c X V v d D t T Z W N 0 a W 9 u M S 9 T d G 9 j a 2 F u Y W x 5 c 2 l z U X V h c n R l c m x 5 Q 2 F z a E Z s b 3 d T d G F 0 Z W 1 l b n Q v U 2 9 1 c m N l L n s y M D E 2 L T A z L T M x L D I 5 f S Z x d W 9 0 O y w m c X V v d D t T Z W N 0 a W 9 u M S 9 T d G 9 j a 2 F u Y W x 5 c 2 l z U X V h c n R l c m x 5 Q 2 F z a E Z s b 3 d T d G F 0 Z W 1 l b n Q v U 2 9 1 c m N l L n s y M D E 1 L T E y L T M x L D M w f S Z x d W 9 0 O y w m c X V v d D t T Z W N 0 a W 9 u M S 9 T d G 9 j a 2 F u Y W x 5 c 2 l z U X V h c n R l c m x 5 Q 2 F z a E Z s b 3 d T d G F 0 Z W 1 l b n Q v U 2 9 1 c m N l L n s y M D E 1 L T A 5 L T M w L D M x f S Z x d W 9 0 O y w m c X V v d D t T Z W N 0 a W 9 u M S 9 T d G 9 j a 2 F u Y W x 5 c 2 l z U X V h c n R l c m x 5 Q 2 F z a E Z s b 3 d T d G F 0 Z W 1 l b n Q v U 2 9 1 c m N l L n s y M D E 1 L T A 2 L T M w L D M y f S Z x d W 9 0 O y w m c X V v d D t T Z W N 0 a W 9 u M S 9 T d G 9 j a 2 F u Y W x 5 c 2 l z U X V h c n R l c m x 5 Q 2 F z a E Z s b 3 d T d G F 0 Z W 1 l b n Q v U 2 9 1 c m N l L n s y M D E 1 L T A z L T M x L D M z f S Z x d W 9 0 O y w m c X V v d D t T Z W N 0 a W 9 u M S 9 T d G 9 j a 2 F u Y W x 5 c 2 l z U X V h c n R l c m x 5 Q 2 F z a E Z s b 3 d T d G F 0 Z W 1 l b n Q v U 2 9 1 c m N l L n s y M D E 0 L T E y L T M x L D M 0 f S Z x d W 9 0 O y w m c X V v d D t T Z W N 0 a W 9 u M S 9 T d G 9 j a 2 F u Y W x 5 c 2 l z U X V h c n R l c m x 5 Q 2 F z a E Z s b 3 d T d G F 0 Z W 1 l b n Q v U 2 9 1 c m N l L n s y M D E 0 L T A 5 L T M w L D M 1 f S Z x d W 9 0 O y w m c X V v d D t T Z W N 0 a W 9 u M S 9 T d G 9 j a 2 F u Y W x 5 c 2 l z U X V h c n R l c m x 5 Q 2 F z a E Z s b 3 d T d G F 0 Z W 1 l b n Q v U 2 9 1 c m N l L n s y M D E 0 L T A 2 L T M w L D M 2 f S Z x d W 9 0 O y w m c X V v d D t T Z W N 0 a W 9 u M S 9 T d G 9 j a 2 F u Y W x 5 c 2 l z U X V h c n R l c m x 5 Q 2 F z a E Z s b 3 d T d G F 0 Z W 1 l b n Q v U 2 9 1 c m N l L n s y M D E 0 L T A z L T M x L D M 3 f S Z x d W 9 0 O y w m c X V v d D t T Z W N 0 a W 9 u M S 9 T d G 9 j a 2 F u Y W x 5 c 2 l z U X V h c n R l c m x 5 Q 2 F z a E Z s b 3 d T d G F 0 Z W 1 l b n Q v U 2 9 1 c m N l L n s y M D E z L T E y L T M x L D M 4 f S Z x d W 9 0 O y w m c X V v d D t T Z W N 0 a W 9 u M S 9 T d G 9 j a 2 F u Y W x 5 c 2 l z U X V h c n R l c m x 5 Q 2 F z a E Z s b 3 d T d G F 0 Z W 1 l b n Q v U 2 9 1 c m N l L n s y M D E z L T A 5 L T M w L D M 5 f S Z x d W 9 0 O y w m c X V v d D t T Z W N 0 a W 9 u M S 9 T d G 9 j a 2 F u Y W x 5 c 2 l z U X V h c n R l c m x 5 Q 2 F z a E Z s b 3 d T d G F 0 Z W 1 l b n Q v U 2 9 1 c m N l L n s y M D E z L T A 2 L T M w L D Q w f S Z x d W 9 0 O y w m c X V v d D t T Z W N 0 a W 9 u M S 9 T d G 9 j a 2 F u Y W x 5 c 2 l z U X V h c n R l c m x 5 Q 2 F z a E Z s b 3 d T d G F 0 Z W 1 l b n Q v U 2 9 1 c m N l L n s r N D g g U X V h c n R l c n M s N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9 j a 2 F u Y W x 5 c 2 l z U X V h c n R l c m x 5 Q 2 F z a E Z s b 3 d T d G F 0 Z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t h b m F s e X N p c 1 F 1 Y X J 0 Z X J s e V J h d G l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V G F y Z 2 V 0 I i B W Y W x 1 Z T 0 i c 1 N 0 b 2 N r Y W 5 h b H l z a X N R d W F y d G V y b H l S Y X R p b 3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Y t M z B U M T I 6 M T M 6 M z c u N z Q w M D M 3 O V o i I C 8 + P E V u d H J 5 I F R 5 c G U 9 I k Z p b G x D b 2 x 1 b W 5 U e X B l c y I g V m F s d W U 9 I n N C Z 1 V G Q l F V R k J R V U Z C U V V G Q l F V R k J R V U Z C U V V G Q l F V R k J R V U Z C U V V G Q l F V R k J R V U Z C U V V G Q l F V R k J R P T 0 i I C 8 + P E V u d H J 5 I F R 5 c G U 9 I k Z p b G x F c n J v c k N v d W 5 0 I i B W Y W x 1 Z T 0 i b D E 0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Q 2 9 s d W 1 u T m F t Z X M i I F Z h b H V l P S J z W y Z x d W 9 0 O 1 F 1 Y X J 0 Z X I g R W 5 k Z W Q m c X V v d D s s J n F 1 b 3 Q 7 Q 3 V y c m V u d C Z x d W 9 0 O y w m c X V v d D s y M D I z L T A z L T M x J n F 1 b 3 Q 7 L C Z x d W 9 0 O z I w M j I t M T I t M z E m c X V v d D s s J n F 1 b 3 Q 7 M j A y M i 0 w O S 0 z M C Z x d W 9 0 O y w m c X V v d D s y M D I y L T A 2 L T M w J n F 1 b 3 Q 7 L C Z x d W 9 0 O z I w M j I t M D M t M z E m c X V v d D s s J n F 1 b 3 Q 7 M j A y M S 0 x M i 0 z M S Z x d W 9 0 O y w m c X V v d D s y M D I x L T A 5 L T M w J n F 1 b 3 Q 7 L C Z x d W 9 0 O z I w M j E t M D Y t M z A m c X V v d D s s J n F 1 b 3 Q 7 M j A y M S 0 w M y 0 z M S Z x d W 9 0 O y w m c X V v d D s y M D I w L T E y L T M x J n F 1 b 3 Q 7 L C Z x d W 9 0 O z I w M j A t M D k t M z A m c X V v d D s s J n F 1 b 3 Q 7 M j A y M C 0 w N i 0 z M C Z x d W 9 0 O y w m c X V v d D s y M D I w L T A z L T M x J n F 1 b 3 Q 7 L C Z x d W 9 0 O z I w M T k t M T I t M z E m c X V v d D s s J n F 1 b 3 Q 7 M j A x O S 0 w O S 0 z M C Z x d W 9 0 O y w m c X V v d D s y M D E 5 L T A 2 L T M w J n F 1 b 3 Q 7 L C Z x d W 9 0 O z I w M T k t M D M t M z E m c X V v d D s s J n F 1 b 3 Q 7 M j A x O C 0 x M i 0 z M S Z x d W 9 0 O y w m c X V v d D s y M D E 4 L T A 5 L T M w J n F 1 b 3 Q 7 L C Z x d W 9 0 O z I w M T g t M D Y t M z A m c X V v d D s s J n F 1 b 3 Q 7 M j A x O C 0 w M y 0 z M S Z x d W 9 0 O y w m c X V v d D s y M D E 3 L T E y L T M x J n F 1 b 3 Q 7 L C Z x d W 9 0 O z I w M T c t M D k t M z A m c X V v d D s s J n F 1 b 3 Q 7 M j A x N y 0 w N i 0 z M C Z x d W 9 0 O y w m c X V v d D s y M D E 3 L T A z L T M x J n F 1 b 3 Q 7 L C Z x d W 9 0 O z I w M T Y t M T I t M z E m c X V v d D s s J n F 1 b 3 Q 7 M j A x N i 0 w O S 0 z M C Z x d W 9 0 O y w m c X V v d D s y M D E 2 L T A 2 L T M w J n F 1 b 3 Q 7 L C Z x d W 9 0 O z I w M T Y t M D M t M z E m c X V v d D s s J n F 1 b 3 Q 7 M j A x N S 0 x M i 0 z M S Z x d W 9 0 O y w m c X V v d D s y M D E 1 L T A 5 L T M w J n F 1 b 3 Q 7 L C Z x d W 9 0 O z I w M T U t M D Y t M z A m c X V v d D s s J n F 1 b 3 Q 7 M j A x N S 0 w M y 0 z M S Z x d W 9 0 O y w m c X V v d D s y M D E 0 L T E y L T M x J n F 1 b 3 Q 7 L C Z x d W 9 0 O z I w M T Q t M D k t M z A m c X V v d D s s J n F 1 b 3 Q 7 M j A x N C 0 w N i 0 z M C Z x d W 9 0 O y w m c X V v d D s y M D E 0 L T A z L T M x J n F 1 b 3 Q 7 L C Z x d W 9 0 O z I w M T M t M T I t M z E m c X V v d D s s J n F 1 b 3 Q 7 M j A x M y 0 w O S 0 z M C Z x d W 9 0 O y w m c X V v d D s y M D E z L T A 2 L T M w J n F 1 b 3 Q 7 L C Z x d W 9 0 O y s 0 N i B R d W F y d G V y c y Z x d W 9 0 O 1 0 i I C 8 + P E V u d H J 5 I F R 5 c G U 9 I k Z p b G x P Y m p l Y 3 R U e X B l I i B W Y W x 1 Z T 0 i c 1 R h Y m x l I i A v P j x F b n R y e S B U e X B l P S J R d W V y e U l E I i B W Y W x 1 Z T 0 i c z E 1 O W F i N T l h L W Y y O W M t N D B h N C 0 4 Z j E 1 L W U 1 O D F m N 2 Y 5 O G I 5 M S I g L z 4 8 R W 5 0 c n k g V H l w Z T 0 i R m l s b E N v d W 5 0 I i B W Y W x 1 Z T 0 i b D E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j a 2 F u Y W x 5 c 2 l z U X V h c n R l c m x 5 U m F 0 a W 9 z L 1 N v d X J j Z S 5 7 U X V h c n R l c i B F b m R l Z C w w f S Z x d W 9 0 O y w m c X V v d D t T Z W N 0 a W 9 u M S 9 T d G 9 j a 2 F u Y W x 5 c 2 l z U X V h c n R l c m x 5 U m F 0 a W 9 z L 1 N v d X J j Z S 5 7 Q 3 V y c m V u d C w x f S Z x d W 9 0 O y w m c X V v d D t T Z W N 0 a W 9 u M S 9 T d G 9 j a 2 F u Y W x 5 c 2 l z U X V h c n R l c m x 5 U m F 0 a W 9 z L 1 N v d X J j Z S 5 7 M j A y M y 0 w M y 0 z M S w y f S Z x d W 9 0 O y w m c X V v d D t T Z W N 0 a W 9 u M S 9 T d G 9 j a 2 F u Y W x 5 c 2 l z U X V h c n R l c m x 5 U m F 0 a W 9 z L 1 N v d X J j Z S 5 7 M j A y M i 0 x M i 0 z M S w z f S Z x d W 9 0 O y w m c X V v d D t T Z W N 0 a W 9 u M S 9 T d G 9 j a 2 F u Y W x 5 c 2 l z U X V h c n R l c m x 5 U m F 0 a W 9 z L 1 N v d X J j Z S 5 7 M j A y M i 0 w O S 0 z M C w 0 f S Z x d W 9 0 O y w m c X V v d D t T Z W N 0 a W 9 u M S 9 T d G 9 j a 2 F u Y W x 5 c 2 l z U X V h c n R l c m x 5 U m F 0 a W 9 z L 1 N v d X J j Z S 5 7 M j A y M i 0 w N i 0 z M C w 1 f S Z x d W 9 0 O y w m c X V v d D t T Z W N 0 a W 9 u M S 9 T d G 9 j a 2 F u Y W x 5 c 2 l z U X V h c n R l c m x 5 U m F 0 a W 9 z L 1 N v d X J j Z S 5 7 M j A y M i 0 w M y 0 z M S w 2 f S Z x d W 9 0 O y w m c X V v d D t T Z W N 0 a W 9 u M S 9 T d G 9 j a 2 F u Y W x 5 c 2 l z U X V h c n R l c m x 5 U m F 0 a W 9 z L 1 N v d X J j Z S 5 7 M j A y M S 0 x M i 0 z M S w 3 f S Z x d W 9 0 O y w m c X V v d D t T Z W N 0 a W 9 u M S 9 T d G 9 j a 2 F u Y W x 5 c 2 l z U X V h c n R l c m x 5 U m F 0 a W 9 z L 1 N v d X J j Z S 5 7 M j A y M S 0 w O S 0 z M C w 4 f S Z x d W 9 0 O y w m c X V v d D t T Z W N 0 a W 9 u M S 9 T d G 9 j a 2 F u Y W x 5 c 2 l z U X V h c n R l c m x 5 U m F 0 a W 9 z L 1 N v d X J j Z S 5 7 M j A y M S 0 w N i 0 z M C w 5 f S Z x d W 9 0 O y w m c X V v d D t T Z W N 0 a W 9 u M S 9 T d G 9 j a 2 F u Y W x 5 c 2 l z U X V h c n R l c m x 5 U m F 0 a W 9 z L 1 N v d X J j Z S 5 7 M j A y M S 0 w M y 0 z M S w x M H 0 m c X V v d D s s J n F 1 b 3 Q 7 U 2 V j d G l v b j E v U 3 R v Y 2 t h b m F s e X N p c 1 F 1 Y X J 0 Z X J s e V J h d G l v c y 9 T b 3 V y Y 2 U u e z I w M j A t M T I t M z E s M T F 9 J n F 1 b 3 Q 7 L C Z x d W 9 0 O 1 N l Y 3 R p b 2 4 x L 1 N 0 b 2 N r Y W 5 h b H l z a X N R d W F y d G V y b H l S Y X R p b 3 M v U 2 9 1 c m N l L n s y M D I w L T A 5 L T M w L D E y f S Z x d W 9 0 O y w m c X V v d D t T Z W N 0 a W 9 u M S 9 T d G 9 j a 2 F u Y W x 5 c 2 l z U X V h c n R l c m x 5 U m F 0 a W 9 z L 1 N v d X J j Z S 5 7 M j A y M C 0 w N i 0 z M C w x M 3 0 m c X V v d D s s J n F 1 b 3 Q 7 U 2 V j d G l v b j E v U 3 R v Y 2 t h b m F s e X N p c 1 F 1 Y X J 0 Z X J s e V J h d G l v c y 9 T b 3 V y Y 2 U u e z I w M j A t M D M t M z E s M T R 9 J n F 1 b 3 Q 7 L C Z x d W 9 0 O 1 N l Y 3 R p b 2 4 x L 1 N 0 b 2 N r Y W 5 h b H l z a X N R d W F y d G V y b H l S Y X R p b 3 M v U 2 9 1 c m N l L n s y M D E 5 L T E y L T M x L D E 1 f S Z x d W 9 0 O y w m c X V v d D t T Z W N 0 a W 9 u M S 9 T d G 9 j a 2 F u Y W x 5 c 2 l z U X V h c n R l c m x 5 U m F 0 a W 9 z L 1 N v d X J j Z S 5 7 M j A x O S 0 w O S 0 z M C w x N n 0 m c X V v d D s s J n F 1 b 3 Q 7 U 2 V j d G l v b j E v U 3 R v Y 2 t h b m F s e X N p c 1 F 1 Y X J 0 Z X J s e V J h d G l v c y 9 T b 3 V y Y 2 U u e z I w M T k t M D Y t M z A s M T d 9 J n F 1 b 3 Q 7 L C Z x d W 9 0 O 1 N l Y 3 R p b 2 4 x L 1 N 0 b 2 N r Y W 5 h b H l z a X N R d W F y d G V y b H l S Y X R p b 3 M v U 2 9 1 c m N l L n s y M D E 5 L T A z L T M x L D E 4 f S Z x d W 9 0 O y w m c X V v d D t T Z W N 0 a W 9 u M S 9 T d G 9 j a 2 F u Y W x 5 c 2 l z U X V h c n R l c m x 5 U m F 0 a W 9 z L 1 N v d X J j Z S 5 7 M j A x O C 0 x M i 0 z M S w x O X 0 m c X V v d D s s J n F 1 b 3 Q 7 U 2 V j d G l v b j E v U 3 R v Y 2 t h b m F s e X N p c 1 F 1 Y X J 0 Z X J s e V J h d G l v c y 9 T b 3 V y Y 2 U u e z I w M T g t M D k t M z A s M j B 9 J n F 1 b 3 Q 7 L C Z x d W 9 0 O 1 N l Y 3 R p b 2 4 x L 1 N 0 b 2 N r Y W 5 h b H l z a X N R d W F y d G V y b H l S Y X R p b 3 M v U 2 9 1 c m N l L n s y M D E 4 L T A 2 L T M w L D I x f S Z x d W 9 0 O y w m c X V v d D t T Z W N 0 a W 9 u M S 9 T d G 9 j a 2 F u Y W x 5 c 2 l z U X V h c n R l c m x 5 U m F 0 a W 9 z L 1 N v d X J j Z S 5 7 M j A x O C 0 w M y 0 z M S w y M n 0 m c X V v d D s s J n F 1 b 3 Q 7 U 2 V j d G l v b j E v U 3 R v Y 2 t h b m F s e X N p c 1 F 1 Y X J 0 Z X J s e V J h d G l v c y 9 T b 3 V y Y 2 U u e z I w M T c t M T I t M z E s M j N 9 J n F 1 b 3 Q 7 L C Z x d W 9 0 O 1 N l Y 3 R p b 2 4 x L 1 N 0 b 2 N r Y W 5 h b H l z a X N R d W F y d G V y b H l S Y X R p b 3 M v U 2 9 1 c m N l L n s y M D E 3 L T A 5 L T M w L D I 0 f S Z x d W 9 0 O y w m c X V v d D t T Z W N 0 a W 9 u M S 9 T d G 9 j a 2 F u Y W x 5 c 2 l z U X V h c n R l c m x 5 U m F 0 a W 9 z L 1 N v d X J j Z S 5 7 M j A x N y 0 w N i 0 z M C w y N X 0 m c X V v d D s s J n F 1 b 3 Q 7 U 2 V j d G l v b j E v U 3 R v Y 2 t h b m F s e X N p c 1 F 1 Y X J 0 Z X J s e V J h d G l v c y 9 T b 3 V y Y 2 U u e z I w M T c t M D M t M z E s M j Z 9 J n F 1 b 3 Q 7 L C Z x d W 9 0 O 1 N l Y 3 R p b 2 4 x L 1 N 0 b 2 N r Y W 5 h b H l z a X N R d W F y d G V y b H l S Y X R p b 3 M v U 2 9 1 c m N l L n s y M D E 2 L T E y L T M x L D I 3 f S Z x d W 9 0 O y w m c X V v d D t T Z W N 0 a W 9 u M S 9 T d G 9 j a 2 F u Y W x 5 c 2 l z U X V h c n R l c m x 5 U m F 0 a W 9 z L 1 N v d X J j Z S 5 7 M j A x N i 0 w O S 0 z M C w y O H 0 m c X V v d D s s J n F 1 b 3 Q 7 U 2 V j d G l v b j E v U 3 R v Y 2 t h b m F s e X N p c 1 F 1 Y X J 0 Z X J s e V J h d G l v c y 9 T b 3 V y Y 2 U u e z I w M T Y t M D Y t M z A s M j l 9 J n F 1 b 3 Q 7 L C Z x d W 9 0 O 1 N l Y 3 R p b 2 4 x L 1 N 0 b 2 N r Y W 5 h b H l z a X N R d W F y d G V y b H l S Y X R p b 3 M v U 2 9 1 c m N l L n s y M D E 2 L T A z L T M x L D M w f S Z x d W 9 0 O y w m c X V v d D t T Z W N 0 a W 9 u M S 9 T d G 9 j a 2 F u Y W x 5 c 2 l z U X V h c n R l c m x 5 U m F 0 a W 9 z L 1 N v d X J j Z S 5 7 M j A x N S 0 x M i 0 z M S w z M X 0 m c X V v d D s s J n F 1 b 3 Q 7 U 2 V j d G l v b j E v U 3 R v Y 2 t h b m F s e X N p c 1 F 1 Y X J 0 Z X J s e V J h d G l v c y 9 T b 3 V y Y 2 U u e z I w M T U t M D k t M z A s M z J 9 J n F 1 b 3 Q 7 L C Z x d W 9 0 O 1 N l Y 3 R p b 2 4 x L 1 N 0 b 2 N r Y W 5 h b H l z a X N R d W F y d G V y b H l S Y X R p b 3 M v U 2 9 1 c m N l L n s y M D E 1 L T A 2 L T M w L D M z f S Z x d W 9 0 O y w m c X V v d D t T Z W N 0 a W 9 u M S 9 T d G 9 j a 2 F u Y W x 5 c 2 l z U X V h c n R l c m x 5 U m F 0 a W 9 z L 1 N v d X J j Z S 5 7 M j A x N S 0 w M y 0 z M S w z N H 0 m c X V v d D s s J n F 1 b 3 Q 7 U 2 V j d G l v b j E v U 3 R v Y 2 t h b m F s e X N p c 1 F 1 Y X J 0 Z X J s e V J h d G l v c y 9 T b 3 V y Y 2 U u e z I w M T Q t M T I t M z E s M z V 9 J n F 1 b 3 Q 7 L C Z x d W 9 0 O 1 N l Y 3 R p b 2 4 x L 1 N 0 b 2 N r Y W 5 h b H l z a X N R d W F y d G V y b H l S Y X R p b 3 M v U 2 9 1 c m N l L n s y M D E 0 L T A 5 L T M w L D M 2 f S Z x d W 9 0 O y w m c X V v d D t T Z W N 0 a W 9 u M S 9 T d G 9 j a 2 F u Y W x 5 c 2 l z U X V h c n R l c m x 5 U m F 0 a W 9 z L 1 N v d X J j Z S 5 7 M j A x N C 0 w N i 0 z M C w z N 3 0 m c X V v d D s s J n F 1 b 3 Q 7 U 2 V j d G l v b j E v U 3 R v Y 2 t h b m F s e X N p c 1 F 1 Y X J 0 Z X J s e V J h d G l v c y 9 T b 3 V y Y 2 U u e z I w M T Q t M D M t M z E s M z h 9 J n F 1 b 3 Q 7 L C Z x d W 9 0 O 1 N l Y 3 R p b 2 4 x L 1 N 0 b 2 N r Y W 5 h b H l z a X N R d W F y d G V y b H l S Y X R p b 3 M v U 2 9 1 c m N l L n s y M D E z L T E y L T M x L D M 5 f S Z x d W 9 0 O y w m c X V v d D t T Z W N 0 a W 9 u M S 9 T d G 9 j a 2 F u Y W x 5 c 2 l z U X V h c n R l c m x 5 U m F 0 a W 9 z L 1 N v d X J j Z S 5 7 M j A x M y 0 w O S 0 z M C w 0 M H 0 m c X V v d D s s J n F 1 b 3 Q 7 U 2 V j d G l v b j E v U 3 R v Y 2 t h b m F s e X N p c 1 F 1 Y X J 0 Z X J s e V J h d G l v c y 9 T b 3 V y Y 2 U u e z I w M T M t M D Y t M z A s N D F 9 J n F 1 b 3 Q 7 L C Z x d W 9 0 O 1 N l Y 3 R p b 2 4 x L 1 N 0 b 2 N r Y W 5 h b H l z a X N R d W F y d G V y b H l S Y X R p b 3 M v U 2 9 1 c m N l L n s r N D Y g U X V h c n R l c n M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T d G 9 j a 2 F u Y W x 5 c 2 l z U X V h c n R l c m x 5 U m F 0 a W 9 z L 1 N v d X J j Z S 5 7 U X V h c n R l c i B F b m R l Z C w w f S Z x d W 9 0 O y w m c X V v d D t T Z W N 0 a W 9 u M S 9 T d G 9 j a 2 F u Y W x 5 c 2 l z U X V h c n R l c m x 5 U m F 0 a W 9 z L 1 N v d X J j Z S 5 7 Q 3 V y c m V u d C w x f S Z x d W 9 0 O y w m c X V v d D t T Z W N 0 a W 9 u M S 9 T d G 9 j a 2 F u Y W x 5 c 2 l z U X V h c n R l c m x 5 U m F 0 a W 9 z L 1 N v d X J j Z S 5 7 M j A y M y 0 w M y 0 z M S w y f S Z x d W 9 0 O y w m c X V v d D t T Z W N 0 a W 9 u M S 9 T d G 9 j a 2 F u Y W x 5 c 2 l z U X V h c n R l c m x 5 U m F 0 a W 9 z L 1 N v d X J j Z S 5 7 M j A y M i 0 x M i 0 z M S w z f S Z x d W 9 0 O y w m c X V v d D t T Z W N 0 a W 9 u M S 9 T d G 9 j a 2 F u Y W x 5 c 2 l z U X V h c n R l c m x 5 U m F 0 a W 9 z L 1 N v d X J j Z S 5 7 M j A y M i 0 w O S 0 z M C w 0 f S Z x d W 9 0 O y w m c X V v d D t T Z W N 0 a W 9 u M S 9 T d G 9 j a 2 F u Y W x 5 c 2 l z U X V h c n R l c m x 5 U m F 0 a W 9 z L 1 N v d X J j Z S 5 7 M j A y M i 0 w N i 0 z M C w 1 f S Z x d W 9 0 O y w m c X V v d D t T Z W N 0 a W 9 u M S 9 T d G 9 j a 2 F u Y W x 5 c 2 l z U X V h c n R l c m x 5 U m F 0 a W 9 z L 1 N v d X J j Z S 5 7 M j A y M i 0 w M y 0 z M S w 2 f S Z x d W 9 0 O y w m c X V v d D t T Z W N 0 a W 9 u M S 9 T d G 9 j a 2 F u Y W x 5 c 2 l z U X V h c n R l c m x 5 U m F 0 a W 9 z L 1 N v d X J j Z S 5 7 M j A y M S 0 x M i 0 z M S w 3 f S Z x d W 9 0 O y w m c X V v d D t T Z W N 0 a W 9 u M S 9 T d G 9 j a 2 F u Y W x 5 c 2 l z U X V h c n R l c m x 5 U m F 0 a W 9 z L 1 N v d X J j Z S 5 7 M j A y M S 0 w O S 0 z M C w 4 f S Z x d W 9 0 O y w m c X V v d D t T Z W N 0 a W 9 u M S 9 T d G 9 j a 2 F u Y W x 5 c 2 l z U X V h c n R l c m x 5 U m F 0 a W 9 z L 1 N v d X J j Z S 5 7 M j A y M S 0 w N i 0 z M C w 5 f S Z x d W 9 0 O y w m c X V v d D t T Z W N 0 a W 9 u M S 9 T d G 9 j a 2 F u Y W x 5 c 2 l z U X V h c n R l c m x 5 U m F 0 a W 9 z L 1 N v d X J j Z S 5 7 M j A y M S 0 w M y 0 z M S w x M H 0 m c X V v d D s s J n F 1 b 3 Q 7 U 2 V j d G l v b j E v U 3 R v Y 2 t h b m F s e X N p c 1 F 1 Y X J 0 Z X J s e V J h d G l v c y 9 T b 3 V y Y 2 U u e z I w M j A t M T I t M z E s M T F 9 J n F 1 b 3 Q 7 L C Z x d W 9 0 O 1 N l Y 3 R p b 2 4 x L 1 N 0 b 2 N r Y W 5 h b H l z a X N R d W F y d G V y b H l S Y X R p b 3 M v U 2 9 1 c m N l L n s y M D I w L T A 5 L T M w L D E y f S Z x d W 9 0 O y w m c X V v d D t T Z W N 0 a W 9 u M S 9 T d G 9 j a 2 F u Y W x 5 c 2 l z U X V h c n R l c m x 5 U m F 0 a W 9 z L 1 N v d X J j Z S 5 7 M j A y M C 0 w N i 0 z M C w x M 3 0 m c X V v d D s s J n F 1 b 3 Q 7 U 2 V j d G l v b j E v U 3 R v Y 2 t h b m F s e X N p c 1 F 1 Y X J 0 Z X J s e V J h d G l v c y 9 T b 3 V y Y 2 U u e z I w M j A t M D M t M z E s M T R 9 J n F 1 b 3 Q 7 L C Z x d W 9 0 O 1 N l Y 3 R p b 2 4 x L 1 N 0 b 2 N r Y W 5 h b H l z a X N R d W F y d G V y b H l S Y X R p b 3 M v U 2 9 1 c m N l L n s y M D E 5 L T E y L T M x L D E 1 f S Z x d W 9 0 O y w m c X V v d D t T Z W N 0 a W 9 u M S 9 T d G 9 j a 2 F u Y W x 5 c 2 l z U X V h c n R l c m x 5 U m F 0 a W 9 z L 1 N v d X J j Z S 5 7 M j A x O S 0 w O S 0 z M C w x N n 0 m c X V v d D s s J n F 1 b 3 Q 7 U 2 V j d G l v b j E v U 3 R v Y 2 t h b m F s e X N p c 1 F 1 Y X J 0 Z X J s e V J h d G l v c y 9 T b 3 V y Y 2 U u e z I w M T k t M D Y t M z A s M T d 9 J n F 1 b 3 Q 7 L C Z x d W 9 0 O 1 N l Y 3 R p b 2 4 x L 1 N 0 b 2 N r Y W 5 h b H l z a X N R d W F y d G V y b H l S Y X R p b 3 M v U 2 9 1 c m N l L n s y M D E 5 L T A z L T M x L D E 4 f S Z x d W 9 0 O y w m c X V v d D t T Z W N 0 a W 9 u M S 9 T d G 9 j a 2 F u Y W x 5 c 2 l z U X V h c n R l c m x 5 U m F 0 a W 9 z L 1 N v d X J j Z S 5 7 M j A x O C 0 x M i 0 z M S w x O X 0 m c X V v d D s s J n F 1 b 3 Q 7 U 2 V j d G l v b j E v U 3 R v Y 2 t h b m F s e X N p c 1 F 1 Y X J 0 Z X J s e V J h d G l v c y 9 T b 3 V y Y 2 U u e z I w M T g t M D k t M z A s M j B 9 J n F 1 b 3 Q 7 L C Z x d W 9 0 O 1 N l Y 3 R p b 2 4 x L 1 N 0 b 2 N r Y W 5 h b H l z a X N R d W F y d G V y b H l S Y X R p b 3 M v U 2 9 1 c m N l L n s y M D E 4 L T A 2 L T M w L D I x f S Z x d W 9 0 O y w m c X V v d D t T Z W N 0 a W 9 u M S 9 T d G 9 j a 2 F u Y W x 5 c 2 l z U X V h c n R l c m x 5 U m F 0 a W 9 z L 1 N v d X J j Z S 5 7 M j A x O C 0 w M y 0 z M S w y M n 0 m c X V v d D s s J n F 1 b 3 Q 7 U 2 V j d G l v b j E v U 3 R v Y 2 t h b m F s e X N p c 1 F 1 Y X J 0 Z X J s e V J h d G l v c y 9 T b 3 V y Y 2 U u e z I w M T c t M T I t M z E s M j N 9 J n F 1 b 3 Q 7 L C Z x d W 9 0 O 1 N l Y 3 R p b 2 4 x L 1 N 0 b 2 N r Y W 5 h b H l z a X N R d W F y d G V y b H l S Y X R p b 3 M v U 2 9 1 c m N l L n s y M D E 3 L T A 5 L T M w L D I 0 f S Z x d W 9 0 O y w m c X V v d D t T Z W N 0 a W 9 u M S 9 T d G 9 j a 2 F u Y W x 5 c 2 l z U X V h c n R l c m x 5 U m F 0 a W 9 z L 1 N v d X J j Z S 5 7 M j A x N y 0 w N i 0 z M C w y N X 0 m c X V v d D s s J n F 1 b 3 Q 7 U 2 V j d G l v b j E v U 3 R v Y 2 t h b m F s e X N p c 1 F 1 Y X J 0 Z X J s e V J h d G l v c y 9 T b 3 V y Y 2 U u e z I w M T c t M D M t M z E s M j Z 9 J n F 1 b 3 Q 7 L C Z x d W 9 0 O 1 N l Y 3 R p b 2 4 x L 1 N 0 b 2 N r Y W 5 h b H l z a X N R d W F y d G V y b H l S Y X R p b 3 M v U 2 9 1 c m N l L n s y M D E 2 L T E y L T M x L D I 3 f S Z x d W 9 0 O y w m c X V v d D t T Z W N 0 a W 9 u M S 9 T d G 9 j a 2 F u Y W x 5 c 2 l z U X V h c n R l c m x 5 U m F 0 a W 9 z L 1 N v d X J j Z S 5 7 M j A x N i 0 w O S 0 z M C w y O H 0 m c X V v d D s s J n F 1 b 3 Q 7 U 2 V j d G l v b j E v U 3 R v Y 2 t h b m F s e X N p c 1 F 1 Y X J 0 Z X J s e V J h d G l v c y 9 T b 3 V y Y 2 U u e z I w M T Y t M D Y t M z A s M j l 9 J n F 1 b 3 Q 7 L C Z x d W 9 0 O 1 N l Y 3 R p b 2 4 x L 1 N 0 b 2 N r Y W 5 h b H l z a X N R d W F y d G V y b H l S Y X R p b 3 M v U 2 9 1 c m N l L n s y M D E 2 L T A z L T M x L D M w f S Z x d W 9 0 O y w m c X V v d D t T Z W N 0 a W 9 u M S 9 T d G 9 j a 2 F u Y W x 5 c 2 l z U X V h c n R l c m x 5 U m F 0 a W 9 z L 1 N v d X J j Z S 5 7 M j A x N S 0 x M i 0 z M S w z M X 0 m c X V v d D s s J n F 1 b 3 Q 7 U 2 V j d G l v b j E v U 3 R v Y 2 t h b m F s e X N p c 1 F 1 Y X J 0 Z X J s e V J h d G l v c y 9 T b 3 V y Y 2 U u e z I w M T U t M D k t M z A s M z J 9 J n F 1 b 3 Q 7 L C Z x d W 9 0 O 1 N l Y 3 R p b 2 4 x L 1 N 0 b 2 N r Y W 5 h b H l z a X N R d W F y d G V y b H l S Y X R p b 3 M v U 2 9 1 c m N l L n s y M D E 1 L T A 2 L T M w L D M z f S Z x d W 9 0 O y w m c X V v d D t T Z W N 0 a W 9 u M S 9 T d G 9 j a 2 F u Y W x 5 c 2 l z U X V h c n R l c m x 5 U m F 0 a W 9 z L 1 N v d X J j Z S 5 7 M j A x N S 0 w M y 0 z M S w z N H 0 m c X V v d D s s J n F 1 b 3 Q 7 U 2 V j d G l v b j E v U 3 R v Y 2 t h b m F s e X N p c 1 F 1 Y X J 0 Z X J s e V J h d G l v c y 9 T b 3 V y Y 2 U u e z I w M T Q t M T I t M z E s M z V 9 J n F 1 b 3 Q 7 L C Z x d W 9 0 O 1 N l Y 3 R p b 2 4 x L 1 N 0 b 2 N r Y W 5 h b H l z a X N R d W F y d G V y b H l S Y X R p b 3 M v U 2 9 1 c m N l L n s y M D E 0 L T A 5 L T M w L D M 2 f S Z x d W 9 0 O y w m c X V v d D t T Z W N 0 a W 9 u M S 9 T d G 9 j a 2 F u Y W x 5 c 2 l z U X V h c n R l c m x 5 U m F 0 a W 9 z L 1 N v d X J j Z S 5 7 M j A x N C 0 w N i 0 z M C w z N 3 0 m c X V v d D s s J n F 1 b 3 Q 7 U 2 V j d G l v b j E v U 3 R v Y 2 t h b m F s e X N p c 1 F 1 Y X J 0 Z X J s e V J h d G l v c y 9 T b 3 V y Y 2 U u e z I w M T Q t M D M t M z E s M z h 9 J n F 1 b 3 Q 7 L C Z x d W 9 0 O 1 N l Y 3 R p b 2 4 x L 1 N 0 b 2 N r Y W 5 h b H l z a X N R d W F y d G V y b H l S Y X R p b 3 M v U 2 9 1 c m N l L n s y M D E z L T E y L T M x L D M 5 f S Z x d W 9 0 O y w m c X V v d D t T Z W N 0 a W 9 u M S 9 T d G 9 j a 2 F u Y W x 5 c 2 l z U X V h c n R l c m x 5 U m F 0 a W 9 z L 1 N v d X J j Z S 5 7 M j A x M y 0 w O S 0 z M C w 0 M H 0 m c X V v d D s s J n F 1 b 3 Q 7 U 2 V j d G l v b j E v U 3 R v Y 2 t h b m F s e X N p c 1 F 1 Y X J 0 Z X J s e V J h d G l v c y 9 T b 3 V y Y 2 U u e z I w M T M t M D Y t M z A s N D F 9 J n F 1 b 3 Q 7 L C Z x d W 9 0 O 1 N l Y 3 R p b 2 4 x L 1 N 0 b 2 N r Y W 5 h b H l z a X N R d W F y d G V y b H l S Y X R p b 3 M v U 2 9 1 c m N l L n s r N D Y g U X V h c n R l c n M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9 j a 2 F u Y W x 5 c 2 l z U X V h c n R l c m x 5 U m F 0 a W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h a G 9 v R G V 0 Y W l s c z w v S X R l b V B h d G g + P C 9 J d G V t T G 9 j Y X R p b 2 4 + P F N 0 Y W J s Z U V u d H J p Z X M + P E V u d H J 5 I F R 5 c G U 9 I k l z U H J p d m F 0 Z S I g V m F s d W U 9 I m w w I i A v P j x F b n R y e S B U e X B l P S J G a W x s V G 9 E Y X R h T W 9 k Z W x F b m F i b G V k I i B W Y W x 1 Z T 0 i b D A i I C 8 + P E V u d H J 5 I F R 5 c G U 9 I l J l Y 2 9 2 Z X J 5 V G F y Z 2 V 0 U 2 h l Z X Q i I F Z h b H V l P S J z V G F 4 b 2 5 v b W l l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D b 2 x 1 b W 4 i I F Z h b H V l P S J s N y I g L z 4 8 R W 5 0 c n k g V H l w Z T 0 i U m V j b 3 Z l c n l U Y X J n Z X R S b 3 c i I F Z h b H V l P S J s M i I g L z 4 8 R W 5 0 c n k g V H l w Z T 0 i R m l s b E x h c 3 R V c G R h d G V k I i B W Y W x 1 Z T 0 i Z D I w M j M t M D Y t M z B U M T I 6 M T M 6 M z Y u N T k z N T M 5 O V o i I C 8 + P E V u d H J 5 I F R 5 c G U 9 I k Z p b G x l Z E N v b X B s Z X R l U m V z d W x 0 V G 9 X b 3 J r c 2 h l Z X Q i I F Z h b H V l P S J s M S I g L z 4 8 R W 5 0 c n k g V H l w Z T 0 i R m l s b F R h c m d l d C I g V m F s d W U 9 I n N Z Y W h v b 0 R l d G F p b H M i I C 8 + P E V u d H J 5 I F R 5 c G U 9 I k Z p b G x D b 2 x 1 b W 5 O Y W 1 l c y I g V m F s d W U 9 I n N b J n F 1 b 3 Q 7 V G l j a 2 V y J n F 1 b 3 Q 7 L C Z x d W 9 0 O 0 l u Z H V z d H J 5 J n F 1 b 3 Q 7 L C Z x d W 9 0 O 1 N l Y 3 R v c i Z x d W 9 0 O y w m c X V v d D t B Z G R y Z X N z M S Z x d W 9 0 O y w m c X V v d D t B Z G R y Z X N z M i Z x d W 9 0 O y w m c X V v d D t D a X R 5 J n F 1 b 3 Q 7 L C Z x d W 9 0 O 1 p p c C Z x d W 9 0 O y w m c X V v d D t T d G F 0 Z S Z x d W 9 0 O y w m c X V v d D t F Y X J u a W 5 n R G F 0 Z T E m c X V v d D s s J n F 1 b 3 Q 7 R W F y b m l u Z 0 R h d G U y J n F 1 b 3 Q 7 L C Z x d W 9 0 O 0 N p a y Z x d W 9 0 O y w m c X V v d D t J c 2 l u J n F 1 b 3 Q 7 L C Z x d W 9 0 O 0 N 1 c 2 l w J n F 1 b 3 Q 7 L C Z x d W 9 0 O 1 d l Y l N p d G U m c X V v d D s s J n F 1 b 3 Q 7 U 2 V u c 2 l i a W x p d H k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y N D A 5 I i A v P j x F b n R y e S B U e X B l P S J G a W x s R W 5 h Y m x l Z C I g V m F s d W U 9 I m w x I i A v P j x F b n R y e S B U e X B l P S J R d W V y e U l E I i B W Y W x 1 Z T 0 i c z B j N z J l M T I 3 L W I y O G Q t N G Z i Z C 1 h Y z c 2 L T M 4 N z B m M j B l M G M y N i I g L z 4 8 R W 5 0 c n k g V H l w Z T 0 i R m l s b E N v b H V t b l R 5 c G V z I i B W Y W x 1 Z T 0 i c 0 J n W U d C Z 1 l H Q m d Z S k N R T U d C Z 1 l H I i A v P j x F b n R y e S B U e X B l P S J G a W x s R X J y b 3 J D b 3 V u d C I g V m F s d W U 9 I m w w I i A v P j x F b n R y e S B U e X B l P S J G a W x s T 2 J q Z W N 0 V H l w Z S I g V m F s d W U 9 I n N U Y W J s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W F o b 2 9 E Z X R h a W x z L 1 R 5 c G U g b W 9 k a W Z p w 6 k u e 1 R p Y 2 t l c i w w f S Z x d W 9 0 O y w m c X V v d D t T Z W N 0 a W 9 u M S 9 Z Y W h v b 0 R l d G F p b H M v V H l w Z S B t b 2 R p Z m n D q S 5 7 S W 5 k d X N 0 c n k s M X 0 m c X V v d D s s J n F 1 b 3 Q 7 U 2 V j d G l v b j E v W W F o b 2 9 E Z X R h a W x z L 1 R 5 c G U g b W 9 k a W Z p w 6 k u e 1 N l Y 3 R v c i w y f S Z x d W 9 0 O y w m c X V v d D t T Z W N 0 a W 9 u M S 9 Z Y W h v b 0 R l d G F p b H M v V H l w Z S B t b 2 R p Z m n D q S 5 7 Q W R k c m V z c z E s M 3 0 m c X V v d D s s J n F 1 b 3 Q 7 U 2 V j d G l v b j E v W W F o b 2 9 E Z X R h a W x z L 1 R 5 c G U g b W 9 k a W Z p w 6 k u e 0 F k Z H J l c 3 M y L D R 9 J n F 1 b 3 Q 7 L C Z x d W 9 0 O 1 N l Y 3 R p b 2 4 x L 1 l h a G 9 v R G V 0 Y W l s c y 9 U e X B l I G 1 v Z G l m a c O p L n t D a X R 5 L D V 9 J n F 1 b 3 Q 7 L C Z x d W 9 0 O 1 N l Y 3 R p b 2 4 x L 1 l h a G 9 v R G V 0 Y W l s c y 9 U e X B l I G 1 v Z G l m a c O p L n t a a X A s N n 0 m c X V v d D s s J n F 1 b 3 Q 7 U 2 V j d G l v b j E v W W F o b 2 9 E Z X R h a W x z L 1 R 5 c G U g b W 9 k a W Z p w 6 k u e 1 N 0 Y X R l L D d 9 J n F 1 b 3 Q 7 L C Z x d W 9 0 O 1 N l Y 3 R p b 2 4 x L 1 l h a G 9 v R G V 0 Y W l s c y 9 U e X B l I G 1 v Z G l m a c O p L n t F Y X J u a W 5 n R G F 0 Z T E s O H 0 m c X V v d D s s J n F 1 b 3 Q 7 U 2 V j d G l v b j E v W W F o b 2 9 E Z X R h a W x z L 1 R 5 c G U g b W 9 k a W Z p w 6 k u e 0 V h c m 5 p b m d E Y X R l M i w 5 f S Z x d W 9 0 O y w m c X V v d D t T Z W N 0 a W 9 u M S 9 Z Y W h v b 0 R l d G F p b H M v V H l w Z S B t b 2 R p Z m n D q S 5 7 Q 2 l r L D E w f S Z x d W 9 0 O y w m c X V v d D t T Z W N 0 a W 9 u M S 9 Z Y W h v b 0 R l d G F p b H M v V H l w Z S B t b 2 R p Z m n D q S 5 7 S X N p b i w x M X 0 m c X V v d D s s J n F 1 b 3 Q 7 U 2 V j d G l v b j E v W W F o b 2 9 E Z X R h a W x z L 1 R 5 c G U g b W 9 k a W Z p w 6 k u e 0 N 1 c 2 l w L D E y f S Z x d W 9 0 O y w m c X V v d D t T Z W N 0 a W 9 u M S 9 Z Y W h v b 0 R l d G F p b H M v V H l w Z S B t b 2 R p Z m n D q S 5 7 V 2 V i U 2 l 0 Z S w x M 3 0 m c X V v d D s s J n F 1 b 3 Q 7 U 2 V j d G l v b j E v W W F o b 2 9 E Z X R h a W x z L 1 R 5 c G U g b W 9 k a W Z p w 6 k u e 1 N l b n N p Y m l s a X R 5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W W F o b 2 9 E Z X R h a W x z L 1 R 5 c G U g b W 9 k a W Z p w 6 k u e 1 R p Y 2 t l c i w w f S Z x d W 9 0 O y w m c X V v d D t T Z W N 0 a W 9 u M S 9 Z Y W h v b 0 R l d G F p b H M v V H l w Z S B t b 2 R p Z m n D q S 5 7 S W 5 k d X N 0 c n k s M X 0 m c X V v d D s s J n F 1 b 3 Q 7 U 2 V j d G l v b j E v W W F o b 2 9 E Z X R h a W x z L 1 R 5 c G U g b W 9 k a W Z p w 6 k u e 1 N l Y 3 R v c i w y f S Z x d W 9 0 O y w m c X V v d D t T Z W N 0 a W 9 u M S 9 Z Y W h v b 0 R l d G F p b H M v V H l w Z S B t b 2 R p Z m n D q S 5 7 Q W R k c m V z c z E s M 3 0 m c X V v d D s s J n F 1 b 3 Q 7 U 2 V j d G l v b j E v W W F o b 2 9 E Z X R h a W x z L 1 R 5 c G U g b W 9 k a W Z p w 6 k u e 0 F k Z H J l c 3 M y L D R 9 J n F 1 b 3 Q 7 L C Z x d W 9 0 O 1 N l Y 3 R p b 2 4 x L 1 l h a G 9 v R G V 0 Y W l s c y 9 U e X B l I G 1 v Z G l m a c O p L n t D a X R 5 L D V 9 J n F 1 b 3 Q 7 L C Z x d W 9 0 O 1 N l Y 3 R p b 2 4 x L 1 l h a G 9 v R G V 0 Y W l s c y 9 U e X B l I G 1 v Z G l m a c O p L n t a a X A s N n 0 m c X V v d D s s J n F 1 b 3 Q 7 U 2 V j d G l v b j E v W W F o b 2 9 E Z X R h a W x z L 1 R 5 c G U g b W 9 k a W Z p w 6 k u e 1 N 0 Y X R l L D d 9 J n F 1 b 3 Q 7 L C Z x d W 9 0 O 1 N l Y 3 R p b 2 4 x L 1 l h a G 9 v R G V 0 Y W l s c y 9 U e X B l I G 1 v Z G l m a c O p L n t F Y X J u a W 5 n R G F 0 Z T E s O H 0 m c X V v d D s s J n F 1 b 3 Q 7 U 2 V j d G l v b j E v W W F o b 2 9 E Z X R h a W x z L 1 R 5 c G U g b W 9 k a W Z p w 6 k u e 0 V h c m 5 p b m d E Y X R l M i w 5 f S Z x d W 9 0 O y w m c X V v d D t T Z W N 0 a W 9 u M S 9 Z Y W h v b 0 R l d G F p b H M v V H l w Z S B t b 2 R p Z m n D q S 5 7 Q 2 l r L D E w f S Z x d W 9 0 O y w m c X V v d D t T Z W N 0 a W 9 u M S 9 Z Y W h v b 0 R l d G F p b H M v V H l w Z S B t b 2 R p Z m n D q S 5 7 S X N p b i w x M X 0 m c X V v d D s s J n F 1 b 3 Q 7 U 2 V j d G l v b j E v W W F o b 2 9 E Z X R h a W x z L 1 R 5 c G U g b W 9 k a W Z p w 6 k u e 0 N 1 c 2 l w L D E y f S Z x d W 9 0 O y w m c X V v d D t T Z W N 0 a W 9 u M S 9 Z Y W h v b 0 R l d G F p b H M v V H l w Z S B t b 2 R p Z m n D q S 5 7 V 2 V i U 2 l 0 Z S w x M 3 0 m c X V v d D s s J n F 1 b 3 Q 7 U 2 V j d G l v b j E v W W F o b 2 9 E Z X R h a W x z L 1 R 5 c G U g b W 9 k a W Z p w 6 k u e 1 N l b n N p Y m l s a X R 5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W F o b 2 9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h a G 9 v R G V 0 Y W l s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F o b 2 9 E Z X R h a W x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m Y O Y 0 w e a 0 S Q D I X 5 q v / D 7 g A A A A A C A A A A A A A D Z g A A w A A A A B A A A A A f r 2 j o k 9 T s k + W I E Q x o T r 7 / A A A A A A S A A A C g A A A A E A A A A B d l m O 0 a 2 a r f U Z Y 9 g N P L W 0 N Q A A A A / h J N W t r D N 3 a 9 l I P j 6 A l 8 X q V 4 b E t V F o 8 R t A Q I p s h J J d K g t n 9 0 l e O I g Q a S L j O I 1 o Z Y 5 g t T x X f 8 A v O g g 3 9 p W a + X z t j g N H x h 2 W Q i o Z U t c y L v t D U U A A A A o 7 3 g B n a s r f m t W W i 5 E G 5 J P d u L 2 k A = < / D a t a M a s h u p > 
</file>

<file path=customXml/itemProps1.xml><?xml version="1.0" encoding="utf-8"?>
<ds:datastoreItem xmlns:ds="http://schemas.openxmlformats.org/officeDocument/2006/customXml" ds:itemID="{5BEAD81C-D696-4376-8DDA-A4AE6B54CE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10</vt:i4>
      </vt:variant>
    </vt:vector>
  </HeadingPairs>
  <TitlesOfParts>
    <vt:vector size="25" baseType="lpstr">
      <vt:lpstr>Sectors</vt:lpstr>
      <vt:lpstr>Stock</vt:lpstr>
      <vt:lpstr>KPI &amp; MOP</vt:lpstr>
      <vt:lpstr>People</vt:lpstr>
      <vt:lpstr>Analysts</vt:lpstr>
      <vt:lpstr>Catalyst</vt:lpstr>
      <vt:lpstr>Taxonomie</vt:lpstr>
      <vt:lpstr>QuarterlyIncome</vt:lpstr>
      <vt:lpstr>QuarterlyBalanceSheet</vt:lpstr>
      <vt:lpstr>QuarterlyCashFlow</vt:lpstr>
      <vt:lpstr>QuarterlyRatios</vt:lpstr>
      <vt:lpstr>YearlyIncome</vt:lpstr>
      <vt:lpstr>YearlyBalanceSheet</vt:lpstr>
      <vt:lpstr>YearlyCashFlow</vt:lpstr>
      <vt:lpstr>YearlyRatios</vt:lpstr>
      <vt:lpstr>CurrentStock</vt:lpstr>
      <vt:lpstr>Taxonomie!Extraire</vt:lpstr>
      <vt:lpstr>QuarterBalanceSheetNames</vt:lpstr>
      <vt:lpstr>QuarterlyIncomeNames</vt:lpstr>
      <vt:lpstr>QuarterlyRatiosNames</vt:lpstr>
      <vt:lpstr>QuaterlyCashFlowNames</vt:lpstr>
      <vt:lpstr>QuaterlyIncomeNames</vt:lpstr>
      <vt:lpstr>YearlyBalanceSheetNames</vt:lpstr>
      <vt:lpstr>YearlyIncomeNames</vt:lpstr>
      <vt:lpstr>YearlyRatiosNames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2023-05-31T19:56:49Z</dcterms:created>
  <dcterms:modified xsi:type="dcterms:W3CDTF">2023-07-03T06:44:27Z</dcterms:modified>
</cp:coreProperties>
</file>