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ima Afandiyev\Desktop\Data Science\Descriptive Satistics Exercises and datasets\"/>
    </mc:Choice>
  </mc:AlternateContent>
  <xr:revisionPtr revIDLastSave="0" documentId="13_ncr:1_{A4FB4C97-982A-4699-B706-3F8FEF911380}" xr6:coauthVersionLast="47" xr6:coauthVersionMax="47" xr10:uidLastSave="{00000000-0000-0000-0000-000000000000}"/>
  <bookViews>
    <workbookView xWindow="-120" yWindow="-120" windowWidth="29040" windowHeight="15840" activeTab="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6" l="1"/>
  <c r="C13" i="6"/>
  <c r="C12" i="6"/>
  <c r="C11"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07" i="6"/>
  <c r="U208" i="6"/>
  <c r="U209" i="6"/>
  <c r="U210" i="6"/>
  <c r="U211" i="6"/>
  <c r="U212" i="6"/>
  <c r="U213" i="6"/>
  <c r="U214" i="6"/>
  <c r="U215" i="6"/>
  <c r="U216" i="6"/>
  <c r="U217" i="6"/>
  <c r="U218" i="6"/>
  <c r="U219" i="6"/>
  <c r="U220" i="6"/>
  <c r="U221" i="6"/>
  <c r="U222" i="6"/>
  <c r="U223" i="6"/>
  <c r="U224" i="6"/>
  <c r="U225" i="6"/>
  <c r="U226" i="6"/>
  <c r="U227" i="6"/>
  <c r="U228" i="6"/>
  <c r="U229" i="6"/>
  <c r="U230" i="6"/>
  <c r="U231" i="6"/>
  <c r="U232" i="6"/>
  <c r="U233" i="6"/>
  <c r="U234" i="6"/>
  <c r="U235" i="6"/>
  <c r="U236" i="6"/>
  <c r="U237" i="6"/>
  <c r="U238" i="6"/>
  <c r="U239" i="6"/>
  <c r="U240" i="6"/>
  <c r="U241" i="6"/>
  <c r="U242" i="6"/>
  <c r="U243" i="6"/>
  <c r="U244" i="6"/>
  <c r="U245" i="6"/>
  <c r="U246" i="6"/>
  <c r="U247" i="6"/>
  <c r="U248" i="6"/>
  <c r="U249" i="6"/>
  <c r="U250" i="6"/>
  <c r="U251" i="6"/>
  <c r="U252" i="6"/>
  <c r="U253" i="6"/>
  <c r="U254" i="6"/>
  <c r="U255" i="6"/>
  <c r="U256" i="6"/>
  <c r="U257" i="6"/>
  <c r="U258" i="6"/>
  <c r="U259" i="6"/>
  <c r="U260" i="6"/>
  <c r="U261" i="6"/>
  <c r="U262" i="6"/>
  <c r="U263" i="6"/>
  <c r="U264" i="6"/>
  <c r="U265" i="6"/>
  <c r="U266" i="6"/>
  <c r="U267" i="6"/>
  <c r="U268" i="6"/>
  <c r="U269" i="6"/>
  <c r="U270" i="6"/>
  <c r="U271" i="6"/>
  <c r="U272" i="6"/>
  <c r="U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6" i="6"/>
  <c r="C10" i="6"/>
  <c r="C9" i="6"/>
  <c r="D12" i="5"/>
  <c r="D11" i="5"/>
  <c r="D9" i="5"/>
  <c r="D8" i="5"/>
  <c r="C8" i="10"/>
  <c r="C9" i="10"/>
  <c r="C10" i="10"/>
  <c r="C11" i="10"/>
  <c r="C12" i="10"/>
  <c r="C13" i="10"/>
  <c r="C14" i="10"/>
  <c r="D16" i="8"/>
  <c r="C20" i="8"/>
  <c r="D20" i="8" s="1"/>
  <c r="C21" i="8" s="1"/>
  <c r="D21" i="8" l="1"/>
  <c r="C22" i="8" s="1"/>
  <c r="E20" i="8"/>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E21" i="8" l="1"/>
  <c r="D22" i="8"/>
  <c r="C23" i="8" s="1"/>
  <c r="Q161" i="1"/>
  <c r="P159" i="1"/>
  <c r="P170" i="1"/>
  <c r="P180" i="1"/>
  <c r="D23" i="8" l="1"/>
  <c r="C24" i="8" s="1"/>
  <c r="E23" i="8"/>
  <c r="E22" i="8"/>
  <c r="P6" i="1"/>
  <c r="D24" i="8" l="1"/>
  <c r="C25" i="8" s="1"/>
  <c r="E24" i="8"/>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D25" i="8" l="1"/>
  <c r="C26" i="8" s="1"/>
  <c r="E25" i="8"/>
  <c r="P184" i="1"/>
  <c r="D26" i="8" l="1"/>
  <c r="C27" i="8" s="1"/>
  <c r="E26" i="8"/>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D27" i="8" l="1"/>
  <c r="C28" i="8" s="1"/>
  <c r="Q150" i="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D28" i="8" l="1"/>
  <c r="C29" i="8" s="1"/>
  <c r="E28" i="8"/>
  <c r="E27" i="8"/>
  <c r="Q143" i="1"/>
  <c r="D29" i="8" l="1"/>
  <c r="C30" i="8" s="1"/>
  <c r="E29" i="8"/>
  <c r="D30" i="8" l="1"/>
  <c r="C31" i="8" s="1"/>
  <c r="E30" i="8"/>
  <c r="D31" i="8" l="1"/>
  <c r="C32" i="8" s="1"/>
  <c r="E31" i="8"/>
  <c r="D32" i="8" l="1"/>
  <c r="C33" i="8" s="1"/>
  <c r="E32" i="8"/>
  <c r="D33" i="8" l="1"/>
  <c r="C34" i="8" s="1"/>
  <c r="E33" i="8"/>
  <c r="D34" i="8" l="1"/>
  <c r="C35" i="8" s="1"/>
  <c r="E34" i="8" l="1"/>
  <c r="D35" i="8"/>
  <c r="E35" i="8" s="1"/>
</calcChain>
</file>

<file path=xl/sharedStrings.xml><?xml version="1.0" encoding="utf-8"?>
<sst xmlns="http://schemas.openxmlformats.org/spreadsheetml/2006/main" count="2539" uniqueCount="574">
  <si>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</si>
  <si>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</si>
  <si>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</si>
  <si>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</si>
  <si>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</si>
  <si>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</si>
  <si>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</si>
  <si>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</si>
  <si>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</si>
  <si>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</si>
  <si>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</si>
  <si>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</si>
  <si>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</si>
  <si>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</si>
  <si>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</si>
  <si>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</si>
  <si>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</si>
  <si>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</si>
  <si>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</si>
  <si>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</si>
  <si>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</si>
  <si>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</si>
  <si>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</si>
  <si>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</si>
  <si>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</si>
  <si>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</si>
  <si>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</si>
  <si>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</si>
  <si>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</si>
  <si>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</si>
  <si>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</si>
  <si>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</si>
  <si>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</si>
  <si>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</si>
  <si>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</si>
  <si>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</si>
  <si>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</si>
  <si>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</si>
  <si>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</si>
  <si>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</si>
  <si>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</si>
  <si>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</si>
  <si>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</si>
  <si>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</si>
  <si>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</si>
  <si>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</si>
  <si>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</si>
  <si>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</si>
  <si>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</si>
  <si>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</si>
  <si>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</si>
  <si>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</si>
  <si>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</si>
  <si>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</si>
  <si>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</si>
  <si>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</si>
  <si>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</si>
  <si>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</si>
  <si>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</si>
  <si>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</si>
  <si>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</si>
  <si>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</si>
  <si>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</si>
  <si>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</si>
  <si>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</si>
  <si>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</si>
  <si>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</si>
  <si>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</si>
  <si>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</si>
  <si>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</si>
  <si>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</si>
  <si>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</si>
  <si>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</si>
  <si>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</si>
  <si>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</si>
  <si>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</si>
  <si>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</si>
  <si>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</si>
  <si>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</si>
  <si>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</si>
  <si>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</si>
  <si>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</si>
  <si>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</si>
  <si>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</si>
  <si>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</si>
  <si>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</si>
  <si>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</si>
  <si>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</si>
  <si>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</si>
  <si>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</si>
  <si>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</si>
  <si>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</si>
  <si>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</si>
  <si>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</si>
  <si>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</si>
  <si>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</si>
  <si>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</si>
  <si>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</si>
  <si>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</si>
  <si>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</si>
  <si>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</si>
  <si>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</si>
  <si>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</si>
  <si>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</si>
  <si>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</si>
  <si>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</si>
  <si>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</si>
  <si>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</si>
  <si>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</si>
  <si>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</si>
  <si>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</si>
  <si>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</si>
  <si>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</si>
  <si>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</si>
  <si>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</si>
  <si>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</si>
  <si>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</si>
  <si>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</si>
  <si>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</si>
  <si>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</si>
  <si>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</si>
  <si>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</si>
  <si>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</si>
  <si>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</si>
  <si>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</si>
  <si>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</si>
  <si>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</si>
  <si>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</si>
  <si>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</si>
  <si>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</si>
  <si>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</si>
  <si>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</si>
  <si>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</si>
  <si>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</si>
  <si>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</si>
  <si>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</si>
  <si>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</si>
  <si>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</si>
  <si>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</si>
  <si>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</si>
  <si>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</si>
  <si>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</si>
  <si>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</si>
  <si>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</si>
  <si>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</si>
  <si>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</si>
  <si>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</si>
  <si>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</si>
  <si>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</si>
  <si>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</si>
  <si>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</si>
  <si>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</si>
  <si>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</si>
  <si>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</si>
  <si>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</si>
  <si>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</si>
  <si>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</si>
  <si>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</si>
  <si>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</si>
  <si>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</si>
  <si>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</si>
  <si>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</si>
  <si>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</si>
  <si>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</si>
  <si>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</si>
  <si>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</si>
  <si>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</si>
  <si>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</si>
  <si>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</si>
  <si>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</si>
  <si>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</si>
  <si>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</si>
  <si>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</si>
  <si>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</si>
  <si>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</si>
  <si>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</si>
  <si>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</si>
  <si>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</si>
  <si>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</si>
  <si>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</si>
  <si>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</si>
  <si>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</si>
  <si>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</si>
  <si>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</si>
  <si>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</si>
  <si>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</si>
  <si>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</si>
  <si>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</si>
  <si>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</si>
  <si>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</si>
  <si>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</si>
  <si>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</si>
  <si>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</si>
  <si>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</si>
  <si>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</si>
  <si>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</si>
  <si>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</si>
  <si>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</si>
  <si>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</si>
  <si>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</si>
  <si>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</si>
  <si>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</si>
  <si>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</si>
  <si>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</si>
  <si>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</si>
  <si>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</si>
  <si>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</si>
  <si>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</si>
  <si>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</si>
  <si>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</si>
  <si>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</si>
  <si>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</si>
  <si>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</si>
  <si>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</si>
  <si>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</si>
  <si>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</si>
  <si>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</si>
  <si>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</si>
  <si>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</si>
  <si>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</si>
  <si>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</si>
  <si>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</si>
  <si>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</si>
  <si>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</si>
  <si>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</si>
  <si>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</si>
  <si>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</si>
  <si>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</si>
  <si>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</si>
  <si>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</si>
  <si>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</si>
  <si>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</si>
  <si>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</si>
  <si>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</si>
  <si>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</si>
  <si>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</si>
  <si>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</si>
  <si>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</si>
  <si>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</si>
  <si>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</si>
  <si>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</si>
  <si>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</si>
  <si>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</si>
  <si>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</si>
  <si>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</si>
  <si>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</si>
  <si>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</si>
  <si>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</si>
  <si>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</si>
  <si>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</si>
  <si>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</si>
  <si>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</si>
  <si>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</si>
  <si>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</si>
  <si>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</si>
  <si>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</si>
  <si>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</si>
  <si>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</si>
  <si>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</si>
  <si>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</si>
  <si>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</si>
  <si>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</si>
  <si>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</si>
  <si>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</si>
  <si>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</si>
  <si>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</si>
  <si>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</si>
  <si>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</si>
  <si>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</si>
  <si>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</si>
  <si>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</si>
  <si>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</si>
  <si>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</si>
  <si>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</si>
  <si>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</si>
  <si>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</si>
  <si>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</si>
  <si>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</si>
  <si>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</si>
  <si>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</si>
  <si>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</si>
  <si>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</si>
  <si>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</si>
  <si>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</si>
  <si>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</si>
  <si>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</si>
  <si>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</si>
  <si>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</si>
  <si>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</si>
  <si>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</si>
  <si>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</si>
  <si>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</si>
  <si>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</si>
  <si>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</si>
  <si>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</si>
  <si>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</si>
  <si>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</si>
  <si>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</si>
  <si>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</si>
  <si>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</si>
  <si>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</si>
  <si>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</si>
  <si>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</si>
  <si>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</si>
  <si>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</si>
  <si>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</si>
  <si>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</si>
  <si>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</si>
  <si>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</si>
  <si>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</si>
  <si>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</si>
  <si>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</si>
  <si>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</si>
  <si>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</si>
  <si>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</si>
  <si>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</si>
  <si>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</si>
  <si>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</si>
  <si>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</si>
  <si>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</si>
  <si>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</si>
  <si>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</si>
  <si>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</si>
  <si>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</si>
  <si>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</si>
  <si>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</si>
  <si>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</si>
  <si>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</si>
  <si>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</si>
  <si>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</si>
  <si>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</si>
  <si>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</si>
  <si>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</si>
  <si>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</si>
  <si>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</si>
  <si>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</si>
  <si>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</si>
  <si>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</si>
  <si>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</si>
  <si>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</si>
  <si>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</si>
  <si>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</si>
  <si>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</si>
  <si>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</si>
  <si>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</si>
  <si>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</si>
  <si>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</si>
  <si>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</si>
  <si>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</si>
  <si>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</si>
  <si>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</si>
  <si>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</si>
  <si>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</si>
  <si>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</si>
  <si>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</si>
  <si>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</si>
  <si>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</si>
  <si>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</si>
  <si>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</si>
  <si>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</si>
  <si>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</si>
  <si>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</si>
  <si>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</si>
  <si>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</si>
  <si>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</si>
  <si>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</si>
  <si>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</si>
  <si>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</si>
  <si>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</si>
  <si>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</si>
  <si>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</si>
  <si>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</si>
  <si>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</si>
  <si>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</si>
  <si>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</si>
  <si>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</si>
  <si>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</si>
  <si>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</si>
  <si>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</si>
  <si>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</si>
  <si>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</si>
  <si>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</si>
  <si>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</si>
  <si>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</si>
  <si>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</si>
  <si>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</si>
  <si>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</si>
  <si>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</si>
  <si>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</si>
  <si>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</si>
  <si>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</si>
  <si>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</si>
  <si>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</si>
  <si>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</si>
  <si>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</si>
  <si>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</si>
  <si>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</si>
  <si>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</si>
  <si>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</si>
  <si>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</si>
  <si>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</si>
  <si>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</si>
  <si>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</si>
  <si>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</si>
  <si>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</si>
  <si>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</si>
  <si>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</si>
  <si>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</si>
  <si>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</si>
  <si>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</si>
  <si>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</si>
  <si>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</si>
  <si>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</si>
  <si>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</si>
  <si>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</si>
  <si>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</si>
  <si>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</si>
  <si>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</si>
  <si>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</si>
  <si>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</si>
  <si>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</si>
  <si>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</si>
  <si>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</si>
  <si>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</si>
  <si>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</si>
  <si>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</si>
  <si>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</si>
  <si>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</si>
  <si>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</si>
  <si>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</si>
  <si>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</si>
  <si>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</si>
  <si>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</si>
  <si>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</si>
  <si>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</si>
  <si>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</si>
  <si>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</si>
  <si>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</si>
  <si>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</si>
  <si>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</si>
  <si>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</si>
  <si>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</si>
  <si>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</si>
  <si>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</si>
  <si>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</si>
  <si>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</si>
  <si>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</si>
  <si>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</si>
  <si>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</si>
  <si>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</si>
  <si>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</si>
  <si>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</si>
  <si>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</si>
  <si>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</si>
  <si>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</si>
  <si>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</si>
  <si>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</si>
  <si>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</si>
  <si>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</si>
  <si>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</si>
  <si>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</si>
  <si>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</si>
  <si>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</si>
  <si>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</si>
  <si>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</si>
  <si>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</si>
  <si>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</si>
  <si>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</si>
  <si>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</si>
  <si>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</si>
  <si>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</si>
  <si>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</si>
  <si>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</si>
  <si>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</si>
  <si>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</si>
  <si>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</si>
  <si>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</si>
  <si>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</si>
  <si>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</si>
  <si>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</si>
  <si>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</si>
  <si>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</si>
  <si>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</si>
  <si>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</si>
  <si>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</si>
  <si>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</si>
  <si>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</si>
  <si>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</si>
  <si>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</si>
  <si>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</si>
  <si>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</si>
  <si>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</si>
  <si>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</si>
  <si>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</si>
  <si>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</si>
  <si>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</si>
  <si>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</si>
  <si>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</si>
  <si>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</si>
  <si>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</si>
  <si>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</si>
  <si>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</si>
  <si>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</si>
  <si>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</si>
  <si>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</si>
  <si>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</si>
  <si>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</si>
  <si>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</si>
  <si>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</si>
  <si>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</si>
  <si>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</si>
  <si>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</si>
  <si>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</si>
  <si>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</si>
  <si>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</si>
  <si>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</si>
  <si>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</si>
  <si>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</si>
  <si>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</si>
  <si>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</si>
  <si>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</si>
  <si>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</si>
  <si>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</si>
  <si>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</si>
  <si>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</si>
  <si>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</si>
  <si>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</si>
  <si>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</si>
  <si>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</si>
  <si>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</si>
  <si>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</si>
  <si>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</si>
  <si>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</si>
  <si>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</si>
  <si>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</si>
  <si>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</si>
  <si>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</si>
  <si>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</si>
  <si>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</si>
  <si>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</si>
  <si>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</si>
  <si>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</si>
  <si>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</si>
  <si>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</si>
  <si>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</si>
  <si>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</si>
  <si>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</si>
  <si>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</si>
  <si>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</si>
  <si>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</si>
  <si>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</si>
  <si>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Categorical data with nominal level of measurement</t>
  </si>
  <si>
    <t>Mortage</t>
  </si>
  <si>
    <t>Year if sale</t>
  </si>
  <si>
    <t>Numerical Discrete with Quantitive  Interval level of measurement</t>
  </si>
  <si>
    <t>Numerical Discrete with Quantitive Ratio level of measurement</t>
  </si>
  <si>
    <t>Interval Size</t>
  </si>
  <si>
    <t>Frquency distribution table</t>
  </si>
  <si>
    <t>Interval Start</t>
  </si>
  <si>
    <t>Interval End</t>
  </si>
  <si>
    <t>Count</t>
  </si>
  <si>
    <t>United Kingdom</t>
  </si>
  <si>
    <t>Mean of Price</t>
  </si>
  <si>
    <t>Satndart Deviation</t>
  </si>
  <si>
    <t>Price Properties</t>
  </si>
  <si>
    <t xml:space="preserve">Variance </t>
  </si>
  <si>
    <t xml:space="preserve">Mean  </t>
  </si>
  <si>
    <t xml:space="preserve">Median  </t>
  </si>
  <si>
    <t xml:space="preserve">Mode  </t>
  </si>
  <si>
    <t>Mean of Area</t>
  </si>
  <si>
    <t>Covariance</t>
  </si>
  <si>
    <t>St. Deviation of Price</t>
  </si>
  <si>
    <t>St. Deviation of Area</t>
  </si>
  <si>
    <t>Correlation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</si>
</sst>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 _₽_-;\-* #,##0.00\ _₽_-;_-* &quot;-&quot;??\ _₽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2060"/>
      <name val="Arial"/>
      <family val="2"/>
      <charset val="204"/>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55">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165" fontId="2" fillId="0" borderId="0" xfId="0" applyNumberFormat="1" applyFont="1" applyAlignment="1">
      <alignment vertical="center"/>
    </xf>
    <xf numFmtId="164" fontId="2" fillId="0" borderId="0" xfId="0" applyNumberFormat="1" applyFont="1" applyAlignment="1">
      <alignment vertical="center"/>
    </xf>
    <xf numFmtId="0" fontId="10" fillId="0" borderId="0" xfId="0" applyFont="1" applyAlignment="1">
      <alignment vertical="center"/>
    </xf>
    <xf numFmtId="165" fontId="2" fillId="4" borderId="0" xfId="0" applyNumberFormat="1" applyFont="1" applyFill="1" applyAlignment="1"/>
    <xf numFmtId="164" fontId="2" fillId="4" borderId="0" xfId="0" applyNumberFormat="1" applyFont="1" applyFill="1" applyAlignment="1"/>
    <xf numFmtId="0" fontId="10" fillId="4" borderId="0" xfId="0" applyFont="1" applyFill="1" applyAlignment="1"/>
    <xf numFmtId="0" fontId="8" fillId="4" borderId="0" xfId="0" applyFont="1" applyFill="1" applyAlignment="1"/>
    <xf numFmtId="2" fontId="2" fillId="4" borderId="0" xfId="0" applyNumberFormat="1" applyFont="1" applyFill="1" applyAlignment="1"/>
    <xf numFmtId="0" fontId="9" fillId="6" borderId="0" xfId="0" applyFont="1" applyFill="1" applyAlignment="1">
      <alignment horizontal="center"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9.1629483814523183E-2"/>
          <c:y val="0.17171296296296298"/>
          <c:w val="0.87225940507436572"/>
          <c:h val="0.57409776902887144"/>
        </c:manualLayout>
      </c:layout>
      <c:barChart>
        <c:barDir val="col"/>
        <c:grouping val="clustered"/>
        <c:varyColors val="0"/>
        <c:ser>
          <c:idx val="0"/>
          <c:order val="0"/>
          <c:tx>
            <c:strRef>
              <c:f>'Tasks 2,3,4'!$E$19</c:f>
              <c:strCache>
                <c:ptCount val="1"/>
                <c:pt idx="0">
                  <c:v>Count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numRef>
              <c:f>'Tasks 2,3,4'!$C$20:$C$35</c:f>
              <c:numCache>
                <c:formatCode>_-* #\ ##0.00\ _₽_-;\-* #\ ##0.00\ _₽_-;_-* "-"??\ _₽_-;_-@_-</c:formatCode>
                <c:ptCount val="16"/>
                <c:pt idx="0" formatCode="_(&quot;$&quot;* #\ ##0.00_);_(&quot;$&quot;* \(#\ ##0.00\);_(&quot;$&quot;* &quot;-&quot;??_);_(@_)">
                  <c:v>117564.0716</c:v>
                </c:pt>
                <c:pt idx="1">
                  <c:v>144477.65838000001</c:v>
                </c:pt>
                <c:pt idx="2">
                  <c:v>171391.24516000002</c:v>
                </c:pt>
                <c:pt idx="3">
                  <c:v>198304.83194000003</c:v>
                </c:pt>
                <c:pt idx="4">
                  <c:v>225218.41872000005</c:v>
                </c:pt>
                <c:pt idx="5">
                  <c:v>252132.00550000006</c:v>
                </c:pt>
                <c:pt idx="6">
                  <c:v>279045.59228000004</c:v>
                </c:pt>
                <c:pt idx="7">
                  <c:v>305959.17906000005</c:v>
                </c:pt>
                <c:pt idx="8">
                  <c:v>332872.76584000007</c:v>
                </c:pt>
                <c:pt idx="9">
                  <c:v>359786.35262000008</c:v>
                </c:pt>
                <c:pt idx="10">
                  <c:v>386699.93940000009</c:v>
                </c:pt>
                <c:pt idx="11">
                  <c:v>413613.5261800001</c:v>
                </c:pt>
                <c:pt idx="12">
                  <c:v>440527.11296000011</c:v>
                </c:pt>
                <c:pt idx="13">
                  <c:v>467440.69974000013</c:v>
                </c:pt>
                <c:pt idx="14">
                  <c:v>494354.28652000014</c:v>
                </c:pt>
                <c:pt idx="15">
                  <c:v>521267.87330000015</c:v>
                </c:pt>
              </c:numCache>
            </c:numRef>
          </c:cat>
          <c:val>
            <c:numRef>
              <c:f>'Tasks 2,3,4'!$E$20:$E$35</c:f>
              <c:numCache>
                <c:formatCode>General</c:formatCode>
                <c:ptCount val="16"/>
                <c:pt idx="0">
                  <c:v>1</c:v>
                </c:pt>
                <c:pt idx="1">
                  <c:v>7</c:v>
                </c:pt>
                <c:pt idx="2">
                  <c:v>17</c:v>
                </c:pt>
                <c:pt idx="3">
                  <c:v>59</c:v>
                </c:pt>
                <c:pt idx="4">
                  <c:v>52</c:v>
                </c:pt>
                <c:pt idx="5">
                  <c:v>30</c:v>
                </c:pt>
                <c:pt idx="6">
                  <c:v>15</c:v>
                </c:pt>
                <c:pt idx="7">
                  <c:v>18</c:v>
                </c:pt>
                <c:pt idx="8">
                  <c:v>15</c:v>
                </c:pt>
                <c:pt idx="9">
                  <c:v>11</c:v>
                </c:pt>
                <c:pt idx="10">
                  <c:v>13</c:v>
                </c:pt>
                <c:pt idx="11">
                  <c:v>3</c:v>
                </c:pt>
                <c:pt idx="12">
                  <c:v>7</c:v>
                </c:pt>
                <c:pt idx="13">
                  <c:v>3</c:v>
                </c:pt>
                <c:pt idx="14">
                  <c:v>5</c:v>
                </c:pt>
                <c:pt idx="15">
                  <c:v>5</c:v>
                </c:pt>
              </c:numCache>
            </c:numRef>
          </c:val>
          <c:extLst>
            <c:ext xmlns:c16="http://schemas.microsoft.com/office/drawing/2014/chart" uri="{C3380CC4-5D6E-409C-BE32-E72D297353CC}">
              <c16:uniqueId val="{00000000-9EF5-451D-8A33-8E0EA7E4F9A6}"/>
            </c:ext>
          </c:extLst>
        </c:ser>
        <c:dLbls>
          <c:showLegendKey val="0"/>
          <c:showVal val="0"/>
          <c:showCatName val="0"/>
          <c:showSerName val="0"/>
          <c:showPercent val="0"/>
          <c:showBubbleSize val="0"/>
        </c:dLbls>
        <c:gapWidth val="164"/>
        <c:overlap val="-22"/>
        <c:axId val="646715103"/>
        <c:axId val="646705119"/>
      </c:barChart>
      <c:catAx>
        <c:axId val="646715103"/>
        <c:scaling>
          <c:orientation val="minMax"/>
        </c:scaling>
        <c:delete val="0"/>
        <c:axPos val="b"/>
        <c:numFmt formatCode="_(&quot;$&quot;* #\ ##0.00_);_(&quot;$&quot;* \(#\ ##0.00\);_(&quot;$&quot;* &quot;-&quot;??_);_(@_)"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05119"/>
        <c:crosses val="autoZero"/>
        <c:auto val="1"/>
        <c:lblAlgn val="ctr"/>
        <c:lblOffset val="100"/>
        <c:noMultiLvlLbl val="0"/>
      </c:catAx>
      <c:valAx>
        <c:axId val="64670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15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to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'Task 5'!$O$6:$O$272</c:f>
              <c:numCache>
                <c:formatCode>_("$"* #\ ##0.00_);_("$"* \(#\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'Task 5'!$P$6:$P$272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yVal>
          <c:smooth val="0"/>
          <c:extLst>
            <c:ext xmlns:c16="http://schemas.microsoft.com/office/drawing/2014/chart" uri="{C3380CC4-5D6E-409C-BE32-E72D297353CC}">
              <c16:uniqueId val="{00000000-3BC1-4610-8202-BBD0914661F2}"/>
            </c:ext>
          </c:extLst>
        </c:ser>
        <c:dLbls>
          <c:showLegendKey val="0"/>
          <c:showVal val="0"/>
          <c:showCatName val="0"/>
          <c:showSerName val="0"/>
          <c:showPercent val="0"/>
          <c:showBubbleSize val="0"/>
        </c:dLbls>
        <c:axId val="962813104"/>
        <c:axId val="962803536"/>
      </c:scatterChart>
      <c:valAx>
        <c:axId val="962813104"/>
        <c:scaling>
          <c:orientation val="minMax"/>
          <c:min val="100000"/>
        </c:scaling>
        <c:delete val="0"/>
        <c:axPos val="b"/>
        <c:majorGridlines>
          <c:spPr>
            <a:ln w="9525" cap="flat" cmpd="sng" algn="ctr">
              <a:solidFill>
                <a:schemeClr val="tx1">
                  <a:lumMod val="15000"/>
                  <a:lumOff val="85000"/>
                </a:schemeClr>
              </a:solidFill>
              <a:round/>
            </a:ln>
            <a:effectLst/>
          </c:spPr>
        </c:majorGridlines>
        <c:numFmt formatCode="_(&quot;$&quot;* #\ ##0.00_);_(&quot;$&quot;* \(#\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03536"/>
        <c:crosses val="autoZero"/>
        <c:crossBetween val="midCat"/>
        <c:majorUnit val="100000"/>
      </c:valAx>
      <c:valAx>
        <c:axId val="962803536"/>
        <c:scaling>
          <c:orientation val="minMax"/>
          <c:max val="2000"/>
          <c:min val="3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3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'Tasks 6,7'!$C$7</c:f>
              <c:strCache>
                <c:ptCount val="1"/>
                <c:pt idx="0">
                  <c:v>Count</c:v>
                </c:pt>
              </c:strCache>
            </c:strRef>
          </c:tx>
          <c:spPr>
            <a:solidFill>
              <a:schemeClr val="accent1"/>
            </a:solidFill>
            <a:ln>
              <a:noFill/>
            </a:ln>
            <a:effectLst/>
          </c:spPr>
          <c:invertIfNegative val="0"/>
          <c:cat>
            <c:strRef>
              <c:f>'Tasks 6,7'!$B$8:$B$14</c:f>
              <c:strCache>
                <c:ptCount val="7"/>
                <c:pt idx="0">
                  <c:v>USA</c:v>
                </c:pt>
                <c:pt idx="1">
                  <c:v>United Kingdom</c:v>
                </c:pt>
                <c:pt idx="2">
                  <c:v>Russia</c:v>
                </c:pt>
                <c:pt idx="3">
                  <c:v>Denmark</c:v>
                </c:pt>
                <c:pt idx="4">
                  <c:v>Belgium</c:v>
                </c:pt>
                <c:pt idx="5">
                  <c:v>Canada</c:v>
                </c:pt>
                <c:pt idx="6">
                  <c:v>Mexico</c:v>
                </c:pt>
              </c:strCache>
            </c:strRef>
          </c:cat>
          <c:val>
            <c:numRef>
              <c:f>'Tasks 6,7'!$C$8:$C$14</c:f>
              <c:numCache>
                <c:formatCode>General</c:formatCode>
                <c:ptCount val="7"/>
                <c:pt idx="0">
                  <c:v>177</c:v>
                </c:pt>
                <c:pt idx="1">
                  <c:v>2</c:v>
                </c:pt>
                <c:pt idx="2">
                  <c:v>4</c:v>
                </c:pt>
                <c:pt idx="3">
                  <c:v>1</c:v>
                </c:pt>
                <c:pt idx="4">
                  <c:v>2</c:v>
                </c:pt>
                <c:pt idx="5">
                  <c:v>7</c:v>
                </c:pt>
                <c:pt idx="6">
                  <c:v>1</c:v>
                </c:pt>
              </c:numCache>
            </c:numRef>
          </c:val>
          <c:extLst>
            <c:ext xmlns:c16="http://schemas.microsoft.com/office/drawing/2014/chart" uri="{C3380CC4-5D6E-409C-BE32-E72D297353CC}">
              <c16:uniqueId val="{00000000-BF31-44A3-B7A2-5A3654CEA8DE}"/>
            </c:ext>
          </c:extLst>
        </c:ser>
        <c:dLbls>
          <c:showLegendKey val="0"/>
          <c:showVal val="0"/>
          <c:showCatName val="0"/>
          <c:showSerName val="0"/>
          <c:showPercent val="0"/>
          <c:showBubbleSize val="0"/>
        </c:dLbls>
        <c:gapWidth val="219"/>
        <c:overlap val="-27"/>
        <c:axId val="805635392"/>
        <c:axId val="807546256"/>
      </c:barChart>
      <c:catAx>
        <c:axId val="80563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546256"/>
        <c:crosses val="autoZero"/>
        <c:auto val="1"/>
        <c:lblAlgn val="ctr"/>
        <c:lblOffset val="100"/>
        <c:noMultiLvlLbl val="0"/>
      </c:catAx>
      <c:valAx>
        <c:axId val="80754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3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10'!$T$1:$T$4</c:f>
              <c:strCache>
                <c:ptCount val="4"/>
              </c:strCache>
            </c:strRef>
          </c:tx>
          <c:spPr>
            <a:ln w="19050" cap="rnd">
              <a:noFill/>
              <a:round/>
            </a:ln>
            <a:effectLst/>
          </c:spPr>
          <c:marker>
            <c:symbol val="circle"/>
            <c:size val="5"/>
            <c:spPr>
              <a:solidFill>
                <a:schemeClr val="accent1"/>
              </a:solidFill>
              <a:ln w="9525">
                <a:solidFill>
                  <a:schemeClr val="accent1"/>
                </a:solidFill>
              </a:ln>
              <a:effectLst/>
            </c:spPr>
          </c:marker>
          <c:xVal>
            <c:strRef>
              <c:f>'Task 10'!$S$5:$S$920</c:f>
              <c:strCache>
                <c:ptCount val="268"/>
                <c:pt idx="0">
                  <c:v>Price</c:v>
                </c:pt>
                <c:pt idx="1">
                  <c:v> $246 172,68 </c:v>
                </c:pt>
                <c:pt idx="2">
                  <c:v> $246 331,90 </c:v>
                </c:pt>
                <c:pt idx="3">
                  <c:v> $209 280,91 </c:v>
                </c:pt>
                <c:pt idx="4">
                  <c:v> $452 667,01 </c:v>
                </c:pt>
                <c:pt idx="5">
                  <c:v> $467 083,31 </c:v>
                </c:pt>
                <c:pt idx="6">
                  <c:v> $203 491,85 </c:v>
                </c:pt>
                <c:pt idx="7">
                  <c:v> $212 520,83 </c:v>
                </c:pt>
                <c:pt idx="8">
                  <c:v> $198 591,85 </c:v>
                </c:pt>
                <c:pt idx="9">
                  <c:v> $265 467,68 </c:v>
                </c:pt>
                <c:pt idx="10">
                  <c:v> $235 633,26 </c:v>
                </c:pt>
                <c:pt idx="11">
                  <c:v> $317 473,86 </c:v>
                </c:pt>
                <c:pt idx="12">
                  <c:v> $503 790,23 </c:v>
                </c:pt>
                <c:pt idx="13">
                  <c:v> $217 786,38 </c:v>
                </c:pt>
                <c:pt idx="14">
                  <c:v> $460 001,26 </c:v>
                </c:pt>
                <c:pt idx="15">
                  <c:v> $460 001,26 </c:v>
                </c:pt>
                <c:pt idx="16">
                  <c:v> $448 134,27 </c:v>
                </c:pt>
                <c:pt idx="17">
                  <c:v> $249 591,99 </c:v>
                </c:pt>
                <c:pt idx="18">
                  <c:v> $196 142,19 </c:v>
                </c:pt>
                <c:pt idx="19">
                  <c:v> $258 572,48 </c:v>
                </c:pt>
                <c:pt idx="20">
                  <c:v> $310 831,21 </c:v>
                </c:pt>
                <c:pt idx="21">
                  <c:v> $207 281,59 </c:v>
                </c:pt>
                <c:pt idx="22">
                  <c:v> $168 834,04 </c:v>
                </c:pt>
                <c:pt idx="23">
                  <c:v> $396 973,83 </c:v>
                </c:pt>
                <c:pt idx="24">
                  <c:v> $188 743,11 </c:v>
                </c:pt>
                <c:pt idx="25">
                  <c:v> $179 674,08 </c:v>
                </c:pt>
                <c:pt idx="26">
                  <c:v> $306 363,64 </c:v>
                </c:pt>
                <c:pt idx="27">
                  <c:v> $200 300,63 </c:v>
                </c:pt>
                <c:pt idx="28">
                  <c:v> $382 041,13 </c:v>
                </c:pt>
                <c:pt idx="29">
                  <c:v> $245 572,79 </c:v>
                </c:pt>
                <c:pt idx="30">
                  <c:v> $407 214,29 </c:v>
                </c:pt>
                <c:pt idx="31">
                  <c:v> $355 073,40 </c:v>
                </c:pt>
                <c:pt idx="32">
                  <c:v> $256 821,64 </c:v>
                </c:pt>
                <c:pt idx="33">
                  <c:v> $226 342,80 </c:v>
                </c:pt>
                <c:pt idx="34">
                  <c:v> $191 389,87 </c:v>
                </c:pt>
                <c:pt idx="35">
                  <c:v> $297 008,97 </c:v>
                </c:pt>
                <c:pt idx="36">
                  <c:v> $250 773,15 </c:v>
                </c:pt>
                <c:pt idx="37">
                  <c:v> $312 211,14 </c:v>
                </c:pt>
                <c:pt idx="38">
                  <c:v> $190 119,50 </c:v>
                </c:pt>
                <c:pt idx="39">
                  <c:v> $225 050,52 </c:v>
                </c:pt>
                <c:pt idx="40">
                  <c:v> $261 742,74 </c:v>
                </c:pt>
                <c:pt idx="41">
                  <c:v> $344 530,89 </c:v>
                </c:pt>
                <c:pt idx="42">
                  <c:v> $215 410,28 </c:v>
                </c:pt>
                <c:pt idx="43">
                  <c:v> $252 185,99 </c:v>
                </c:pt>
                <c:pt idx="44">
                  <c:v> $480 545,81 </c:v>
                </c:pt>
                <c:pt idx="45">
                  <c:v> $300 385,62 </c:v>
                </c:pt>
                <c:pt idx="46">
                  <c:v> $240 539,35 </c:v>
                </c:pt>
                <c:pt idx="47">
                  <c:v> $222 138,72 </c:v>
                </c:pt>
                <c:pt idx="48">
                  <c:v> $228 410,05 </c:v>
                </c:pt>
                <c:pt idx="49">
                  <c:v> $197 053,51 </c:v>
                </c:pt>
                <c:pt idx="50">
                  <c:v> $193 660,62 </c:v>
                </c:pt>
                <c:pt idx="51">
                  <c:v> $237 060,15 </c:v>
                </c:pt>
                <c:pt idx="52">
                  <c:v> $372 001,70 </c:v>
                </c:pt>
                <c:pt idx="53">
                  <c:v> $290 031,26 </c:v>
                </c:pt>
                <c:pt idx="54">
                  <c:v> $238 811,06 </c:v>
                </c:pt>
                <c:pt idx="55">
                  <c:v> $199 054,20 </c:v>
                </c:pt>
                <c:pt idx="56">
                  <c:v> $496 266,41 </c:v>
                </c:pt>
                <c:pt idx="57">
                  <c:v> $346 906,89 </c:v>
                </c:pt>
                <c:pt idx="58">
                  <c:v> $376 964,62 </c:v>
                </c:pt>
                <c:pt idx="59">
                  <c:v> $315 733,15 </c:v>
                </c:pt>
                <c:pt idx="60">
                  <c:v> $188 273,73 </c:v>
                </c:pt>
                <c:pt idx="61">
                  <c:v> $253 831,02 </c:v>
                </c:pt>
                <c:pt idx="62">
                  <c:v> $278 575,87 </c:v>
                </c:pt>
                <c:pt idx="63">
                  <c:v> $402 081,80 </c:v>
                </c:pt>
                <c:pt idx="64">
                  <c:v> $310 832,59 </c:v>
                </c:pt>
                <c:pt idx="65">
                  <c:v> $257 183,48 </c:v>
                </c:pt>
                <c:pt idx="66">
                  <c:v> $326 885,34 </c:v>
                </c:pt>
                <c:pt idx="67">
                  <c:v> $344 568,74 </c:v>
                </c:pt>
                <c:pt idx="68">
                  <c:v> $214 631,68 </c:v>
                </c:pt>
                <c:pt idx="69">
                  <c:v> $237 207,68 </c:v>
                </c:pt>
                <c:pt idx="70">
                  <c:v> $464 549,19 </c:v>
                </c:pt>
                <c:pt idx="71">
                  <c:v> $310 577,04 </c:v>
                </c:pt>
                <c:pt idx="72">
                  <c:v> $205 098,21 </c:v>
                </c:pt>
                <c:pt idx="73">
                  <c:v> $248 525,12 </c:v>
                </c:pt>
                <c:pt idx="74">
                  <c:v> $224 463,87 </c:v>
                </c:pt>
                <c:pt idx="75">
                  <c:v> $220 606,28 </c:v>
                </c:pt>
                <c:pt idx="76">
                  <c:v> $220 865,00 </c:v>
                </c:pt>
                <c:pt idx="77">
                  <c:v> $338 181,18 </c:v>
                </c:pt>
                <c:pt idx="78">
                  <c:v> $432 679,91 </c:v>
                </c:pt>
                <c:pt idx="79">
                  <c:v> $196 220,05 </c:v>
                </c:pt>
                <c:pt idx="80">
                  <c:v> $323 915,81 </c:v>
                </c:pt>
                <c:pt idx="81">
                  <c:v> $200 719,02 </c:v>
                </c:pt>
                <c:pt idx="82">
                  <c:v> $380 809,52 </c:v>
                </c:pt>
                <c:pt idx="83">
                  <c:v> $213 942,56 </c:v>
                </c:pt>
                <c:pt idx="84">
                  <c:v> $207 581,43 </c:v>
                </c:pt>
                <c:pt idx="85">
                  <c:v> $241 671,52 </c:v>
                </c:pt>
                <c:pt idx="86">
                  <c:v> $336 695,25 </c:v>
                </c:pt>
                <c:pt idx="87">
                  <c:v> $171 262,65 </c:v>
                </c:pt>
                <c:pt idx="88">
                  <c:v> $299 159,14 </c:v>
                </c:pt>
                <c:pt idx="89">
                  <c:v> $212 265,67 </c:v>
                </c:pt>
                <c:pt idx="90">
                  <c:v> $388 515,14 </c:v>
                </c:pt>
                <c:pt idx="91">
                  <c:v> $263 790,81 </c:v>
                </c:pt>
                <c:pt idx="92">
                  <c:v> $367 976,46 </c:v>
                </c:pt>
                <c:pt idx="93">
                  <c:v> $243 052,59 </c:v>
                </c:pt>
                <c:pt idx="94">
                  <c:v> $269 075,30 </c:v>
                </c:pt>
                <c:pt idx="95">
                  <c:v> $223 577,32 </c:v>
                </c:pt>
                <c:pt idx="96">
                  <c:v> $198 075,99 </c:v>
                </c:pt>
                <c:pt idx="97">
                  <c:v> $354 553,23 </c:v>
                </c:pt>
                <c:pt idx="98">
                  <c:v> $456 919,46 </c:v>
                </c:pt>
                <c:pt idx="99">
                  <c:v> $233 142,80 </c:v>
                </c:pt>
                <c:pt idx="100">
                  <c:v> $225 401,62 </c:v>
                </c:pt>
                <c:pt idx="101">
                  <c:v> $195 153,16 </c:v>
                </c:pt>
                <c:pt idx="102">
                  <c:v> $206 631,81 </c:v>
                </c:pt>
                <c:pt idx="103">
                  <c:v> $358 525,59 </c:v>
                </c:pt>
                <c:pt idx="104">
                  <c:v> $223 917,34 </c:v>
                </c:pt>
                <c:pt idx="105">
                  <c:v> $201 518,89 </c:v>
                </c:pt>
                <c:pt idx="106">
                  <c:v> $269 278,57 </c:v>
                </c:pt>
                <c:pt idx="107">
                  <c:v> $204 808,16 </c:v>
                </c:pt>
                <c:pt idx="108">
                  <c:v> $306 878,46 </c:v>
                </c:pt>
                <c:pt idx="109">
                  <c:v> $275 394,25 </c:v>
                </c:pt>
                <c:pt idx="110">
                  <c:v> $192 092,24 </c:v>
                </c:pt>
                <c:pt idx="111">
                  <c:v> $165 430,28 </c:v>
                </c:pt>
                <c:pt idx="112">
                  <c:v> $310 223,29 </c:v>
                </c:pt>
                <c:pt idx="113">
                  <c:v> $231 552,33 </c:v>
                </c:pt>
                <c:pt idx="114">
                  <c:v> $215 774,28 </c:v>
                </c:pt>
                <c:pt idx="115">
                  <c:v> $289 727,99 </c:v>
                </c:pt>
                <c:pt idx="116">
                  <c:v> $195 874,94 </c:v>
                </c:pt>
                <c:pt idx="117">
                  <c:v> $357 538,20 </c:v>
                </c:pt>
                <c:pt idx="118">
                  <c:v> $239 248,75 </c:v>
                </c:pt>
                <c:pt idx="119">
                  <c:v> $382 277,15 </c:v>
                </c:pt>
                <c:pt idx="120">
                  <c:v> $248 422,66 </c:v>
                </c:pt>
                <c:pt idx="121">
                  <c:v> $242 740,66 </c:v>
                </c:pt>
                <c:pt idx="122">
                  <c:v> $253 025,78 </c:v>
                </c:pt>
                <c:pt idx="123">
                  <c:v> $234 172,39 </c:v>
                </c:pt>
                <c:pt idx="124">
                  <c:v> $200 678,75 </c:v>
                </c:pt>
                <c:pt idx="125">
                  <c:v> $226 578,51 </c:v>
                </c:pt>
                <c:pt idx="126">
                  <c:v> $200 148,89 </c:v>
                </c:pt>
                <c:pt idx="127">
                  <c:v> $218 585,92 </c:v>
                </c:pt>
                <c:pt idx="128">
                  <c:v> $198 841,70 </c:v>
                </c:pt>
                <c:pt idx="129">
                  <c:v> $252 927,84 </c:v>
                </c:pt>
                <c:pt idx="130">
                  <c:v> $225 290,22 </c:v>
                </c:pt>
                <c:pt idx="131">
                  <c:v> $234 750,59 </c:v>
                </c:pt>
                <c:pt idx="132">
                  <c:v> $287 466,41 </c:v>
                </c:pt>
                <c:pt idx="133">
                  <c:v> $229 464,71 </c:v>
                </c:pt>
                <c:pt idx="134">
                  <c:v> $377 313,56 </c:v>
                </c:pt>
                <c:pt idx="135">
                  <c:v> $276 759,18 </c:v>
                </c:pt>
                <c:pt idx="136">
                  <c:v> $219 373,41 </c:v>
                </c:pt>
                <c:pt idx="137">
                  <c:v> $230 216,22 </c:v>
                </c:pt>
                <c:pt idx="138">
                  <c:v> $410 932,67 </c:v>
                </c:pt>
                <c:pt idx="139">
                  <c:v> $214 341,34 </c:v>
                </c:pt>
                <c:pt idx="140">
                  <c:v> $248 274,31 </c:v>
                </c:pt>
                <c:pt idx="141">
                  <c:v> $390 494,27 </c:v>
                </c:pt>
                <c:pt idx="142">
                  <c:v> $293 876,27 </c:v>
                </c:pt>
                <c:pt idx="143">
                  <c:v> $204 286,67 </c:v>
                </c:pt>
                <c:pt idx="144">
                  <c:v> $230 154,53 </c:v>
                </c:pt>
                <c:pt idx="145">
                  <c:v> $228 170,03 </c:v>
                </c:pt>
                <c:pt idx="146">
                  <c:v> $205 085,40 </c:v>
                </c:pt>
                <c:pt idx="147">
                  <c:v> $177 555,06 </c:v>
                </c:pt>
                <c:pt idx="148">
                  <c:v> $217 748,48 </c:v>
                </c:pt>
                <c:pt idx="149">
                  <c:v> $247 739,44 </c:v>
                </c:pt>
                <c:pt idx="150">
                  <c:v> $484 458,03 </c:v>
                </c:pt>
                <c:pt idx="151">
                  <c:v> $356 506,37 </c:v>
                </c:pt>
                <c:pt idx="152">
                  <c:v> $197 869,36 </c:v>
                </c:pt>
                <c:pt idx="153">
                  <c:v> $236 608,95 </c:v>
                </c:pt>
                <c:pt idx="154">
                  <c:v> $208 930,81 </c:v>
                </c:pt>
                <c:pt idx="155">
                  <c:v> $263 123,42 </c:v>
                </c:pt>
                <c:pt idx="156">
                  <c:v> $286 433,57 </c:v>
                </c:pt>
                <c:pt idx="157">
                  <c:v> $229 581,78 </c:v>
                </c:pt>
                <c:pt idx="158">
                  <c:v> $252 053,03 </c:v>
                </c:pt>
                <c:pt idx="159">
                  <c:v> $244 820,67 </c:v>
                </c:pt>
                <c:pt idx="160">
                  <c:v> $241 620,48 </c:v>
                </c:pt>
                <c:pt idx="161">
                  <c:v> $235 762,34 </c:v>
                </c:pt>
                <c:pt idx="162">
                  <c:v> $236 639,56 </c:v>
                </c:pt>
                <c:pt idx="163">
                  <c:v> $294 807,65 </c:v>
                </c:pt>
                <c:pt idx="164">
                  <c:v> $293 828,69 </c:v>
                </c:pt>
                <c:pt idx="165">
                  <c:v> $412 856,56 </c:v>
                </c:pt>
                <c:pt idx="166">
                  <c:v> $224 076,84 </c:v>
                </c:pt>
                <c:pt idx="167">
                  <c:v> $258 015,61 </c:v>
                </c:pt>
                <c:pt idx="168">
                  <c:v> $153 466,71 </c:v>
                </c:pt>
                <c:pt idx="169">
                  <c:v> $261 871,70 </c:v>
                </c:pt>
                <c:pt idx="170">
                  <c:v> $210 038,70 </c:v>
                </c:pt>
                <c:pt idx="171">
                  <c:v> $210 824,06 </c:v>
                </c:pt>
                <c:pt idx="172">
                  <c:v> $249 075,66 </c:v>
                </c:pt>
                <c:pt idx="173">
                  <c:v> $219 865,76 </c:v>
                </c:pt>
                <c:pt idx="174">
                  <c:v> $204 292,49 </c:v>
                </c:pt>
                <c:pt idx="175">
                  <c:v> $261 579,89 </c:v>
                </c:pt>
                <c:pt idx="176">
                  <c:v> $222 867,42 </c:v>
                </c:pt>
                <c:pt idx="177">
                  <c:v> $291 494,36 </c:v>
                </c:pt>
                <c:pt idx="178">
                  <c:v> $296 483,14 </c:v>
                </c:pt>
                <c:pt idx="179">
                  <c:v> $532 877,38 </c:v>
                </c:pt>
                <c:pt idx="180">
                  <c:v> $117 564,07 </c:v>
                </c:pt>
                <c:pt idx="181">
                  <c:v> $317 196,40 </c:v>
                </c:pt>
                <c:pt idx="182">
                  <c:v> $264 142,16 </c:v>
                </c:pt>
                <c:pt idx="183">
                  <c:v> $222 947,21 </c:v>
                </c:pt>
                <c:pt idx="184">
                  <c:v> $250 312,53 </c:v>
                </c:pt>
                <c:pt idx="185">
                  <c:v> $246 050,40 </c:v>
                </c:pt>
                <c:pt idx="186">
                  <c:v> $529 317,28 </c:v>
                </c:pt>
                <c:pt idx="187">
                  <c:v> $169 158,29 </c:v>
                </c:pt>
                <c:pt idx="188">
                  <c:v> $206 958,71 </c:v>
                </c:pt>
                <c:pt idx="189">
                  <c:v> $206 445,42 </c:v>
                </c:pt>
                <c:pt idx="190">
                  <c:v> $239 341,58 </c:v>
                </c:pt>
                <c:pt idx="191">
                  <c:v> $398 903,42 </c:v>
                </c:pt>
                <c:pt idx="192">
                  <c:v> $210 745,17 </c:v>
                </c:pt>
                <c:pt idx="193">
                  <c:v> $331 154,88 </c:v>
                </c:pt>
                <c:pt idx="194">
                  <c:v> $204 434,68 </c:v>
                </c:pt>
                <c:pt idx="195">
                  <c:v> $189 194,31 </c:v>
                </c:pt>
                <c:pt idx="196">
                  <c:v> $204 027,09 </c:v>
                </c:pt>
                <c:pt idx="197">
                  <c:v> $400 865,92 </c:v>
                </c:pt>
                <c:pt idx="198">
                  <c:v> $217 787,71 </c:v>
                </c:pt>
                <c:pt idx="199">
                  <c:v> $219 630,90 </c:v>
                </c:pt>
                <c:pt idx="200">
                  <c:v> $244 624,87 </c:v>
                </c:pt>
                <c:pt idx="201">
                  <c:v> $163 162,88 </c:v>
                </c:pt>
                <c:pt idx="202">
                  <c:v> $401 302,82 </c:v>
                </c:pt>
                <c:pt idx="203">
                  <c:v> $538 271,74 </c:v>
                </c:pt>
                <c:pt idx="204">
                  <c:v> $461 464,99 </c:v>
                </c:pt>
                <c:pt idx="205">
                  <c:v> $275 812,49 </c:v>
                </c:pt>
                <c:pt idx="206">
                  <c:v> $216 552,71 </c:v>
                </c:pt>
                <c:pt idx="207">
                  <c:v> $495 570,44 </c:v>
                </c:pt>
                <c:pt idx="208">
                  <c:v> $388 656,81 </c:v>
                </c:pt>
                <c:pt idx="209">
                  <c:v> $495 024,09 </c:v>
                </c:pt>
                <c:pt idx="210">
                  <c:v> $526 947,16 </c:v>
                </c:pt>
                <c:pt idx="211">
                  <c:v> $427 236,10 </c:v>
                </c:pt>
                <c:pt idx="212">
                  <c:v> $327 044,37 </c:v>
                </c:pt>
                <c:pt idx="213">
                  <c:v> $385 447,69 </c:v>
                </c:pt>
                <c:pt idx="214">
                  <c:v> $401 894,82 </c:v>
                </c:pt>
                <c:pt idx="215">
                  <c:v> $264 275,78 </c:v>
                </c:pt>
                <c:pt idx="216">
                  <c:v> $231 348,93 </c:v>
                </c:pt>
                <c:pt idx="217">
                  <c:v> $264 238,95 </c:v>
                </c:pt>
                <c:pt idx="218">
                  <c:v> $217 357,63 </c:v>
                </c:pt>
                <c:pt idx="219">
                  <c:v> $482 404,31 </c:v>
                </c:pt>
                <c:pt idx="220">
                  <c:v> $228 937,90 </c:v>
                </c:pt>
                <c:pt idx="221">
                  <c:v> $498 994,03 </c:v>
                </c:pt>
                <c:pt idx="222">
                  <c:v> $256 376,28 </c:v>
                </c:pt>
                <c:pt idx="223">
                  <c:v> $255 243,11 </c:v>
                </c:pt>
                <c:pt idx="224">
                  <c:v> $506 786,66 </c:v>
                </c:pt>
                <c:pt idx="225">
                  <c:v> $233 172,49 </c:v>
                </c:pt>
                <c:pt idx="226">
                  <c:v> $233 834,00 </c:v>
                </c:pt>
                <c:pt idx="227">
                  <c:v> $523 373,45 </c:v>
                </c:pt>
                <c:pt idx="228">
                  <c:v> $228 872,91 </c:v>
                </c:pt>
                <c:pt idx="229">
                  <c:v> $208 655,67 </c:v>
                </c:pt>
                <c:pt idx="230">
                  <c:v> $322 952,56 </c:v>
                </c:pt>
                <c:pt idx="231">
                  <c:v> $216 826,00 </c:v>
                </c:pt>
                <c:pt idx="232">
                  <c:v> $298 730,40 </c:v>
                </c:pt>
                <c:pt idx="233">
                  <c:v> $230 495,01 </c:v>
                </c:pt>
                <c:pt idx="234">
                  <c:v> $346 048,04 </c:v>
                </c:pt>
                <c:pt idx="235">
                  <c:v> $377 043,60 </c:v>
                </c:pt>
                <c:pt idx="236">
                  <c:v> $413 761,71 </c:v>
                </c:pt>
                <c:pt idx="237">
                  <c:v> $212 644,39 </c:v>
                </c:pt>
                <c:pt idx="238">
                  <c:v> $250 415,38 </c:v>
                </c:pt>
                <c:pt idx="239">
                  <c:v> $219 252,89 </c:v>
                </c:pt>
                <c:pt idx="240">
                  <c:v> $264 011,70 </c:v>
                </c:pt>
                <c:pt idx="241">
                  <c:v> $211 406,87 </c:v>
                </c:pt>
                <c:pt idx="242">
                  <c:v> $396 330,29 </c:v>
                </c:pt>
                <c:pt idx="243">
                  <c:v> $227 072,88 </c:v>
                </c:pt>
                <c:pt idx="244">
                  <c:v> $276 323,87 </c:v>
                </c:pt>
                <c:pt idx="245">
                  <c:v> $230 943,38 </c:v>
                </c:pt>
                <c:pt idx="246">
                  <c:v> $315 382,11 </c:v>
                </c:pt>
                <c:pt idx="247">
                  <c:v> $372 016,56 </c:v>
                </c:pt>
                <c:pt idx="248">
                  <c:v> $237 680,88 </c:v>
                </c:pt>
                <c:pt idx="249">
                  <c:v> $234 032,88 </c:v>
                </c:pt>
                <c:pt idx="250">
                  <c:v> $273 165,58 </c:v>
                </c:pt>
                <c:pt idx="251">
                  <c:v> $271 227,49 </c:v>
                </c:pt>
                <c:pt idx="252">
                  <c:v> $349 865,22 </c:v>
                </c:pt>
                <c:pt idx="253">
                  <c:v> $199 730,73 </c:v>
                </c:pt>
                <c:pt idx="254">
                  <c:v> $338 482,45 </c:v>
                </c:pt>
                <c:pt idx="255">
                  <c:v> $351 304,58 </c:v>
                </c:pt>
                <c:pt idx="256">
                  <c:v> $338 472,13 </c:v>
                </c:pt>
                <c:pt idx="257">
                  <c:v> $212 916,36 </c:v>
                </c:pt>
                <c:pt idx="258">
                  <c:v> $308 660,80 </c:v>
                </c:pt>
                <c:pt idx="259">
                  <c:v> $147 343,69 </c:v>
                </c:pt>
                <c:pt idx="260">
                  <c:v> $448 574,67 </c:v>
                </c:pt>
                <c:pt idx="261">
                  <c:v> $255 337,90 </c:v>
                </c:pt>
                <c:pt idx="262">
                  <c:v> $175 773,59 </c:v>
                </c:pt>
                <c:pt idx="263">
                  <c:v> $322 610,74 </c:v>
                </c:pt>
                <c:pt idx="264">
                  <c:v> $279 191,26 </c:v>
                </c:pt>
                <c:pt idx="265">
                  <c:v> $287 996,53 </c:v>
                </c:pt>
                <c:pt idx="266">
                  <c:v> $365 868,78 </c:v>
                </c:pt>
                <c:pt idx="267">
                  <c:v> $199 216,40 </c:v>
                </c:pt>
              </c:strCache>
            </c:strRef>
          </c:xVal>
          <c:yVal>
            <c:numRef>
              <c:f>'Task 10'!$T$5:$T$920</c:f>
              <c:numCache>
                <c:formatCode>0.00</c:formatCode>
                <c:ptCount val="916"/>
                <c:pt idx="0" formatCode="General">
                  <c:v>0</c:v>
                </c:pt>
                <c:pt idx="1">
                  <c:v>743.0856</c:v>
                </c:pt>
                <c:pt idx="2">
                  <c:v>756.21280000000002</c:v>
                </c:pt>
                <c:pt idx="3">
                  <c:v>587.2808</c:v>
                </c:pt>
                <c:pt idx="4">
                  <c:v>1604.7463999999998</c:v>
                </c:pt>
                <c:pt idx="5">
                  <c:v>1375.4507999999998</c:v>
                </c:pt>
                <c:pt idx="6">
                  <c:v>675.18999999999994</c:v>
                </c:pt>
                <c:pt idx="7">
                  <c:v>670.88599999999997</c:v>
                </c:pt>
                <c:pt idx="8">
                  <c:v>720.81239999999991</c:v>
                </c:pt>
                <c:pt idx="9">
                  <c:v>782.25200000000007</c:v>
                </c:pt>
                <c:pt idx="10">
                  <c:v>794.51840000000004</c:v>
                </c:pt>
                <c:pt idx="11">
                  <c:v>1160.3584000000001</c:v>
                </c:pt>
                <c:pt idx="12">
                  <c:v>1942.5028</c:v>
                </c:pt>
                <c:pt idx="13">
                  <c:v>794.51840000000004</c:v>
                </c:pt>
                <c:pt idx="14">
                  <c:v>1109.2483999999999</c:v>
                </c:pt>
                <c:pt idx="15">
                  <c:v>1400.9519999999998</c:v>
                </c:pt>
                <c:pt idx="16">
                  <c:v>1479.7152000000001</c:v>
                </c:pt>
                <c:pt idx="17">
                  <c:v>790.53719999999998</c:v>
                </c:pt>
                <c:pt idx="18">
                  <c:v>723.93280000000004</c:v>
                </c:pt>
                <c:pt idx="19">
                  <c:v>781.0684</c:v>
                </c:pt>
                <c:pt idx="20">
                  <c:v>1127.7556</c:v>
                </c:pt>
                <c:pt idx="21">
                  <c:v>720.70479999999998</c:v>
                </c:pt>
                <c:pt idx="22">
                  <c:v>649.68880000000001</c:v>
                </c:pt>
                <c:pt idx="23">
                  <c:v>1307.4476</c:v>
                </c:pt>
                <c:pt idx="24">
                  <c:v>618.37720000000002</c:v>
                </c:pt>
                <c:pt idx="25">
                  <c:v>625.80160000000001</c:v>
                </c:pt>
                <c:pt idx="26">
                  <c:v>1203.2908</c:v>
                </c:pt>
                <c:pt idx="27">
                  <c:v>670.88599999999997</c:v>
                </c:pt>
                <c:pt idx="28">
                  <c:v>1434.0927999999999</c:v>
                </c:pt>
                <c:pt idx="29">
                  <c:v>781.0684</c:v>
                </c:pt>
                <c:pt idx="30">
                  <c:v>1596.3536000000001</c:v>
                </c:pt>
                <c:pt idx="31">
                  <c:v>1110.3244</c:v>
                </c:pt>
                <c:pt idx="32">
                  <c:v>781.0684</c:v>
                </c:pt>
                <c:pt idx="33">
                  <c:v>697.89359999999999</c:v>
                </c:pt>
                <c:pt idx="34">
                  <c:v>625.80160000000001</c:v>
                </c:pt>
                <c:pt idx="35">
                  <c:v>957.53239999999994</c:v>
                </c:pt>
                <c:pt idx="36">
                  <c:v>722.96439999999996</c:v>
                </c:pt>
                <c:pt idx="37">
                  <c:v>923.20799999999997</c:v>
                </c:pt>
                <c:pt idx="38">
                  <c:v>670.24040000000002</c:v>
                </c:pt>
                <c:pt idx="39">
                  <c:v>785.48</c:v>
                </c:pt>
                <c:pt idx="40">
                  <c:v>798.28440000000001</c:v>
                </c:pt>
                <c:pt idx="41">
                  <c:v>1121.9451999999999</c:v>
                </c:pt>
                <c:pt idx="42">
                  <c:v>782.25200000000007</c:v>
                </c:pt>
                <c:pt idx="43">
                  <c:v>923.20799999999997</c:v>
                </c:pt>
                <c:pt idx="44">
                  <c:v>1434.0927999999999</c:v>
                </c:pt>
                <c:pt idx="45">
                  <c:v>1160.3584000000001</c:v>
                </c:pt>
                <c:pt idx="46">
                  <c:v>798.28440000000001</c:v>
                </c:pt>
                <c:pt idx="47">
                  <c:v>733.18639999999994</c:v>
                </c:pt>
                <c:pt idx="48">
                  <c:v>798.28440000000001</c:v>
                </c:pt>
                <c:pt idx="49">
                  <c:v>733.18639999999994</c:v>
                </c:pt>
                <c:pt idx="50">
                  <c:v>717.04639999999995</c:v>
                </c:pt>
                <c:pt idx="51">
                  <c:v>747.49720000000002</c:v>
                </c:pt>
                <c:pt idx="52">
                  <c:v>1121.9451999999999</c:v>
                </c:pt>
                <c:pt idx="53">
                  <c:v>1121.9451999999999</c:v>
                </c:pt>
                <c:pt idx="54">
                  <c:v>827.87439999999992</c:v>
                </c:pt>
                <c:pt idx="55">
                  <c:v>747.49720000000002</c:v>
                </c:pt>
                <c:pt idx="56">
                  <c:v>1608.8352</c:v>
                </c:pt>
                <c:pt idx="57">
                  <c:v>1132.0595999999998</c:v>
                </c:pt>
                <c:pt idx="58">
                  <c:v>1383.8436000000002</c:v>
                </c:pt>
                <c:pt idx="59">
                  <c:v>927.83479999999997</c:v>
                </c:pt>
                <c:pt idx="60">
                  <c:v>669.1644</c:v>
                </c:pt>
                <c:pt idx="61">
                  <c:v>928.1576</c:v>
                </c:pt>
                <c:pt idx="62">
                  <c:v>798.49959999999987</c:v>
                </c:pt>
                <c:pt idx="63">
                  <c:v>1305.6184000000001</c:v>
                </c:pt>
                <c:pt idx="64">
                  <c:v>1121.9451999999999</c:v>
                </c:pt>
                <c:pt idx="65">
                  <c:v>785.48</c:v>
                </c:pt>
                <c:pt idx="66">
                  <c:v>927.08159999999998</c:v>
                </c:pt>
                <c:pt idx="67">
                  <c:v>1109.2483999999999</c:v>
                </c:pt>
                <c:pt idx="68">
                  <c:v>649.79639999999995</c:v>
                </c:pt>
                <c:pt idx="69">
                  <c:v>785.48</c:v>
                </c:pt>
                <c:pt idx="70">
                  <c:v>1596.3536000000001</c:v>
                </c:pt>
                <c:pt idx="71">
                  <c:v>1121.9451999999999</c:v>
                </c:pt>
                <c:pt idx="72">
                  <c:v>743.40840000000003</c:v>
                </c:pt>
                <c:pt idx="73">
                  <c:v>756.21280000000002</c:v>
                </c:pt>
                <c:pt idx="74">
                  <c:v>649.79639999999995</c:v>
                </c:pt>
                <c:pt idx="75">
                  <c:v>785.48</c:v>
                </c:pt>
                <c:pt idx="76">
                  <c:v>785.48</c:v>
                </c:pt>
                <c:pt idx="77">
                  <c:v>1283.4528</c:v>
                </c:pt>
                <c:pt idx="78">
                  <c:v>1434.0927999999999</c:v>
                </c:pt>
                <c:pt idx="79">
                  <c:v>782.25200000000007</c:v>
                </c:pt>
                <c:pt idx="80">
                  <c:v>1288.6176</c:v>
                </c:pt>
                <c:pt idx="81">
                  <c:v>781.0684</c:v>
                </c:pt>
                <c:pt idx="82">
                  <c:v>1222.336</c:v>
                </c:pt>
                <c:pt idx="83">
                  <c:v>781.0684</c:v>
                </c:pt>
                <c:pt idx="84">
                  <c:v>743.0856</c:v>
                </c:pt>
                <c:pt idx="85">
                  <c:v>785.48</c:v>
                </c:pt>
                <c:pt idx="86">
                  <c:v>1109.2483999999999</c:v>
                </c:pt>
                <c:pt idx="87">
                  <c:v>579.74879999999996</c:v>
                </c:pt>
                <c:pt idx="88">
                  <c:v>1128.4012</c:v>
                </c:pt>
                <c:pt idx="89">
                  <c:v>701.65959999999995</c:v>
                </c:pt>
                <c:pt idx="90">
                  <c:v>1336.93</c:v>
                </c:pt>
                <c:pt idx="91">
                  <c:v>794.51840000000004</c:v>
                </c:pt>
                <c:pt idx="92">
                  <c:v>1171.5488</c:v>
                </c:pt>
                <c:pt idx="93">
                  <c:v>794.51840000000004</c:v>
                </c:pt>
                <c:pt idx="94">
                  <c:v>798.28440000000001</c:v>
                </c:pt>
                <c:pt idx="95">
                  <c:v>798.28440000000001</c:v>
                </c:pt>
                <c:pt idx="96">
                  <c:v>649.79639999999995</c:v>
                </c:pt>
                <c:pt idx="97">
                  <c:v>1137.4395999999999</c:v>
                </c:pt>
                <c:pt idx="98">
                  <c:v>1604.7463999999998</c:v>
                </c:pt>
                <c:pt idx="99">
                  <c:v>675.18999999999994</c:v>
                </c:pt>
                <c:pt idx="100">
                  <c:v>649.68880000000001</c:v>
                </c:pt>
                <c:pt idx="101">
                  <c:v>785.48</c:v>
                </c:pt>
                <c:pt idx="102">
                  <c:v>781.0684</c:v>
                </c:pt>
                <c:pt idx="103">
                  <c:v>1127.7556</c:v>
                </c:pt>
                <c:pt idx="104">
                  <c:v>794.51840000000004</c:v>
                </c:pt>
                <c:pt idx="105">
                  <c:v>794.51840000000004</c:v>
                </c:pt>
                <c:pt idx="106">
                  <c:v>781.0684</c:v>
                </c:pt>
                <c:pt idx="107">
                  <c:v>720.81239999999991</c:v>
                </c:pt>
                <c:pt idx="108">
                  <c:v>927.83479999999997</c:v>
                </c:pt>
                <c:pt idx="109">
                  <c:v>927.83479999999997</c:v>
                </c:pt>
                <c:pt idx="110">
                  <c:v>785.48</c:v>
                </c:pt>
                <c:pt idx="111">
                  <c:v>618.16200000000003</c:v>
                </c:pt>
                <c:pt idx="112">
                  <c:v>1109.2483999999999</c:v>
                </c:pt>
                <c:pt idx="113">
                  <c:v>720.70479999999998</c:v>
                </c:pt>
                <c:pt idx="114">
                  <c:v>720.81239999999991</c:v>
                </c:pt>
                <c:pt idx="115">
                  <c:v>927.08159999999998</c:v>
                </c:pt>
                <c:pt idx="116">
                  <c:v>798.28440000000001</c:v>
                </c:pt>
                <c:pt idx="117">
                  <c:v>1057.9232</c:v>
                </c:pt>
                <c:pt idx="118">
                  <c:v>781.0684</c:v>
                </c:pt>
                <c:pt idx="119">
                  <c:v>1396.8632</c:v>
                </c:pt>
                <c:pt idx="120">
                  <c:v>794.51840000000004</c:v>
                </c:pt>
                <c:pt idx="121">
                  <c:v>923.20799999999997</c:v>
                </c:pt>
                <c:pt idx="122">
                  <c:v>781.0684</c:v>
                </c:pt>
                <c:pt idx="123">
                  <c:v>782.25200000000007</c:v>
                </c:pt>
                <c:pt idx="124">
                  <c:v>733.18639999999994</c:v>
                </c:pt>
                <c:pt idx="125">
                  <c:v>733.18639999999994</c:v>
                </c:pt>
                <c:pt idx="126">
                  <c:v>794.51840000000004</c:v>
                </c:pt>
                <c:pt idx="127">
                  <c:v>756.21280000000002</c:v>
                </c:pt>
                <c:pt idx="128">
                  <c:v>736.62959999999987</c:v>
                </c:pt>
                <c:pt idx="129">
                  <c:v>785.48</c:v>
                </c:pt>
                <c:pt idx="130">
                  <c:v>781.0684</c:v>
                </c:pt>
                <c:pt idx="131">
                  <c:v>798.28440000000001</c:v>
                </c:pt>
                <c:pt idx="132">
                  <c:v>798.28440000000001</c:v>
                </c:pt>
                <c:pt idx="133">
                  <c:v>827.87439999999992</c:v>
                </c:pt>
                <c:pt idx="134">
                  <c:v>1160.3584000000001</c:v>
                </c:pt>
                <c:pt idx="135">
                  <c:v>827.87439999999992</c:v>
                </c:pt>
                <c:pt idx="136">
                  <c:v>723.8252</c:v>
                </c:pt>
                <c:pt idx="137">
                  <c:v>798.28440000000001</c:v>
                </c:pt>
                <c:pt idx="138">
                  <c:v>1238.5835999999999</c:v>
                </c:pt>
                <c:pt idx="139">
                  <c:v>723.8252</c:v>
                </c:pt>
                <c:pt idx="140">
                  <c:v>977.86879999999996</c:v>
                </c:pt>
                <c:pt idx="141">
                  <c:v>1093.0008</c:v>
                </c:pt>
                <c:pt idx="142">
                  <c:v>927.83479999999997</c:v>
                </c:pt>
                <c:pt idx="143">
                  <c:v>701.65959999999995</c:v>
                </c:pt>
                <c:pt idx="144">
                  <c:v>680.56999999999994</c:v>
                </c:pt>
                <c:pt idx="145">
                  <c:v>723.93280000000004</c:v>
                </c:pt>
                <c:pt idx="146">
                  <c:v>649.79639999999995</c:v>
                </c:pt>
                <c:pt idx="147">
                  <c:v>649.79639999999995</c:v>
                </c:pt>
                <c:pt idx="148">
                  <c:v>785.48</c:v>
                </c:pt>
                <c:pt idx="149">
                  <c:v>785.48</c:v>
                </c:pt>
                <c:pt idx="150">
                  <c:v>1615.2912000000001</c:v>
                </c:pt>
                <c:pt idx="151">
                  <c:v>1132.0595999999998</c:v>
                </c:pt>
                <c:pt idx="152">
                  <c:v>720.38200000000006</c:v>
                </c:pt>
                <c:pt idx="153">
                  <c:v>733.18639999999994</c:v>
                </c:pt>
                <c:pt idx="154">
                  <c:v>782.25200000000007</c:v>
                </c:pt>
                <c:pt idx="155">
                  <c:v>798.28440000000001</c:v>
                </c:pt>
                <c:pt idx="156">
                  <c:v>1057.9232</c:v>
                </c:pt>
                <c:pt idx="157">
                  <c:v>723.8252</c:v>
                </c:pt>
                <c:pt idx="158">
                  <c:v>798.28440000000001</c:v>
                </c:pt>
                <c:pt idx="159">
                  <c:v>794.51840000000004</c:v>
                </c:pt>
                <c:pt idx="160">
                  <c:v>794.51840000000004</c:v>
                </c:pt>
                <c:pt idx="161">
                  <c:v>782.25200000000007</c:v>
                </c:pt>
                <c:pt idx="162">
                  <c:v>785.48</c:v>
                </c:pt>
                <c:pt idx="163">
                  <c:v>923.20799999999997</c:v>
                </c:pt>
                <c:pt idx="164">
                  <c:v>923.20799999999997</c:v>
                </c:pt>
                <c:pt idx="165">
                  <c:v>1434.0927999999999</c:v>
                </c:pt>
                <c:pt idx="166">
                  <c:v>782.25200000000007</c:v>
                </c:pt>
                <c:pt idx="167">
                  <c:v>781.0684</c:v>
                </c:pt>
                <c:pt idx="168">
                  <c:v>618.37720000000002</c:v>
                </c:pt>
                <c:pt idx="169">
                  <c:v>923.20799999999997</c:v>
                </c:pt>
                <c:pt idx="170">
                  <c:v>781.0684</c:v>
                </c:pt>
                <c:pt idx="171">
                  <c:v>781.0684</c:v>
                </c:pt>
                <c:pt idx="172">
                  <c:v>781.0684</c:v>
                </c:pt>
                <c:pt idx="173">
                  <c:v>697.89359999999999</c:v>
                </c:pt>
                <c:pt idx="174">
                  <c:v>670.88599999999997</c:v>
                </c:pt>
                <c:pt idx="175">
                  <c:v>782.25200000000007</c:v>
                </c:pt>
                <c:pt idx="176">
                  <c:v>743.40840000000003</c:v>
                </c:pt>
                <c:pt idx="177">
                  <c:v>923.20799999999997</c:v>
                </c:pt>
                <c:pt idx="178">
                  <c:v>923.20799999999997</c:v>
                </c:pt>
                <c:pt idx="179">
                  <c:v>1769.4819999999997</c:v>
                </c:pt>
                <c:pt idx="180">
                  <c:v>410.70920000000001</c:v>
                </c:pt>
                <c:pt idx="181">
                  <c:v>1200.82</c:v>
                </c:pt>
                <c:pt idx="182">
                  <c:v>800.96</c:v>
                </c:pt>
                <c:pt idx="183">
                  <c:v>827.87439999999992</c:v>
                </c:pt>
                <c:pt idx="184">
                  <c:v>775.6884</c:v>
                </c:pt>
                <c:pt idx="185">
                  <c:v>775.6884</c:v>
                </c:pt>
                <c:pt idx="186">
                  <c:v>1604.7463999999998</c:v>
                </c:pt>
                <c:pt idx="187">
                  <c:v>587.2808</c:v>
                </c:pt>
                <c:pt idx="188">
                  <c:v>756.21280000000002</c:v>
                </c:pt>
                <c:pt idx="189">
                  <c:v>743.0856</c:v>
                </c:pt>
                <c:pt idx="190">
                  <c:v>827.87439999999992</c:v>
                </c:pt>
                <c:pt idx="191">
                  <c:v>1160.3584000000001</c:v>
                </c:pt>
                <c:pt idx="192">
                  <c:v>743.0856</c:v>
                </c:pt>
                <c:pt idx="193">
                  <c:v>1160.3584000000001</c:v>
                </c:pt>
                <c:pt idx="194">
                  <c:v>625.80160000000001</c:v>
                </c:pt>
                <c:pt idx="195">
                  <c:v>756.21280000000002</c:v>
                </c:pt>
                <c:pt idx="196">
                  <c:v>625.80160000000001</c:v>
                </c:pt>
                <c:pt idx="197">
                  <c:v>1238.5835999999999</c:v>
                </c:pt>
                <c:pt idx="198">
                  <c:v>713.71079999999995</c:v>
                </c:pt>
                <c:pt idx="199">
                  <c:v>763.20680000000004</c:v>
                </c:pt>
                <c:pt idx="200">
                  <c:v>798.49959999999987</c:v>
                </c:pt>
                <c:pt idx="201">
                  <c:v>618.37720000000002</c:v>
                </c:pt>
                <c:pt idx="202">
                  <c:v>1479.7152000000001</c:v>
                </c:pt>
                <c:pt idx="203">
                  <c:v>1603.9931999999999</c:v>
                </c:pt>
                <c:pt idx="204">
                  <c:v>1615.2912000000001</c:v>
                </c:pt>
                <c:pt idx="205">
                  <c:v>784.1887999999999</c:v>
                </c:pt>
                <c:pt idx="206">
                  <c:v>720.38200000000006</c:v>
                </c:pt>
                <c:pt idx="207">
                  <c:v>1596.3536000000001</c:v>
                </c:pt>
                <c:pt idx="208">
                  <c:v>1121.9451999999999</c:v>
                </c:pt>
                <c:pt idx="209">
                  <c:v>1596.3536000000001</c:v>
                </c:pt>
                <c:pt idx="210">
                  <c:v>1596.3536000000001</c:v>
                </c:pt>
                <c:pt idx="211">
                  <c:v>1273.8763999999999</c:v>
                </c:pt>
                <c:pt idx="212">
                  <c:v>966.57079999999996</c:v>
                </c:pt>
                <c:pt idx="213">
                  <c:v>1357.1587999999999</c:v>
                </c:pt>
                <c:pt idx="214">
                  <c:v>1343.386</c:v>
                </c:pt>
                <c:pt idx="215">
                  <c:v>758.68760000000009</c:v>
                </c:pt>
                <c:pt idx="216">
                  <c:v>789.24599999999987</c:v>
                </c:pt>
                <c:pt idx="217">
                  <c:v>789.24599999999987</c:v>
                </c:pt>
                <c:pt idx="218">
                  <c:v>733.18639999999994</c:v>
                </c:pt>
                <c:pt idx="219">
                  <c:v>1611.8480000000002</c:v>
                </c:pt>
                <c:pt idx="220">
                  <c:v>789.24599999999987</c:v>
                </c:pt>
                <c:pt idx="221">
                  <c:v>1611.8480000000002</c:v>
                </c:pt>
                <c:pt idx="222">
                  <c:v>789.24599999999987</c:v>
                </c:pt>
                <c:pt idx="223">
                  <c:v>794.51840000000004</c:v>
                </c:pt>
                <c:pt idx="224">
                  <c:v>1611.8480000000002</c:v>
                </c:pt>
                <c:pt idx="225">
                  <c:v>789.24599999999987</c:v>
                </c:pt>
                <c:pt idx="226">
                  <c:v>794.51840000000004</c:v>
                </c:pt>
                <c:pt idx="227">
                  <c:v>1611.8480000000002</c:v>
                </c:pt>
                <c:pt idx="228">
                  <c:v>789.24599999999987</c:v>
                </c:pt>
                <c:pt idx="229">
                  <c:v>794.51840000000004</c:v>
                </c:pt>
                <c:pt idx="230">
                  <c:v>1111.7231999999999</c:v>
                </c:pt>
                <c:pt idx="231">
                  <c:v>785.48</c:v>
                </c:pt>
                <c:pt idx="232">
                  <c:v>1058.2459999999999</c:v>
                </c:pt>
                <c:pt idx="233">
                  <c:v>791.72079999999994</c:v>
                </c:pt>
                <c:pt idx="234">
                  <c:v>1068.5755999999999</c:v>
                </c:pt>
                <c:pt idx="235">
                  <c:v>1325.3091999999999</c:v>
                </c:pt>
                <c:pt idx="236">
                  <c:v>1273.8763999999999</c:v>
                </c:pt>
                <c:pt idx="237">
                  <c:v>798.49959999999987</c:v>
                </c:pt>
                <c:pt idx="238">
                  <c:v>798.49959999999987</c:v>
                </c:pt>
                <c:pt idx="239">
                  <c:v>798.49959999999987</c:v>
                </c:pt>
                <c:pt idx="240">
                  <c:v>1058.2459999999999</c:v>
                </c:pt>
                <c:pt idx="241">
                  <c:v>618.16200000000003</c:v>
                </c:pt>
                <c:pt idx="242">
                  <c:v>1273.8763999999999</c:v>
                </c:pt>
                <c:pt idx="243">
                  <c:v>798.49959999999987</c:v>
                </c:pt>
                <c:pt idx="244">
                  <c:v>798.49959999999987</c:v>
                </c:pt>
                <c:pt idx="245">
                  <c:v>798.49959999999987</c:v>
                </c:pt>
                <c:pt idx="246">
                  <c:v>1058.2459999999999</c:v>
                </c:pt>
                <c:pt idx="247">
                  <c:v>1273.5536</c:v>
                </c:pt>
                <c:pt idx="248">
                  <c:v>798.49959999999987</c:v>
                </c:pt>
                <c:pt idx="249">
                  <c:v>798.49959999999987</c:v>
                </c:pt>
                <c:pt idx="250">
                  <c:v>798.28440000000001</c:v>
                </c:pt>
                <c:pt idx="251">
                  <c:v>1057.9232</c:v>
                </c:pt>
                <c:pt idx="252">
                  <c:v>1273.5536</c:v>
                </c:pt>
                <c:pt idx="253">
                  <c:v>618.16200000000003</c:v>
                </c:pt>
                <c:pt idx="254">
                  <c:v>1273.5536</c:v>
                </c:pt>
                <c:pt idx="255">
                  <c:v>1057.9232</c:v>
                </c:pt>
                <c:pt idx="256">
                  <c:v>1273.5536</c:v>
                </c:pt>
                <c:pt idx="257">
                  <c:v>798.28440000000001</c:v>
                </c:pt>
                <c:pt idx="258">
                  <c:v>1057.9232</c:v>
                </c:pt>
                <c:pt idx="259">
                  <c:v>606.32600000000002</c:v>
                </c:pt>
                <c:pt idx="260">
                  <c:v>1273.5536</c:v>
                </c:pt>
                <c:pt idx="261">
                  <c:v>798.28440000000001</c:v>
                </c:pt>
                <c:pt idx="262">
                  <c:v>598.5788</c:v>
                </c:pt>
                <c:pt idx="263">
                  <c:v>1238.5835999999999</c:v>
                </c:pt>
                <c:pt idx="264">
                  <c:v>794.51840000000004</c:v>
                </c:pt>
                <c:pt idx="265">
                  <c:v>1013.2692</c:v>
                </c:pt>
                <c:pt idx="266">
                  <c:v>1074.7087999999999</c:v>
                </c:pt>
                <c:pt idx="267">
                  <c:v>789.24599999999987</c:v>
                </c:pt>
              </c:numCache>
            </c:numRef>
          </c:yVal>
          <c:smooth val="0"/>
          <c:extLst>
            <c:ext xmlns:c16="http://schemas.microsoft.com/office/drawing/2014/chart" uri="{C3380CC4-5D6E-409C-BE32-E72D297353CC}">
              <c16:uniqueId val="{00000000-0064-4674-BE2F-700165B506CB}"/>
            </c:ext>
          </c:extLst>
        </c:ser>
        <c:dLbls>
          <c:showLegendKey val="0"/>
          <c:showVal val="0"/>
          <c:showCatName val="0"/>
          <c:showSerName val="0"/>
          <c:showPercent val="0"/>
          <c:showBubbleSize val="0"/>
        </c:dLbls>
        <c:axId val="647267808"/>
        <c:axId val="647268640"/>
      </c:scatterChart>
      <c:valAx>
        <c:axId val="6472678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68640"/>
        <c:crosses val="autoZero"/>
        <c:crossBetween val="midCat"/>
      </c:valAx>
      <c:valAx>
        <c:axId val="64726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67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352425</xdr:colOff>
      <xdr:row>16</xdr:row>
      <xdr:rowOff>42862</xdr:rowOff>
    </xdr:from>
    <xdr:to>
      <xdr:col>14</xdr:col>
      <xdr:colOff>200025</xdr:colOff>
      <xdr:row>34</xdr:row>
      <xdr:rowOff>42862</xdr:rowOff>
    </xdr:to>
    <xdr:graphicFrame macro="">
      <xdr:nvGraphicFramePr>
        <xdr:cNvPr id="3" name="Chart 2">
          <a:extLst>
            <a:ext uri="{FF2B5EF4-FFF2-40B4-BE49-F238E27FC236}">
              <a16:creationId xmlns:a16="http://schemas.microsoft.com/office/drawing/2014/main" id="{665EA499-62DD-4759-A817-0050611C0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166687</xdr:colOff>
      <xdr:row>7</xdr:row>
      <xdr:rowOff>71437</xdr:rowOff>
    </xdr:from>
    <xdr:to>
      <xdr:col>8</xdr:col>
      <xdr:colOff>147637</xdr:colOff>
      <xdr:row>25</xdr:row>
      <xdr:rowOff>71437</xdr:rowOff>
    </xdr:to>
    <xdr:graphicFrame macro="">
      <xdr:nvGraphicFramePr>
        <xdr:cNvPr id="2" name="Chart 1">
          <a:extLst>
            <a:ext uri="{FF2B5EF4-FFF2-40B4-BE49-F238E27FC236}">
              <a16:creationId xmlns:a16="http://schemas.microsoft.com/office/drawing/2014/main" id="{73B6CF42-A580-446F-A23B-DE77ABEAB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490537</xdr:colOff>
      <xdr:row>6</xdr:row>
      <xdr:rowOff>52387</xdr:rowOff>
    </xdr:from>
    <xdr:to>
      <xdr:col>9</xdr:col>
      <xdr:colOff>433387</xdr:colOff>
      <xdr:row>20</xdr:row>
      <xdr:rowOff>166687</xdr:rowOff>
    </xdr:to>
    <xdr:graphicFrame macro="">
      <xdr:nvGraphicFramePr>
        <xdr:cNvPr id="2" name="Chart 1">
          <a:extLst>
            <a:ext uri="{FF2B5EF4-FFF2-40B4-BE49-F238E27FC236}">
              <a16:creationId xmlns:a16="http://schemas.microsoft.com/office/drawing/2014/main" id="{730055D4-8984-46DC-B925-2E4A90802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347662</xdr:colOff>
      <xdr:row>6</xdr:row>
      <xdr:rowOff>109537</xdr:rowOff>
    </xdr:from>
    <xdr:to>
      <xdr:col>13</xdr:col>
      <xdr:colOff>195262</xdr:colOff>
      <xdr:row>24</xdr:row>
      <xdr:rowOff>109537</xdr:rowOff>
    </xdr:to>
    <xdr:graphicFrame macro="">
      <xdr:nvGraphicFramePr>
        <xdr:cNvPr id="2" name="Chart 1">
          <a:extLst>
            <a:ext uri="{FF2B5EF4-FFF2-40B4-BE49-F238E27FC236}">
              <a16:creationId xmlns:a16="http://schemas.microsoft.com/office/drawing/2014/main" id="{9C93E7C7-6FB6-4DF0-A275-F55F2A769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20"/>
  <sheetViews>
    <sheetView showGridLines="0" topLeftCell="H1" zoomScale="102" zoomScaleNormal="102" workbookViewId="0">
      <pane ySplit="5" topLeftCell="A6" activePane="bottomLeft" state="frozen"/>
      <selection pane="bottomLeft" activeCell="AC6" sqref="AC6:AD12"/>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4.85546875" style="11" customWidth="1"/>
    <col min="10" max="10" width="5.7109375" style="11" bestFit="1" customWidth="1"/>
    <col min="11" max="11" width="2" style="11" customWidth="1"/>
    <col min="12" max="12" width="1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13.140625" style="14"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54" t="s">
        <v>528</v>
      </c>
      <c r="C4" s="54"/>
      <c r="D4" s="54"/>
      <c r="E4" s="54"/>
      <c r="F4" s="54"/>
      <c r="G4" s="54"/>
      <c r="H4" s="54"/>
      <c r="I4" s="54"/>
      <c r="J4" s="54"/>
      <c r="L4" s="54" t="s">
        <v>529</v>
      </c>
      <c r="M4" s="54"/>
      <c r="N4" s="54"/>
      <c r="O4" s="54"/>
      <c r="P4" s="54"/>
      <c r="Q4" s="54"/>
      <c r="R4" s="54"/>
      <c r="S4" s="54"/>
      <c r="T4" s="54"/>
      <c r="U4" s="54"/>
      <c r="V4" s="54"/>
      <c r="W4" s="54"/>
      <c r="X4" s="54"/>
      <c r="Y4" s="54"/>
      <c r="Z4" s="54"/>
      <c r="AA4" s="54"/>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30"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30"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30"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30"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30"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30"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30"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30"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30"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30"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c r="AC26" s="46"/>
      <c r="AD26" s="46"/>
    </row>
    <row r="27" spans="2:30"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30"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30"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30"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30"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30"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16" sqref="D16"/>
    </sheetView>
  </sheetViews>
  <sheetFormatPr defaultColWidth="8.85546875" defaultRowHeight="12" x14ac:dyDescent="0.2"/>
  <cols>
    <col min="1" max="1" width="2" style="32" customWidth="1"/>
    <col min="2" max="2" width="11"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x14ac:dyDescent="0.2">
      <c r="B6" s="26"/>
      <c r="C6" s="29"/>
      <c r="D6" s="30"/>
    </row>
    <row r="7" spans="2:4" x14ac:dyDescent="0.2">
      <c r="B7" s="32" t="s">
        <v>28</v>
      </c>
      <c r="C7" s="29" t="s">
        <v>551</v>
      </c>
      <c r="D7" s="30"/>
    </row>
    <row r="8" spans="2:4" x14ac:dyDescent="0.2">
      <c r="B8" s="26" t="s">
        <v>552</v>
      </c>
      <c r="C8" s="28" t="s">
        <v>555</v>
      </c>
      <c r="D8" s="27"/>
    </row>
    <row r="9" spans="2:4" x14ac:dyDescent="0.2">
      <c r="B9" s="26" t="s">
        <v>553</v>
      </c>
      <c r="C9" s="28" t="s">
        <v>554</v>
      </c>
      <c r="D9" s="27"/>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E35"/>
  <sheetViews>
    <sheetView tabSelected="1" workbookViewId="0">
      <selection activeCell="B1" sqref="B1"/>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5" width="14" style="32" customWidth="1"/>
    <col min="6" max="16384" width="8.85546875" style="32"/>
  </cols>
  <sheetData>
    <row r="1" spans="2:5" ht="15.75" x14ac:dyDescent="0.2">
      <c r="B1" s="24"/>
    </row>
    <row r="2" spans="2:5" x14ac:dyDescent="0.2">
      <c r="B2" s="25" t="s">
        <v>535</v>
      </c>
    </row>
    <row r="4" spans="2:5" x14ac:dyDescent="0.2">
      <c r="B4" s="33" t="s">
        <v>550</v>
      </c>
    </row>
    <row r="5" spans="2:5" x14ac:dyDescent="0.2">
      <c r="B5" s="33" t="s">
        <v>542</v>
      </c>
      <c r="C5" s="39"/>
      <c r="D5" s="39"/>
    </row>
    <row r="6" spans="2:5" x14ac:dyDescent="0.2">
      <c r="B6" s="45" t="s">
        <v>546</v>
      </c>
      <c r="C6" s="29"/>
      <c r="D6" s="30"/>
    </row>
    <row r="7" spans="2:5" x14ac:dyDescent="0.2">
      <c r="B7" s="33" t="s">
        <v>543</v>
      </c>
      <c r="C7" s="29"/>
      <c r="D7" s="30"/>
    </row>
    <row r="8" spans="2:5" x14ac:dyDescent="0.2">
      <c r="B8" s="26"/>
      <c r="C8" s="28"/>
      <c r="D8" s="27"/>
    </row>
    <row r="16" spans="2:5" x14ac:dyDescent="0.2">
      <c r="C16" s="48" t="s">
        <v>556</v>
      </c>
      <c r="D16" s="46">
        <f>MAX('365RE'!I6:I272)/20</f>
        <v>26913.586780000001</v>
      </c>
      <c r="E16" s="47"/>
    </row>
    <row r="17" spans="3:5" x14ac:dyDescent="0.2">
      <c r="C17" s="48" t="s">
        <v>557</v>
      </c>
      <c r="D17" s="11"/>
      <c r="E17" s="11"/>
    </row>
    <row r="18" spans="3:5" x14ac:dyDescent="0.2">
      <c r="C18" s="11"/>
      <c r="D18" s="11"/>
      <c r="E18" s="11"/>
    </row>
    <row r="19" spans="3:5" x14ac:dyDescent="0.2">
      <c r="C19" s="48" t="s">
        <v>558</v>
      </c>
      <c r="D19" s="48" t="s">
        <v>559</v>
      </c>
      <c r="E19" s="48" t="s">
        <v>560</v>
      </c>
    </row>
    <row r="20" spans="3:5" x14ac:dyDescent="0.2">
      <c r="C20" s="47">
        <f>MIN('365RE'!I6:I272)</f>
        <v>117564.0716</v>
      </c>
      <c r="D20" s="46">
        <f t="shared" ref="D20:D35" si="0">C20+$D$16</f>
        <v>144477.65838000001</v>
      </c>
      <c r="E20" s="11">
        <f>COUNTIFS('365RE'!I6:I272,"&gt;="&amp;C20,'365RE'!I6:I272,"&lt;="&amp;D20)</f>
        <v>1</v>
      </c>
    </row>
    <row r="21" spans="3:5" x14ac:dyDescent="0.2">
      <c r="C21" s="46">
        <f t="shared" ref="C21:C35" si="1">D20</f>
        <v>144477.65838000001</v>
      </c>
      <c r="D21" s="46">
        <f t="shared" si="0"/>
        <v>171391.24516000002</v>
      </c>
      <c r="E21" s="11">
        <f>COUNTIFS('365RE'!I7:I273,"&gt;="&amp;C21,'365RE'!I7:I273,"&lt;="&amp;D21)</f>
        <v>7</v>
      </c>
    </row>
    <row r="22" spans="3:5" x14ac:dyDescent="0.2">
      <c r="C22" s="46">
        <f t="shared" si="1"/>
        <v>171391.24516000002</v>
      </c>
      <c r="D22" s="46">
        <f t="shared" si="0"/>
        <v>198304.83194000003</v>
      </c>
      <c r="E22" s="11">
        <f>COUNTIFS('365RE'!I8:I274,"&gt;="&amp;C22,'365RE'!I8:I274,"&lt;="&amp;D22)</f>
        <v>17</v>
      </c>
    </row>
    <row r="23" spans="3:5" x14ac:dyDescent="0.2">
      <c r="C23" s="46">
        <f t="shared" si="1"/>
        <v>198304.83194000003</v>
      </c>
      <c r="D23" s="46">
        <f t="shared" si="0"/>
        <v>225218.41872000005</v>
      </c>
      <c r="E23" s="11">
        <f>COUNTIFS('365RE'!I9:I275,"&gt;="&amp;C23,'365RE'!I9:I275,"&lt;="&amp;D23)</f>
        <v>59</v>
      </c>
    </row>
    <row r="24" spans="3:5" x14ac:dyDescent="0.2">
      <c r="C24" s="46">
        <f t="shared" si="1"/>
        <v>225218.41872000005</v>
      </c>
      <c r="D24" s="46">
        <f t="shared" si="0"/>
        <v>252132.00550000006</v>
      </c>
      <c r="E24" s="11">
        <f>COUNTIFS('365RE'!I10:I276,"&gt;="&amp;C24,'365RE'!I10:I276,"&lt;="&amp;D24)</f>
        <v>52</v>
      </c>
    </row>
    <row r="25" spans="3:5" x14ac:dyDescent="0.2">
      <c r="C25" s="46">
        <f t="shared" si="1"/>
        <v>252132.00550000006</v>
      </c>
      <c r="D25" s="46">
        <f t="shared" si="0"/>
        <v>279045.59228000004</v>
      </c>
      <c r="E25" s="11">
        <f>COUNTIFS('365RE'!I11:I277,"&gt;="&amp;C25,'365RE'!I11:I277,"&lt;="&amp;D25)</f>
        <v>30</v>
      </c>
    </row>
    <row r="26" spans="3:5" x14ac:dyDescent="0.2">
      <c r="C26" s="46">
        <f t="shared" si="1"/>
        <v>279045.59228000004</v>
      </c>
      <c r="D26" s="46">
        <f t="shared" si="0"/>
        <v>305959.17906000005</v>
      </c>
      <c r="E26" s="11">
        <f>COUNTIFS('365RE'!I12:I278,"&gt;="&amp;C26,'365RE'!I12:I278,"&lt;="&amp;D26)</f>
        <v>15</v>
      </c>
    </row>
    <row r="27" spans="3:5" x14ac:dyDescent="0.2">
      <c r="C27" s="46">
        <f t="shared" si="1"/>
        <v>305959.17906000005</v>
      </c>
      <c r="D27" s="46">
        <f t="shared" si="0"/>
        <v>332872.76584000007</v>
      </c>
      <c r="E27" s="11">
        <f>COUNTIFS('365RE'!I13:I279,"&gt;="&amp;C27,'365RE'!I13:I279,"&lt;="&amp;D27)</f>
        <v>18</v>
      </c>
    </row>
    <row r="28" spans="3:5" x14ac:dyDescent="0.2">
      <c r="C28" s="46">
        <f t="shared" si="1"/>
        <v>332872.76584000007</v>
      </c>
      <c r="D28" s="46">
        <f t="shared" si="0"/>
        <v>359786.35262000008</v>
      </c>
      <c r="E28" s="11">
        <f>COUNTIFS('365RE'!I14:I280,"&gt;="&amp;C28,'365RE'!I14:I280,"&lt;="&amp;D28)</f>
        <v>15</v>
      </c>
    </row>
    <row r="29" spans="3:5" x14ac:dyDescent="0.2">
      <c r="C29" s="46">
        <f t="shared" si="1"/>
        <v>359786.35262000008</v>
      </c>
      <c r="D29" s="46">
        <f t="shared" si="0"/>
        <v>386699.93940000009</v>
      </c>
      <c r="E29" s="11">
        <f>COUNTIFS('365RE'!I15:I281,"&gt;="&amp;C29,'365RE'!I15:I281,"&lt;="&amp;D29)</f>
        <v>11</v>
      </c>
    </row>
    <row r="30" spans="3:5" x14ac:dyDescent="0.2">
      <c r="C30" s="46">
        <f t="shared" si="1"/>
        <v>386699.93940000009</v>
      </c>
      <c r="D30" s="46">
        <f t="shared" si="0"/>
        <v>413613.5261800001</v>
      </c>
      <c r="E30" s="11">
        <f>COUNTIFS('365RE'!I16:I282,"&gt;="&amp;C30,'365RE'!I16:I282,"&lt;="&amp;D30)</f>
        <v>13</v>
      </c>
    </row>
    <row r="31" spans="3:5" x14ac:dyDescent="0.2">
      <c r="C31" s="46">
        <f t="shared" si="1"/>
        <v>413613.5261800001</v>
      </c>
      <c r="D31" s="46">
        <f t="shared" si="0"/>
        <v>440527.11296000011</v>
      </c>
      <c r="E31" s="11">
        <f>COUNTIFS('365RE'!I17:I283,"&gt;="&amp;C31,'365RE'!I17:I283,"&lt;="&amp;D31)</f>
        <v>3</v>
      </c>
    </row>
    <row r="32" spans="3:5" x14ac:dyDescent="0.2">
      <c r="C32" s="46">
        <f t="shared" si="1"/>
        <v>440527.11296000011</v>
      </c>
      <c r="D32" s="46">
        <f t="shared" si="0"/>
        <v>467440.69974000013</v>
      </c>
      <c r="E32" s="11">
        <f>COUNTIFS('365RE'!I18:I284,"&gt;="&amp;C32,'365RE'!I18:I284,"&lt;="&amp;D32)</f>
        <v>7</v>
      </c>
    </row>
    <row r="33" spans="3:5" x14ac:dyDescent="0.2">
      <c r="C33" s="46">
        <f t="shared" si="1"/>
        <v>467440.69974000013</v>
      </c>
      <c r="D33" s="46">
        <f t="shared" si="0"/>
        <v>494354.28652000014</v>
      </c>
      <c r="E33" s="11">
        <f>COUNTIFS('365RE'!I19:I285,"&gt;="&amp;C33,'365RE'!I19:I285,"&lt;="&amp;D33)</f>
        <v>3</v>
      </c>
    </row>
    <row r="34" spans="3:5" x14ac:dyDescent="0.2">
      <c r="C34" s="46">
        <f t="shared" si="1"/>
        <v>494354.28652000014</v>
      </c>
      <c r="D34" s="46">
        <f t="shared" si="0"/>
        <v>521267.87330000015</v>
      </c>
      <c r="E34" s="11">
        <f>COUNTIFS('365RE'!I20:I286,"&gt;="&amp;C34,'365RE'!I20:I286,"&lt;="&amp;D34)</f>
        <v>5</v>
      </c>
    </row>
    <row r="35" spans="3:5" x14ac:dyDescent="0.2">
      <c r="C35" s="46">
        <f t="shared" si="1"/>
        <v>521267.87330000015</v>
      </c>
      <c r="D35" s="46">
        <f t="shared" si="0"/>
        <v>548181.46008000011</v>
      </c>
      <c r="E35" s="11">
        <f>COUNTIFS('365RE'!I21:I287,"&gt;="&amp;C35,'365RE'!I21:I287,"&lt;="&amp;D35)</f>
        <v>5</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P920"/>
  <sheetViews>
    <sheetView workbookViewId="0">
      <selection activeCell="O1" sqref="O1:P1048576"/>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4" width="8.85546875" style="32"/>
    <col min="15" max="15" width="14.85546875" style="11" customWidth="1"/>
    <col min="16" max="16" width="8.140625" style="11" bestFit="1" customWidth="1"/>
    <col min="17" max="16384" width="8.85546875" style="32"/>
  </cols>
  <sheetData>
    <row r="1" spans="2:16" ht="15.75" x14ac:dyDescent="0.2">
      <c r="B1" s="24" t="s">
        <v>527</v>
      </c>
    </row>
    <row r="2" spans="2:16" x14ac:dyDescent="0.2">
      <c r="B2" s="25" t="s">
        <v>536</v>
      </c>
    </row>
    <row r="4" spans="2:16" x14ac:dyDescent="0.2">
      <c r="B4" s="33" t="s">
        <v>547</v>
      </c>
      <c r="O4" s="32"/>
      <c r="P4" s="32"/>
    </row>
    <row r="5" spans="2:16" ht="12.75" thickBot="1" x14ac:dyDescent="0.25">
      <c r="B5" s="33"/>
      <c r="C5" s="39"/>
      <c r="D5" s="39"/>
      <c r="O5" s="35" t="s">
        <v>519</v>
      </c>
      <c r="P5" s="35" t="s">
        <v>2</v>
      </c>
    </row>
    <row r="6" spans="2:16" x14ac:dyDescent="0.2">
      <c r="O6" s="22">
        <v>246172.67600000001</v>
      </c>
      <c r="P6" s="7">
        <v>743.0856</v>
      </c>
    </row>
    <row r="7" spans="2:16" x14ac:dyDescent="0.2">
      <c r="O7" s="22">
        <v>246331.90400000001</v>
      </c>
      <c r="P7" s="7">
        <v>756.21280000000002</v>
      </c>
    </row>
    <row r="8" spans="2:16" x14ac:dyDescent="0.2">
      <c r="O8" s="22">
        <v>209280.91039999999</v>
      </c>
      <c r="P8" s="7">
        <v>587.2808</v>
      </c>
    </row>
    <row r="9" spans="2:16" x14ac:dyDescent="0.2">
      <c r="O9" s="22">
        <v>452667.00639999995</v>
      </c>
      <c r="P9" s="7">
        <v>1604.7463999999998</v>
      </c>
    </row>
    <row r="10" spans="2:16" x14ac:dyDescent="0.2">
      <c r="O10" s="22">
        <v>467083.31319999998</v>
      </c>
      <c r="P10" s="7">
        <v>1375.4507999999998</v>
      </c>
    </row>
    <row r="11" spans="2:16" x14ac:dyDescent="0.2">
      <c r="O11" s="22">
        <v>203491.84999999998</v>
      </c>
      <c r="P11" s="7">
        <v>675.18999999999994</v>
      </c>
    </row>
    <row r="12" spans="2:16" x14ac:dyDescent="0.2">
      <c r="O12" s="22">
        <v>212520.826</v>
      </c>
      <c r="P12" s="7">
        <v>670.88599999999997</v>
      </c>
    </row>
    <row r="13" spans="2:16" x14ac:dyDescent="0.2">
      <c r="O13" s="22">
        <v>198591.84879999998</v>
      </c>
      <c r="P13" s="7">
        <v>720.81239999999991</v>
      </c>
    </row>
    <row r="14" spans="2:16" x14ac:dyDescent="0.2">
      <c r="O14" s="22">
        <v>265467.68000000005</v>
      </c>
      <c r="P14" s="7">
        <v>782.25200000000007</v>
      </c>
    </row>
    <row r="15" spans="2:16" x14ac:dyDescent="0.2">
      <c r="O15" s="22">
        <v>235633.2592</v>
      </c>
      <c r="P15" s="7">
        <v>794.51840000000004</v>
      </c>
    </row>
    <row r="16" spans="2:16" x14ac:dyDescent="0.2">
      <c r="O16" s="22">
        <v>317473.86080000002</v>
      </c>
      <c r="P16" s="7">
        <v>1160.3584000000001</v>
      </c>
    </row>
    <row r="17" spans="15:16" x14ac:dyDescent="0.2">
      <c r="O17" s="22">
        <v>503790.23080000002</v>
      </c>
      <c r="P17" s="7">
        <v>1942.5028</v>
      </c>
    </row>
    <row r="18" spans="15:16" x14ac:dyDescent="0.2">
      <c r="O18" s="22">
        <v>217786.37600000002</v>
      </c>
      <c r="P18" s="7">
        <v>794.51840000000004</v>
      </c>
    </row>
    <row r="19" spans="15:16" x14ac:dyDescent="0.2">
      <c r="O19" s="22">
        <v>460001.25599999994</v>
      </c>
      <c r="P19" s="7">
        <v>1109.2483999999999</v>
      </c>
    </row>
    <row r="20" spans="15:16" x14ac:dyDescent="0.2">
      <c r="O20" s="22">
        <v>460001.25599999994</v>
      </c>
      <c r="P20" s="7">
        <v>1400.9519999999998</v>
      </c>
    </row>
    <row r="21" spans="15:16" x14ac:dyDescent="0.2">
      <c r="O21" s="22">
        <v>448134.26880000002</v>
      </c>
      <c r="P21" s="7">
        <v>1479.7152000000001</v>
      </c>
    </row>
    <row r="22" spans="15:16" x14ac:dyDescent="0.2">
      <c r="O22" s="22">
        <v>249591.99479999999</v>
      </c>
      <c r="P22" s="7">
        <v>790.53719999999998</v>
      </c>
    </row>
    <row r="23" spans="15:16" x14ac:dyDescent="0.2">
      <c r="O23" s="22">
        <v>196142.19200000001</v>
      </c>
      <c r="P23" s="7">
        <v>723.93280000000004</v>
      </c>
    </row>
    <row r="24" spans="15:16" x14ac:dyDescent="0.2">
      <c r="O24" s="22">
        <v>258572.47760000001</v>
      </c>
      <c r="P24" s="7">
        <v>781.0684</v>
      </c>
    </row>
    <row r="25" spans="15:16" x14ac:dyDescent="0.2">
      <c r="O25" s="22">
        <v>310831.21159999998</v>
      </c>
      <c r="P25" s="7">
        <v>1127.7556</v>
      </c>
    </row>
    <row r="26" spans="15:16" x14ac:dyDescent="0.2">
      <c r="O26" s="22">
        <v>207281.5912</v>
      </c>
      <c r="P26" s="7">
        <v>720.70479999999998</v>
      </c>
    </row>
    <row r="27" spans="15:16" x14ac:dyDescent="0.2">
      <c r="O27" s="22">
        <v>168834.04240000001</v>
      </c>
      <c r="P27" s="7">
        <v>649.68880000000001</v>
      </c>
    </row>
    <row r="28" spans="15:16" x14ac:dyDescent="0.2">
      <c r="O28" s="22">
        <v>396973.83240000001</v>
      </c>
      <c r="P28" s="7">
        <v>1307.4476</v>
      </c>
    </row>
    <row r="29" spans="15:16" x14ac:dyDescent="0.2">
      <c r="O29" s="22">
        <v>188743.1072</v>
      </c>
      <c r="P29" s="7">
        <v>618.37720000000002</v>
      </c>
    </row>
    <row r="30" spans="15:16" x14ac:dyDescent="0.2">
      <c r="O30" s="22">
        <v>179674.07519999999</v>
      </c>
      <c r="P30" s="7">
        <v>625.80160000000001</v>
      </c>
    </row>
    <row r="31" spans="15:16" x14ac:dyDescent="0.2">
      <c r="O31" s="22">
        <v>306363.64360000001</v>
      </c>
      <c r="P31" s="7">
        <v>1203.2908</v>
      </c>
    </row>
    <row r="32" spans="15:16" x14ac:dyDescent="0.2">
      <c r="O32" s="22">
        <v>200300.63399999999</v>
      </c>
      <c r="P32" s="7">
        <v>670.88599999999997</v>
      </c>
    </row>
    <row r="33" spans="15:16" x14ac:dyDescent="0.2">
      <c r="O33" s="22">
        <v>382041.12799999997</v>
      </c>
      <c r="P33" s="7">
        <v>1434.0927999999999</v>
      </c>
    </row>
    <row r="34" spans="15:16" x14ac:dyDescent="0.2">
      <c r="O34" s="22">
        <v>245572.7936</v>
      </c>
      <c r="P34" s="7">
        <v>781.0684</v>
      </c>
    </row>
    <row r="35" spans="15:16" x14ac:dyDescent="0.2">
      <c r="O35" s="22">
        <v>407214.28960000002</v>
      </c>
      <c r="P35" s="7">
        <v>1596.3536000000001</v>
      </c>
    </row>
    <row r="36" spans="15:16" x14ac:dyDescent="0.2">
      <c r="O36" s="22">
        <v>355073.4032</v>
      </c>
      <c r="P36" s="7">
        <v>1110.3244</v>
      </c>
    </row>
    <row r="37" spans="15:16" x14ac:dyDescent="0.2">
      <c r="O37" s="22">
        <v>256821.6404</v>
      </c>
      <c r="P37" s="7">
        <v>781.0684</v>
      </c>
    </row>
    <row r="38" spans="15:16" x14ac:dyDescent="0.2">
      <c r="O38" s="22">
        <v>226342.80319999999</v>
      </c>
      <c r="P38" s="7">
        <v>697.89359999999999</v>
      </c>
    </row>
    <row r="39" spans="15:16" x14ac:dyDescent="0.2">
      <c r="O39" s="22">
        <v>191389.8688</v>
      </c>
      <c r="P39" s="7">
        <v>625.80160000000001</v>
      </c>
    </row>
    <row r="40" spans="15:16" x14ac:dyDescent="0.2">
      <c r="O40" s="22">
        <v>297008.96519999998</v>
      </c>
      <c r="P40" s="7">
        <v>957.53239999999994</v>
      </c>
    </row>
    <row r="41" spans="15:16" x14ac:dyDescent="0.2">
      <c r="O41" s="22">
        <v>250773.1452</v>
      </c>
      <c r="P41" s="7">
        <v>722.96439999999996</v>
      </c>
    </row>
    <row r="42" spans="15:16" x14ac:dyDescent="0.2">
      <c r="O42" s="22">
        <v>312211.14399999997</v>
      </c>
      <c r="P42" s="7">
        <v>923.20799999999997</v>
      </c>
    </row>
    <row r="43" spans="15:16" x14ac:dyDescent="0.2">
      <c r="O43" s="22">
        <v>190119.50400000002</v>
      </c>
      <c r="P43" s="7">
        <v>670.24040000000002</v>
      </c>
    </row>
    <row r="44" spans="15:16" x14ac:dyDescent="0.2">
      <c r="O44" s="22">
        <v>225050.52000000002</v>
      </c>
      <c r="P44" s="7">
        <v>785.48</v>
      </c>
    </row>
    <row r="45" spans="15:16" x14ac:dyDescent="0.2">
      <c r="O45" s="22">
        <v>261742.742</v>
      </c>
      <c r="P45" s="7">
        <v>798.28440000000001</v>
      </c>
    </row>
    <row r="46" spans="15:16" x14ac:dyDescent="0.2">
      <c r="O46" s="22">
        <v>344530.88879999996</v>
      </c>
      <c r="P46" s="7">
        <v>1121.9451999999999</v>
      </c>
    </row>
    <row r="47" spans="15:16" x14ac:dyDescent="0.2">
      <c r="O47" s="22">
        <v>215410.27600000001</v>
      </c>
      <c r="P47" s="7">
        <v>782.25200000000007</v>
      </c>
    </row>
    <row r="48" spans="15:16" x14ac:dyDescent="0.2">
      <c r="O48" s="22">
        <v>252185.992</v>
      </c>
      <c r="P48" s="7">
        <v>923.20799999999997</v>
      </c>
    </row>
    <row r="49" spans="15:16" x14ac:dyDescent="0.2">
      <c r="O49" s="22">
        <v>480545.80959999998</v>
      </c>
      <c r="P49" s="7">
        <v>1434.0927999999999</v>
      </c>
    </row>
    <row r="50" spans="15:16" x14ac:dyDescent="0.2">
      <c r="O50" s="22">
        <v>300385.6176</v>
      </c>
      <c r="P50" s="7">
        <v>1160.3584000000001</v>
      </c>
    </row>
    <row r="51" spans="15:16" x14ac:dyDescent="0.2">
      <c r="O51" s="22">
        <v>240539.34760000001</v>
      </c>
      <c r="P51" s="7">
        <v>798.28440000000001</v>
      </c>
    </row>
    <row r="52" spans="15:16" x14ac:dyDescent="0.2">
      <c r="O52" s="22">
        <v>222138.71599999999</v>
      </c>
      <c r="P52" s="7">
        <v>733.18639999999994</v>
      </c>
    </row>
    <row r="53" spans="15:16" x14ac:dyDescent="0.2">
      <c r="O53" s="22">
        <v>228410.054</v>
      </c>
      <c r="P53" s="7">
        <v>798.28440000000001</v>
      </c>
    </row>
    <row r="54" spans="15:16" x14ac:dyDescent="0.2">
      <c r="O54" s="22">
        <v>197053.51439999999</v>
      </c>
      <c r="P54" s="7">
        <v>733.18639999999994</v>
      </c>
    </row>
    <row r="55" spans="15:16" x14ac:dyDescent="0.2">
      <c r="O55" s="22">
        <v>193660.62079999998</v>
      </c>
      <c r="P55" s="7">
        <v>717.04639999999995</v>
      </c>
    </row>
    <row r="56" spans="15:16" x14ac:dyDescent="0.2">
      <c r="O56" s="22">
        <v>237060.1488</v>
      </c>
      <c r="P56" s="7">
        <v>747.49720000000002</v>
      </c>
    </row>
    <row r="57" spans="15:16" x14ac:dyDescent="0.2">
      <c r="O57" s="22">
        <v>372001.69679999998</v>
      </c>
      <c r="P57" s="7">
        <v>1121.9451999999999</v>
      </c>
    </row>
    <row r="58" spans="15:16" x14ac:dyDescent="0.2">
      <c r="O58" s="22">
        <v>290031.25879999995</v>
      </c>
      <c r="P58" s="7">
        <v>1121.9451999999999</v>
      </c>
    </row>
    <row r="59" spans="15:16" x14ac:dyDescent="0.2">
      <c r="O59" s="22">
        <v>238811.06399999998</v>
      </c>
      <c r="P59" s="7">
        <v>827.87439999999992</v>
      </c>
    </row>
    <row r="60" spans="15:16" x14ac:dyDescent="0.2">
      <c r="O60" s="22">
        <v>199054.1992</v>
      </c>
      <c r="P60" s="7">
        <v>747.49720000000002</v>
      </c>
    </row>
    <row r="61" spans="15:16" x14ac:dyDescent="0.2">
      <c r="O61" s="22">
        <v>496266.40639999998</v>
      </c>
      <c r="P61" s="7">
        <v>1608.8352</v>
      </c>
    </row>
    <row r="62" spans="15:16" x14ac:dyDescent="0.2">
      <c r="O62" s="22">
        <v>346906.89319999993</v>
      </c>
      <c r="P62" s="7">
        <v>1132.0595999999998</v>
      </c>
    </row>
    <row r="63" spans="15:16" x14ac:dyDescent="0.2">
      <c r="O63" s="22">
        <v>376964.61560000002</v>
      </c>
      <c r="P63" s="7">
        <v>1383.8436000000002</v>
      </c>
    </row>
    <row r="64" spans="15:16" x14ac:dyDescent="0.2">
      <c r="O64" s="22">
        <v>315733.15360000002</v>
      </c>
      <c r="P64" s="7">
        <v>927.83479999999997</v>
      </c>
    </row>
    <row r="65" spans="15:16" x14ac:dyDescent="0.2">
      <c r="O65" s="22">
        <v>188273.7304</v>
      </c>
      <c r="P65" s="7">
        <v>669.1644</v>
      </c>
    </row>
    <row r="66" spans="15:16" x14ac:dyDescent="0.2">
      <c r="O66" s="22">
        <v>253831.02480000001</v>
      </c>
      <c r="P66" s="7">
        <v>928.1576</v>
      </c>
    </row>
    <row r="67" spans="15:16" x14ac:dyDescent="0.2">
      <c r="O67" s="22">
        <v>278575.86879999994</v>
      </c>
      <c r="P67" s="7">
        <v>798.49959999999987</v>
      </c>
    </row>
    <row r="68" spans="15:16" x14ac:dyDescent="0.2">
      <c r="O68" s="22">
        <v>402081.79600000003</v>
      </c>
      <c r="P68" s="7">
        <v>1305.6184000000001</v>
      </c>
    </row>
    <row r="69" spans="15:16" x14ac:dyDescent="0.2">
      <c r="O69" s="22">
        <v>310832.58759999997</v>
      </c>
      <c r="P69" s="7">
        <v>1121.9451999999999</v>
      </c>
    </row>
    <row r="70" spans="15:16" x14ac:dyDescent="0.2">
      <c r="O70" s="22">
        <v>257183.48</v>
      </c>
      <c r="P70" s="7">
        <v>785.48</v>
      </c>
    </row>
    <row r="71" spans="15:16" x14ac:dyDescent="0.2">
      <c r="O71" s="22">
        <v>326885.33600000001</v>
      </c>
      <c r="P71" s="7">
        <v>927.08159999999998</v>
      </c>
    </row>
    <row r="72" spans="15:16" x14ac:dyDescent="0.2">
      <c r="O72" s="22">
        <v>344568.74280000001</v>
      </c>
      <c r="P72" s="7">
        <v>1109.2483999999999</v>
      </c>
    </row>
    <row r="73" spans="15:16" x14ac:dyDescent="0.2">
      <c r="O73" s="22">
        <v>214631.68039999998</v>
      </c>
      <c r="P73" s="7">
        <v>649.79639999999995</v>
      </c>
    </row>
    <row r="74" spans="15:16" x14ac:dyDescent="0.2">
      <c r="O74" s="22">
        <v>237207.67999999999</v>
      </c>
      <c r="P74" s="7">
        <v>785.48</v>
      </c>
    </row>
    <row r="75" spans="15:16" x14ac:dyDescent="0.2">
      <c r="O75" s="22">
        <v>464549.19040000002</v>
      </c>
      <c r="P75" s="7">
        <v>1596.3536000000001</v>
      </c>
    </row>
    <row r="76" spans="15:16" x14ac:dyDescent="0.2">
      <c r="O76" s="22">
        <v>310577.03959999996</v>
      </c>
      <c r="P76" s="7">
        <v>1121.9451999999999</v>
      </c>
    </row>
    <row r="77" spans="15:16" x14ac:dyDescent="0.2">
      <c r="O77" s="22">
        <v>205098.2108</v>
      </c>
      <c r="P77" s="7">
        <v>743.40840000000003</v>
      </c>
    </row>
    <row r="78" spans="15:16" x14ac:dyDescent="0.2">
      <c r="O78" s="22">
        <v>248525.11680000002</v>
      </c>
      <c r="P78" s="7">
        <v>756.21280000000002</v>
      </c>
    </row>
    <row r="79" spans="15:16" x14ac:dyDescent="0.2">
      <c r="O79" s="22">
        <v>224463.86599999998</v>
      </c>
      <c r="P79" s="7">
        <v>649.79639999999995</v>
      </c>
    </row>
    <row r="80" spans="15:16" x14ac:dyDescent="0.2">
      <c r="O80" s="22">
        <v>220606.28</v>
      </c>
      <c r="P80" s="7">
        <v>785.48</v>
      </c>
    </row>
    <row r="81" spans="15:16" x14ac:dyDescent="0.2">
      <c r="O81" s="22">
        <v>220865</v>
      </c>
      <c r="P81" s="7">
        <v>785.48</v>
      </c>
    </row>
    <row r="82" spans="15:16" x14ac:dyDescent="0.2">
      <c r="O82" s="22">
        <v>338181.18080000003</v>
      </c>
      <c r="P82" s="7">
        <v>1283.4528</v>
      </c>
    </row>
    <row r="83" spans="15:16" x14ac:dyDescent="0.2">
      <c r="O83" s="22">
        <v>432679.91199999995</v>
      </c>
      <c r="P83" s="7">
        <v>1434.0927999999999</v>
      </c>
    </row>
    <row r="84" spans="15:16" x14ac:dyDescent="0.2">
      <c r="O84" s="22">
        <v>196220.04800000001</v>
      </c>
      <c r="P84" s="7">
        <v>782.25200000000007</v>
      </c>
    </row>
    <row r="85" spans="15:16" x14ac:dyDescent="0.2">
      <c r="O85" s="22">
        <v>323915.8112</v>
      </c>
      <c r="P85" s="7">
        <v>1288.6176</v>
      </c>
    </row>
    <row r="86" spans="15:16" x14ac:dyDescent="0.2">
      <c r="O86" s="22">
        <v>200719.01519999999</v>
      </c>
      <c r="P86" s="7">
        <v>781.0684</v>
      </c>
    </row>
    <row r="87" spans="15:16" x14ac:dyDescent="0.2">
      <c r="O87" s="22">
        <v>380809.52</v>
      </c>
      <c r="P87" s="7">
        <v>1222.336</v>
      </c>
    </row>
    <row r="88" spans="15:16" x14ac:dyDescent="0.2">
      <c r="O88" s="22">
        <v>213942.5624</v>
      </c>
      <c r="P88" s="7">
        <v>781.0684</v>
      </c>
    </row>
    <row r="89" spans="15:16" x14ac:dyDescent="0.2">
      <c r="O89" s="22">
        <v>207581.42720000001</v>
      </c>
      <c r="P89" s="7">
        <v>743.0856</v>
      </c>
    </row>
    <row r="90" spans="15:16" x14ac:dyDescent="0.2">
      <c r="O90" s="22">
        <v>241671.52000000002</v>
      </c>
      <c r="P90" s="7">
        <v>785.48</v>
      </c>
    </row>
    <row r="91" spans="15:16" x14ac:dyDescent="0.2">
      <c r="O91" s="22">
        <v>336695.2524</v>
      </c>
      <c r="P91" s="7">
        <v>1109.2483999999999</v>
      </c>
    </row>
    <row r="92" spans="15:16" x14ac:dyDescent="0.2">
      <c r="O92" s="22">
        <v>171262.6544</v>
      </c>
      <c r="P92" s="7">
        <v>579.74879999999996</v>
      </c>
    </row>
    <row r="93" spans="15:16" x14ac:dyDescent="0.2">
      <c r="O93" s="22">
        <v>299159.1384</v>
      </c>
      <c r="P93" s="7">
        <v>1128.4012</v>
      </c>
    </row>
    <row r="94" spans="15:16" x14ac:dyDescent="0.2">
      <c r="O94" s="22">
        <v>212265.66799999998</v>
      </c>
      <c r="P94" s="7">
        <v>701.65959999999995</v>
      </c>
    </row>
    <row r="95" spans="15:16" x14ac:dyDescent="0.2">
      <c r="O95" s="22">
        <v>388515.14</v>
      </c>
      <c r="P95" s="7">
        <v>1336.93</v>
      </c>
    </row>
    <row r="96" spans="15:16" x14ac:dyDescent="0.2">
      <c r="O96" s="22">
        <v>263790.81440000003</v>
      </c>
      <c r="P96" s="7">
        <v>794.51840000000004</v>
      </c>
    </row>
    <row r="97" spans="15:16" x14ac:dyDescent="0.2">
      <c r="O97" s="22">
        <v>367976.45760000002</v>
      </c>
      <c r="P97" s="7">
        <v>1171.5488</v>
      </c>
    </row>
    <row r="98" spans="15:16" x14ac:dyDescent="0.2">
      <c r="O98" s="22">
        <v>243052.59039999999</v>
      </c>
      <c r="P98" s="7">
        <v>794.51840000000004</v>
      </c>
    </row>
    <row r="99" spans="15:16" x14ac:dyDescent="0.2">
      <c r="O99" s="22">
        <v>269075.30160000001</v>
      </c>
      <c r="P99" s="7">
        <v>798.28440000000001</v>
      </c>
    </row>
    <row r="100" spans="15:16" x14ac:dyDescent="0.2">
      <c r="O100" s="22">
        <v>223577.32</v>
      </c>
      <c r="P100" s="7">
        <v>798.28440000000001</v>
      </c>
    </row>
    <row r="101" spans="15:16" x14ac:dyDescent="0.2">
      <c r="O101" s="22">
        <v>198075.992</v>
      </c>
      <c r="P101" s="7">
        <v>649.79639999999995</v>
      </c>
    </row>
    <row r="102" spans="15:16" x14ac:dyDescent="0.2">
      <c r="O102" s="22">
        <v>354553.23239999998</v>
      </c>
      <c r="P102" s="7">
        <v>1137.4395999999999</v>
      </c>
    </row>
    <row r="103" spans="15:16" x14ac:dyDescent="0.2">
      <c r="O103" s="22">
        <v>456919.45599999995</v>
      </c>
      <c r="P103" s="7">
        <v>1604.7463999999998</v>
      </c>
    </row>
    <row r="104" spans="15:16" x14ac:dyDescent="0.2">
      <c r="O104" s="22">
        <v>233142.8</v>
      </c>
      <c r="P104" s="7">
        <v>675.18999999999994</v>
      </c>
    </row>
    <row r="105" spans="15:16" x14ac:dyDescent="0.2">
      <c r="O105" s="22">
        <v>225401.6152</v>
      </c>
      <c r="P105" s="7">
        <v>649.68880000000001</v>
      </c>
    </row>
    <row r="106" spans="15:16" x14ac:dyDescent="0.2">
      <c r="O106" s="22">
        <v>195153.16</v>
      </c>
      <c r="P106" s="7">
        <v>785.48</v>
      </c>
    </row>
    <row r="107" spans="15:16" x14ac:dyDescent="0.2">
      <c r="O107" s="22">
        <v>206631.81</v>
      </c>
      <c r="P107" s="7">
        <v>781.0684</v>
      </c>
    </row>
    <row r="108" spans="15:16" x14ac:dyDescent="0.2">
      <c r="O108" s="22">
        <v>358525.59239999996</v>
      </c>
      <c r="P108" s="7">
        <v>1127.7556</v>
      </c>
    </row>
    <row r="109" spans="15:16" x14ac:dyDescent="0.2">
      <c r="O109" s="22">
        <v>223917.33600000001</v>
      </c>
      <c r="P109" s="7">
        <v>794.51840000000004</v>
      </c>
    </row>
    <row r="110" spans="15:16" x14ac:dyDescent="0.2">
      <c r="O110" s="22">
        <v>201518.89440000002</v>
      </c>
      <c r="P110" s="7">
        <v>794.51840000000004</v>
      </c>
    </row>
    <row r="111" spans="15:16" x14ac:dyDescent="0.2">
      <c r="O111" s="22">
        <v>269278.57199999999</v>
      </c>
      <c r="P111" s="7">
        <v>781.0684</v>
      </c>
    </row>
    <row r="112" spans="15:16" x14ac:dyDescent="0.2">
      <c r="O112" s="22">
        <v>204808.16039999996</v>
      </c>
      <c r="P112" s="7">
        <v>720.81239999999991</v>
      </c>
    </row>
    <row r="113" spans="15:16" x14ac:dyDescent="0.2">
      <c r="O113" s="22">
        <v>306878.45759999997</v>
      </c>
      <c r="P113" s="7">
        <v>927.83479999999997</v>
      </c>
    </row>
    <row r="114" spans="15:16" x14ac:dyDescent="0.2">
      <c r="O114" s="22">
        <v>275394.24839999998</v>
      </c>
      <c r="P114" s="7">
        <v>927.83479999999997</v>
      </c>
    </row>
    <row r="115" spans="15:16" x14ac:dyDescent="0.2">
      <c r="O115" s="22">
        <v>192092.24</v>
      </c>
      <c r="P115" s="7">
        <v>785.48</v>
      </c>
    </row>
    <row r="116" spans="15:16" x14ac:dyDescent="0.2">
      <c r="O116" s="22">
        <v>165430.28200000001</v>
      </c>
      <c r="P116" s="7">
        <v>618.16200000000003</v>
      </c>
    </row>
    <row r="117" spans="15:16" x14ac:dyDescent="0.2">
      <c r="O117" s="22">
        <v>310223.29079999996</v>
      </c>
      <c r="P117" s="7">
        <v>1109.2483999999999</v>
      </c>
    </row>
    <row r="118" spans="15:16" x14ac:dyDescent="0.2">
      <c r="O118" s="22">
        <v>231552.32559999998</v>
      </c>
      <c r="P118" s="7">
        <v>720.70479999999998</v>
      </c>
    </row>
    <row r="119" spans="15:16" x14ac:dyDescent="0.2">
      <c r="O119" s="22">
        <v>215774.28439999997</v>
      </c>
      <c r="P119" s="7">
        <v>720.81239999999991</v>
      </c>
    </row>
    <row r="120" spans="15:16" x14ac:dyDescent="0.2">
      <c r="O120" s="22">
        <v>289727.99040000001</v>
      </c>
      <c r="P120" s="7">
        <v>927.08159999999998</v>
      </c>
    </row>
    <row r="121" spans="15:16" x14ac:dyDescent="0.2">
      <c r="O121" s="22">
        <v>195874.94399999999</v>
      </c>
      <c r="P121" s="7">
        <v>798.28440000000001</v>
      </c>
    </row>
    <row r="122" spans="15:16" x14ac:dyDescent="0.2">
      <c r="O122" s="22">
        <v>357538.19519999996</v>
      </c>
      <c r="P122" s="7">
        <v>1057.9232</v>
      </c>
    </row>
    <row r="123" spans="15:16" x14ac:dyDescent="0.2">
      <c r="O123" s="22">
        <v>239248.7512</v>
      </c>
      <c r="P123" s="7">
        <v>781.0684</v>
      </c>
    </row>
    <row r="124" spans="15:16" x14ac:dyDescent="0.2">
      <c r="O124" s="22">
        <v>382277.14880000002</v>
      </c>
      <c r="P124" s="7">
        <v>1396.8632</v>
      </c>
    </row>
    <row r="125" spans="15:16" x14ac:dyDescent="0.2">
      <c r="O125" s="22">
        <v>248422.66399999999</v>
      </c>
      <c r="P125" s="7">
        <v>794.51840000000004</v>
      </c>
    </row>
    <row r="126" spans="15:16" x14ac:dyDescent="0.2">
      <c r="O126" s="22">
        <v>242740.65599999999</v>
      </c>
      <c r="P126" s="7">
        <v>923.20799999999997</v>
      </c>
    </row>
    <row r="127" spans="15:16" x14ac:dyDescent="0.2">
      <c r="O127" s="22">
        <v>253025.77720000001</v>
      </c>
      <c r="P127" s="7">
        <v>781.0684</v>
      </c>
    </row>
    <row r="128" spans="15:16" x14ac:dyDescent="0.2">
      <c r="O128" s="22">
        <v>234172.38800000004</v>
      </c>
      <c r="P128" s="7">
        <v>782.25200000000007</v>
      </c>
    </row>
    <row r="129" spans="15:16" x14ac:dyDescent="0.2">
      <c r="O129" s="22">
        <v>200678.75119999997</v>
      </c>
      <c r="P129" s="7">
        <v>733.18639999999994</v>
      </c>
    </row>
    <row r="130" spans="15:16" x14ac:dyDescent="0.2">
      <c r="O130" s="22">
        <v>226578.51199999999</v>
      </c>
      <c r="P130" s="7">
        <v>733.18639999999994</v>
      </c>
    </row>
    <row r="131" spans="15:16" x14ac:dyDescent="0.2">
      <c r="O131" s="22">
        <v>200148.89440000002</v>
      </c>
      <c r="P131" s="7">
        <v>794.51840000000004</v>
      </c>
    </row>
    <row r="132" spans="15:16" x14ac:dyDescent="0.2">
      <c r="O132" s="22">
        <v>218585.92480000001</v>
      </c>
      <c r="P132" s="7">
        <v>756.21280000000002</v>
      </c>
    </row>
    <row r="133" spans="15:16" x14ac:dyDescent="0.2">
      <c r="O133" s="22">
        <v>198841.69519999996</v>
      </c>
      <c r="P133" s="7">
        <v>736.62959999999987</v>
      </c>
    </row>
    <row r="134" spans="15:16" x14ac:dyDescent="0.2">
      <c r="O134" s="22">
        <v>252927.84</v>
      </c>
      <c r="P134" s="7">
        <v>785.48</v>
      </c>
    </row>
    <row r="135" spans="15:16" x14ac:dyDescent="0.2">
      <c r="O135" s="22">
        <v>225290.22039999999</v>
      </c>
      <c r="P135" s="7">
        <v>781.0684</v>
      </c>
    </row>
    <row r="136" spans="15:16" x14ac:dyDescent="0.2">
      <c r="O136" s="22">
        <v>234750.58600000001</v>
      </c>
      <c r="P136" s="7">
        <v>798.28440000000001</v>
      </c>
    </row>
    <row r="137" spans="15:16" x14ac:dyDescent="0.2">
      <c r="O137" s="22">
        <v>287466.41159999999</v>
      </c>
      <c r="P137" s="7">
        <v>798.28440000000001</v>
      </c>
    </row>
    <row r="138" spans="15:16" x14ac:dyDescent="0.2">
      <c r="O138" s="22">
        <v>229464.71119999999</v>
      </c>
      <c r="P138" s="7">
        <v>827.87439999999992</v>
      </c>
    </row>
    <row r="139" spans="15:16" x14ac:dyDescent="0.2">
      <c r="O139" s="22">
        <v>377313.5552</v>
      </c>
      <c r="P139" s="7">
        <v>1160.3584000000001</v>
      </c>
    </row>
    <row r="140" spans="15:16" x14ac:dyDescent="0.2">
      <c r="O140" s="22">
        <v>276759.18</v>
      </c>
      <c r="P140" s="7">
        <v>827.87439999999992</v>
      </c>
    </row>
    <row r="141" spans="15:16" x14ac:dyDescent="0.2">
      <c r="O141" s="22">
        <v>219373.4056</v>
      </c>
      <c r="P141" s="7">
        <v>723.8252</v>
      </c>
    </row>
    <row r="142" spans="15:16" x14ac:dyDescent="0.2">
      <c r="O142" s="22">
        <v>230216.21919999999</v>
      </c>
      <c r="P142" s="7">
        <v>798.28440000000001</v>
      </c>
    </row>
    <row r="143" spans="15:16" x14ac:dyDescent="0.2">
      <c r="O143" s="22">
        <v>410932.67319999996</v>
      </c>
      <c r="P143" s="7">
        <v>1238.5835999999999</v>
      </c>
    </row>
    <row r="144" spans="15:16" x14ac:dyDescent="0.2">
      <c r="O144" s="22">
        <v>214341.3364</v>
      </c>
      <c r="P144" s="7">
        <v>723.8252</v>
      </c>
    </row>
    <row r="145" spans="15:16" x14ac:dyDescent="0.2">
      <c r="O145" s="22">
        <v>248274.31359999999</v>
      </c>
      <c r="P145" s="7">
        <v>977.86879999999996</v>
      </c>
    </row>
    <row r="146" spans="15:16" x14ac:dyDescent="0.2">
      <c r="O146" s="22">
        <v>390494.27120000002</v>
      </c>
      <c r="P146" s="7">
        <v>1093.0008</v>
      </c>
    </row>
    <row r="147" spans="15:16" x14ac:dyDescent="0.2">
      <c r="O147" s="22">
        <v>293876.27480000001</v>
      </c>
      <c r="P147" s="7">
        <v>927.83479999999997</v>
      </c>
    </row>
    <row r="148" spans="15:16" x14ac:dyDescent="0.2">
      <c r="O148" s="22">
        <v>204286.66679999998</v>
      </c>
      <c r="P148" s="7">
        <v>701.65959999999995</v>
      </c>
    </row>
    <row r="149" spans="15:16" x14ac:dyDescent="0.2">
      <c r="O149" s="22">
        <v>230154.52999999997</v>
      </c>
      <c r="P149" s="7">
        <v>680.56999999999994</v>
      </c>
    </row>
    <row r="150" spans="15:16" x14ac:dyDescent="0.2">
      <c r="O150" s="22">
        <v>228170.02560000002</v>
      </c>
      <c r="P150" s="7">
        <v>723.93280000000004</v>
      </c>
    </row>
    <row r="151" spans="15:16" x14ac:dyDescent="0.2">
      <c r="O151" s="22">
        <v>205085.40479999999</v>
      </c>
      <c r="P151" s="7">
        <v>649.79639999999995</v>
      </c>
    </row>
    <row r="152" spans="15:16" x14ac:dyDescent="0.2">
      <c r="O152" s="22">
        <v>177555.06399999998</v>
      </c>
      <c r="P152" s="7">
        <v>649.79639999999995</v>
      </c>
    </row>
    <row r="153" spans="15:16" x14ac:dyDescent="0.2">
      <c r="O153" s="22">
        <v>217748.48000000001</v>
      </c>
      <c r="P153" s="7">
        <v>785.48</v>
      </c>
    </row>
    <row r="154" spans="15:16" x14ac:dyDescent="0.2">
      <c r="O154" s="22">
        <v>247739.44</v>
      </c>
      <c r="P154" s="7">
        <v>785.48</v>
      </c>
    </row>
    <row r="155" spans="15:16" x14ac:dyDescent="0.2">
      <c r="O155" s="22">
        <v>484458.03040000005</v>
      </c>
      <c r="P155" s="7">
        <v>1615.2912000000001</v>
      </c>
    </row>
    <row r="156" spans="15:16" x14ac:dyDescent="0.2">
      <c r="O156" s="22">
        <v>356506.36999999994</v>
      </c>
      <c r="P156" s="7">
        <v>1132.0595999999998</v>
      </c>
    </row>
    <row r="157" spans="15:16" x14ac:dyDescent="0.2">
      <c r="O157" s="22">
        <v>197869.36400000003</v>
      </c>
      <c r="P157" s="7">
        <v>720.38200000000006</v>
      </c>
    </row>
    <row r="158" spans="15:16" x14ac:dyDescent="0.2">
      <c r="O158" s="22">
        <v>236608.95279999997</v>
      </c>
      <c r="P158" s="7">
        <v>733.18639999999994</v>
      </c>
    </row>
    <row r="159" spans="15:16" x14ac:dyDescent="0.2">
      <c r="O159" s="22">
        <v>208930.81200000001</v>
      </c>
      <c r="P159" s="7">
        <v>782.25200000000007</v>
      </c>
    </row>
    <row r="160" spans="15:16" x14ac:dyDescent="0.2">
      <c r="O160" s="22">
        <v>263123.42080000002</v>
      </c>
      <c r="P160" s="7">
        <v>798.28440000000001</v>
      </c>
    </row>
    <row r="161" spans="15:16" x14ac:dyDescent="0.2">
      <c r="O161" s="22">
        <v>286433.57279999997</v>
      </c>
      <c r="P161" s="7">
        <v>1057.9232</v>
      </c>
    </row>
    <row r="162" spans="15:16" x14ac:dyDescent="0.2">
      <c r="O162" s="22">
        <v>229581.7836</v>
      </c>
      <c r="P162" s="7">
        <v>723.8252</v>
      </c>
    </row>
    <row r="163" spans="15:16" x14ac:dyDescent="0.2">
      <c r="O163" s="22">
        <v>252053.0264</v>
      </c>
      <c r="P163" s="7">
        <v>798.28440000000001</v>
      </c>
    </row>
    <row r="164" spans="15:16" x14ac:dyDescent="0.2">
      <c r="O164" s="22">
        <v>244820.66720000003</v>
      </c>
      <c r="P164" s="7">
        <v>794.51840000000004</v>
      </c>
    </row>
    <row r="165" spans="15:16" x14ac:dyDescent="0.2">
      <c r="O165" s="22">
        <v>241620.48320000002</v>
      </c>
      <c r="P165" s="7">
        <v>794.51840000000004</v>
      </c>
    </row>
    <row r="166" spans="15:16" x14ac:dyDescent="0.2">
      <c r="O166" s="22">
        <v>235762.34000000003</v>
      </c>
      <c r="P166" s="7">
        <v>782.25200000000007</v>
      </c>
    </row>
    <row r="167" spans="15:16" x14ac:dyDescent="0.2">
      <c r="O167" s="22">
        <v>236639.56</v>
      </c>
      <c r="P167" s="7">
        <v>785.48</v>
      </c>
    </row>
    <row r="168" spans="15:16" x14ac:dyDescent="0.2">
      <c r="O168" s="22">
        <v>294807.64799999999</v>
      </c>
      <c r="P168" s="7">
        <v>923.20799999999997</v>
      </c>
    </row>
    <row r="169" spans="15:16" x14ac:dyDescent="0.2">
      <c r="O169" s="22">
        <v>293828.68799999997</v>
      </c>
      <c r="P169" s="7">
        <v>923.20799999999997</v>
      </c>
    </row>
    <row r="170" spans="15:16" x14ac:dyDescent="0.2">
      <c r="O170" s="22">
        <v>412856.56159999996</v>
      </c>
      <c r="P170" s="7">
        <v>1434.0927999999999</v>
      </c>
    </row>
    <row r="171" spans="15:16" x14ac:dyDescent="0.2">
      <c r="O171" s="22">
        <v>224076.83600000001</v>
      </c>
      <c r="P171" s="7">
        <v>782.25200000000007</v>
      </c>
    </row>
    <row r="172" spans="15:16" x14ac:dyDescent="0.2">
      <c r="O172" s="22">
        <v>258015.61439999999</v>
      </c>
      <c r="P172" s="7">
        <v>781.0684</v>
      </c>
    </row>
    <row r="173" spans="15:16" x14ac:dyDescent="0.2">
      <c r="O173" s="22">
        <v>153466.71240000002</v>
      </c>
      <c r="P173" s="7">
        <v>618.37720000000002</v>
      </c>
    </row>
    <row r="174" spans="15:16" x14ac:dyDescent="0.2">
      <c r="O174" s="22">
        <v>261871.696</v>
      </c>
      <c r="P174" s="7">
        <v>923.20799999999997</v>
      </c>
    </row>
    <row r="175" spans="15:16" x14ac:dyDescent="0.2">
      <c r="O175" s="22">
        <v>210038.6992</v>
      </c>
      <c r="P175" s="7">
        <v>781.0684</v>
      </c>
    </row>
    <row r="176" spans="15:16" x14ac:dyDescent="0.2">
      <c r="O176" s="22">
        <v>210824.0576</v>
      </c>
      <c r="P176" s="7">
        <v>781.0684</v>
      </c>
    </row>
    <row r="177" spans="15:16" x14ac:dyDescent="0.2">
      <c r="O177" s="22">
        <v>249075.6568</v>
      </c>
      <c r="P177" s="7">
        <v>781.0684</v>
      </c>
    </row>
    <row r="178" spans="15:16" x14ac:dyDescent="0.2">
      <c r="O178" s="22">
        <v>219865.76079999999</v>
      </c>
      <c r="P178" s="7">
        <v>697.89359999999999</v>
      </c>
    </row>
    <row r="179" spans="15:16" x14ac:dyDescent="0.2">
      <c r="O179" s="22">
        <v>204292.49399999998</v>
      </c>
      <c r="P179" s="7">
        <v>670.88599999999997</v>
      </c>
    </row>
    <row r="180" spans="15:16" x14ac:dyDescent="0.2">
      <c r="O180" s="22">
        <v>261579.89200000002</v>
      </c>
      <c r="P180" s="7">
        <v>782.25200000000007</v>
      </c>
    </row>
    <row r="181" spans="15:16" x14ac:dyDescent="0.2">
      <c r="O181" s="22">
        <v>222867.42080000002</v>
      </c>
      <c r="P181" s="7">
        <v>743.40840000000003</v>
      </c>
    </row>
    <row r="182" spans="15:16" x14ac:dyDescent="0.2">
      <c r="O182" s="22">
        <v>291494.36</v>
      </c>
      <c r="P182" s="7">
        <v>923.20799999999997</v>
      </c>
    </row>
    <row r="183" spans="15:16" x14ac:dyDescent="0.2">
      <c r="O183" s="22">
        <v>296483.14399999997</v>
      </c>
      <c r="P183" s="7">
        <v>923.20799999999997</v>
      </c>
    </row>
    <row r="184" spans="15:16" x14ac:dyDescent="0.2">
      <c r="O184" s="16">
        <v>532877.38399999996</v>
      </c>
      <c r="P184" s="7">
        <v>1769.4819999999997</v>
      </c>
    </row>
    <row r="185" spans="15:16" x14ac:dyDescent="0.2">
      <c r="O185" s="22">
        <v>117564.0716</v>
      </c>
      <c r="P185" s="7">
        <v>410.70920000000001</v>
      </c>
    </row>
    <row r="186" spans="15:16" x14ac:dyDescent="0.2">
      <c r="O186" s="22">
        <v>317196.39999999997</v>
      </c>
      <c r="P186" s="7">
        <v>1200.82</v>
      </c>
    </row>
    <row r="187" spans="15:16" x14ac:dyDescent="0.2">
      <c r="O187" s="22">
        <v>264142.16000000003</v>
      </c>
      <c r="P187" s="7">
        <v>800.96</v>
      </c>
    </row>
    <row r="188" spans="15:16" x14ac:dyDescent="0.2">
      <c r="O188" s="22">
        <v>222947.20879999999</v>
      </c>
      <c r="P188" s="7">
        <v>827.87439999999992</v>
      </c>
    </row>
    <row r="189" spans="15:16" x14ac:dyDescent="0.2">
      <c r="O189" s="22">
        <v>250312.5344</v>
      </c>
      <c r="P189" s="7">
        <v>775.6884</v>
      </c>
    </row>
    <row r="190" spans="15:16" x14ac:dyDescent="0.2">
      <c r="O190" s="22">
        <v>246050.40400000001</v>
      </c>
      <c r="P190" s="7">
        <v>775.6884</v>
      </c>
    </row>
    <row r="191" spans="15:16" x14ac:dyDescent="0.2">
      <c r="O191" s="22">
        <v>529317.28319999995</v>
      </c>
      <c r="P191" s="7">
        <v>1604.7463999999998</v>
      </c>
    </row>
    <row r="192" spans="15:16" x14ac:dyDescent="0.2">
      <c r="O192" s="22">
        <v>169158.29440000001</v>
      </c>
      <c r="P192" s="7">
        <v>587.2808</v>
      </c>
    </row>
    <row r="193" spans="15:16" x14ac:dyDescent="0.2">
      <c r="O193" s="22">
        <v>206958.712</v>
      </c>
      <c r="P193" s="7">
        <v>756.21280000000002</v>
      </c>
    </row>
    <row r="194" spans="15:16" x14ac:dyDescent="0.2">
      <c r="O194" s="22">
        <v>206445.42319999999</v>
      </c>
      <c r="P194" s="7">
        <v>743.0856</v>
      </c>
    </row>
    <row r="195" spans="15:16" x14ac:dyDescent="0.2">
      <c r="O195" s="22">
        <v>239341.58079999997</v>
      </c>
      <c r="P195" s="7">
        <v>827.87439999999992</v>
      </c>
    </row>
    <row r="196" spans="15:16" x14ac:dyDescent="0.2">
      <c r="O196" s="22">
        <v>398903.42240000004</v>
      </c>
      <c r="P196" s="7">
        <v>1160.3584000000001</v>
      </c>
    </row>
    <row r="197" spans="15:16" x14ac:dyDescent="0.2">
      <c r="O197" s="22">
        <v>210745.16639999999</v>
      </c>
      <c r="P197" s="7">
        <v>743.0856</v>
      </c>
    </row>
    <row r="198" spans="15:16" x14ac:dyDescent="0.2">
      <c r="O198" s="22">
        <v>331154.87840000005</v>
      </c>
      <c r="P198" s="7">
        <v>1160.3584000000001</v>
      </c>
    </row>
    <row r="199" spans="15:16" x14ac:dyDescent="0.2">
      <c r="O199" s="22">
        <v>204434.6784</v>
      </c>
      <c r="P199" s="7">
        <v>625.80160000000001</v>
      </c>
    </row>
    <row r="200" spans="15:16" x14ac:dyDescent="0.2">
      <c r="O200" s="22">
        <v>189194.30720000001</v>
      </c>
      <c r="P200" s="7">
        <v>756.21280000000002</v>
      </c>
    </row>
    <row r="201" spans="15:16" x14ac:dyDescent="0.2">
      <c r="O201" s="22">
        <v>204027.0912</v>
      </c>
      <c r="P201" s="7">
        <v>625.80160000000001</v>
      </c>
    </row>
    <row r="202" spans="15:16" x14ac:dyDescent="0.2">
      <c r="O202" s="16">
        <v>400865.91599999997</v>
      </c>
      <c r="P202" s="7">
        <v>1238.5835999999999</v>
      </c>
    </row>
    <row r="203" spans="15:16" x14ac:dyDescent="0.2">
      <c r="O203" s="16">
        <v>217787.71039999998</v>
      </c>
      <c r="P203" s="7">
        <v>713.71079999999995</v>
      </c>
    </row>
    <row r="204" spans="15:16" x14ac:dyDescent="0.2">
      <c r="O204" s="16">
        <v>219630.90120000002</v>
      </c>
      <c r="P204" s="7">
        <v>763.20680000000004</v>
      </c>
    </row>
    <row r="205" spans="15:16" x14ac:dyDescent="0.2">
      <c r="O205" s="16">
        <v>244624.87199999997</v>
      </c>
      <c r="P205" s="7">
        <v>798.49959999999987</v>
      </c>
    </row>
    <row r="206" spans="15:16" x14ac:dyDescent="0.2">
      <c r="O206" s="16">
        <v>163162.8792</v>
      </c>
      <c r="P206" s="7">
        <v>618.37720000000002</v>
      </c>
    </row>
    <row r="207" spans="15:16" x14ac:dyDescent="0.2">
      <c r="O207" s="16">
        <v>401302.81920000003</v>
      </c>
      <c r="P207" s="7">
        <v>1479.7152000000001</v>
      </c>
    </row>
    <row r="208" spans="15:16" x14ac:dyDescent="0.2">
      <c r="O208" s="16">
        <v>538271.73560000001</v>
      </c>
      <c r="P208" s="7">
        <v>1603.9931999999999</v>
      </c>
    </row>
    <row r="209" spans="15:16" x14ac:dyDescent="0.2">
      <c r="O209" s="16">
        <v>461464.99200000003</v>
      </c>
      <c r="P209" s="7">
        <v>1615.2912000000001</v>
      </c>
    </row>
    <row r="210" spans="15:16" x14ac:dyDescent="0.2">
      <c r="O210" s="16">
        <v>275812.49280000001</v>
      </c>
      <c r="P210" s="7">
        <v>784.1887999999999</v>
      </c>
    </row>
    <row r="211" spans="15:16" x14ac:dyDescent="0.2">
      <c r="O211" s="16">
        <v>216552.71200000003</v>
      </c>
      <c r="P211" s="7">
        <v>720.38200000000006</v>
      </c>
    </row>
    <row r="212" spans="15:16" x14ac:dyDescent="0.2">
      <c r="O212" s="16">
        <v>495570.44480000006</v>
      </c>
      <c r="P212" s="7">
        <v>1596.3536000000001</v>
      </c>
    </row>
    <row r="213" spans="15:16" x14ac:dyDescent="0.2">
      <c r="O213" s="16">
        <v>388656.80639999994</v>
      </c>
      <c r="P213" s="7">
        <v>1121.9451999999999</v>
      </c>
    </row>
    <row r="214" spans="15:16" x14ac:dyDescent="0.2">
      <c r="O214" s="16">
        <v>495024.09120000002</v>
      </c>
      <c r="P214" s="7">
        <v>1596.3536000000001</v>
      </c>
    </row>
    <row r="215" spans="15:16" x14ac:dyDescent="0.2">
      <c r="O215" s="16">
        <v>526947.16320000007</v>
      </c>
      <c r="P215" s="7">
        <v>1596.3536000000001</v>
      </c>
    </row>
    <row r="216" spans="15:16" x14ac:dyDescent="0.2">
      <c r="O216" s="16">
        <v>427236.09959999996</v>
      </c>
      <c r="P216" s="7">
        <v>1273.8763999999999</v>
      </c>
    </row>
    <row r="217" spans="15:16" x14ac:dyDescent="0.2">
      <c r="O217" s="16">
        <v>327044.36839999998</v>
      </c>
      <c r="P217" s="7">
        <v>966.57079999999996</v>
      </c>
    </row>
    <row r="218" spans="15:16" x14ac:dyDescent="0.2">
      <c r="O218" s="16">
        <v>385447.68719999999</v>
      </c>
      <c r="P218" s="7">
        <v>1357.1587999999999</v>
      </c>
    </row>
    <row r="219" spans="15:16" x14ac:dyDescent="0.2">
      <c r="O219" s="16">
        <v>401894.81799999997</v>
      </c>
      <c r="P219" s="7">
        <v>1343.386</v>
      </c>
    </row>
    <row r="220" spans="15:16" x14ac:dyDescent="0.2">
      <c r="O220" s="16">
        <v>264275.78240000003</v>
      </c>
      <c r="P220" s="7">
        <v>758.68760000000009</v>
      </c>
    </row>
    <row r="221" spans="15:16" x14ac:dyDescent="0.2">
      <c r="O221" s="16">
        <v>231348.92799999996</v>
      </c>
      <c r="P221" s="7">
        <v>789.24599999999987</v>
      </c>
    </row>
    <row r="222" spans="15:16" x14ac:dyDescent="0.2">
      <c r="O222" s="16">
        <v>264238.94999999995</v>
      </c>
      <c r="P222" s="7">
        <v>789.24599999999987</v>
      </c>
    </row>
    <row r="223" spans="15:16" x14ac:dyDescent="0.2">
      <c r="O223" s="16">
        <v>217357.63279999999</v>
      </c>
      <c r="P223" s="7">
        <v>733.18639999999994</v>
      </c>
    </row>
    <row r="224" spans="15:16" x14ac:dyDescent="0.2">
      <c r="O224" s="16">
        <v>482404.31200000003</v>
      </c>
      <c r="P224" s="7">
        <v>1611.8480000000002</v>
      </c>
    </row>
    <row r="225" spans="15:16" x14ac:dyDescent="0.2">
      <c r="O225" s="16">
        <v>228937.89599999995</v>
      </c>
      <c r="P225" s="7">
        <v>789.24599999999987</v>
      </c>
    </row>
    <row r="226" spans="15:16" x14ac:dyDescent="0.2">
      <c r="O226" s="16">
        <v>498994.03200000006</v>
      </c>
      <c r="P226" s="7">
        <v>1611.8480000000002</v>
      </c>
    </row>
    <row r="227" spans="15:16" x14ac:dyDescent="0.2">
      <c r="O227" s="16">
        <v>256376.27599999995</v>
      </c>
      <c r="P227" s="7">
        <v>789.24599999999987</v>
      </c>
    </row>
    <row r="228" spans="15:16" x14ac:dyDescent="0.2">
      <c r="O228" s="16">
        <v>255243.10879999999</v>
      </c>
      <c r="P228" s="7">
        <v>794.51840000000004</v>
      </c>
    </row>
    <row r="229" spans="15:16" x14ac:dyDescent="0.2">
      <c r="O229" s="16">
        <v>506786.66400000005</v>
      </c>
      <c r="P229" s="7">
        <v>1611.8480000000002</v>
      </c>
    </row>
    <row r="230" spans="15:16" x14ac:dyDescent="0.2">
      <c r="O230" s="16">
        <v>233172.48999999996</v>
      </c>
      <c r="P230" s="7">
        <v>789.24599999999987</v>
      </c>
    </row>
    <row r="231" spans="15:16" x14ac:dyDescent="0.2">
      <c r="O231" s="16">
        <v>233834.00480000002</v>
      </c>
      <c r="P231" s="7">
        <v>794.51840000000004</v>
      </c>
    </row>
    <row r="232" spans="15:16" x14ac:dyDescent="0.2">
      <c r="O232" s="16">
        <v>523373.44800000009</v>
      </c>
      <c r="P232" s="7">
        <v>1611.8480000000002</v>
      </c>
    </row>
    <row r="233" spans="15:16" x14ac:dyDescent="0.2">
      <c r="O233" s="16">
        <v>228872.91199999995</v>
      </c>
      <c r="P233" s="7">
        <v>789.24599999999987</v>
      </c>
    </row>
    <row r="234" spans="15:16" x14ac:dyDescent="0.2">
      <c r="O234" s="16">
        <v>208655.6704</v>
      </c>
      <c r="P234" s="7">
        <v>794.51840000000004</v>
      </c>
    </row>
    <row r="235" spans="15:16" x14ac:dyDescent="0.2">
      <c r="O235" s="16">
        <v>322952.55839999998</v>
      </c>
      <c r="P235" s="7">
        <v>1111.7231999999999</v>
      </c>
    </row>
    <row r="236" spans="15:16" x14ac:dyDescent="0.2">
      <c r="O236" s="16">
        <v>216826</v>
      </c>
      <c r="P236" s="7">
        <v>785.48</v>
      </c>
    </row>
    <row r="237" spans="15:16" x14ac:dyDescent="0.2">
      <c r="O237" s="16">
        <v>298730.40399999998</v>
      </c>
      <c r="P237" s="7">
        <v>1058.2459999999999</v>
      </c>
    </row>
    <row r="238" spans="15:16" x14ac:dyDescent="0.2">
      <c r="O238" s="16">
        <v>230495.00639999998</v>
      </c>
      <c r="P238" s="7">
        <v>791.72079999999994</v>
      </c>
    </row>
    <row r="239" spans="15:16" x14ac:dyDescent="0.2">
      <c r="O239" s="16">
        <v>346048.04079999996</v>
      </c>
      <c r="P239" s="7">
        <v>1068.5755999999999</v>
      </c>
    </row>
    <row r="240" spans="15:16" x14ac:dyDescent="0.2">
      <c r="O240" s="16">
        <v>377043.5956</v>
      </c>
      <c r="P240" s="7">
        <v>1325.3091999999999</v>
      </c>
    </row>
    <row r="241" spans="15:16" x14ac:dyDescent="0.2">
      <c r="O241" s="16">
        <v>413761.70639999997</v>
      </c>
      <c r="P241" s="7">
        <v>1273.8763999999999</v>
      </c>
    </row>
    <row r="242" spans="15:16" x14ac:dyDescent="0.2">
      <c r="O242" s="16">
        <v>212644.39479999998</v>
      </c>
      <c r="P242" s="7">
        <v>798.49959999999987</v>
      </c>
    </row>
    <row r="243" spans="15:16" x14ac:dyDescent="0.2">
      <c r="O243" s="16">
        <v>250415.38199999995</v>
      </c>
      <c r="P243" s="7">
        <v>798.49959999999987</v>
      </c>
    </row>
    <row r="244" spans="15:16" x14ac:dyDescent="0.2">
      <c r="O244" s="16">
        <v>219252.89199999996</v>
      </c>
      <c r="P244" s="7">
        <v>798.49959999999987</v>
      </c>
    </row>
    <row r="245" spans="15:16" x14ac:dyDescent="0.2">
      <c r="O245" s="16">
        <v>264011.69799999997</v>
      </c>
      <c r="P245" s="7">
        <v>1058.2459999999999</v>
      </c>
    </row>
    <row r="246" spans="15:16" x14ac:dyDescent="0.2">
      <c r="O246" s="16">
        <v>211406.86800000002</v>
      </c>
      <c r="P246" s="7">
        <v>618.16200000000003</v>
      </c>
    </row>
    <row r="247" spans="15:16" x14ac:dyDescent="0.2">
      <c r="O247" s="16">
        <v>396330.29079999996</v>
      </c>
      <c r="P247" s="7">
        <v>1273.8763999999999</v>
      </c>
    </row>
    <row r="248" spans="15:16" x14ac:dyDescent="0.2">
      <c r="O248" s="16">
        <v>227072.87839999996</v>
      </c>
      <c r="P248" s="7">
        <v>798.49959999999987</v>
      </c>
    </row>
    <row r="249" spans="15:16" x14ac:dyDescent="0.2">
      <c r="O249" s="16">
        <v>276323.86559999996</v>
      </c>
      <c r="P249" s="7">
        <v>798.49959999999987</v>
      </c>
    </row>
    <row r="250" spans="15:16" x14ac:dyDescent="0.2">
      <c r="O250" s="16">
        <v>230943.37959999996</v>
      </c>
      <c r="P250" s="7">
        <v>798.49959999999987</v>
      </c>
    </row>
    <row r="251" spans="15:16" x14ac:dyDescent="0.2">
      <c r="O251" s="16">
        <v>315382.11</v>
      </c>
      <c r="P251" s="7">
        <v>1058.2459999999999</v>
      </c>
    </row>
    <row r="252" spans="15:16" x14ac:dyDescent="0.2">
      <c r="O252" s="16">
        <v>372016.56160000002</v>
      </c>
      <c r="P252" s="7">
        <v>1273.5536</v>
      </c>
    </row>
    <row r="253" spans="15:16" x14ac:dyDescent="0.2">
      <c r="O253" s="16">
        <v>237680.87519999995</v>
      </c>
      <c r="P253" s="7">
        <v>798.49959999999987</v>
      </c>
    </row>
    <row r="254" spans="15:16" x14ac:dyDescent="0.2">
      <c r="O254" s="16">
        <v>234032.88399999996</v>
      </c>
      <c r="P254" s="7">
        <v>798.49959999999987</v>
      </c>
    </row>
    <row r="255" spans="15:16" x14ac:dyDescent="0.2">
      <c r="O255" s="16">
        <v>273165.57680000004</v>
      </c>
      <c r="P255" s="7">
        <v>798.28440000000001</v>
      </c>
    </row>
    <row r="256" spans="15:16" x14ac:dyDescent="0.2">
      <c r="O256" s="16">
        <v>271227.49439999997</v>
      </c>
      <c r="P256" s="7">
        <v>1057.9232</v>
      </c>
    </row>
    <row r="257" spans="15:16" x14ac:dyDescent="0.2">
      <c r="O257" s="16">
        <v>349865.22239999997</v>
      </c>
      <c r="P257" s="7">
        <v>1273.5536</v>
      </c>
    </row>
    <row r="258" spans="15:16" x14ac:dyDescent="0.2">
      <c r="O258" s="16">
        <v>199730.734</v>
      </c>
      <c r="P258" s="7">
        <v>618.16200000000003</v>
      </c>
    </row>
    <row r="259" spans="15:16" x14ac:dyDescent="0.2">
      <c r="O259" s="16">
        <v>338482.45439999999</v>
      </c>
      <c r="P259" s="7">
        <v>1273.5536</v>
      </c>
    </row>
    <row r="260" spans="15:16" x14ac:dyDescent="0.2">
      <c r="O260" s="16">
        <v>351304.57759999996</v>
      </c>
      <c r="P260" s="7">
        <v>1057.9232</v>
      </c>
    </row>
    <row r="261" spans="15:16" x14ac:dyDescent="0.2">
      <c r="O261" s="16">
        <v>338472.13279999996</v>
      </c>
      <c r="P261" s="7">
        <v>1273.5536</v>
      </c>
    </row>
    <row r="262" spans="15:16" x14ac:dyDescent="0.2">
      <c r="O262" s="16">
        <v>212916.35680000001</v>
      </c>
      <c r="P262" s="7">
        <v>798.28440000000001</v>
      </c>
    </row>
    <row r="263" spans="15:16" x14ac:dyDescent="0.2">
      <c r="O263" s="16">
        <v>308660.80319999997</v>
      </c>
      <c r="P263" s="7">
        <v>1057.9232</v>
      </c>
    </row>
    <row r="264" spans="15:16" x14ac:dyDescent="0.2">
      <c r="O264" s="16">
        <v>147343.69400000002</v>
      </c>
      <c r="P264" s="7">
        <v>606.32600000000002</v>
      </c>
    </row>
    <row r="265" spans="15:16" x14ac:dyDescent="0.2">
      <c r="O265" s="16">
        <v>448574.6704</v>
      </c>
      <c r="P265" s="7">
        <v>1273.5536</v>
      </c>
    </row>
    <row r="266" spans="15:16" x14ac:dyDescent="0.2">
      <c r="O266" s="16">
        <v>255337.89800000002</v>
      </c>
      <c r="P266" s="7">
        <v>798.28440000000001</v>
      </c>
    </row>
    <row r="267" spans="15:16" x14ac:dyDescent="0.2">
      <c r="O267" s="16">
        <v>175773.58559999999</v>
      </c>
      <c r="P267" s="7">
        <v>598.5788</v>
      </c>
    </row>
    <row r="268" spans="15:16" x14ac:dyDescent="0.2">
      <c r="O268" s="16">
        <v>322610.73919999995</v>
      </c>
      <c r="P268" s="7">
        <v>1238.5835999999999</v>
      </c>
    </row>
    <row r="269" spans="15:16" x14ac:dyDescent="0.2">
      <c r="O269" s="16">
        <v>279191.25599999999</v>
      </c>
      <c r="P269" s="7">
        <v>794.51840000000004</v>
      </c>
    </row>
    <row r="270" spans="15:16" x14ac:dyDescent="0.2">
      <c r="O270" s="16">
        <v>287996.52960000001</v>
      </c>
      <c r="P270" s="7">
        <v>1013.2692</v>
      </c>
    </row>
    <row r="271" spans="15:16" x14ac:dyDescent="0.2">
      <c r="O271" s="16">
        <v>365868.77759999997</v>
      </c>
      <c r="P271" s="7">
        <v>1074.7087999999999</v>
      </c>
    </row>
    <row r="272" spans="15:16" x14ac:dyDescent="0.2">
      <c r="O272" s="16">
        <v>199216.40399999995</v>
      </c>
      <c r="P272" s="7">
        <v>789.24599999999987</v>
      </c>
    </row>
    <row r="273" spans="15:16" x14ac:dyDescent="0.2">
      <c r="O273" s="2"/>
      <c r="P273" s="2"/>
    </row>
    <row r="274" spans="15:16" x14ac:dyDescent="0.2">
      <c r="O274" s="2"/>
      <c r="P274" s="2"/>
    </row>
    <row r="275" spans="15:16" x14ac:dyDescent="0.2">
      <c r="O275" s="37"/>
      <c r="P275" s="2"/>
    </row>
    <row r="276" spans="15:16" x14ac:dyDescent="0.2">
      <c r="O276" s="2"/>
      <c r="P276" s="2"/>
    </row>
    <row r="277" spans="15:16" x14ac:dyDescent="0.2">
      <c r="O277" s="2"/>
      <c r="P277" s="2"/>
    </row>
    <row r="278" spans="15:16" x14ac:dyDescent="0.2">
      <c r="O278" s="2"/>
      <c r="P278" s="2"/>
    </row>
    <row r="279" spans="15:16" x14ac:dyDescent="0.2">
      <c r="O279" s="2"/>
      <c r="P279" s="2"/>
    </row>
    <row r="280" spans="15:16" x14ac:dyDescent="0.2">
      <c r="O280" s="2"/>
      <c r="P280" s="2"/>
    </row>
    <row r="281" spans="15:16" x14ac:dyDescent="0.2">
      <c r="O281" s="2"/>
      <c r="P281" s="2"/>
    </row>
    <row r="282" spans="15:16" x14ac:dyDescent="0.2">
      <c r="O282" s="2"/>
      <c r="P282" s="2"/>
    </row>
    <row r="283" spans="15:16" x14ac:dyDescent="0.2">
      <c r="O283" s="2"/>
      <c r="P283" s="2"/>
    </row>
    <row r="284" spans="15:16" x14ac:dyDescent="0.2">
      <c r="O284" s="2"/>
      <c r="P284" s="2"/>
    </row>
    <row r="285" spans="15:16" x14ac:dyDescent="0.2">
      <c r="O285" s="2"/>
      <c r="P285" s="2"/>
    </row>
    <row r="286" spans="15:16" x14ac:dyDescent="0.2">
      <c r="O286" s="2"/>
      <c r="P286" s="2"/>
    </row>
    <row r="287" spans="15:16" x14ac:dyDescent="0.2">
      <c r="O287" s="2"/>
      <c r="P287" s="2"/>
    </row>
    <row r="288" spans="15:16" x14ac:dyDescent="0.2">
      <c r="O288" s="2"/>
      <c r="P288" s="2"/>
    </row>
    <row r="289" spans="15:16" x14ac:dyDescent="0.2">
      <c r="O289" s="2"/>
      <c r="P289" s="2"/>
    </row>
    <row r="290" spans="15:16" x14ac:dyDescent="0.2">
      <c r="O290" s="2"/>
      <c r="P290" s="2"/>
    </row>
    <row r="291" spans="15:16" x14ac:dyDescent="0.2">
      <c r="O291" s="2"/>
      <c r="P291" s="2"/>
    </row>
    <row r="292" spans="15:16" x14ac:dyDescent="0.2">
      <c r="O292" s="2"/>
      <c r="P292" s="2"/>
    </row>
    <row r="293" spans="15:16" x14ac:dyDescent="0.2">
      <c r="O293" s="2"/>
      <c r="P293" s="2"/>
    </row>
    <row r="294" spans="15:16" x14ac:dyDescent="0.2">
      <c r="O294" s="2"/>
      <c r="P294" s="2"/>
    </row>
    <row r="295" spans="15:16" x14ac:dyDescent="0.2">
      <c r="O295" s="2"/>
      <c r="P295" s="2"/>
    </row>
    <row r="296" spans="15:16" x14ac:dyDescent="0.2">
      <c r="O296" s="2"/>
      <c r="P296" s="2"/>
    </row>
    <row r="297" spans="15:16" x14ac:dyDescent="0.2">
      <c r="O297" s="2"/>
      <c r="P297" s="2"/>
    </row>
    <row r="298" spans="15:16" x14ac:dyDescent="0.2">
      <c r="O298" s="2"/>
      <c r="P298" s="2"/>
    </row>
    <row r="299" spans="15:16" x14ac:dyDescent="0.2">
      <c r="O299" s="2"/>
      <c r="P299" s="2"/>
    </row>
    <row r="300" spans="15:16" x14ac:dyDescent="0.2">
      <c r="O300" s="2"/>
      <c r="P300" s="2"/>
    </row>
    <row r="301" spans="15:16" x14ac:dyDescent="0.2">
      <c r="O301" s="2"/>
      <c r="P301" s="2"/>
    </row>
    <row r="302" spans="15:16" x14ac:dyDescent="0.2">
      <c r="O302" s="2"/>
      <c r="P302" s="2"/>
    </row>
    <row r="303" spans="15:16" x14ac:dyDescent="0.2">
      <c r="O303" s="2"/>
      <c r="P303" s="2"/>
    </row>
    <row r="304" spans="15:16" x14ac:dyDescent="0.2">
      <c r="O304" s="2"/>
      <c r="P304" s="2"/>
    </row>
    <row r="305" spans="15:16" x14ac:dyDescent="0.2">
      <c r="O305" s="2"/>
      <c r="P305" s="2"/>
    </row>
    <row r="306" spans="15:16" x14ac:dyDescent="0.2">
      <c r="O306" s="2"/>
      <c r="P306" s="2"/>
    </row>
    <row r="307" spans="15:16" x14ac:dyDescent="0.2">
      <c r="O307" s="2"/>
      <c r="P307" s="2"/>
    </row>
    <row r="308" spans="15:16" x14ac:dyDescent="0.2">
      <c r="O308" s="2"/>
      <c r="P308" s="2"/>
    </row>
    <row r="309" spans="15:16" x14ac:dyDescent="0.2">
      <c r="O309" s="2"/>
      <c r="P309" s="2"/>
    </row>
    <row r="310" spans="15:16" x14ac:dyDescent="0.2">
      <c r="O310" s="2"/>
      <c r="P310" s="2"/>
    </row>
    <row r="311" spans="15:16" x14ac:dyDescent="0.2">
      <c r="O311" s="2"/>
      <c r="P311" s="2"/>
    </row>
    <row r="312" spans="15:16" x14ac:dyDescent="0.2">
      <c r="O312" s="2"/>
      <c r="P312" s="2"/>
    </row>
    <row r="313" spans="15:16" x14ac:dyDescent="0.2">
      <c r="O313" s="2"/>
      <c r="P313" s="2"/>
    </row>
    <row r="314" spans="15:16" x14ac:dyDescent="0.2">
      <c r="O314" s="2"/>
      <c r="P314" s="2"/>
    </row>
    <row r="315" spans="15:16" x14ac:dyDescent="0.2">
      <c r="O315" s="2"/>
      <c r="P315" s="2"/>
    </row>
    <row r="316" spans="15:16" x14ac:dyDescent="0.2">
      <c r="O316" s="2"/>
      <c r="P316" s="2"/>
    </row>
    <row r="317" spans="15:16" x14ac:dyDescent="0.2">
      <c r="O317" s="2"/>
      <c r="P317" s="2"/>
    </row>
    <row r="318" spans="15:16" x14ac:dyDescent="0.2">
      <c r="O318" s="2"/>
      <c r="P318" s="2"/>
    </row>
    <row r="319" spans="15:16" x14ac:dyDescent="0.2">
      <c r="O319" s="2"/>
      <c r="P319" s="2"/>
    </row>
    <row r="320" spans="15:16" x14ac:dyDescent="0.2">
      <c r="O320" s="2"/>
      <c r="P320" s="2"/>
    </row>
    <row r="321" spans="15:16" x14ac:dyDescent="0.2">
      <c r="O321" s="2"/>
      <c r="P321" s="2"/>
    </row>
    <row r="322" spans="15:16" x14ac:dyDescent="0.2">
      <c r="O322" s="2"/>
      <c r="P322" s="2"/>
    </row>
    <row r="323" spans="15:16" x14ac:dyDescent="0.2">
      <c r="O323" s="2"/>
      <c r="P323" s="2"/>
    </row>
    <row r="324" spans="15:16" x14ac:dyDescent="0.2">
      <c r="O324" s="2"/>
      <c r="P324" s="2"/>
    </row>
    <row r="325" spans="15:16" x14ac:dyDescent="0.2">
      <c r="O325" s="2"/>
      <c r="P325" s="2"/>
    </row>
    <row r="326" spans="15:16" x14ac:dyDescent="0.2">
      <c r="O326" s="2"/>
      <c r="P326" s="2"/>
    </row>
    <row r="327" spans="15:16" x14ac:dyDescent="0.2">
      <c r="O327" s="2"/>
      <c r="P327" s="2"/>
    </row>
    <row r="328" spans="15:16" x14ac:dyDescent="0.2">
      <c r="O328" s="2"/>
      <c r="P328" s="2"/>
    </row>
    <row r="329" spans="15:16" x14ac:dyDescent="0.2">
      <c r="O329" s="2"/>
      <c r="P329" s="2"/>
    </row>
    <row r="330" spans="15:16" x14ac:dyDescent="0.2">
      <c r="O330" s="2"/>
      <c r="P330" s="2"/>
    </row>
    <row r="331" spans="15:16" x14ac:dyDescent="0.2">
      <c r="O331" s="2"/>
      <c r="P331" s="2"/>
    </row>
    <row r="332" spans="15:16" x14ac:dyDescent="0.2">
      <c r="O332" s="2"/>
      <c r="P332" s="2"/>
    </row>
    <row r="333" spans="15:16" x14ac:dyDescent="0.2">
      <c r="O333" s="2"/>
      <c r="P333" s="2"/>
    </row>
    <row r="334" spans="15:16" x14ac:dyDescent="0.2">
      <c r="O334" s="2"/>
      <c r="P334" s="2"/>
    </row>
    <row r="335" spans="15:16" x14ac:dyDescent="0.2">
      <c r="O335" s="2"/>
      <c r="P335" s="2"/>
    </row>
    <row r="336" spans="15:16" x14ac:dyDescent="0.2">
      <c r="O336" s="2"/>
      <c r="P336" s="2"/>
    </row>
    <row r="337" spans="15:16" x14ac:dyDescent="0.2">
      <c r="O337" s="2"/>
      <c r="P337" s="2"/>
    </row>
    <row r="338" spans="15:16" x14ac:dyDescent="0.2">
      <c r="O338" s="2"/>
      <c r="P338" s="2"/>
    </row>
    <row r="339" spans="15:16" x14ac:dyDescent="0.2">
      <c r="O339" s="2"/>
      <c r="P339" s="2"/>
    </row>
    <row r="340" spans="15:16" x14ac:dyDescent="0.2">
      <c r="O340" s="2"/>
      <c r="P340" s="2"/>
    </row>
    <row r="341" spans="15:16" x14ac:dyDescent="0.2">
      <c r="O341" s="2"/>
      <c r="P341" s="2"/>
    </row>
    <row r="342" spans="15:16" x14ac:dyDescent="0.2">
      <c r="O342" s="2"/>
      <c r="P342" s="2"/>
    </row>
    <row r="343" spans="15:16" x14ac:dyDescent="0.2">
      <c r="O343" s="2"/>
      <c r="P343" s="2"/>
    </row>
    <row r="344" spans="15:16" x14ac:dyDescent="0.2">
      <c r="O344" s="2"/>
      <c r="P344" s="2"/>
    </row>
    <row r="345" spans="15:16" x14ac:dyDescent="0.2">
      <c r="O345" s="2"/>
      <c r="P345" s="2"/>
    </row>
    <row r="346" spans="15:16" x14ac:dyDescent="0.2">
      <c r="O346" s="2"/>
      <c r="P346" s="2"/>
    </row>
    <row r="347" spans="15:16" x14ac:dyDescent="0.2">
      <c r="O347" s="2"/>
      <c r="P347" s="2"/>
    </row>
    <row r="348" spans="15:16" x14ac:dyDescent="0.2">
      <c r="O348" s="2"/>
      <c r="P348" s="2"/>
    </row>
    <row r="349" spans="15:16" x14ac:dyDescent="0.2">
      <c r="O349" s="2"/>
      <c r="P349" s="2"/>
    </row>
    <row r="350" spans="15:16" x14ac:dyDescent="0.2">
      <c r="O350" s="2"/>
      <c r="P350" s="2"/>
    </row>
    <row r="351" spans="15:16" x14ac:dyDescent="0.2">
      <c r="O351" s="2"/>
      <c r="P351" s="2"/>
    </row>
    <row r="352" spans="15:16" x14ac:dyDescent="0.2">
      <c r="O352" s="2"/>
      <c r="P352" s="2"/>
    </row>
    <row r="353" spans="15:16" x14ac:dyDescent="0.2">
      <c r="O353" s="2"/>
      <c r="P353" s="2"/>
    </row>
    <row r="354" spans="15:16" x14ac:dyDescent="0.2">
      <c r="O354" s="2"/>
      <c r="P354" s="2"/>
    </row>
    <row r="355" spans="15:16" x14ac:dyDescent="0.2">
      <c r="O355" s="2"/>
      <c r="P355" s="2"/>
    </row>
    <row r="356" spans="15:16" x14ac:dyDescent="0.2">
      <c r="O356" s="2"/>
      <c r="P356" s="2"/>
    </row>
    <row r="357" spans="15:16" x14ac:dyDescent="0.2">
      <c r="O357" s="2"/>
      <c r="P357" s="2"/>
    </row>
    <row r="358" spans="15:16" x14ac:dyDescent="0.2">
      <c r="O358" s="2"/>
      <c r="P358" s="2"/>
    </row>
    <row r="359" spans="15:16" x14ac:dyDescent="0.2">
      <c r="O359" s="2"/>
      <c r="P359" s="2"/>
    </row>
    <row r="360" spans="15:16" x14ac:dyDescent="0.2">
      <c r="O360" s="2"/>
      <c r="P360" s="2"/>
    </row>
    <row r="361" spans="15:16" x14ac:dyDescent="0.2">
      <c r="O361" s="2"/>
      <c r="P361" s="2"/>
    </row>
    <row r="362" spans="15:16" x14ac:dyDescent="0.2">
      <c r="O362" s="2"/>
      <c r="P362" s="2"/>
    </row>
    <row r="363" spans="15:16" x14ac:dyDescent="0.2">
      <c r="O363" s="2"/>
      <c r="P363" s="2"/>
    </row>
    <row r="364" spans="15:16" x14ac:dyDescent="0.2">
      <c r="O364" s="2"/>
      <c r="P364" s="2"/>
    </row>
    <row r="365" spans="15:16" x14ac:dyDescent="0.2">
      <c r="O365" s="2"/>
      <c r="P365" s="2"/>
    </row>
    <row r="366" spans="15:16" x14ac:dyDescent="0.2">
      <c r="O366" s="2"/>
      <c r="P366" s="2"/>
    </row>
    <row r="367" spans="15:16" x14ac:dyDescent="0.2">
      <c r="O367" s="2"/>
      <c r="P367" s="2"/>
    </row>
    <row r="368" spans="15:16" x14ac:dyDescent="0.2">
      <c r="O368" s="2"/>
      <c r="P368" s="2"/>
    </row>
    <row r="369" spans="15:16" x14ac:dyDescent="0.2">
      <c r="O369" s="2"/>
      <c r="P369" s="2"/>
    </row>
    <row r="370" spans="15:16" x14ac:dyDescent="0.2">
      <c r="O370" s="2"/>
      <c r="P370" s="2"/>
    </row>
    <row r="371" spans="15:16" x14ac:dyDescent="0.2">
      <c r="O371" s="2"/>
      <c r="P371" s="2"/>
    </row>
    <row r="372" spans="15:16" x14ac:dyDescent="0.2">
      <c r="O372" s="2"/>
      <c r="P372" s="2"/>
    </row>
    <row r="373" spans="15:16" x14ac:dyDescent="0.2">
      <c r="O373" s="2"/>
      <c r="P373" s="2"/>
    </row>
    <row r="374" spans="15:16" x14ac:dyDescent="0.2">
      <c r="O374" s="2"/>
      <c r="P374" s="2"/>
    </row>
    <row r="375" spans="15:16" x14ac:dyDescent="0.2">
      <c r="O375" s="2"/>
      <c r="P375" s="2"/>
    </row>
    <row r="376" spans="15:16" x14ac:dyDescent="0.2">
      <c r="O376" s="2"/>
      <c r="P376" s="2"/>
    </row>
    <row r="377" spans="15:16" x14ac:dyDescent="0.2">
      <c r="O377" s="2"/>
      <c r="P377" s="2"/>
    </row>
    <row r="378" spans="15:16" x14ac:dyDescent="0.2">
      <c r="O378" s="2"/>
      <c r="P378" s="2"/>
    </row>
    <row r="379" spans="15:16" x14ac:dyDescent="0.2">
      <c r="O379" s="2"/>
      <c r="P379" s="2"/>
    </row>
    <row r="380" spans="15:16" x14ac:dyDescent="0.2">
      <c r="O380" s="2"/>
      <c r="P380" s="2"/>
    </row>
    <row r="381" spans="15:16" x14ac:dyDescent="0.2">
      <c r="O381" s="2"/>
      <c r="P381" s="2"/>
    </row>
    <row r="382" spans="15:16" x14ac:dyDescent="0.2">
      <c r="O382" s="2"/>
      <c r="P382" s="2"/>
    </row>
    <row r="383" spans="15:16" x14ac:dyDescent="0.2">
      <c r="O383" s="2"/>
      <c r="P383" s="2"/>
    </row>
    <row r="384" spans="15:16" x14ac:dyDescent="0.2">
      <c r="O384" s="2"/>
      <c r="P384" s="2"/>
    </row>
    <row r="385" spans="15:16" x14ac:dyDescent="0.2">
      <c r="O385" s="2"/>
      <c r="P385" s="2"/>
    </row>
    <row r="386" spans="15:16" x14ac:dyDescent="0.2">
      <c r="O386" s="2"/>
      <c r="P386" s="2"/>
    </row>
    <row r="387" spans="15:16" x14ac:dyDescent="0.2">
      <c r="O387" s="2"/>
      <c r="P387" s="2"/>
    </row>
    <row r="388" spans="15:16" x14ac:dyDescent="0.2">
      <c r="O388" s="2"/>
      <c r="P388" s="2"/>
    </row>
    <row r="389" spans="15:16" x14ac:dyDescent="0.2">
      <c r="O389" s="2"/>
      <c r="P389" s="2"/>
    </row>
    <row r="390" spans="15:16" x14ac:dyDescent="0.2">
      <c r="O390" s="2"/>
      <c r="P390" s="2"/>
    </row>
    <row r="391" spans="15:16" x14ac:dyDescent="0.2">
      <c r="O391" s="2"/>
      <c r="P391" s="2"/>
    </row>
    <row r="392" spans="15:16" x14ac:dyDescent="0.2">
      <c r="O392" s="2"/>
      <c r="P392" s="2"/>
    </row>
    <row r="393" spans="15:16" x14ac:dyDescent="0.2">
      <c r="O393" s="2"/>
      <c r="P393" s="2"/>
    </row>
    <row r="394" spans="15:16" x14ac:dyDescent="0.2">
      <c r="O394" s="2"/>
      <c r="P394" s="2"/>
    </row>
    <row r="395" spans="15:16" x14ac:dyDescent="0.2">
      <c r="O395" s="2"/>
      <c r="P395" s="2"/>
    </row>
    <row r="396" spans="15:16" x14ac:dyDescent="0.2">
      <c r="O396" s="2"/>
      <c r="P396" s="2"/>
    </row>
    <row r="397" spans="15:16" x14ac:dyDescent="0.2">
      <c r="O397" s="2"/>
      <c r="P397" s="2"/>
    </row>
    <row r="398" spans="15:16" x14ac:dyDescent="0.2">
      <c r="O398" s="2"/>
      <c r="P398" s="2"/>
    </row>
    <row r="399" spans="15:16" x14ac:dyDescent="0.2">
      <c r="O399" s="2"/>
      <c r="P399" s="2"/>
    </row>
    <row r="400" spans="15:16" x14ac:dyDescent="0.2">
      <c r="O400" s="2"/>
      <c r="P400" s="2"/>
    </row>
    <row r="401" spans="15:16" x14ac:dyDescent="0.2">
      <c r="O401" s="2"/>
      <c r="P401" s="2"/>
    </row>
    <row r="402" spans="15:16" x14ac:dyDescent="0.2">
      <c r="O402" s="2"/>
      <c r="P402" s="2"/>
    </row>
    <row r="403" spans="15:16" x14ac:dyDescent="0.2">
      <c r="O403" s="2"/>
      <c r="P403" s="2"/>
    </row>
    <row r="404" spans="15:16" x14ac:dyDescent="0.2">
      <c r="O404" s="2"/>
      <c r="P404" s="2"/>
    </row>
    <row r="405" spans="15:16" x14ac:dyDescent="0.2">
      <c r="O405" s="2"/>
      <c r="P405" s="2"/>
    </row>
    <row r="406" spans="15:16" x14ac:dyDescent="0.2">
      <c r="O406" s="2"/>
      <c r="P406" s="2"/>
    </row>
    <row r="407" spans="15:16" x14ac:dyDescent="0.2">
      <c r="O407" s="2"/>
      <c r="P407" s="2"/>
    </row>
    <row r="408" spans="15:16" x14ac:dyDescent="0.2">
      <c r="O408" s="2"/>
      <c r="P408" s="2"/>
    </row>
    <row r="409" spans="15:16" x14ac:dyDescent="0.2">
      <c r="O409" s="2"/>
      <c r="P409" s="2"/>
    </row>
    <row r="410" spans="15:16" x14ac:dyDescent="0.2">
      <c r="O410" s="2"/>
      <c r="P410" s="2"/>
    </row>
    <row r="411" spans="15:16" x14ac:dyDescent="0.2">
      <c r="O411" s="2"/>
      <c r="P411" s="2"/>
    </row>
    <row r="412" spans="15:16" x14ac:dyDescent="0.2">
      <c r="O412" s="2"/>
      <c r="P412" s="2"/>
    </row>
    <row r="413" spans="15:16" x14ac:dyDescent="0.2">
      <c r="O413" s="2"/>
      <c r="P413" s="2"/>
    </row>
    <row r="414" spans="15:16" x14ac:dyDescent="0.2">
      <c r="O414" s="2"/>
      <c r="P414" s="2"/>
    </row>
    <row r="415" spans="15:16" x14ac:dyDescent="0.2">
      <c r="O415" s="2"/>
      <c r="P415" s="2"/>
    </row>
    <row r="416" spans="15:16" x14ac:dyDescent="0.2">
      <c r="O416" s="2"/>
      <c r="P416" s="2"/>
    </row>
    <row r="417" spans="15:16" x14ac:dyDescent="0.2">
      <c r="O417" s="2"/>
      <c r="P417" s="2"/>
    </row>
    <row r="418" spans="15:16" x14ac:dyDescent="0.2">
      <c r="O418" s="2"/>
      <c r="P418" s="2"/>
    </row>
    <row r="419" spans="15:16" x14ac:dyDescent="0.2">
      <c r="O419" s="2"/>
      <c r="P419" s="2"/>
    </row>
    <row r="420" spans="15:16" x14ac:dyDescent="0.2">
      <c r="O420" s="2"/>
      <c r="P420" s="2"/>
    </row>
    <row r="421" spans="15:16" x14ac:dyDescent="0.2">
      <c r="O421" s="2"/>
      <c r="P421" s="2"/>
    </row>
    <row r="422" spans="15:16" x14ac:dyDescent="0.2">
      <c r="O422" s="2"/>
      <c r="P422" s="2"/>
    </row>
    <row r="423" spans="15:16" x14ac:dyDescent="0.2">
      <c r="O423" s="2"/>
      <c r="P423" s="2"/>
    </row>
    <row r="424" spans="15:16" x14ac:dyDescent="0.2">
      <c r="O424" s="2"/>
      <c r="P424" s="2"/>
    </row>
    <row r="425" spans="15:16" x14ac:dyDescent="0.2">
      <c r="O425" s="2"/>
      <c r="P425" s="2"/>
    </row>
    <row r="426" spans="15:16" x14ac:dyDescent="0.2">
      <c r="O426" s="2"/>
      <c r="P426" s="2"/>
    </row>
    <row r="427" spans="15:16" x14ac:dyDescent="0.2">
      <c r="O427" s="2"/>
      <c r="P427" s="2"/>
    </row>
    <row r="428" spans="15:16" x14ac:dyDescent="0.2">
      <c r="O428" s="2"/>
      <c r="P428" s="2"/>
    </row>
    <row r="429" spans="15:16" x14ac:dyDescent="0.2">
      <c r="O429" s="2"/>
      <c r="P429" s="2"/>
    </row>
    <row r="430" spans="15:16" x14ac:dyDescent="0.2">
      <c r="O430" s="2"/>
      <c r="P430" s="2"/>
    </row>
    <row r="431" spans="15:16" x14ac:dyDescent="0.2">
      <c r="O431" s="2"/>
      <c r="P431" s="2"/>
    </row>
    <row r="432" spans="15:16" x14ac:dyDescent="0.2">
      <c r="O432" s="2"/>
      <c r="P432" s="2"/>
    </row>
    <row r="433" spans="15:16" x14ac:dyDescent="0.2">
      <c r="O433" s="2"/>
      <c r="P433" s="2"/>
    </row>
    <row r="434" spans="15:16" x14ac:dyDescent="0.2">
      <c r="O434" s="2"/>
      <c r="P434" s="2"/>
    </row>
    <row r="435" spans="15:16" x14ac:dyDescent="0.2">
      <c r="O435" s="2"/>
      <c r="P435" s="2"/>
    </row>
    <row r="436" spans="15:16" x14ac:dyDescent="0.2">
      <c r="O436" s="2"/>
      <c r="P436" s="2"/>
    </row>
    <row r="437" spans="15:16" x14ac:dyDescent="0.2">
      <c r="O437" s="2"/>
      <c r="P437" s="2"/>
    </row>
    <row r="438" spans="15:16" x14ac:dyDescent="0.2">
      <c r="O438" s="2"/>
      <c r="P438" s="2"/>
    </row>
    <row r="439" spans="15:16" x14ac:dyDescent="0.2">
      <c r="O439" s="2"/>
      <c r="P439" s="2"/>
    </row>
    <row r="440" spans="15:16" x14ac:dyDescent="0.2">
      <c r="O440" s="2"/>
      <c r="P440" s="2"/>
    </row>
    <row r="441" spans="15:16" x14ac:dyDescent="0.2">
      <c r="O441" s="2"/>
      <c r="P441" s="2"/>
    </row>
    <row r="442" spans="15:16" x14ac:dyDescent="0.2">
      <c r="O442" s="2"/>
      <c r="P442" s="2"/>
    </row>
    <row r="443" spans="15:16" x14ac:dyDescent="0.2">
      <c r="O443" s="2"/>
      <c r="P443" s="2"/>
    </row>
    <row r="444" spans="15:16" x14ac:dyDescent="0.2">
      <c r="O444" s="2"/>
      <c r="P444" s="2"/>
    </row>
    <row r="445" spans="15:16" x14ac:dyDescent="0.2">
      <c r="O445" s="2"/>
      <c r="P445" s="2"/>
    </row>
    <row r="446" spans="15:16" x14ac:dyDescent="0.2">
      <c r="O446" s="2"/>
      <c r="P446" s="2"/>
    </row>
    <row r="447" spans="15:16" x14ac:dyDescent="0.2">
      <c r="O447" s="2"/>
      <c r="P447" s="2"/>
    </row>
    <row r="448" spans="15:16" x14ac:dyDescent="0.2">
      <c r="O448" s="2"/>
      <c r="P448" s="2"/>
    </row>
    <row r="449" spans="15:16" x14ac:dyDescent="0.2">
      <c r="O449" s="2"/>
      <c r="P449" s="2"/>
    </row>
    <row r="450" spans="15:16" x14ac:dyDescent="0.2">
      <c r="O450" s="2"/>
      <c r="P450" s="2"/>
    </row>
    <row r="451" spans="15:16" x14ac:dyDescent="0.2">
      <c r="O451" s="2"/>
      <c r="P451" s="2"/>
    </row>
    <row r="452" spans="15:16" x14ac:dyDescent="0.2">
      <c r="O452" s="2"/>
      <c r="P452" s="2"/>
    </row>
    <row r="453" spans="15:16" x14ac:dyDescent="0.2">
      <c r="O453" s="2"/>
      <c r="P453" s="2"/>
    </row>
    <row r="454" spans="15:16" x14ac:dyDescent="0.2">
      <c r="O454" s="2"/>
      <c r="P454" s="2"/>
    </row>
    <row r="455" spans="15:16" x14ac:dyDescent="0.2">
      <c r="O455" s="2"/>
      <c r="P455" s="2"/>
    </row>
    <row r="456" spans="15:16" x14ac:dyDescent="0.2">
      <c r="O456" s="2"/>
      <c r="P456" s="2"/>
    </row>
    <row r="457" spans="15:16" x14ac:dyDescent="0.2">
      <c r="O457" s="2"/>
      <c r="P457" s="2"/>
    </row>
    <row r="458" spans="15:16" x14ac:dyDescent="0.2">
      <c r="O458" s="2"/>
      <c r="P458" s="2"/>
    </row>
    <row r="459" spans="15:16" x14ac:dyDescent="0.2">
      <c r="O459" s="2"/>
      <c r="P459" s="2"/>
    </row>
    <row r="460" spans="15:16" x14ac:dyDescent="0.2">
      <c r="O460" s="2"/>
      <c r="P460" s="2"/>
    </row>
    <row r="461" spans="15:16" x14ac:dyDescent="0.2">
      <c r="O461" s="2"/>
      <c r="P461" s="2"/>
    </row>
    <row r="462" spans="15:16" x14ac:dyDescent="0.2">
      <c r="O462" s="2"/>
      <c r="P462" s="2"/>
    </row>
    <row r="463" spans="15:16" x14ac:dyDescent="0.2">
      <c r="O463" s="2"/>
      <c r="P463" s="2"/>
    </row>
    <row r="464" spans="15:16" x14ac:dyDescent="0.2">
      <c r="O464" s="2"/>
      <c r="P464" s="2"/>
    </row>
    <row r="465" spans="15:16" x14ac:dyDescent="0.2">
      <c r="O465" s="2"/>
      <c r="P465" s="2"/>
    </row>
    <row r="466" spans="15:16" x14ac:dyDescent="0.2">
      <c r="O466" s="2"/>
      <c r="P466" s="2"/>
    </row>
    <row r="467" spans="15:16" x14ac:dyDescent="0.2">
      <c r="O467" s="2"/>
      <c r="P467" s="2"/>
    </row>
    <row r="468" spans="15:16" x14ac:dyDescent="0.2">
      <c r="O468" s="2"/>
      <c r="P468" s="2"/>
    </row>
    <row r="469" spans="15:16" x14ac:dyDescent="0.2">
      <c r="O469" s="2"/>
      <c r="P469" s="2"/>
    </row>
    <row r="470" spans="15:16" x14ac:dyDescent="0.2">
      <c r="O470" s="2"/>
      <c r="P470" s="2"/>
    </row>
    <row r="471" spans="15:16" x14ac:dyDescent="0.2">
      <c r="O471" s="2"/>
      <c r="P471" s="2"/>
    </row>
    <row r="472" spans="15:16" x14ac:dyDescent="0.2">
      <c r="O472" s="2"/>
      <c r="P472" s="2"/>
    </row>
    <row r="473" spans="15:16" x14ac:dyDescent="0.2">
      <c r="O473" s="2"/>
      <c r="P473" s="2"/>
    </row>
    <row r="474" spans="15:16" x14ac:dyDescent="0.2">
      <c r="O474" s="2"/>
      <c r="P474" s="2"/>
    </row>
    <row r="475" spans="15:16" x14ac:dyDescent="0.2">
      <c r="O475" s="2"/>
      <c r="P475" s="2"/>
    </row>
    <row r="476" spans="15:16" x14ac:dyDescent="0.2">
      <c r="O476" s="2"/>
      <c r="P476" s="2"/>
    </row>
    <row r="477" spans="15:16" x14ac:dyDescent="0.2">
      <c r="O477" s="2"/>
      <c r="P477" s="2"/>
    </row>
    <row r="478" spans="15:16" x14ac:dyDescent="0.2">
      <c r="O478" s="2"/>
      <c r="P478" s="2"/>
    </row>
    <row r="479" spans="15:16" x14ac:dyDescent="0.2">
      <c r="O479" s="2"/>
      <c r="P479" s="2"/>
    </row>
    <row r="480" spans="15:16" x14ac:dyDescent="0.2">
      <c r="O480" s="2"/>
      <c r="P480" s="2"/>
    </row>
    <row r="481" spans="15:16" x14ac:dyDescent="0.2">
      <c r="O481" s="2"/>
      <c r="P481" s="2"/>
    </row>
    <row r="482" spans="15:16" x14ac:dyDescent="0.2">
      <c r="O482" s="2"/>
      <c r="P482" s="2"/>
    </row>
    <row r="483" spans="15:16" x14ac:dyDescent="0.2">
      <c r="O483" s="2"/>
      <c r="P483" s="2"/>
    </row>
    <row r="484" spans="15:16" x14ac:dyDescent="0.2">
      <c r="O484" s="2"/>
      <c r="P484" s="2"/>
    </row>
    <row r="485" spans="15:16" x14ac:dyDescent="0.2">
      <c r="O485" s="2"/>
      <c r="P485" s="2"/>
    </row>
    <row r="486" spans="15:16" x14ac:dyDescent="0.2">
      <c r="O486" s="2"/>
      <c r="P486" s="2"/>
    </row>
    <row r="487" spans="15:16" x14ac:dyDescent="0.2">
      <c r="O487" s="2"/>
      <c r="P487" s="2"/>
    </row>
    <row r="488" spans="15:16" x14ac:dyDescent="0.2">
      <c r="O488" s="2"/>
      <c r="P488" s="2"/>
    </row>
    <row r="489" spans="15:16" x14ac:dyDescent="0.2">
      <c r="O489" s="2"/>
      <c r="P489" s="2"/>
    </row>
    <row r="490" spans="15:16" x14ac:dyDescent="0.2">
      <c r="O490" s="2"/>
      <c r="P490" s="2"/>
    </row>
    <row r="491" spans="15:16" x14ac:dyDescent="0.2">
      <c r="O491" s="2"/>
      <c r="P491" s="2"/>
    </row>
    <row r="492" spans="15:16" x14ac:dyDescent="0.2">
      <c r="O492" s="2"/>
      <c r="P492" s="2"/>
    </row>
    <row r="493" spans="15:16" x14ac:dyDescent="0.2">
      <c r="O493" s="2"/>
      <c r="P493" s="2"/>
    </row>
    <row r="494" spans="15:16" x14ac:dyDescent="0.2">
      <c r="O494" s="2"/>
      <c r="P494" s="2"/>
    </row>
    <row r="495" spans="15:16" x14ac:dyDescent="0.2">
      <c r="O495" s="2"/>
      <c r="P495" s="2"/>
    </row>
    <row r="496" spans="15:16" x14ac:dyDescent="0.2">
      <c r="O496" s="2"/>
      <c r="P496" s="2"/>
    </row>
    <row r="497" spans="15:16" x14ac:dyDescent="0.2">
      <c r="O497" s="2"/>
      <c r="P497" s="2"/>
    </row>
    <row r="498" spans="15:16" x14ac:dyDescent="0.2">
      <c r="O498" s="2"/>
      <c r="P498" s="2"/>
    </row>
    <row r="499" spans="15:16" x14ac:dyDescent="0.2">
      <c r="O499" s="2"/>
      <c r="P499" s="2"/>
    </row>
    <row r="500" spans="15:16" x14ac:dyDescent="0.2">
      <c r="O500" s="2"/>
      <c r="P500" s="2"/>
    </row>
    <row r="501" spans="15:16" x14ac:dyDescent="0.2">
      <c r="O501" s="2"/>
      <c r="P501" s="2"/>
    </row>
    <row r="502" spans="15:16" x14ac:dyDescent="0.2">
      <c r="O502" s="2"/>
      <c r="P502" s="2"/>
    </row>
    <row r="503" spans="15:16" x14ac:dyDescent="0.2">
      <c r="O503" s="2"/>
      <c r="P503" s="2"/>
    </row>
    <row r="504" spans="15:16" x14ac:dyDescent="0.2">
      <c r="O504" s="2"/>
      <c r="P504" s="2"/>
    </row>
    <row r="505" spans="15:16" x14ac:dyDescent="0.2">
      <c r="O505" s="2"/>
      <c r="P505" s="2"/>
    </row>
    <row r="506" spans="15:16" x14ac:dyDescent="0.2">
      <c r="O506" s="2"/>
      <c r="P506" s="2"/>
    </row>
    <row r="507" spans="15:16" x14ac:dyDescent="0.2">
      <c r="O507" s="2"/>
      <c r="P507" s="2"/>
    </row>
    <row r="508" spans="15:16" x14ac:dyDescent="0.2">
      <c r="O508" s="2"/>
      <c r="P508" s="2"/>
    </row>
    <row r="509" spans="15:16" x14ac:dyDescent="0.2">
      <c r="O509" s="2"/>
      <c r="P509" s="2"/>
    </row>
    <row r="510" spans="15:16" x14ac:dyDescent="0.2">
      <c r="O510" s="2"/>
      <c r="P510" s="2"/>
    </row>
    <row r="511" spans="15:16" x14ac:dyDescent="0.2">
      <c r="O511" s="2"/>
      <c r="P511" s="2"/>
    </row>
    <row r="512" spans="15:16" x14ac:dyDescent="0.2">
      <c r="O512" s="2"/>
      <c r="P512" s="2"/>
    </row>
    <row r="513" spans="15:16" x14ac:dyDescent="0.2">
      <c r="O513" s="2"/>
      <c r="P513" s="2"/>
    </row>
    <row r="514" spans="15:16" x14ac:dyDescent="0.2">
      <c r="O514" s="2"/>
      <c r="P514" s="2"/>
    </row>
    <row r="515" spans="15:16" x14ac:dyDescent="0.2">
      <c r="O515" s="2"/>
      <c r="P515" s="2"/>
    </row>
    <row r="516" spans="15:16" x14ac:dyDescent="0.2">
      <c r="O516" s="2"/>
      <c r="P516" s="2"/>
    </row>
    <row r="517" spans="15:16" x14ac:dyDescent="0.2">
      <c r="O517" s="2"/>
      <c r="P517" s="2"/>
    </row>
    <row r="518" spans="15:16" x14ac:dyDescent="0.2">
      <c r="O518" s="2"/>
      <c r="P518" s="2"/>
    </row>
    <row r="519" spans="15:16" x14ac:dyDescent="0.2">
      <c r="O519" s="2"/>
      <c r="P519" s="2"/>
    </row>
    <row r="520" spans="15:16" x14ac:dyDescent="0.2">
      <c r="O520" s="2"/>
      <c r="P520" s="2"/>
    </row>
    <row r="521" spans="15:16" x14ac:dyDescent="0.2">
      <c r="O521" s="2"/>
      <c r="P521" s="2"/>
    </row>
    <row r="522" spans="15:16" x14ac:dyDescent="0.2">
      <c r="O522" s="2"/>
      <c r="P522" s="2"/>
    </row>
    <row r="523" spans="15:16" x14ac:dyDescent="0.2">
      <c r="O523" s="2"/>
      <c r="P523" s="2"/>
    </row>
    <row r="524" spans="15:16" x14ac:dyDescent="0.2">
      <c r="O524" s="2"/>
      <c r="P524" s="2"/>
    </row>
    <row r="525" spans="15:16" x14ac:dyDescent="0.2">
      <c r="O525" s="2"/>
      <c r="P525" s="2"/>
    </row>
    <row r="526" spans="15:16" x14ac:dyDescent="0.2">
      <c r="O526" s="2"/>
      <c r="P526" s="2"/>
    </row>
    <row r="527" spans="15:16" x14ac:dyDescent="0.2">
      <c r="O527" s="2"/>
      <c r="P527" s="2"/>
    </row>
    <row r="528" spans="15:16" x14ac:dyDescent="0.2">
      <c r="O528" s="2"/>
      <c r="P528" s="2"/>
    </row>
    <row r="529" spans="15:16" x14ac:dyDescent="0.2">
      <c r="O529" s="2"/>
      <c r="P529" s="2"/>
    </row>
    <row r="530" spans="15:16" x14ac:dyDescent="0.2">
      <c r="O530" s="2"/>
      <c r="P530" s="2"/>
    </row>
    <row r="531" spans="15:16" x14ac:dyDescent="0.2">
      <c r="O531" s="2"/>
      <c r="P531" s="2"/>
    </row>
    <row r="532" spans="15:16" x14ac:dyDescent="0.2">
      <c r="O532" s="2"/>
      <c r="P532" s="2"/>
    </row>
    <row r="533" spans="15:16" x14ac:dyDescent="0.2">
      <c r="O533" s="2"/>
      <c r="P533" s="2"/>
    </row>
    <row r="534" spans="15:16" x14ac:dyDescent="0.2">
      <c r="O534" s="2"/>
      <c r="P534" s="2"/>
    </row>
    <row r="535" spans="15:16" x14ac:dyDescent="0.2">
      <c r="O535" s="2"/>
      <c r="P535" s="2"/>
    </row>
    <row r="536" spans="15:16" x14ac:dyDescent="0.2">
      <c r="O536" s="2"/>
      <c r="P536" s="2"/>
    </row>
    <row r="537" spans="15:16" x14ac:dyDescent="0.2">
      <c r="O537" s="2"/>
      <c r="P537" s="2"/>
    </row>
    <row r="538" spans="15:16" x14ac:dyDescent="0.2">
      <c r="O538" s="2"/>
      <c r="P538" s="2"/>
    </row>
    <row r="539" spans="15:16" x14ac:dyDescent="0.2">
      <c r="O539" s="2"/>
      <c r="P539" s="2"/>
    </row>
    <row r="540" spans="15:16" x14ac:dyDescent="0.2">
      <c r="O540" s="2"/>
      <c r="P540" s="2"/>
    </row>
    <row r="541" spans="15:16" x14ac:dyDescent="0.2">
      <c r="O541" s="2"/>
      <c r="P541" s="2"/>
    </row>
    <row r="542" spans="15:16" x14ac:dyDescent="0.2">
      <c r="O542" s="2"/>
      <c r="P542" s="2"/>
    </row>
    <row r="543" spans="15:16" x14ac:dyDescent="0.2">
      <c r="O543" s="2"/>
      <c r="P543" s="2"/>
    </row>
    <row r="544" spans="15:16" x14ac:dyDescent="0.2">
      <c r="O544" s="2"/>
      <c r="P544" s="2"/>
    </row>
    <row r="545" spans="15:16" x14ac:dyDescent="0.2">
      <c r="O545" s="2"/>
      <c r="P545" s="2"/>
    </row>
    <row r="546" spans="15:16" x14ac:dyDescent="0.2">
      <c r="O546" s="2"/>
      <c r="P546" s="2"/>
    </row>
    <row r="547" spans="15:16" x14ac:dyDescent="0.2">
      <c r="O547" s="2"/>
      <c r="P547" s="2"/>
    </row>
    <row r="548" spans="15:16" x14ac:dyDescent="0.2">
      <c r="O548" s="2"/>
      <c r="P548" s="2"/>
    </row>
    <row r="549" spans="15:16" x14ac:dyDescent="0.2">
      <c r="O549" s="2"/>
      <c r="P549" s="2"/>
    </row>
    <row r="550" spans="15:16" x14ac:dyDescent="0.2">
      <c r="O550" s="2"/>
      <c r="P550" s="2"/>
    </row>
    <row r="551" spans="15:16" x14ac:dyDescent="0.2">
      <c r="O551" s="2"/>
      <c r="P551" s="2"/>
    </row>
    <row r="552" spans="15:16" x14ac:dyDescent="0.2">
      <c r="O552" s="2"/>
      <c r="P552" s="2"/>
    </row>
    <row r="553" spans="15:16" x14ac:dyDescent="0.2">
      <c r="O553" s="2"/>
      <c r="P553" s="2"/>
    </row>
    <row r="554" spans="15:16" x14ac:dyDescent="0.2">
      <c r="O554" s="2"/>
      <c r="P554" s="2"/>
    </row>
    <row r="555" spans="15:16" x14ac:dyDescent="0.2">
      <c r="O555" s="2"/>
      <c r="P555" s="2"/>
    </row>
    <row r="556" spans="15:16" x14ac:dyDescent="0.2">
      <c r="O556" s="2"/>
      <c r="P556" s="2"/>
    </row>
    <row r="557" spans="15:16" x14ac:dyDescent="0.2">
      <c r="O557" s="2"/>
      <c r="P557" s="2"/>
    </row>
    <row r="558" spans="15:16" x14ac:dyDescent="0.2">
      <c r="O558" s="2"/>
      <c r="P558" s="2"/>
    </row>
    <row r="559" spans="15:16" x14ac:dyDescent="0.2">
      <c r="O559" s="2"/>
      <c r="P559" s="2"/>
    </row>
    <row r="560" spans="15:16" x14ac:dyDescent="0.2">
      <c r="O560" s="2"/>
      <c r="P560" s="2"/>
    </row>
    <row r="561" spans="15:16" x14ac:dyDescent="0.2">
      <c r="O561" s="2"/>
      <c r="P561" s="2"/>
    </row>
    <row r="562" spans="15:16" x14ac:dyDescent="0.2">
      <c r="O562" s="2"/>
      <c r="P562" s="2"/>
    </row>
    <row r="563" spans="15:16" x14ac:dyDescent="0.2">
      <c r="O563" s="2"/>
      <c r="P563" s="2"/>
    </row>
    <row r="564" spans="15:16" x14ac:dyDescent="0.2">
      <c r="O564" s="2"/>
      <c r="P564" s="2"/>
    </row>
    <row r="565" spans="15:16" x14ac:dyDescent="0.2">
      <c r="O565" s="2"/>
      <c r="P565" s="2"/>
    </row>
    <row r="566" spans="15:16" x14ac:dyDescent="0.2">
      <c r="O566" s="2"/>
      <c r="P566" s="2"/>
    </row>
    <row r="567" spans="15:16" x14ac:dyDescent="0.2">
      <c r="O567" s="2"/>
      <c r="P567" s="2"/>
    </row>
    <row r="568" spans="15:16" x14ac:dyDescent="0.2">
      <c r="O568" s="2"/>
      <c r="P568" s="2"/>
    </row>
    <row r="569" spans="15:16" x14ac:dyDescent="0.2">
      <c r="O569" s="2"/>
      <c r="P569" s="2"/>
    </row>
    <row r="570" spans="15:16" x14ac:dyDescent="0.2">
      <c r="O570" s="2"/>
      <c r="P570" s="2"/>
    </row>
    <row r="571" spans="15:16" x14ac:dyDescent="0.2">
      <c r="O571" s="2"/>
      <c r="P571" s="2"/>
    </row>
    <row r="572" spans="15:16" x14ac:dyDescent="0.2">
      <c r="O572" s="2"/>
      <c r="P572" s="2"/>
    </row>
    <row r="573" spans="15:16" x14ac:dyDescent="0.2">
      <c r="O573" s="2"/>
      <c r="P573" s="2"/>
    </row>
    <row r="574" spans="15:16" x14ac:dyDescent="0.2">
      <c r="O574" s="2"/>
      <c r="P574" s="2"/>
    </row>
    <row r="575" spans="15:16" x14ac:dyDescent="0.2">
      <c r="O575" s="2"/>
      <c r="P575" s="2"/>
    </row>
    <row r="576" spans="15:16" x14ac:dyDescent="0.2">
      <c r="O576" s="2"/>
      <c r="P576" s="2"/>
    </row>
    <row r="577" spans="15:16" x14ac:dyDescent="0.2">
      <c r="O577" s="2"/>
      <c r="P577" s="2"/>
    </row>
    <row r="578" spans="15:16" x14ac:dyDescent="0.2">
      <c r="O578" s="2"/>
      <c r="P578" s="2"/>
    </row>
    <row r="579" spans="15:16" x14ac:dyDescent="0.2">
      <c r="O579" s="2"/>
      <c r="P579" s="2"/>
    </row>
    <row r="580" spans="15:16" x14ac:dyDescent="0.2">
      <c r="O580" s="2"/>
      <c r="P580" s="2"/>
    </row>
    <row r="581" spans="15:16" x14ac:dyDescent="0.2">
      <c r="O581" s="2"/>
      <c r="P581" s="2"/>
    </row>
    <row r="582" spans="15:16" x14ac:dyDescent="0.2">
      <c r="O582" s="2"/>
      <c r="P582" s="2"/>
    </row>
    <row r="583" spans="15:16" x14ac:dyDescent="0.2">
      <c r="O583" s="2"/>
      <c r="P583" s="2"/>
    </row>
    <row r="584" spans="15:16" x14ac:dyDescent="0.2">
      <c r="O584" s="2"/>
      <c r="P584" s="2"/>
    </row>
    <row r="585" spans="15:16" x14ac:dyDescent="0.2">
      <c r="O585" s="2"/>
      <c r="P585" s="2"/>
    </row>
    <row r="586" spans="15:16" x14ac:dyDescent="0.2">
      <c r="O586" s="2"/>
      <c r="P586" s="2"/>
    </row>
    <row r="587" spans="15:16" x14ac:dyDescent="0.2">
      <c r="O587" s="2"/>
      <c r="P587" s="2"/>
    </row>
    <row r="588" spans="15:16" x14ac:dyDescent="0.2">
      <c r="O588" s="2"/>
      <c r="P588" s="2"/>
    </row>
    <row r="589" spans="15:16" x14ac:dyDescent="0.2">
      <c r="O589" s="2"/>
      <c r="P589" s="2"/>
    </row>
    <row r="590" spans="15:16" x14ac:dyDescent="0.2">
      <c r="O590" s="2"/>
      <c r="P590" s="2"/>
    </row>
    <row r="591" spans="15:16" x14ac:dyDescent="0.2">
      <c r="O591" s="2"/>
      <c r="P591" s="2"/>
    </row>
    <row r="592" spans="15:16" x14ac:dyDescent="0.2">
      <c r="O592" s="2"/>
      <c r="P592" s="2"/>
    </row>
    <row r="593" spans="15:16" x14ac:dyDescent="0.2">
      <c r="O593" s="2"/>
      <c r="P593" s="2"/>
    </row>
    <row r="594" spans="15:16" x14ac:dyDescent="0.2">
      <c r="O594" s="2"/>
      <c r="P594" s="2"/>
    </row>
    <row r="595" spans="15:16" x14ac:dyDescent="0.2">
      <c r="O595" s="2"/>
      <c r="P595" s="2"/>
    </row>
    <row r="596" spans="15:16" x14ac:dyDescent="0.2">
      <c r="O596" s="2"/>
      <c r="P596" s="2"/>
    </row>
    <row r="597" spans="15:16" x14ac:dyDescent="0.2">
      <c r="O597" s="2"/>
      <c r="P597" s="2"/>
    </row>
    <row r="598" spans="15:16" x14ac:dyDescent="0.2">
      <c r="O598" s="2"/>
      <c r="P598" s="2"/>
    </row>
    <row r="599" spans="15:16" x14ac:dyDescent="0.2">
      <c r="O599" s="2"/>
      <c r="P599" s="2"/>
    </row>
    <row r="600" spans="15:16" x14ac:dyDescent="0.2">
      <c r="O600" s="2"/>
      <c r="P600" s="2"/>
    </row>
    <row r="601" spans="15:16" x14ac:dyDescent="0.2">
      <c r="O601" s="2"/>
      <c r="P601" s="2"/>
    </row>
    <row r="602" spans="15:16" x14ac:dyDescent="0.2">
      <c r="O602" s="2"/>
      <c r="P602" s="2"/>
    </row>
    <row r="603" spans="15:16" x14ac:dyDescent="0.2">
      <c r="O603" s="2"/>
      <c r="P603" s="2"/>
    </row>
    <row r="604" spans="15:16" x14ac:dyDescent="0.2">
      <c r="O604" s="2"/>
      <c r="P604" s="2"/>
    </row>
    <row r="605" spans="15:16" x14ac:dyDescent="0.2">
      <c r="O605" s="2"/>
      <c r="P605" s="2"/>
    </row>
    <row r="606" spans="15:16" x14ac:dyDescent="0.2">
      <c r="O606" s="2"/>
      <c r="P606" s="2"/>
    </row>
    <row r="607" spans="15:16" x14ac:dyDescent="0.2">
      <c r="O607" s="2"/>
      <c r="P607" s="2"/>
    </row>
    <row r="608" spans="15:16" x14ac:dyDescent="0.2">
      <c r="O608" s="2"/>
      <c r="P608" s="2"/>
    </row>
    <row r="609" spans="15:16" x14ac:dyDescent="0.2">
      <c r="O609" s="2"/>
      <c r="P609" s="2"/>
    </row>
    <row r="610" spans="15:16" x14ac:dyDescent="0.2">
      <c r="O610" s="2"/>
      <c r="P610" s="2"/>
    </row>
    <row r="611" spans="15:16" x14ac:dyDescent="0.2">
      <c r="O611" s="2"/>
      <c r="P611" s="2"/>
    </row>
    <row r="612" spans="15:16" x14ac:dyDescent="0.2">
      <c r="O612" s="2"/>
      <c r="P612" s="2"/>
    </row>
    <row r="613" spans="15:16" x14ac:dyDescent="0.2">
      <c r="O613" s="2"/>
      <c r="P613" s="2"/>
    </row>
    <row r="614" spans="15:16" x14ac:dyDescent="0.2">
      <c r="O614" s="2"/>
      <c r="P614" s="2"/>
    </row>
    <row r="615" spans="15:16" x14ac:dyDescent="0.2">
      <c r="O615" s="2"/>
      <c r="P615" s="2"/>
    </row>
    <row r="616" spans="15:16" x14ac:dyDescent="0.2">
      <c r="O616" s="2"/>
      <c r="P616" s="2"/>
    </row>
    <row r="617" spans="15:16" x14ac:dyDescent="0.2">
      <c r="O617" s="2"/>
      <c r="P617" s="2"/>
    </row>
    <row r="618" spans="15:16" x14ac:dyDescent="0.2">
      <c r="O618" s="2"/>
      <c r="P618" s="2"/>
    </row>
    <row r="619" spans="15:16" x14ac:dyDescent="0.2">
      <c r="O619" s="2"/>
      <c r="P619" s="2"/>
    </row>
    <row r="620" spans="15:16" x14ac:dyDescent="0.2">
      <c r="O620" s="2"/>
      <c r="P620" s="2"/>
    </row>
    <row r="621" spans="15:16" x14ac:dyDescent="0.2">
      <c r="O621" s="2"/>
      <c r="P621" s="2"/>
    </row>
    <row r="622" spans="15:16" x14ac:dyDescent="0.2">
      <c r="O622" s="2"/>
      <c r="P622" s="2"/>
    </row>
    <row r="623" spans="15:16" x14ac:dyDescent="0.2">
      <c r="O623" s="2"/>
      <c r="P623" s="2"/>
    </row>
    <row r="624" spans="15:16" x14ac:dyDescent="0.2">
      <c r="O624" s="2"/>
      <c r="P624" s="2"/>
    </row>
    <row r="625" spans="15:16" x14ac:dyDescent="0.2">
      <c r="O625" s="2"/>
      <c r="P625" s="2"/>
    </row>
    <row r="626" spans="15:16" x14ac:dyDescent="0.2">
      <c r="O626" s="2"/>
      <c r="P626" s="2"/>
    </row>
    <row r="627" spans="15:16" x14ac:dyDescent="0.2">
      <c r="O627" s="2"/>
      <c r="P627" s="2"/>
    </row>
    <row r="628" spans="15:16" x14ac:dyDescent="0.2">
      <c r="O628" s="2"/>
      <c r="P628" s="2"/>
    </row>
    <row r="629" spans="15:16" x14ac:dyDescent="0.2">
      <c r="O629" s="2"/>
      <c r="P629" s="2"/>
    </row>
    <row r="630" spans="15:16" x14ac:dyDescent="0.2">
      <c r="O630" s="2"/>
      <c r="P630" s="2"/>
    </row>
    <row r="631" spans="15:16" x14ac:dyDescent="0.2">
      <c r="O631" s="2"/>
      <c r="P631" s="2"/>
    </row>
    <row r="632" spans="15:16" x14ac:dyDescent="0.2">
      <c r="O632" s="2"/>
      <c r="P632" s="2"/>
    </row>
    <row r="633" spans="15:16" x14ac:dyDescent="0.2">
      <c r="O633" s="2"/>
      <c r="P633" s="2"/>
    </row>
    <row r="634" spans="15:16" x14ac:dyDescent="0.2">
      <c r="O634" s="2"/>
      <c r="P634" s="2"/>
    </row>
    <row r="635" spans="15:16" x14ac:dyDescent="0.2">
      <c r="O635" s="2"/>
      <c r="P635" s="2"/>
    </row>
    <row r="636" spans="15:16" x14ac:dyDescent="0.2">
      <c r="O636" s="2"/>
      <c r="P636" s="2"/>
    </row>
    <row r="637" spans="15:16" x14ac:dyDescent="0.2">
      <c r="O637" s="2"/>
      <c r="P637" s="2"/>
    </row>
    <row r="638" spans="15:16" x14ac:dyDescent="0.2">
      <c r="O638" s="2"/>
      <c r="P638" s="2"/>
    </row>
    <row r="639" spans="15:16" x14ac:dyDescent="0.2">
      <c r="O639" s="2"/>
      <c r="P639" s="2"/>
    </row>
    <row r="640" spans="15:16" x14ac:dyDescent="0.2">
      <c r="O640" s="2"/>
      <c r="P640" s="2"/>
    </row>
    <row r="641" spans="15:16" x14ac:dyDescent="0.2">
      <c r="O641" s="2"/>
      <c r="P641" s="2"/>
    </row>
    <row r="642" spans="15:16" x14ac:dyDescent="0.2">
      <c r="O642" s="2"/>
      <c r="P642" s="2"/>
    </row>
    <row r="643" spans="15:16" x14ac:dyDescent="0.2">
      <c r="O643" s="2"/>
      <c r="P643" s="2"/>
    </row>
    <row r="644" spans="15:16" x14ac:dyDescent="0.2">
      <c r="O644" s="2"/>
      <c r="P644" s="2"/>
    </row>
    <row r="645" spans="15:16" x14ac:dyDescent="0.2">
      <c r="O645" s="2"/>
      <c r="P645" s="2"/>
    </row>
    <row r="646" spans="15:16" x14ac:dyDescent="0.2">
      <c r="O646" s="2"/>
      <c r="P646" s="2"/>
    </row>
    <row r="647" spans="15:16" x14ac:dyDescent="0.2">
      <c r="O647" s="2"/>
      <c r="P647" s="2"/>
    </row>
    <row r="648" spans="15:16" x14ac:dyDescent="0.2">
      <c r="O648" s="2"/>
      <c r="P648" s="2"/>
    </row>
    <row r="649" spans="15:16" x14ac:dyDescent="0.2">
      <c r="O649" s="2"/>
      <c r="P649" s="2"/>
    </row>
    <row r="650" spans="15:16" x14ac:dyDescent="0.2">
      <c r="O650" s="2"/>
      <c r="P650" s="2"/>
    </row>
    <row r="651" spans="15:16" x14ac:dyDescent="0.2">
      <c r="O651" s="2"/>
      <c r="P651" s="2"/>
    </row>
    <row r="652" spans="15:16" x14ac:dyDescent="0.2">
      <c r="O652" s="2"/>
      <c r="P652" s="2"/>
    </row>
    <row r="653" spans="15:16" x14ac:dyDescent="0.2">
      <c r="O653" s="2"/>
      <c r="P653" s="2"/>
    </row>
    <row r="654" spans="15:16" x14ac:dyDescent="0.2">
      <c r="O654" s="2"/>
      <c r="P654" s="2"/>
    </row>
    <row r="655" spans="15:16" x14ac:dyDescent="0.2">
      <c r="O655" s="2"/>
      <c r="P655" s="2"/>
    </row>
    <row r="656" spans="15:16" x14ac:dyDescent="0.2">
      <c r="O656" s="2"/>
      <c r="P656" s="2"/>
    </row>
    <row r="657" spans="15:16" x14ac:dyDescent="0.2">
      <c r="O657" s="2"/>
      <c r="P657" s="2"/>
    </row>
    <row r="658" spans="15:16" x14ac:dyDescent="0.2">
      <c r="O658" s="2"/>
      <c r="P658" s="2"/>
    </row>
    <row r="659" spans="15:16" x14ac:dyDescent="0.2">
      <c r="O659" s="2"/>
      <c r="P659" s="2"/>
    </row>
    <row r="660" spans="15:16" x14ac:dyDescent="0.2">
      <c r="O660" s="2"/>
      <c r="P660" s="2"/>
    </row>
    <row r="661" spans="15:16" x14ac:dyDescent="0.2">
      <c r="O661" s="2"/>
      <c r="P661" s="2"/>
    </row>
    <row r="662" spans="15:16" x14ac:dyDescent="0.2">
      <c r="O662" s="2"/>
      <c r="P662" s="2"/>
    </row>
    <row r="663" spans="15:16" x14ac:dyDescent="0.2">
      <c r="O663" s="2"/>
      <c r="P663" s="2"/>
    </row>
    <row r="664" spans="15:16" x14ac:dyDescent="0.2">
      <c r="O664" s="2"/>
      <c r="P664" s="2"/>
    </row>
    <row r="665" spans="15:16" x14ac:dyDescent="0.2">
      <c r="O665" s="2"/>
      <c r="P665" s="2"/>
    </row>
    <row r="666" spans="15:16" x14ac:dyDescent="0.2">
      <c r="O666" s="2"/>
      <c r="P666" s="2"/>
    </row>
    <row r="667" spans="15:16" x14ac:dyDescent="0.2">
      <c r="O667" s="2"/>
      <c r="P667" s="2"/>
    </row>
    <row r="668" spans="15:16" x14ac:dyDescent="0.2">
      <c r="O668" s="2"/>
      <c r="P668" s="2"/>
    </row>
    <row r="669" spans="15:16" x14ac:dyDescent="0.2">
      <c r="O669" s="2"/>
      <c r="P669" s="2"/>
    </row>
    <row r="670" spans="15:16" x14ac:dyDescent="0.2">
      <c r="O670" s="2"/>
      <c r="P670" s="2"/>
    </row>
    <row r="671" spans="15:16" x14ac:dyDescent="0.2">
      <c r="O671" s="2"/>
      <c r="P671" s="2"/>
    </row>
    <row r="672" spans="15:16" x14ac:dyDescent="0.2">
      <c r="O672" s="2"/>
      <c r="P672" s="2"/>
    </row>
    <row r="673" spans="15:16" x14ac:dyDescent="0.2">
      <c r="O673" s="2"/>
      <c r="P673" s="2"/>
    </row>
    <row r="674" spans="15:16" x14ac:dyDescent="0.2">
      <c r="O674" s="2"/>
      <c r="P674" s="2"/>
    </row>
    <row r="675" spans="15:16" x14ac:dyDescent="0.2">
      <c r="O675" s="2"/>
      <c r="P675" s="2"/>
    </row>
    <row r="676" spans="15:16" x14ac:dyDescent="0.2">
      <c r="O676" s="2"/>
      <c r="P676" s="2"/>
    </row>
    <row r="677" spans="15:16" x14ac:dyDescent="0.2">
      <c r="O677" s="2"/>
      <c r="P677" s="2"/>
    </row>
    <row r="678" spans="15:16" x14ac:dyDescent="0.2">
      <c r="O678" s="2"/>
      <c r="P678" s="2"/>
    </row>
    <row r="679" spans="15:16" x14ac:dyDescent="0.2">
      <c r="O679" s="2"/>
      <c r="P679" s="2"/>
    </row>
    <row r="680" spans="15:16" x14ac:dyDescent="0.2">
      <c r="O680" s="2"/>
      <c r="P680" s="2"/>
    </row>
    <row r="681" spans="15:16" x14ac:dyDescent="0.2">
      <c r="O681" s="2"/>
      <c r="P681" s="2"/>
    </row>
    <row r="682" spans="15:16" x14ac:dyDescent="0.2">
      <c r="O682" s="2"/>
      <c r="P682" s="2"/>
    </row>
    <row r="683" spans="15:16" x14ac:dyDescent="0.2">
      <c r="O683" s="2"/>
      <c r="P683" s="2"/>
    </row>
    <row r="684" spans="15:16" x14ac:dyDescent="0.2">
      <c r="O684" s="2"/>
      <c r="P684" s="2"/>
    </row>
    <row r="685" spans="15:16" x14ac:dyDescent="0.2">
      <c r="O685" s="2"/>
      <c r="P685" s="2"/>
    </row>
    <row r="686" spans="15:16" x14ac:dyDescent="0.2">
      <c r="O686" s="2"/>
      <c r="P686" s="2"/>
    </row>
    <row r="687" spans="15:16" x14ac:dyDescent="0.2">
      <c r="O687" s="2"/>
      <c r="P687" s="2"/>
    </row>
    <row r="688" spans="15:16" x14ac:dyDescent="0.2">
      <c r="O688" s="2"/>
      <c r="P688" s="2"/>
    </row>
    <row r="689" spans="15:16" x14ac:dyDescent="0.2">
      <c r="O689" s="2"/>
      <c r="P689" s="2"/>
    </row>
    <row r="690" spans="15:16" x14ac:dyDescent="0.2">
      <c r="O690" s="2"/>
      <c r="P690" s="2"/>
    </row>
    <row r="691" spans="15:16" x14ac:dyDescent="0.2">
      <c r="O691" s="2"/>
      <c r="P691" s="2"/>
    </row>
    <row r="692" spans="15:16" x14ac:dyDescent="0.2">
      <c r="O692" s="2"/>
      <c r="P692" s="2"/>
    </row>
    <row r="693" spans="15:16" x14ac:dyDescent="0.2">
      <c r="O693" s="2"/>
      <c r="P693" s="2"/>
    </row>
    <row r="694" spans="15:16" x14ac:dyDescent="0.2">
      <c r="O694" s="2"/>
      <c r="P694" s="2"/>
    </row>
    <row r="695" spans="15:16" x14ac:dyDescent="0.2">
      <c r="O695" s="2"/>
      <c r="P695" s="2"/>
    </row>
    <row r="696" spans="15:16" x14ac:dyDescent="0.2">
      <c r="O696" s="2"/>
      <c r="P696" s="2"/>
    </row>
    <row r="697" spans="15:16" x14ac:dyDescent="0.2">
      <c r="O697" s="2"/>
      <c r="P697" s="2"/>
    </row>
    <row r="698" spans="15:16" x14ac:dyDescent="0.2">
      <c r="O698" s="2"/>
      <c r="P698" s="2"/>
    </row>
    <row r="699" spans="15:16" x14ac:dyDescent="0.2">
      <c r="O699" s="2"/>
      <c r="P699" s="2"/>
    </row>
    <row r="700" spans="15:16" x14ac:dyDescent="0.2">
      <c r="O700" s="2"/>
      <c r="P700" s="2"/>
    </row>
    <row r="701" spans="15:16" x14ac:dyDescent="0.2">
      <c r="O701" s="2"/>
      <c r="P701" s="2"/>
    </row>
    <row r="702" spans="15:16" x14ac:dyDescent="0.2">
      <c r="O702" s="2"/>
      <c r="P702" s="2"/>
    </row>
    <row r="703" spans="15:16" x14ac:dyDescent="0.2">
      <c r="O703" s="2"/>
      <c r="P703" s="2"/>
    </row>
    <row r="704" spans="15:16" x14ac:dyDescent="0.2">
      <c r="O704" s="2"/>
      <c r="P704" s="2"/>
    </row>
    <row r="705" spans="15:16" x14ac:dyDescent="0.2">
      <c r="O705" s="2"/>
      <c r="P705" s="2"/>
    </row>
    <row r="706" spans="15:16" x14ac:dyDescent="0.2">
      <c r="O706" s="2"/>
      <c r="P706" s="2"/>
    </row>
    <row r="707" spans="15:16" x14ac:dyDescent="0.2">
      <c r="O707" s="2"/>
      <c r="P707" s="2"/>
    </row>
    <row r="708" spans="15:16" x14ac:dyDescent="0.2">
      <c r="O708" s="2"/>
      <c r="P708" s="2"/>
    </row>
    <row r="709" spans="15:16" x14ac:dyDescent="0.2">
      <c r="O709" s="2"/>
      <c r="P709" s="2"/>
    </row>
    <row r="710" spans="15:16" x14ac:dyDescent="0.2">
      <c r="O710" s="2"/>
      <c r="P710" s="2"/>
    </row>
    <row r="711" spans="15:16" x14ac:dyDescent="0.2">
      <c r="O711" s="2"/>
      <c r="P711" s="2"/>
    </row>
    <row r="712" spans="15:16" x14ac:dyDescent="0.2">
      <c r="O712" s="2"/>
      <c r="P712" s="2"/>
    </row>
    <row r="713" spans="15:16" x14ac:dyDescent="0.2">
      <c r="O713" s="2"/>
      <c r="P713" s="2"/>
    </row>
    <row r="714" spans="15:16" x14ac:dyDescent="0.2">
      <c r="O714" s="2"/>
      <c r="P714" s="2"/>
    </row>
    <row r="715" spans="15:16" x14ac:dyDescent="0.2">
      <c r="O715" s="2"/>
      <c r="P715" s="2"/>
    </row>
    <row r="716" spans="15:16" x14ac:dyDescent="0.2">
      <c r="O716" s="2"/>
      <c r="P716" s="2"/>
    </row>
    <row r="717" spans="15:16" x14ac:dyDescent="0.2">
      <c r="O717" s="2"/>
      <c r="P717" s="2"/>
    </row>
    <row r="718" spans="15:16" x14ac:dyDescent="0.2">
      <c r="O718" s="2"/>
      <c r="P718" s="2"/>
    </row>
    <row r="719" spans="15:16" x14ac:dyDescent="0.2">
      <c r="O719" s="2"/>
      <c r="P719" s="2"/>
    </row>
    <row r="720" spans="15:16" x14ac:dyDescent="0.2">
      <c r="O720" s="2"/>
      <c r="P720" s="2"/>
    </row>
    <row r="721" spans="15:16" x14ac:dyDescent="0.2">
      <c r="O721" s="2"/>
      <c r="P721" s="2"/>
    </row>
    <row r="722" spans="15:16" x14ac:dyDescent="0.2">
      <c r="O722" s="2"/>
      <c r="P722" s="2"/>
    </row>
    <row r="723" spans="15:16" x14ac:dyDescent="0.2">
      <c r="O723" s="2"/>
      <c r="P723" s="2"/>
    </row>
    <row r="724" spans="15:16" x14ac:dyDescent="0.2">
      <c r="O724" s="2"/>
      <c r="P724" s="2"/>
    </row>
    <row r="725" spans="15:16" x14ac:dyDescent="0.2">
      <c r="O725" s="2"/>
      <c r="P725" s="2"/>
    </row>
    <row r="726" spans="15:16" x14ac:dyDescent="0.2">
      <c r="O726" s="2"/>
      <c r="P726" s="2"/>
    </row>
    <row r="727" spans="15:16" x14ac:dyDescent="0.2">
      <c r="O727" s="2"/>
      <c r="P727" s="2"/>
    </row>
    <row r="728" spans="15:16" x14ac:dyDescent="0.2">
      <c r="O728" s="2"/>
      <c r="P728" s="2"/>
    </row>
    <row r="729" spans="15:16" x14ac:dyDescent="0.2">
      <c r="O729" s="2"/>
      <c r="P729" s="2"/>
    </row>
    <row r="730" spans="15:16" x14ac:dyDescent="0.2">
      <c r="O730" s="2"/>
      <c r="P730" s="2"/>
    </row>
    <row r="731" spans="15:16" x14ac:dyDescent="0.2">
      <c r="O731" s="2"/>
      <c r="P731" s="2"/>
    </row>
    <row r="732" spans="15:16" x14ac:dyDescent="0.2">
      <c r="O732" s="2"/>
      <c r="P732" s="2"/>
    </row>
    <row r="733" spans="15:16" x14ac:dyDescent="0.2">
      <c r="O733" s="2"/>
      <c r="P733" s="2"/>
    </row>
    <row r="734" spans="15:16" x14ac:dyDescent="0.2">
      <c r="O734" s="2"/>
      <c r="P734" s="2"/>
    </row>
    <row r="735" spans="15:16" x14ac:dyDescent="0.2">
      <c r="O735" s="2"/>
      <c r="P735" s="2"/>
    </row>
    <row r="736" spans="15:16" x14ac:dyDescent="0.2">
      <c r="O736" s="2"/>
      <c r="P736" s="2"/>
    </row>
    <row r="737" spans="15:16" x14ac:dyDescent="0.2">
      <c r="O737" s="2"/>
      <c r="P737" s="2"/>
    </row>
    <row r="738" spans="15:16" x14ac:dyDescent="0.2">
      <c r="O738" s="2"/>
      <c r="P738" s="2"/>
    </row>
    <row r="739" spans="15:16" x14ac:dyDescent="0.2">
      <c r="O739" s="2"/>
      <c r="P739" s="2"/>
    </row>
    <row r="740" spans="15:16" x14ac:dyDescent="0.2">
      <c r="O740" s="2"/>
      <c r="P740" s="2"/>
    </row>
    <row r="741" spans="15:16" x14ac:dyDescent="0.2">
      <c r="O741" s="2"/>
      <c r="P741" s="2"/>
    </row>
    <row r="742" spans="15:16" x14ac:dyDescent="0.2">
      <c r="O742" s="2"/>
      <c r="P742" s="2"/>
    </row>
    <row r="743" spans="15:16" x14ac:dyDescent="0.2">
      <c r="O743" s="2"/>
      <c r="P743" s="2"/>
    </row>
    <row r="744" spans="15:16" x14ac:dyDescent="0.2">
      <c r="O744" s="2"/>
      <c r="P744" s="2"/>
    </row>
    <row r="745" spans="15:16" x14ac:dyDescent="0.2">
      <c r="O745" s="2"/>
      <c r="P745" s="2"/>
    </row>
    <row r="746" spans="15:16" x14ac:dyDescent="0.2">
      <c r="O746" s="2"/>
      <c r="P746" s="2"/>
    </row>
    <row r="747" spans="15:16" x14ac:dyDescent="0.2">
      <c r="O747" s="2"/>
      <c r="P747" s="2"/>
    </row>
    <row r="748" spans="15:16" x14ac:dyDescent="0.2">
      <c r="O748" s="2"/>
      <c r="P748" s="2"/>
    </row>
    <row r="749" spans="15:16" x14ac:dyDescent="0.2">
      <c r="O749" s="2"/>
      <c r="P749" s="2"/>
    </row>
    <row r="750" spans="15:16" x14ac:dyDescent="0.2">
      <c r="O750" s="2"/>
      <c r="P750" s="2"/>
    </row>
    <row r="751" spans="15:16" x14ac:dyDescent="0.2">
      <c r="O751" s="2"/>
      <c r="P751" s="2"/>
    </row>
    <row r="752" spans="15:16" x14ac:dyDescent="0.2">
      <c r="O752" s="2"/>
      <c r="P752" s="2"/>
    </row>
    <row r="753" spans="15:16" x14ac:dyDescent="0.2">
      <c r="O753" s="2"/>
      <c r="P753" s="2"/>
    </row>
    <row r="754" spans="15:16" x14ac:dyDescent="0.2">
      <c r="O754" s="2"/>
      <c r="P754" s="2"/>
    </row>
    <row r="755" spans="15:16" x14ac:dyDescent="0.2">
      <c r="O755" s="2"/>
      <c r="P755" s="2"/>
    </row>
    <row r="756" spans="15:16" x14ac:dyDescent="0.2">
      <c r="O756" s="2"/>
      <c r="P756" s="2"/>
    </row>
    <row r="757" spans="15:16" x14ac:dyDescent="0.2">
      <c r="O757" s="2"/>
      <c r="P757" s="2"/>
    </row>
    <row r="758" spans="15:16" x14ac:dyDescent="0.2">
      <c r="O758" s="2"/>
      <c r="P758" s="2"/>
    </row>
    <row r="759" spans="15:16" x14ac:dyDescent="0.2">
      <c r="O759" s="2"/>
      <c r="P759" s="2"/>
    </row>
    <row r="760" spans="15:16" x14ac:dyDescent="0.2">
      <c r="O760" s="2"/>
      <c r="P760" s="2"/>
    </row>
    <row r="761" spans="15:16" x14ac:dyDescent="0.2">
      <c r="O761" s="2"/>
      <c r="P761" s="2"/>
    </row>
    <row r="762" spans="15:16" x14ac:dyDescent="0.2">
      <c r="O762" s="2"/>
      <c r="P762" s="2"/>
    </row>
    <row r="763" spans="15:16" x14ac:dyDescent="0.2">
      <c r="O763" s="2"/>
      <c r="P763" s="2"/>
    </row>
    <row r="764" spans="15:16" x14ac:dyDescent="0.2">
      <c r="O764" s="2"/>
      <c r="P764" s="2"/>
    </row>
    <row r="765" spans="15:16" x14ac:dyDescent="0.2">
      <c r="O765" s="2"/>
      <c r="P765" s="2"/>
    </row>
    <row r="766" spans="15:16" x14ac:dyDescent="0.2">
      <c r="O766" s="2"/>
      <c r="P766" s="2"/>
    </row>
    <row r="767" spans="15:16" x14ac:dyDescent="0.2">
      <c r="O767" s="2"/>
      <c r="P767" s="2"/>
    </row>
    <row r="768" spans="15:16" x14ac:dyDescent="0.2">
      <c r="O768" s="2"/>
      <c r="P768" s="2"/>
    </row>
    <row r="769" spans="15:16" x14ac:dyDescent="0.2">
      <c r="O769" s="2"/>
      <c r="P769" s="2"/>
    </row>
    <row r="770" spans="15:16" x14ac:dyDescent="0.2">
      <c r="O770" s="2"/>
      <c r="P770" s="2"/>
    </row>
    <row r="771" spans="15:16" x14ac:dyDescent="0.2">
      <c r="O771" s="2"/>
      <c r="P771" s="2"/>
    </row>
    <row r="772" spans="15:16" x14ac:dyDescent="0.2">
      <c r="O772" s="2"/>
      <c r="P772" s="2"/>
    </row>
    <row r="773" spans="15:16" x14ac:dyDescent="0.2">
      <c r="O773" s="2"/>
      <c r="P773" s="2"/>
    </row>
    <row r="774" spans="15:16" x14ac:dyDescent="0.2">
      <c r="O774" s="2"/>
      <c r="P774" s="2"/>
    </row>
    <row r="775" spans="15:16" x14ac:dyDescent="0.2">
      <c r="O775" s="2"/>
      <c r="P775" s="2"/>
    </row>
    <row r="776" spans="15:16" x14ac:dyDescent="0.2">
      <c r="O776" s="2"/>
      <c r="P776" s="2"/>
    </row>
    <row r="777" spans="15:16" x14ac:dyDescent="0.2">
      <c r="O777" s="2"/>
      <c r="P777" s="2"/>
    </row>
    <row r="778" spans="15:16" x14ac:dyDescent="0.2">
      <c r="O778" s="2"/>
      <c r="P778" s="2"/>
    </row>
    <row r="779" spans="15:16" x14ac:dyDescent="0.2">
      <c r="O779" s="2"/>
      <c r="P779" s="2"/>
    </row>
    <row r="780" spans="15:16" x14ac:dyDescent="0.2">
      <c r="O780" s="2"/>
      <c r="P780" s="2"/>
    </row>
    <row r="781" spans="15:16" x14ac:dyDescent="0.2">
      <c r="O781" s="2"/>
      <c r="P781" s="2"/>
    </row>
    <row r="782" spans="15:16" x14ac:dyDescent="0.2">
      <c r="O782" s="2"/>
      <c r="P782" s="2"/>
    </row>
    <row r="783" spans="15:16" x14ac:dyDescent="0.2">
      <c r="O783" s="2"/>
      <c r="P783" s="2"/>
    </row>
    <row r="784" spans="15:16" x14ac:dyDescent="0.2">
      <c r="O784" s="2"/>
      <c r="P784" s="2"/>
    </row>
    <row r="785" spans="15:16" x14ac:dyDescent="0.2">
      <c r="O785" s="2"/>
      <c r="P785" s="2"/>
    </row>
    <row r="786" spans="15:16" x14ac:dyDescent="0.2">
      <c r="O786" s="2"/>
      <c r="P786" s="2"/>
    </row>
    <row r="787" spans="15:16" x14ac:dyDescent="0.2">
      <c r="O787" s="2"/>
      <c r="P787" s="2"/>
    </row>
    <row r="788" spans="15:16" x14ac:dyDescent="0.2">
      <c r="O788" s="2"/>
      <c r="P788" s="2"/>
    </row>
    <row r="789" spans="15:16" x14ac:dyDescent="0.2">
      <c r="O789" s="2"/>
      <c r="P789" s="2"/>
    </row>
    <row r="790" spans="15:16" x14ac:dyDescent="0.2">
      <c r="O790" s="2"/>
      <c r="P790" s="2"/>
    </row>
    <row r="791" spans="15:16" x14ac:dyDescent="0.2">
      <c r="O791" s="2"/>
      <c r="P791" s="2"/>
    </row>
    <row r="792" spans="15:16" x14ac:dyDescent="0.2">
      <c r="O792" s="2"/>
      <c r="P792" s="2"/>
    </row>
    <row r="793" spans="15:16" x14ac:dyDescent="0.2">
      <c r="O793" s="2"/>
      <c r="P793" s="2"/>
    </row>
    <row r="794" spans="15:16" x14ac:dyDescent="0.2">
      <c r="O794" s="2"/>
      <c r="P794" s="2"/>
    </row>
    <row r="795" spans="15:16" x14ac:dyDescent="0.2">
      <c r="O795" s="2"/>
      <c r="P795" s="2"/>
    </row>
    <row r="796" spans="15:16" x14ac:dyDescent="0.2">
      <c r="O796" s="2"/>
      <c r="P796" s="2"/>
    </row>
    <row r="797" spans="15:16" x14ac:dyDescent="0.2">
      <c r="O797" s="2"/>
      <c r="P797" s="2"/>
    </row>
    <row r="798" spans="15:16" x14ac:dyDescent="0.2">
      <c r="O798" s="2"/>
      <c r="P798" s="2"/>
    </row>
    <row r="799" spans="15:16" x14ac:dyDescent="0.2">
      <c r="O799" s="2"/>
      <c r="P799" s="2"/>
    </row>
    <row r="800" spans="15:16" x14ac:dyDescent="0.2">
      <c r="O800" s="2"/>
      <c r="P800" s="2"/>
    </row>
    <row r="801" spans="15:16" x14ac:dyDescent="0.2">
      <c r="O801" s="2"/>
      <c r="P801" s="2"/>
    </row>
    <row r="802" spans="15:16" x14ac:dyDescent="0.2">
      <c r="O802" s="2"/>
      <c r="P802" s="2"/>
    </row>
    <row r="803" spans="15:16" x14ac:dyDescent="0.2">
      <c r="O803" s="2"/>
      <c r="P803" s="2"/>
    </row>
    <row r="804" spans="15:16" x14ac:dyDescent="0.2">
      <c r="O804" s="2"/>
      <c r="P804" s="2"/>
    </row>
    <row r="805" spans="15:16" x14ac:dyDescent="0.2">
      <c r="O805" s="2"/>
      <c r="P805" s="2"/>
    </row>
    <row r="806" spans="15:16" x14ac:dyDescent="0.2">
      <c r="O806" s="2"/>
      <c r="P806" s="2"/>
    </row>
    <row r="807" spans="15:16" x14ac:dyDescent="0.2">
      <c r="O807" s="2"/>
      <c r="P807" s="2"/>
    </row>
    <row r="808" spans="15:16" x14ac:dyDescent="0.2">
      <c r="O808" s="2"/>
      <c r="P808" s="2"/>
    </row>
    <row r="809" spans="15:16" x14ac:dyDescent="0.2">
      <c r="O809" s="2"/>
      <c r="P809" s="2"/>
    </row>
    <row r="810" spans="15:16" x14ac:dyDescent="0.2">
      <c r="O810" s="2"/>
      <c r="P810" s="2"/>
    </row>
    <row r="811" spans="15:16" x14ac:dyDescent="0.2">
      <c r="O811" s="2"/>
      <c r="P811" s="2"/>
    </row>
    <row r="812" spans="15:16" x14ac:dyDescent="0.2">
      <c r="O812" s="2"/>
      <c r="P812" s="2"/>
    </row>
    <row r="813" spans="15:16" x14ac:dyDescent="0.2">
      <c r="O813" s="2"/>
      <c r="P813" s="2"/>
    </row>
    <row r="814" spans="15:16" x14ac:dyDescent="0.2">
      <c r="O814" s="2"/>
      <c r="P814" s="2"/>
    </row>
    <row r="815" spans="15:16" x14ac:dyDescent="0.2">
      <c r="O815" s="2"/>
      <c r="P815" s="2"/>
    </row>
    <row r="816" spans="15:16" x14ac:dyDescent="0.2">
      <c r="O816" s="2"/>
      <c r="P816" s="2"/>
    </row>
    <row r="817" spans="15:16" x14ac:dyDescent="0.2">
      <c r="O817" s="2"/>
      <c r="P817" s="2"/>
    </row>
    <row r="818" spans="15:16" x14ac:dyDescent="0.2">
      <c r="O818" s="2"/>
      <c r="P818" s="2"/>
    </row>
    <row r="819" spans="15:16" x14ac:dyDescent="0.2">
      <c r="O819" s="2"/>
      <c r="P819" s="2"/>
    </row>
    <row r="820" spans="15:16" x14ac:dyDescent="0.2">
      <c r="O820" s="2"/>
      <c r="P820" s="2"/>
    </row>
    <row r="821" spans="15:16" x14ac:dyDescent="0.2">
      <c r="O821" s="2"/>
      <c r="P821" s="2"/>
    </row>
    <row r="822" spans="15:16" x14ac:dyDescent="0.2">
      <c r="O822" s="2"/>
      <c r="P822" s="2"/>
    </row>
    <row r="823" spans="15:16" x14ac:dyDescent="0.2">
      <c r="O823" s="2"/>
      <c r="P823" s="2"/>
    </row>
    <row r="824" spans="15:16" x14ac:dyDescent="0.2">
      <c r="O824" s="2"/>
      <c r="P824" s="2"/>
    </row>
    <row r="825" spans="15:16" x14ac:dyDescent="0.2">
      <c r="O825" s="2"/>
      <c r="P825" s="2"/>
    </row>
    <row r="826" spans="15:16" x14ac:dyDescent="0.2">
      <c r="O826" s="2"/>
      <c r="P826" s="2"/>
    </row>
    <row r="827" spans="15:16" x14ac:dyDescent="0.2">
      <c r="O827" s="2"/>
      <c r="P827" s="2"/>
    </row>
    <row r="828" spans="15:16" x14ac:dyDescent="0.2">
      <c r="O828" s="2"/>
      <c r="P828" s="2"/>
    </row>
    <row r="829" spans="15:16" x14ac:dyDescent="0.2">
      <c r="O829" s="2"/>
      <c r="P829" s="2"/>
    </row>
    <row r="830" spans="15:16" x14ac:dyDescent="0.2">
      <c r="O830" s="2"/>
      <c r="P830" s="2"/>
    </row>
    <row r="831" spans="15:16" x14ac:dyDescent="0.2">
      <c r="O831" s="2"/>
      <c r="P831" s="2"/>
    </row>
    <row r="832" spans="15:16" x14ac:dyDescent="0.2">
      <c r="O832" s="2"/>
      <c r="P832" s="2"/>
    </row>
    <row r="833" spans="15:16" x14ac:dyDescent="0.2">
      <c r="O833" s="2"/>
      <c r="P833" s="2"/>
    </row>
    <row r="834" spans="15:16" x14ac:dyDescent="0.2">
      <c r="O834" s="2"/>
      <c r="P834" s="2"/>
    </row>
    <row r="835" spans="15:16" x14ac:dyDescent="0.2">
      <c r="O835" s="2"/>
      <c r="P835" s="2"/>
    </row>
    <row r="836" spans="15:16" x14ac:dyDescent="0.2">
      <c r="O836" s="2"/>
      <c r="P836" s="2"/>
    </row>
    <row r="837" spans="15:16" x14ac:dyDescent="0.2">
      <c r="O837" s="2"/>
      <c r="P837" s="2"/>
    </row>
    <row r="838" spans="15:16" x14ac:dyDescent="0.2">
      <c r="O838" s="2"/>
      <c r="P838" s="2"/>
    </row>
    <row r="839" spans="15:16" x14ac:dyDescent="0.2">
      <c r="O839" s="2"/>
      <c r="P839" s="2"/>
    </row>
    <row r="840" spans="15:16" x14ac:dyDescent="0.2">
      <c r="O840" s="2"/>
      <c r="P840" s="2"/>
    </row>
    <row r="841" spans="15:16" x14ac:dyDescent="0.2">
      <c r="O841" s="2"/>
      <c r="P841" s="2"/>
    </row>
    <row r="842" spans="15:16" x14ac:dyDescent="0.2">
      <c r="O842" s="2"/>
      <c r="P842" s="2"/>
    </row>
    <row r="843" spans="15:16" x14ac:dyDescent="0.2">
      <c r="O843" s="2"/>
      <c r="P843" s="2"/>
    </row>
    <row r="844" spans="15:16" x14ac:dyDescent="0.2">
      <c r="O844" s="2"/>
      <c r="P844" s="2"/>
    </row>
    <row r="845" spans="15:16" x14ac:dyDescent="0.2">
      <c r="O845" s="2"/>
      <c r="P845" s="2"/>
    </row>
    <row r="846" spans="15:16" x14ac:dyDescent="0.2">
      <c r="O846" s="2"/>
      <c r="P846" s="2"/>
    </row>
    <row r="847" spans="15:16" x14ac:dyDescent="0.2">
      <c r="O847" s="2"/>
      <c r="P847" s="2"/>
    </row>
    <row r="848" spans="15:16" x14ac:dyDescent="0.2">
      <c r="O848" s="2"/>
      <c r="P848" s="2"/>
    </row>
    <row r="849" spans="15:16" x14ac:dyDescent="0.2">
      <c r="O849" s="2"/>
      <c r="P849" s="2"/>
    </row>
    <row r="850" spans="15:16" x14ac:dyDescent="0.2">
      <c r="O850" s="2"/>
      <c r="P850" s="2"/>
    </row>
    <row r="851" spans="15:16" x14ac:dyDescent="0.2">
      <c r="O851" s="2"/>
      <c r="P851" s="2"/>
    </row>
    <row r="852" spans="15:16" x14ac:dyDescent="0.2">
      <c r="O852" s="2"/>
      <c r="P852" s="2"/>
    </row>
    <row r="853" spans="15:16" x14ac:dyDescent="0.2">
      <c r="O853" s="2"/>
      <c r="P853" s="2"/>
    </row>
    <row r="854" spans="15:16" x14ac:dyDescent="0.2">
      <c r="O854" s="2"/>
      <c r="P854" s="2"/>
    </row>
    <row r="855" spans="15:16" x14ac:dyDescent="0.2">
      <c r="O855" s="2"/>
      <c r="P855" s="2"/>
    </row>
    <row r="856" spans="15:16" x14ac:dyDescent="0.2">
      <c r="O856" s="2"/>
      <c r="P856" s="2"/>
    </row>
    <row r="857" spans="15:16" x14ac:dyDescent="0.2">
      <c r="O857" s="2"/>
      <c r="P857" s="2"/>
    </row>
    <row r="858" spans="15:16" x14ac:dyDescent="0.2">
      <c r="O858" s="2"/>
      <c r="P858" s="2"/>
    </row>
    <row r="859" spans="15:16" x14ac:dyDescent="0.2">
      <c r="O859" s="2"/>
      <c r="P859" s="2"/>
    </row>
    <row r="860" spans="15:16" x14ac:dyDescent="0.2">
      <c r="O860" s="2"/>
      <c r="P860" s="2"/>
    </row>
    <row r="861" spans="15:16" x14ac:dyDescent="0.2">
      <c r="O861" s="2"/>
      <c r="P861" s="2"/>
    </row>
    <row r="862" spans="15:16" x14ac:dyDescent="0.2">
      <c r="O862" s="2"/>
      <c r="P862" s="2"/>
    </row>
    <row r="863" spans="15:16" x14ac:dyDescent="0.2">
      <c r="O863" s="2"/>
      <c r="P863" s="2"/>
    </row>
    <row r="864" spans="15:16" x14ac:dyDescent="0.2">
      <c r="O864" s="2"/>
      <c r="P864" s="2"/>
    </row>
    <row r="865" spans="15:16" x14ac:dyDescent="0.2">
      <c r="O865" s="2"/>
      <c r="P865" s="2"/>
    </row>
    <row r="866" spans="15:16" x14ac:dyDescent="0.2">
      <c r="O866" s="2"/>
      <c r="P866" s="2"/>
    </row>
    <row r="867" spans="15:16" x14ac:dyDescent="0.2">
      <c r="O867" s="2"/>
      <c r="P867" s="2"/>
    </row>
    <row r="868" spans="15:16" x14ac:dyDescent="0.2">
      <c r="O868" s="2"/>
      <c r="P868" s="2"/>
    </row>
    <row r="869" spans="15:16" x14ac:dyDescent="0.2">
      <c r="O869" s="2"/>
      <c r="P869" s="2"/>
    </row>
    <row r="870" spans="15:16" x14ac:dyDescent="0.2">
      <c r="O870" s="2"/>
      <c r="P870" s="2"/>
    </row>
    <row r="871" spans="15:16" x14ac:dyDescent="0.2">
      <c r="O871" s="2"/>
      <c r="P871" s="2"/>
    </row>
    <row r="872" spans="15:16" x14ac:dyDescent="0.2">
      <c r="O872" s="2"/>
      <c r="P872" s="2"/>
    </row>
    <row r="873" spans="15:16" x14ac:dyDescent="0.2">
      <c r="O873" s="2"/>
      <c r="P873" s="2"/>
    </row>
    <row r="874" spans="15:16" x14ac:dyDescent="0.2">
      <c r="O874" s="2"/>
      <c r="P874" s="2"/>
    </row>
    <row r="875" spans="15:16" x14ac:dyDescent="0.2">
      <c r="O875" s="2"/>
      <c r="P875" s="2"/>
    </row>
    <row r="876" spans="15:16" x14ac:dyDescent="0.2">
      <c r="O876" s="2"/>
      <c r="P876" s="2"/>
    </row>
    <row r="877" spans="15:16" x14ac:dyDescent="0.2">
      <c r="O877" s="2"/>
      <c r="P877" s="2"/>
    </row>
    <row r="878" spans="15:16" x14ac:dyDescent="0.2">
      <c r="O878" s="2"/>
      <c r="P878" s="2"/>
    </row>
    <row r="879" spans="15:16" x14ac:dyDescent="0.2">
      <c r="O879" s="2"/>
      <c r="P879" s="2"/>
    </row>
    <row r="880" spans="15:16" x14ac:dyDescent="0.2">
      <c r="O880" s="2"/>
      <c r="P880" s="2"/>
    </row>
    <row r="881" spans="15:16" x14ac:dyDescent="0.2">
      <c r="O881" s="2"/>
      <c r="P881" s="2"/>
    </row>
    <row r="882" spans="15:16" x14ac:dyDescent="0.2">
      <c r="O882" s="2"/>
      <c r="P882" s="2"/>
    </row>
    <row r="883" spans="15:16" x14ac:dyDescent="0.2">
      <c r="O883" s="2"/>
      <c r="P883" s="2"/>
    </row>
    <row r="884" spans="15:16" x14ac:dyDescent="0.2">
      <c r="O884" s="2"/>
      <c r="P884" s="2"/>
    </row>
    <row r="885" spans="15:16" x14ac:dyDescent="0.2">
      <c r="O885" s="2"/>
      <c r="P885" s="2"/>
    </row>
    <row r="886" spans="15:16" x14ac:dyDescent="0.2">
      <c r="O886" s="2"/>
      <c r="P886" s="2"/>
    </row>
    <row r="887" spans="15:16" x14ac:dyDescent="0.2">
      <c r="O887" s="2"/>
      <c r="P887" s="2"/>
    </row>
    <row r="888" spans="15:16" x14ac:dyDescent="0.2">
      <c r="O888" s="2"/>
      <c r="P888" s="2"/>
    </row>
    <row r="889" spans="15:16" x14ac:dyDescent="0.2">
      <c r="O889" s="2"/>
      <c r="P889" s="2"/>
    </row>
    <row r="890" spans="15:16" x14ac:dyDescent="0.2">
      <c r="O890" s="2"/>
      <c r="P890" s="2"/>
    </row>
    <row r="891" spans="15:16" x14ac:dyDescent="0.2">
      <c r="O891" s="2"/>
      <c r="P891" s="2"/>
    </row>
    <row r="892" spans="15:16" x14ac:dyDescent="0.2">
      <c r="O892" s="2"/>
      <c r="P892" s="2"/>
    </row>
    <row r="893" spans="15:16" x14ac:dyDescent="0.2">
      <c r="O893" s="2"/>
      <c r="P893" s="2"/>
    </row>
    <row r="894" spans="15:16" x14ac:dyDescent="0.2">
      <c r="O894" s="2"/>
      <c r="P894" s="2"/>
    </row>
    <row r="895" spans="15:16" x14ac:dyDescent="0.2">
      <c r="O895" s="2"/>
      <c r="P895" s="2"/>
    </row>
    <row r="896" spans="15:16" x14ac:dyDescent="0.2">
      <c r="O896" s="2"/>
      <c r="P896" s="2"/>
    </row>
    <row r="897" spans="15:16" x14ac:dyDescent="0.2">
      <c r="O897" s="2"/>
      <c r="P897" s="2"/>
    </row>
    <row r="898" spans="15:16" x14ac:dyDescent="0.2">
      <c r="O898" s="2"/>
      <c r="P898" s="2"/>
    </row>
    <row r="899" spans="15:16" x14ac:dyDescent="0.2">
      <c r="O899" s="2"/>
      <c r="P899" s="2"/>
    </row>
    <row r="900" spans="15:16" x14ac:dyDescent="0.2">
      <c r="O900" s="2"/>
      <c r="P900" s="2"/>
    </row>
    <row r="901" spans="15:16" x14ac:dyDescent="0.2">
      <c r="O901" s="2"/>
      <c r="P901" s="2"/>
    </row>
    <row r="902" spans="15:16" x14ac:dyDescent="0.2">
      <c r="O902" s="2"/>
      <c r="P902" s="2"/>
    </row>
    <row r="903" spans="15:16" x14ac:dyDescent="0.2">
      <c r="O903" s="2"/>
      <c r="P903" s="2"/>
    </row>
    <row r="904" spans="15:16" x14ac:dyDescent="0.2">
      <c r="O904" s="2"/>
      <c r="P904" s="2"/>
    </row>
    <row r="905" spans="15:16" x14ac:dyDescent="0.2">
      <c r="O905" s="2"/>
      <c r="P905" s="2"/>
    </row>
    <row r="906" spans="15:16" x14ac:dyDescent="0.2">
      <c r="O906" s="2"/>
      <c r="P906" s="2"/>
    </row>
    <row r="907" spans="15:16" x14ac:dyDescent="0.2">
      <c r="O907" s="2"/>
      <c r="P907" s="2"/>
    </row>
    <row r="908" spans="15:16" x14ac:dyDescent="0.2">
      <c r="O908" s="2"/>
      <c r="P908" s="2"/>
    </row>
    <row r="909" spans="15:16" x14ac:dyDescent="0.2">
      <c r="O909" s="2"/>
      <c r="P909" s="2"/>
    </row>
    <row r="910" spans="15:16" x14ac:dyDescent="0.2">
      <c r="O910" s="2"/>
      <c r="P910" s="2"/>
    </row>
    <row r="911" spans="15:16" x14ac:dyDescent="0.2">
      <c r="O911" s="2"/>
      <c r="P911" s="2"/>
    </row>
    <row r="912" spans="15:16" x14ac:dyDescent="0.2">
      <c r="O912" s="2"/>
      <c r="P912" s="2"/>
    </row>
    <row r="913" spans="15:16" x14ac:dyDescent="0.2">
      <c r="O913" s="2"/>
      <c r="P913" s="2"/>
    </row>
    <row r="914" spans="15:16" x14ac:dyDescent="0.2">
      <c r="O914" s="2"/>
      <c r="P914" s="2"/>
    </row>
    <row r="915" spans="15:16" x14ac:dyDescent="0.2">
      <c r="O915" s="2"/>
      <c r="P915" s="2"/>
    </row>
    <row r="916" spans="15:16" x14ac:dyDescent="0.2">
      <c r="O916" s="2"/>
      <c r="P916" s="2"/>
    </row>
    <row r="917" spans="15:16" x14ac:dyDescent="0.2">
      <c r="O917" s="2"/>
      <c r="P917" s="2"/>
    </row>
    <row r="918" spans="15:16" x14ac:dyDescent="0.2">
      <c r="O918" s="2"/>
      <c r="P918" s="2"/>
    </row>
    <row r="919" spans="15:16" x14ac:dyDescent="0.2">
      <c r="O919" s="2"/>
      <c r="P919" s="2"/>
    </row>
    <row r="920" spans="15:16" x14ac:dyDescent="0.2">
      <c r="O920" s="2"/>
      <c r="P920" s="2"/>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O18" sqref="O18"/>
    </sheetView>
  </sheetViews>
  <sheetFormatPr defaultColWidth="8.85546875" defaultRowHeight="12" x14ac:dyDescent="0.2"/>
  <cols>
    <col min="1" max="1" width="2" style="32" customWidth="1"/>
    <col min="2" max="2" width="7.28515625" style="32" customWidth="1"/>
    <col min="3" max="3" width="14.85546875" style="32" bestFit="1" customWidth="1"/>
    <col min="4" max="4" width="15.7109375" style="32" bestFit="1" customWidth="1"/>
    <col min="5" max="5" width="18.28515625" style="32" bestFit="1"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33" t="s">
        <v>25</v>
      </c>
      <c r="C7" s="39" t="s">
        <v>560</v>
      </c>
      <c r="D7" s="39"/>
    </row>
    <row r="8" spans="2:10" ht="15" x14ac:dyDescent="0.25">
      <c r="B8" s="11" t="s">
        <v>5</v>
      </c>
      <c r="C8" s="11">
        <f>COUNTIF('365RE'!V6:V201,"=USA")</f>
        <v>177</v>
      </c>
      <c r="J8" s="31"/>
    </row>
    <row r="9" spans="2:10" ht="15" x14ac:dyDescent="0.25">
      <c r="B9" s="11" t="s">
        <v>561</v>
      </c>
      <c r="C9" s="11">
        <f>COUNTIF('365RE'!V6:V201,"=UK")</f>
        <v>2</v>
      </c>
      <c r="J9" s="31"/>
    </row>
    <row r="10" spans="2:10" ht="15" x14ac:dyDescent="0.25">
      <c r="B10" s="11" t="s">
        <v>6</v>
      </c>
      <c r="C10" s="11">
        <f>COUNTIF('365RE'!V6:V201,"=Russia")</f>
        <v>4</v>
      </c>
      <c r="J10" s="31"/>
    </row>
    <row r="11" spans="2:10" ht="15" x14ac:dyDescent="0.25">
      <c r="B11" s="11" t="s">
        <v>8</v>
      </c>
      <c r="C11" s="11">
        <f>COUNTIF('365RE'!V6:V201,"=Denmark")</f>
        <v>1</v>
      </c>
      <c r="J11" s="31"/>
    </row>
    <row r="12" spans="2:10" ht="15" x14ac:dyDescent="0.25">
      <c r="B12" s="11" t="s">
        <v>7</v>
      </c>
      <c r="C12" s="11">
        <f>COUNTIF('365RE'!V6:V201,"=Belgium")</f>
        <v>2</v>
      </c>
      <c r="J12" s="31"/>
    </row>
    <row r="13" spans="2:10" ht="15" x14ac:dyDescent="0.25">
      <c r="B13" s="11" t="s">
        <v>490</v>
      </c>
      <c r="C13" s="11">
        <f>COUNTIF('365RE'!V6:V201,"=Canada")</f>
        <v>7</v>
      </c>
      <c r="J13" s="31"/>
    </row>
    <row r="14" spans="2:10" ht="15" x14ac:dyDescent="0.25">
      <c r="B14" s="11" t="s">
        <v>11</v>
      </c>
      <c r="C14" s="11">
        <f>COUNTIF('365RE'!V6:V201,"=Mexico")</f>
        <v>1</v>
      </c>
      <c r="J14" s="31"/>
    </row>
    <row r="15" spans="2:10" ht="15" x14ac:dyDescent="0.25">
      <c r="J15" s="31"/>
    </row>
    <row r="16" spans="2:10" ht="15" x14ac:dyDescent="0.25">
      <c r="J16" s="31"/>
    </row>
    <row r="17" spans="10:10" ht="15" x14ac:dyDescent="0.25">
      <c r="J17" s="31"/>
    </row>
    <row r="18" spans="10:10" ht="15" x14ac:dyDescent="0.25">
      <c r="J18" s="31"/>
    </row>
    <row r="19" spans="10:10" ht="15" x14ac:dyDescent="0.25">
      <c r="J19" s="31"/>
    </row>
    <row r="20" spans="10:10" ht="15" x14ac:dyDescent="0.25">
      <c r="J20" s="31"/>
    </row>
    <row r="21" spans="10:10" ht="15" x14ac:dyDescent="0.25">
      <c r="J21" s="31"/>
    </row>
    <row r="22" spans="10:10" ht="15" x14ac:dyDescent="0.25">
      <c r="J22" s="31"/>
    </row>
    <row r="23" spans="10:10" ht="15" x14ac:dyDescent="0.25">
      <c r="J23" s="31"/>
    </row>
    <row r="24" spans="10:10" ht="15" x14ac:dyDescent="0.25">
      <c r="J24" s="31"/>
    </row>
    <row r="25" spans="10:10" ht="15" x14ac:dyDescent="0.25">
      <c r="J25" s="31"/>
    </row>
    <row r="26" spans="10:10" ht="15" x14ac:dyDescent="0.25">
      <c r="J26" s="31"/>
    </row>
    <row r="27" spans="10:10" ht="15" x14ac:dyDescent="0.25">
      <c r="J27" s="31"/>
    </row>
    <row r="28" spans="10:10" ht="15" x14ac:dyDescent="0.25">
      <c r="J28" s="31"/>
    </row>
    <row r="29" spans="10:10" ht="15" x14ac:dyDescent="0.25">
      <c r="J29" s="31"/>
    </row>
    <row r="30" spans="10:10" ht="15" x14ac:dyDescent="0.25">
      <c r="J30" s="31"/>
    </row>
    <row r="31" spans="10:10" ht="15" x14ac:dyDescent="0.25">
      <c r="J31" s="31"/>
    </row>
    <row r="32" spans="10: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920"/>
  <sheetViews>
    <sheetView workbookViewId="0">
      <selection activeCell="H14" sqref="H14"/>
    </sheetView>
  </sheetViews>
  <sheetFormatPr defaultColWidth="8.85546875" defaultRowHeight="12" x14ac:dyDescent="0.2"/>
  <cols>
    <col min="1" max="1" width="2" style="32" customWidth="1"/>
    <col min="2" max="2" width="7" style="32" customWidth="1"/>
    <col min="3" max="3" width="11.85546875" style="32" bestFit="1" customWidth="1"/>
    <col min="4" max="4" width="17" style="32" bestFit="1" customWidth="1"/>
    <col min="5" max="13" width="8.85546875" style="32"/>
    <col min="14" max="14" width="14.85546875" style="11" customWidth="1"/>
    <col min="1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32"/>
      <c r="O4" s="41"/>
      <c r="P4" s="41"/>
      <c r="Q4" s="41"/>
      <c r="R4" s="41"/>
      <c r="S4" s="41"/>
      <c r="T4" s="41"/>
      <c r="U4" s="41"/>
      <c r="V4" s="41"/>
      <c r="W4" s="41"/>
      <c r="X4" s="41"/>
    </row>
    <row r="5" spans="2:24" ht="12.75" thickBot="1" x14ac:dyDescent="0.25">
      <c r="B5" s="41" t="s">
        <v>540</v>
      </c>
      <c r="C5" s="41"/>
      <c r="D5" s="41"/>
      <c r="E5" s="41"/>
      <c r="F5" s="41"/>
      <c r="G5" s="41"/>
      <c r="H5" s="41"/>
      <c r="I5" s="41"/>
      <c r="J5" s="41"/>
      <c r="K5" s="41"/>
      <c r="L5" s="41"/>
      <c r="M5" s="41"/>
      <c r="N5" s="35" t="s">
        <v>519</v>
      </c>
      <c r="O5" s="41"/>
      <c r="P5" s="41"/>
      <c r="Q5" s="41"/>
      <c r="R5" s="41"/>
      <c r="S5" s="41"/>
      <c r="T5" s="41"/>
      <c r="U5" s="41"/>
      <c r="V5" s="41"/>
      <c r="W5" s="41"/>
      <c r="X5" s="41"/>
    </row>
    <row r="6" spans="2:24" x14ac:dyDescent="0.2">
      <c r="B6" s="29"/>
      <c r="C6" s="39"/>
      <c r="D6" s="39"/>
      <c r="E6" s="41"/>
      <c r="F6" s="41"/>
      <c r="G6" s="41"/>
      <c r="H6" s="41"/>
      <c r="I6" s="41"/>
      <c r="J6" s="41"/>
      <c r="K6" s="41"/>
      <c r="L6" s="41"/>
      <c r="M6" s="41"/>
      <c r="N6" s="22">
        <v>117564.0716</v>
      </c>
      <c r="O6" s="41"/>
      <c r="P6" s="41"/>
      <c r="Q6" s="41"/>
      <c r="R6" s="41"/>
      <c r="S6" s="41"/>
      <c r="T6" s="41"/>
      <c r="U6" s="41"/>
      <c r="V6" s="41"/>
      <c r="W6" s="41"/>
      <c r="X6" s="41"/>
    </row>
    <row r="7" spans="2:24" ht="15" x14ac:dyDescent="0.25">
      <c r="B7" s="51" t="s">
        <v>564</v>
      </c>
      <c r="H7" s="31"/>
      <c r="N7" s="16">
        <v>147343.69400000002</v>
      </c>
    </row>
    <row r="8" spans="2:24" ht="15" x14ac:dyDescent="0.25">
      <c r="B8" s="52" t="s">
        <v>566</v>
      </c>
      <c r="C8" s="52"/>
      <c r="D8" s="50">
        <f>SUM(N6:N272)/266</f>
        <v>282228.938724812</v>
      </c>
      <c r="H8" s="31"/>
      <c r="N8" s="22">
        <v>153466.71240000002</v>
      </c>
    </row>
    <row r="9" spans="2:24" ht="15" x14ac:dyDescent="0.25">
      <c r="B9" s="52" t="s">
        <v>567</v>
      </c>
      <c r="C9" s="52"/>
      <c r="D9" s="50">
        <f>N133</f>
        <v>246172.67600000001</v>
      </c>
      <c r="H9" s="31"/>
      <c r="N9" s="16">
        <v>163162.8792</v>
      </c>
    </row>
    <row r="10" spans="2:24" ht="15" x14ac:dyDescent="0.25">
      <c r="B10" s="52" t="s">
        <v>568</v>
      </c>
      <c r="C10" s="52"/>
      <c r="D10" s="32" t="s">
        <v>531</v>
      </c>
      <c r="H10" s="31"/>
      <c r="N10" s="22">
        <v>165430.28200000001</v>
      </c>
    </row>
    <row r="11" spans="2:24" ht="15" x14ac:dyDescent="0.25">
      <c r="B11" s="52" t="s">
        <v>565</v>
      </c>
      <c r="C11" s="52"/>
      <c r="D11" s="50">
        <f>_xlfn.VAR.S(N6:N272)</f>
        <v>7942217700.9209642</v>
      </c>
      <c r="H11" s="31"/>
      <c r="N11" s="22">
        <v>168834.04240000001</v>
      </c>
    </row>
    <row r="12" spans="2:24" ht="15" x14ac:dyDescent="0.25">
      <c r="B12" s="52" t="s">
        <v>563</v>
      </c>
      <c r="C12" s="52"/>
      <c r="D12" s="50">
        <f>SQRT(D11)</f>
        <v>89119.120849125102</v>
      </c>
      <c r="H12" s="31"/>
      <c r="N12" s="22">
        <v>169158.29440000001</v>
      </c>
    </row>
    <row r="13" spans="2:24" ht="15" x14ac:dyDescent="0.25">
      <c r="H13" s="31"/>
      <c r="N13" s="22">
        <v>171262.6544</v>
      </c>
    </row>
    <row r="14" spans="2:24" ht="15" x14ac:dyDescent="0.25">
      <c r="H14" s="31"/>
      <c r="N14" s="16">
        <v>175773.58559999999</v>
      </c>
    </row>
    <row r="15" spans="2:24" ht="15" x14ac:dyDescent="0.25">
      <c r="H15" s="31"/>
      <c r="N15" s="22">
        <v>177555.06399999998</v>
      </c>
    </row>
    <row r="16" spans="2:24" ht="15" x14ac:dyDescent="0.25">
      <c r="H16" s="31"/>
      <c r="N16" s="22">
        <v>179674.07519999999</v>
      </c>
    </row>
    <row r="17" spans="8:14" ht="15" x14ac:dyDescent="0.25">
      <c r="H17" s="31"/>
      <c r="N17" s="22">
        <v>188273.7304</v>
      </c>
    </row>
    <row r="18" spans="8:14" ht="15" x14ac:dyDescent="0.25">
      <c r="H18" s="31"/>
      <c r="N18" s="22">
        <v>188743.1072</v>
      </c>
    </row>
    <row r="19" spans="8:14" ht="15" x14ac:dyDescent="0.25">
      <c r="H19" s="31"/>
      <c r="N19" s="22">
        <v>189194.30720000001</v>
      </c>
    </row>
    <row r="20" spans="8:14" ht="15" x14ac:dyDescent="0.25">
      <c r="H20" s="31"/>
      <c r="N20" s="22">
        <v>190119.50400000002</v>
      </c>
    </row>
    <row r="21" spans="8:14" ht="15" x14ac:dyDescent="0.25">
      <c r="H21" s="31"/>
      <c r="N21" s="22">
        <v>191389.8688</v>
      </c>
    </row>
    <row r="22" spans="8:14" ht="15" x14ac:dyDescent="0.25">
      <c r="H22" s="31"/>
      <c r="N22" s="22">
        <v>192092.24</v>
      </c>
    </row>
    <row r="23" spans="8:14" ht="15" x14ac:dyDescent="0.25">
      <c r="H23" s="31"/>
      <c r="N23" s="22">
        <v>193660.62079999998</v>
      </c>
    </row>
    <row r="24" spans="8:14" ht="15" x14ac:dyDescent="0.25">
      <c r="H24" s="31"/>
      <c r="N24" s="22">
        <v>195153.16</v>
      </c>
    </row>
    <row r="25" spans="8:14" ht="15" x14ac:dyDescent="0.25">
      <c r="H25" s="31"/>
      <c r="N25" s="22">
        <v>195874.94399999999</v>
      </c>
    </row>
    <row r="26" spans="8:14" ht="15" x14ac:dyDescent="0.25">
      <c r="H26" s="31"/>
      <c r="N26" s="22">
        <v>196142.19200000001</v>
      </c>
    </row>
    <row r="27" spans="8:14" ht="15" x14ac:dyDescent="0.25">
      <c r="H27" s="31"/>
      <c r="N27" s="22">
        <v>196220.04800000001</v>
      </c>
    </row>
    <row r="28" spans="8:14" ht="15" x14ac:dyDescent="0.25">
      <c r="H28" s="31"/>
      <c r="N28" s="22">
        <v>197053.51439999999</v>
      </c>
    </row>
    <row r="29" spans="8:14" ht="15" x14ac:dyDescent="0.25">
      <c r="H29" s="31"/>
      <c r="N29" s="22">
        <v>197869.36400000003</v>
      </c>
    </row>
    <row r="30" spans="8:14" ht="15" x14ac:dyDescent="0.25">
      <c r="H30" s="31"/>
      <c r="N30" s="22">
        <v>198075.992</v>
      </c>
    </row>
    <row r="31" spans="8:14" ht="15" x14ac:dyDescent="0.25">
      <c r="H31" s="31"/>
      <c r="N31" s="22">
        <v>198591.84879999998</v>
      </c>
    </row>
    <row r="32" spans="8:14" ht="15" x14ac:dyDescent="0.25">
      <c r="H32" s="31"/>
      <c r="N32" s="22">
        <v>198841.69519999996</v>
      </c>
    </row>
    <row r="33" spans="8:14" ht="15" x14ac:dyDescent="0.25">
      <c r="H33" s="31"/>
      <c r="N33" s="22">
        <v>199054.1992</v>
      </c>
    </row>
    <row r="34" spans="8:14" ht="15" x14ac:dyDescent="0.25">
      <c r="H34" s="31"/>
      <c r="N34" s="16">
        <v>199216.40399999995</v>
      </c>
    </row>
    <row r="35" spans="8:14" ht="15" x14ac:dyDescent="0.25">
      <c r="H35" s="31"/>
      <c r="N35" s="16">
        <v>199730.734</v>
      </c>
    </row>
    <row r="36" spans="8:14" ht="15" x14ac:dyDescent="0.25">
      <c r="H36" s="31"/>
      <c r="N36" s="22">
        <v>200148.89440000002</v>
      </c>
    </row>
    <row r="37" spans="8:14" ht="15" x14ac:dyDescent="0.25">
      <c r="H37" s="31"/>
      <c r="N37" s="22">
        <v>200300.63399999999</v>
      </c>
    </row>
    <row r="38" spans="8:14" ht="15" x14ac:dyDescent="0.25">
      <c r="H38" s="31"/>
      <c r="N38" s="22">
        <v>200678.75119999997</v>
      </c>
    </row>
    <row r="39" spans="8:14" ht="15" x14ac:dyDescent="0.25">
      <c r="H39" s="31"/>
      <c r="N39" s="22">
        <v>200719.01519999999</v>
      </c>
    </row>
    <row r="40" spans="8:14" ht="15" x14ac:dyDescent="0.25">
      <c r="H40" s="31"/>
      <c r="N40" s="22">
        <v>201518.89440000002</v>
      </c>
    </row>
    <row r="41" spans="8:14" ht="15" x14ac:dyDescent="0.25">
      <c r="H41" s="31"/>
      <c r="N41" s="22">
        <v>203491.84999999998</v>
      </c>
    </row>
    <row r="42" spans="8:14" ht="15" x14ac:dyDescent="0.25">
      <c r="H42" s="31"/>
      <c r="N42" s="22">
        <v>204027.0912</v>
      </c>
    </row>
    <row r="43" spans="8:14" ht="15" x14ac:dyDescent="0.25">
      <c r="H43" s="31"/>
      <c r="N43" s="22">
        <v>204286.66679999998</v>
      </c>
    </row>
    <row r="44" spans="8:14" ht="15" x14ac:dyDescent="0.25">
      <c r="H44" s="31"/>
      <c r="N44" s="22">
        <v>204292.49399999998</v>
      </c>
    </row>
    <row r="45" spans="8:14" ht="15" x14ac:dyDescent="0.25">
      <c r="H45" s="31"/>
      <c r="N45" s="22">
        <v>204434.6784</v>
      </c>
    </row>
    <row r="46" spans="8:14" ht="15" x14ac:dyDescent="0.25">
      <c r="H46" s="31"/>
      <c r="N46" s="22">
        <v>204808.16039999996</v>
      </c>
    </row>
    <row r="47" spans="8:14" ht="15" x14ac:dyDescent="0.25">
      <c r="H47" s="31"/>
      <c r="N47" s="22">
        <v>205085.40479999999</v>
      </c>
    </row>
    <row r="48" spans="8:14" ht="15" x14ac:dyDescent="0.25">
      <c r="H48" s="31"/>
      <c r="N48" s="22">
        <v>205098.2108</v>
      </c>
    </row>
    <row r="49" spans="8:14" ht="15" x14ac:dyDescent="0.25">
      <c r="H49" s="31"/>
      <c r="N49" s="22">
        <v>206445.42319999999</v>
      </c>
    </row>
    <row r="50" spans="8:14" ht="15" x14ac:dyDescent="0.25">
      <c r="H50" s="31"/>
      <c r="N50" s="22">
        <v>206631.81</v>
      </c>
    </row>
    <row r="51" spans="8:14" ht="15" x14ac:dyDescent="0.25">
      <c r="H51" s="31"/>
      <c r="N51" s="22">
        <v>206958.712</v>
      </c>
    </row>
    <row r="52" spans="8:14" ht="15" x14ac:dyDescent="0.25">
      <c r="H52" s="31"/>
      <c r="N52" s="22">
        <v>207281.5912</v>
      </c>
    </row>
    <row r="53" spans="8:14" ht="15" x14ac:dyDescent="0.25">
      <c r="H53" s="31"/>
      <c r="N53" s="22">
        <v>207581.42720000001</v>
      </c>
    </row>
    <row r="54" spans="8:14" ht="15" x14ac:dyDescent="0.25">
      <c r="H54" s="31"/>
      <c r="N54" s="16">
        <v>208655.6704</v>
      </c>
    </row>
    <row r="55" spans="8:14" ht="15" x14ac:dyDescent="0.25">
      <c r="H55" s="31"/>
      <c r="N55" s="22">
        <v>208930.81200000001</v>
      </c>
    </row>
    <row r="56" spans="8:14" ht="15" x14ac:dyDescent="0.25">
      <c r="H56" s="31"/>
      <c r="N56" s="22">
        <v>209280.91039999999</v>
      </c>
    </row>
    <row r="57" spans="8:14" ht="15" x14ac:dyDescent="0.25">
      <c r="H57" s="31"/>
      <c r="N57" s="22">
        <v>210038.6992</v>
      </c>
    </row>
    <row r="58" spans="8:14" ht="15" x14ac:dyDescent="0.25">
      <c r="H58" s="31"/>
      <c r="N58" s="22">
        <v>210745.16639999999</v>
      </c>
    </row>
    <row r="59" spans="8:14" ht="15" x14ac:dyDescent="0.25">
      <c r="H59" s="31"/>
      <c r="N59" s="22">
        <v>210824.0576</v>
      </c>
    </row>
    <row r="60" spans="8:14" ht="15" x14ac:dyDescent="0.25">
      <c r="H60" s="31"/>
      <c r="N60" s="16">
        <v>211406.86800000002</v>
      </c>
    </row>
    <row r="61" spans="8:14" ht="15" x14ac:dyDescent="0.25">
      <c r="H61" s="31"/>
      <c r="N61" s="22">
        <v>212265.66799999998</v>
      </c>
    </row>
    <row r="62" spans="8:14" ht="15" x14ac:dyDescent="0.25">
      <c r="H62" s="31"/>
      <c r="N62" s="22">
        <v>212520.826</v>
      </c>
    </row>
    <row r="63" spans="8:14" ht="15" x14ac:dyDescent="0.25">
      <c r="H63" s="31"/>
      <c r="N63" s="16">
        <v>212644.39479999998</v>
      </c>
    </row>
    <row r="64" spans="8:14" ht="15" x14ac:dyDescent="0.25">
      <c r="H64" s="31"/>
      <c r="N64" s="16">
        <v>212916.35680000001</v>
      </c>
    </row>
    <row r="65" spans="8:14" ht="15" x14ac:dyDescent="0.25">
      <c r="H65" s="31"/>
      <c r="N65" s="22">
        <v>213942.5624</v>
      </c>
    </row>
    <row r="66" spans="8:14" ht="15" x14ac:dyDescent="0.25">
      <c r="H66" s="31"/>
      <c r="N66" s="22">
        <v>214341.3364</v>
      </c>
    </row>
    <row r="67" spans="8:14" ht="15" x14ac:dyDescent="0.25">
      <c r="H67" s="31"/>
      <c r="N67" s="22">
        <v>214631.68039999998</v>
      </c>
    </row>
    <row r="68" spans="8:14" ht="15" x14ac:dyDescent="0.25">
      <c r="H68" s="31"/>
      <c r="N68" s="22">
        <v>215410.27600000001</v>
      </c>
    </row>
    <row r="69" spans="8:14" ht="15" x14ac:dyDescent="0.25">
      <c r="H69" s="31"/>
      <c r="N69" s="22">
        <v>215774.28439999997</v>
      </c>
    </row>
    <row r="70" spans="8:14" ht="15" x14ac:dyDescent="0.25">
      <c r="H70" s="31"/>
      <c r="N70" s="16">
        <v>216552.71200000003</v>
      </c>
    </row>
    <row r="71" spans="8:14" ht="15" x14ac:dyDescent="0.25">
      <c r="H71" s="31"/>
      <c r="N71" s="16">
        <v>216826</v>
      </c>
    </row>
    <row r="72" spans="8:14" ht="15" x14ac:dyDescent="0.25">
      <c r="H72" s="31"/>
      <c r="N72" s="16">
        <v>217357.63279999999</v>
      </c>
    </row>
    <row r="73" spans="8:14" ht="15" x14ac:dyDescent="0.25">
      <c r="H73" s="31"/>
      <c r="N73" s="22">
        <v>217748.48000000001</v>
      </c>
    </row>
    <row r="74" spans="8:14" ht="15" x14ac:dyDescent="0.25">
      <c r="H74" s="31"/>
      <c r="N74" s="22">
        <v>217786.37600000002</v>
      </c>
    </row>
    <row r="75" spans="8:14" ht="15" x14ac:dyDescent="0.25">
      <c r="H75" s="31"/>
      <c r="N75" s="16">
        <v>217787.71039999998</v>
      </c>
    </row>
    <row r="76" spans="8:14" ht="15" x14ac:dyDescent="0.25">
      <c r="H76" s="31"/>
      <c r="N76" s="22">
        <v>218585.92480000001</v>
      </c>
    </row>
    <row r="77" spans="8:14" ht="15" x14ac:dyDescent="0.25">
      <c r="H77" s="31"/>
      <c r="N77" s="16">
        <v>219252.89199999996</v>
      </c>
    </row>
    <row r="78" spans="8:14" ht="15" x14ac:dyDescent="0.25">
      <c r="H78" s="31"/>
      <c r="N78" s="22">
        <v>219373.4056</v>
      </c>
    </row>
    <row r="79" spans="8:14" ht="15" x14ac:dyDescent="0.25">
      <c r="H79" s="31"/>
      <c r="N79" s="16">
        <v>219630.90120000002</v>
      </c>
    </row>
    <row r="80" spans="8:14" ht="15" x14ac:dyDescent="0.25">
      <c r="H80" s="31"/>
      <c r="N80" s="22">
        <v>219865.76079999999</v>
      </c>
    </row>
    <row r="81" spans="8:14" ht="15" x14ac:dyDescent="0.25">
      <c r="H81" s="31"/>
      <c r="N81" s="22">
        <v>220606.28</v>
      </c>
    </row>
    <row r="82" spans="8:14" ht="15" x14ac:dyDescent="0.25">
      <c r="H82" s="31"/>
      <c r="N82" s="22">
        <v>220865</v>
      </c>
    </row>
    <row r="83" spans="8:14" ht="15" x14ac:dyDescent="0.25">
      <c r="H83" s="31"/>
      <c r="N83" s="22">
        <v>222138.71599999999</v>
      </c>
    </row>
    <row r="84" spans="8:14" ht="15" x14ac:dyDescent="0.25">
      <c r="H84" s="31"/>
      <c r="N84" s="22">
        <v>222867.42080000002</v>
      </c>
    </row>
    <row r="85" spans="8:14" ht="15" x14ac:dyDescent="0.25">
      <c r="H85" s="31"/>
      <c r="N85" s="22">
        <v>222947.20879999999</v>
      </c>
    </row>
    <row r="86" spans="8:14" ht="15" x14ac:dyDescent="0.25">
      <c r="H86" s="31"/>
      <c r="N86" s="22">
        <v>223577.32</v>
      </c>
    </row>
    <row r="87" spans="8:14" ht="15" x14ac:dyDescent="0.25">
      <c r="H87" s="31"/>
      <c r="N87" s="22">
        <v>223917.33600000001</v>
      </c>
    </row>
    <row r="88" spans="8:14" ht="15" x14ac:dyDescent="0.25">
      <c r="H88" s="31"/>
      <c r="N88" s="22">
        <v>224076.83600000001</v>
      </c>
    </row>
    <row r="89" spans="8:14" ht="15" x14ac:dyDescent="0.25">
      <c r="H89" s="31"/>
      <c r="N89" s="22">
        <v>224463.86599999998</v>
      </c>
    </row>
    <row r="90" spans="8:14" ht="15" x14ac:dyDescent="0.25">
      <c r="H90" s="31"/>
      <c r="N90" s="22">
        <v>225050.52000000002</v>
      </c>
    </row>
    <row r="91" spans="8:14" ht="15" x14ac:dyDescent="0.25">
      <c r="H91" s="31"/>
      <c r="N91" s="22">
        <v>225290.22039999999</v>
      </c>
    </row>
    <row r="92" spans="8:14" ht="15" x14ac:dyDescent="0.25">
      <c r="H92" s="31"/>
      <c r="N92" s="22">
        <v>225401.6152</v>
      </c>
    </row>
    <row r="93" spans="8:14" ht="15" x14ac:dyDescent="0.25">
      <c r="H93" s="31"/>
      <c r="N93" s="22">
        <v>226342.80319999999</v>
      </c>
    </row>
    <row r="94" spans="8:14" ht="15" x14ac:dyDescent="0.25">
      <c r="H94" s="31"/>
      <c r="N94" s="22">
        <v>226578.51199999999</v>
      </c>
    </row>
    <row r="95" spans="8:14" ht="15" x14ac:dyDescent="0.25">
      <c r="H95" s="31"/>
      <c r="N95" s="16">
        <v>227072.87839999996</v>
      </c>
    </row>
    <row r="96" spans="8:14" ht="15" x14ac:dyDescent="0.25">
      <c r="H96" s="31"/>
      <c r="N96" s="22">
        <v>228170.02560000002</v>
      </c>
    </row>
    <row r="97" spans="8:14" ht="15" x14ac:dyDescent="0.25">
      <c r="H97" s="31"/>
      <c r="N97" s="22">
        <v>228410.054</v>
      </c>
    </row>
    <row r="98" spans="8:14" ht="15" x14ac:dyDescent="0.25">
      <c r="H98" s="31"/>
      <c r="N98" s="16">
        <v>228872.91199999995</v>
      </c>
    </row>
    <row r="99" spans="8:14" ht="15" x14ac:dyDescent="0.25">
      <c r="H99" s="31"/>
      <c r="N99" s="16">
        <v>228937.89599999995</v>
      </c>
    </row>
    <row r="100" spans="8:14" ht="15" x14ac:dyDescent="0.25">
      <c r="H100" s="31"/>
      <c r="N100" s="22">
        <v>229464.71119999999</v>
      </c>
    </row>
    <row r="101" spans="8:14" ht="15" x14ac:dyDescent="0.25">
      <c r="H101" s="31"/>
      <c r="N101" s="22">
        <v>229581.7836</v>
      </c>
    </row>
    <row r="102" spans="8:14" ht="15" x14ac:dyDescent="0.25">
      <c r="H102" s="31"/>
      <c r="N102" s="22">
        <v>230154.52999999997</v>
      </c>
    </row>
    <row r="103" spans="8:14" ht="15" x14ac:dyDescent="0.25">
      <c r="H103" s="31"/>
      <c r="N103" s="22">
        <v>230216.21919999999</v>
      </c>
    </row>
    <row r="104" spans="8:14" ht="15" x14ac:dyDescent="0.25">
      <c r="H104" s="31"/>
      <c r="N104" s="16">
        <v>230495.00639999998</v>
      </c>
    </row>
    <row r="105" spans="8:14" ht="15" x14ac:dyDescent="0.25">
      <c r="H105" s="31"/>
      <c r="N105" s="16">
        <v>230943.37959999996</v>
      </c>
    </row>
    <row r="106" spans="8:14" ht="15" x14ac:dyDescent="0.25">
      <c r="H106" s="31"/>
      <c r="N106" s="16">
        <v>231348.92799999996</v>
      </c>
    </row>
    <row r="107" spans="8:14" ht="15" x14ac:dyDescent="0.25">
      <c r="H107" s="31"/>
      <c r="N107" s="22">
        <v>231552.32559999998</v>
      </c>
    </row>
    <row r="108" spans="8:14" ht="15" x14ac:dyDescent="0.25">
      <c r="H108" s="31"/>
      <c r="N108" s="22">
        <v>233142.8</v>
      </c>
    </row>
    <row r="109" spans="8:14" ht="15" x14ac:dyDescent="0.25">
      <c r="H109" s="31"/>
      <c r="N109" s="16">
        <v>233172.48999999996</v>
      </c>
    </row>
    <row r="110" spans="8:14" ht="15" x14ac:dyDescent="0.25">
      <c r="H110" s="31"/>
      <c r="N110" s="16">
        <v>233834.00480000002</v>
      </c>
    </row>
    <row r="111" spans="8:14" ht="15" x14ac:dyDescent="0.25">
      <c r="H111" s="31"/>
      <c r="N111" s="16">
        <v>234032.88399999996</v>
      </c>
    </row>
    <row r="112" spans="8:14" ht="15" x14ac:dyDescent="0.25">
      <c r="H112" s="31"/>
      <c r="N112" s="22">
        <v>234172.38800000004</v>
      </c>
    </row>
    <row r="113" spans="8:14" ht="15" x14ac:dyDescent="0.25">
      <c r="H113" s="31"/>
      <c r="N113" s="22">
        <v>234750.58600000001</v>
      </c>
    </row>
    <row r="114" spans="8:14" ht="15" x14ac:dyDescent="0.25">
      <c r="H114" s="31"/>
      <c r="N114" s="22">
        <v>235633.2592</v>
      </c>
    </row>
    <row r="115" spans="8:14" ht="15" x14ac:dyDescent="0.25">
      <c r="H115" s="31"/>
      <c r="N115" s="22">
        <v>235762.34000000003</v>
      </c>
    </row>
    <row r="116" spans="8:14" ht="15" x14ac:dyDescent="0.25">
      <c r="H116" s="31"/>
      <c r="N116" s="22">
        <v>236608.95279999997</v>
      </c>
    </row>
    <row r="117" spans="8:14" ht="15" x14ac:dyDescent="0.25">
      <c r="H117" s="31"/>
      <c r="N117" s="22">
        <v>236639.56</v>
      </c>
    </row>
    <row r="118" spans="8:14" ht="15" x14ac:dyDescent="0.25">
      <c r="H118" s="31"/>
      <c r="N118" s="22">
        <v>237060.1488</v>
      </c>
    </row>
    <row r="119" spans="8:14" ht="15" x14ac:dyDescent="0.25">
      <c r="H119" s="31"/>
      <c r="N119" s="22">
        <v>237207.67999999999</v>
      </c>
    </row>
    <row r="120" spans="8:14" ht="15" x14ac:dyDescent="0.25">
      <c r="H120" s="31"/>
      <c r="N120" s="16">
        <v>237680.87519999995</v>
      </c>
    </row>
    <row r="121" spans="8:14" ht="15" x14ac:dyDescent="0.25">
      <c r="H121" s="31"/>
      <c r="N121" s="22">
        <v>238811.06399999998</v>
      </c>
    </row>
    <row r="122" spans="8:14" ht="15" x14ac:dyDescent="0.25">
      <c r="H122" s="31"/>
      <c r="N122" s="22">
        <v>239248.7512</v>
      </c>
    </row>
    <row r="123" spans="8:14" ht="15" x14ac:dyDescent="0.25">
      <c r="H123" s="31"/>
      <c r="N123" s="22">
        <v>239341.58079999997</v>
      </c>
    </row>
    <row r="124" spans="8:14" ht="15" x14ac:dyDescent="0.25">
      <c r="H124" s="31"/>
      <c r="N124" s="22">
        <v>240539.34760000001</v>
      </c>
    </row>
    <row r="125" spans="8:14" ht="15" x14ac:dyDescent="0.25">
      <c r="H125" s="31"/>
      <c r="N125" s="22">
        <v>241620.48320000002</v>
      </c>
    </row>
    <row r="126" spans="8:14" ht="15" x14ac:dyDescent="0.25">
      <c r="H126" s="31"/>
      <c r="N126" s="22">
        <v>241671.52000000002</v>
      </c>
    </row>
    <row r="127" spans="8:14" ht="15" x14ac:dyDescent="0.25">
      <c r="H127" s="31"/>
      <c r="N127" s="22">
        <v>242740.65599999999</v>
      </c>
    </row>
    <row r="128" spans="8:14" ht="15" x14ac:dyDescent="0.25">
      <c r="H128" s="31"/>
      <c r="N128" s="22">
        <v>243052.59039999999</v>
      </c>
    </row>
    <row r="129" spans="8:14" ht="15" x14ac:dyDescent="0.25">
      <c r="H129" s="31"/>
      <c r="N129" s="16">
        <v>244624.87199999997</v>
      </c>
    </row>
    <row r="130" spans="8:14" ht="15" x14ac:dyDescent="0.25">
      <c r="H130" s="31"/>
      <c r="N130" s="22">
        <v>244820.66720000003</v>
      </c>
    </row>
    <row r="131" spans="8:14" ht="15" x14ac:dyDescent="0.25">
      <c r="H131" s="31"/>
      <c r="N131" s="22">
        <v>245572.7936</v>
      </c>
    </row>
    <row r="132" spans="8:14" ht="15" x14ac:dyDescent="0.25">
      <c r="H132" s="31"/>
      <c r="N132" s="22">
        <v>246050.40400000001</v>
      </c>
    </row>
    <row r="133" spans="8:14" ht="15" x14ac:dyDescent="0.25">
      <c r="H133" s="31"/>
      <c r="N133" s="22">
        <v>246172.67600000001</v>
      </c>
    </row>
    <row r="134" spans="8:14" ht="15" x14ac:dyDescent="0.25">
      <c r="H134" s="31"/>
      <c r="N134" s="22">
        <v>246331.90400000001</v>
      </c>
    </row>
    <row r="135" spans="8:14" ht="15" x14ac:dyDescent="0.25">
      <c r="H135" s="31"/>
      <c r="N135" s="22">
        <v>247739.44</v>
      </c>
    </row>
    <row r="136" spans="8:14" ht="15" x14ac:dyDescent="0.25">
      <c r="H136" s="31"/>
      <c r="N136" s="22">
        <v>248274.31359999999</v>
      </c>
    </row>
    <row r="137" spans="8:14" ht="15" x14ac:dyDescent="0.25">
      <c r="H137" s="31"/>
      <c r="N137" s="22">
        <v>248422.66399999999</v>
      </c>
    </row>
    <row r="138" spans="8:14" ht="15" x14ac:dyDescent="0.25">
      <c r="H138" s="31"/>
      <c r="N138" s="22">
        <v>248525.11680000002</v>
      </c>
    </row>
    <row r="139" spans="8:14" ht="15" x14ac:dyDescent="0.25">
      <c r="H139" s="31"/>
      <c r="N139" s="22">
        <v>249075.6568</v>
      </c>
    </row>
    <row r="140" spans="8:14" ht="15" x14ac:dyDescent="0.25">
      <c r="H140" s="31"/>
      <c r="N140" s="22">
        <v>249591.99479999999</v>
      </c>
    </row>
    <row r="141" spans="8:14" ht="15" x14ac:dyDescent="0.25">
      <c r="H141" s="31"/>
      <c r="N141" s="22">
        <v>250312.5344</v>
      </c>
    </row>
    <row r="142" spans="8:14" ht="15" x14ac:dyDescent="0.25">
      <c r="H142" s="31"/>
      <c r="N142" s="16">
        <v>250415.38199999995</v>
      </c>
    </row>
    <row r="143" spans="8:14" ht="15" x14ac:dyDescent="0.25">
      <c r="H143" s="31"/>
      <c r="N143" s="22">
        <v>250773.1452</v>
      </c>
    </row>
    <row r="144" spans="8:14" ht="15" x14ac:dyDescent="0.25">
      <c r="H144" s="31"/>
      <c r="N144" s="22">
        <v>252053.0264</v>
      </c>
    </row>
    <row r="145" spans="8:14" ht="15" x14ac:dyDescent="0.25">
      <c r="H145" s="31"/>
      <c r="N145" s="22">
        <v>252185.992</v>
      </c>
    </row>
    <row r="146" spans="8:14" ht="15" x14ac:dyDescent="0.25">
      <c r="H146" s="31"/>
      <c r="N146" s="22">
        <v>252927.84</v>
      </c>
    </row>
    <row r="147" spans="8:14" ht="15" x14ac:dyDescent="0.25">
      <c r="H147" s="31"/>
      <c r="N147" s="22">
        <v>253025.77720000001</v>
      </c>
    </row>
    <row r="148" spans="8:14" ht="15" x14ac:dyDescent="0.25">
      <c r="H148" s="31"/>
      <c r="N148" s="22">
        <v>253831.02480000001</v>
      </c>
    </row>
    <row r="149" spans="8:14" ht="15" x14ac:dyDescent="0.25">
      <c r="H149" s="31"/>
      <c r="N149" s="16">
        <v>255243.10879999999</v>
      </c>
    </row>
    <row r="150" spans="8:14" ht="15" x14ac:dyDescent="0.25">
      <c r="H150" s="31"/>
      <c r="N150" s="16">
        <v>255337.89800000002</v>
      </c>
    </row>
    <row r="151" spans="8:14" ht="15" x14ac:dyDescent="0.25">
      <c r="H151" s="31"/>
      <c r="N151" s="16">
        <v>256376.27599999995</v>
      </c>
    </row>
    <row r="152" spans="8:14" ht="15" x14ac:dyDescent="0.25">
      <c r="H152" s="31"/>
      <c r="N152" s="22">
        <v>256821.6404</v>
      </c>
    </row>
    <row r="153" spans="8:14" ht="15" x14ac:dyDescent="0.25">
      <c r="H153" s="31"/>
      <c r="N153" s="22">
        <v>257183.48</v>
      </c>
    </row>
    <row r="154" spans="8:14" ht="15" x14ac:dyDescent="0.25">
      <c r="H154" s="31"/>
      <c r="N154" s="22">
        <v>258015.61439999999</v>
      </c>
    </row>
    <row r="155" spans="8:14" ht="15" x14ac:dyDescent="0.25">
      <c r="H155" s="31"/>
      <c r="N155" s="22">
        <v>258572.47760000001</v>
      </c>
    </row>
    <row r="156" spans="8:14" ht="15" x14ac:dyDescent="0.25">
      <c r="H156" s="31"/>
      <c r="N156" s="22">
        <v>261579.89200000002</v>
      </c>
    </row>
    <row r="157" spans="8:14" ht="15" x14ac:dyDescent="0.25">
      <c r="H157" s="31"/>
      <c r="N157" s="22">
        <v>261742.742</v>
      </c>
    </row>
    <row r="158" spans="8:14" ht="15" x14ac:dyDescent="0.25">
      <c r="H158" s="31"/>
      <c r="N158" s="22">
        <v>261871.696</v>
      </c>
    </row>
    <row r="159" spans="8:14" ht="15" x14ac:dyDescent="0.25">
      <c r="H159" s="31"/>
      <c r="N159" s="22">
        <v>263123.42080000002</v>
      </c>
    </row>
    <row r="160" spans="8:14" ht="15" x14ac:dyDescent="0.25">
      <c r="H160" s="31"/>
      <c r="N160" s="22">
        <v>263790.81440000003</v>
      </c>
    </row>
    <row r="161" spans="8:14" ht="15" x14ac:dyDescent="0.25">
      <c r="H161" s="31"/>
      <c r="N161" s="16">
        <v>264011.69799999997</v>
      </c>
    </row>
    <row r="162" spans="8:14" ht="15" x14ac:dyDescent="0.25">
      <c r="H162" s="31"/>
      <c r="N162" s="22">
        <v>264142.16000000003</v>
      </c>
    </row>
    <row r="163" spans="8:14" ht="15" x14ac:dyDescent="0.25">
      <c r="H163" s="31"/>
      <c r="N163" s="16">
        <v>264238.94999999995</v>
      </c>
    </row>
    <row r="164" spans="8:14" ht="15" x14ac:dyDescent="0.25">
      <c r="H164" s="31"/>
      <c r="N164" s="16">
        <v>264275.78240000003</v>
      </c>
    </row>
    <row r="165" spans="8:14" ht="15" x14ac:dyDescent="0.25">
      <c r="H165" s="31"/>
      <c r="N165" s="22">
        <v>265467.68000000005</v>
      </c>
    </row>
    <row r="166" spans="8:14" ht="15" x14ac:dyDescent="0.25">
      <c r="H166" s="31"/>
      <c r="N166" s="22">
        <v>269075.30160000001</v>
      </c>
    </row>
    <row r="167" spans="8:14" ht="15" x14ac:dyDescent="0.25">
      <c r="H167" s="31"/>
      <c r="N167" s="22">
        <v>269278.57199999999</v>
      </c>
    </row>
    <row r="168" spans="8:14" ht="15" x14ac:dyDescent="0.25">
      <c r="H168" s="31"/>
      <c r="N168" s="16">
        <v>271227.49439999997</v>
      </c>
    </row>
    <row r="169" spans="8:14" ht="15" x14ac:dyDescent="0.25">
      <c r="H169" s="31"/>
      <c r="N169" s="16">
        <v>273165.57680000004</v>
      </c>
    </row>
    <row r="170" spans="8:14" ht="15" x14ac:dyDescent="0.25">
      <c r="H170" s="31"/>
      <c r="N170" s="22">
        <v>275394.24839999998</v>
      </c>
    </row>
    <row r="171" spans="8:14" ht="15" x14ac:dyDescent="0.25">
      <c r="H171" s="31"/>
      <c r="N171" s="16">
        <v>275812.49280000001</v>
      </c>
    </row>
    <row r="172" spans="8:14" ht="15" x14ac:dyDescent="0.25">
      <c r="H172" s="31"/>
      <c r="N172" s="16">
        <v>276323.86559999996</v>
      </c>
    </row>
    <row r="173" spans="8:14" ht="15" x14ac:dyDescent="0.25">
      <c r="H173" s="31"/>
      <c r="N173" s="22">
        <v>276759.18</v>
      </c>
    </row>
    <row r="174" spans="8:14" ht="15" x14ac:dyDescent="0.25">
      <c r="H174" s="31"/>
      <c r="N174" s="22">
        <v>278575.86879999994</v>
      </c>
    </row>
    <row r="175" spans="8:14" ht="15" x14ac:dyDescent="0.25">
      <c r="H175" s="31"/>
      <c r="N175" s="16">
        <v>279191.25599999999</v>
      </c>
    </row>
    <row r="176" spans="8:14" ht="15" x14ac:dyDescent="0.25">
      <c r="H176" s="31"/>
      <c r="N176" s="22">
        <v>286433.57279999997</v>
      </c>
    </row>
    <row r="177" spans="8:14" ht="15" x14ac:dyDescent="0.25">
      <c r="H177" s="31"/>
      <c r="N177" s="22">
        <v>287466.41159999999</v>
      </c>
    </row>
    <row r="178" spans="8:14" ht="15" x14ac:dyDescent="0.25">
      <c r="H178" s="31"/>
      <c r="N178" s="16">
        <v>287996.52960000001</v>
      </c>
    </row>
    <row r="179" spans="8:14" ht="15" x14ac:dyDescent="0.25">
      <c r="H179" s="31"/>
      <c r="N179" s="22">
        <v>289727.99040000001</v>
      </c>
    </row>
    <row r="180" spans="8:14" ht="15" x14ac:dyDescent="0.25">
      <c r="H180" s="31"/>
      <c r="N180" s="22">
        <v>290031.25879999995</v>
      </c>
    </row>
    <row r="181" spans="8:14" ht="15" x14ac:dyDescent="0.25">
      <c r="H181" s="31"/>
      <c r="N181" s="22">
        <v>291494.36</v>
      </c>
    </row>
    <row r="182" spans="8:14" ht="15" x14ac:dyDescent="0.25">
      <c r="H182" s="31"/>
      <c r="N182" s="22">
        <v>293828.68799999997</v>
      </c>
    </row>
    <row r="183" spans="8:14" ht="15" x14ac:dyDescent="0.25">
      <c r="H183" s="31"/>
      <c r="N183" s="22">
        <v>293876.27480000001</v>
      </c>
    </row>
    <row r="184" spans="8:14" ht="15" x14ac:dyDescent="0.25">
      <c r="H184" s="31"/>
      <c r="N184" s="22">
        <v>294807.64799999999</v>
      </c>
    </row>
    <row r="185" spans="8:14" ht="15" x14ac:dyDescent="0.25">
      <c r="H185" s="31"/>
      <c r="N185" s="22">
        <v>296483.14399999997</v>
      </c>
    </row>
    <row r="186" spans="8:14" ht="15" x14ac:dyDescent="0.25">
      <c r="H186" s="31"/>
      <c r="N186" s="22">
        <v>297008.96519999998</v>
      </c>
    </row>
    <row r="187" spans="8:14" ht="15" x14ac:dyDescent="0.25">
      <c r="H187" s="31"/>
      <c r="N187" s="16">
        <v>298730.40399999998</v>
      </c>
    </row>
    <row r="188" spans="8:14" ht="15" x14ac:dyDescent="0.25">
      <c r="H188" s="31"/>
      <c r="N188" s="22">
        <v>299159.1384</v>
      </c>
    </row>
    <row r="189" spans="8:14" ht="15" x14ac:dyDescent="0.25">
      <c r="H189" s="31"/>
      <c r="N189" s="22">
        <v>300385.6176</v>
      </c>
    </row>
    <row r="190" spans="8:14" x14ac:dyDescent="0.2">
      <c r="N190" s="22">
        <v>306363.64360000001</v>
      </c>
    </row>
    <row r="191" spans="8:14" x14ac:dyDescent="0.2">
      <c r="N191" s="22">
        <v>306878.45759999997</v>
      </c>
    </row>
    <row r="192" spans="8:14" x14ac:dyDescent="0.2">
      <c r="N192" s="16">
        <v>308660.80319999997</v>
      </c>
    </row>
    <row r="193" spans="14:14" x14ac:dyDescent="0.2">
      <c r="N193" s="22">
        <v>310223.29079999996</v>
      </c>
    </row>
    <row r="194" spans="14:14" x14ac:dyDescent="0.2">
      <c r="N194" s="22">
        <v>310577.03959999996</v>
      </c>
    </row>
    <row r="195" spans="14:14" x14ac:dyDescent="0.2">
      <c r="N195" s="22">
        <v>310831.21159999998</v>
      </c>
    </row>
    <row r="196" spans="14:14" x14ac:dyDescent="0.2">
      <c r="N196" s="22">
        <v>310832.58759999997</v>
      </c>
    </row>
    <row r="197" spans="14:14" x14ac:dyDescent="0.2">
      <c r="N197" s="22">
        <v>312211.14399999997</v>
      </c>
    </row>
    <row r="198" spans="14:14" x14ac:dyDescent="0.2">
      <c r="N198" s="16">
        <v>315382.11</v>
      </c>
    </row>
    <row r="199" spans="14:14" x14ac:dyDescent="0.2">
      <c r="N199" s="22">
        <v>315733.15360000002</v>
      </c>
    </row>
    <row r="200" spans="14:14" x14ac:dyDescent="0.2">
      <c r="N200" s="22">
        <v>317196.39999999997</v>
      </c>
    </row>
    <row r="201" spans="14:14" x14ac:dyDescent="0.2">
      <c r="N201" s="22">
        <v>317473.86080000002</v>
      </c>
    </row>
    <row r="202" spans="14:14" x14ac:dyDescent="0.2">
      <c r="N202" s="16">
        <v>322610.73919999995</v>
      </c>
    </row>
    <row r="203" spans="14:14" x14ac:dyDescent="0.2">
      <c r="N203" s="16">
        <v>322952.55839999998</v>
      </c>
    </row>
    <row r="204" spans="14:14" x14ac:dyDescent="0.2">
      <c r="N204" s="22">
        <v>323915.8112</v>
      </c>
    </row>
    <row r="205" spans="14:14" x14ac:dyDescent="0.2">
      <c r="N205" s="22">
        <v>326885.33600000001</v>
      </c>
    </row>
    <row r="206" spans="14:14" x14ac:dyDescent="0.2">
      <c r="N206" s="16">
        <v>327044.36839999998</v>
      </c>
    </row>
    <row r="207" spans="14:14" x14ac:dyDescent="0.2">
      <c r="N207" s="22">
        <v>331154.87840000005</v>
      </c>
    </row>
    <row r="208" spans="14:14" x14ac:dyDescent="0.2">
      <c r="N208" s="22">
        <v>336695.2524</v>
      </c>
    </row>
    <row r="209" spans="14:14" x14ac:dyDescent="0.2">
      <c r="N209" s="22">
        <v>338181.18080000003</v>
      </c>
    </row>
    <row r="210" spans="14:14" x14ac:dyDescent="0.2">
      <c r="N210" s="16">
        <v>338472.13279999996</v>
      </c>
    </row>
    <row r="211" spans="14:14" x14ac:dyDescent="0.2">
      <c r="N211" s="16">
        <v>338482.45439999999</v>
      </c>
    </row>
    <row r="212" spans="14:14" x14ac:dyDescent="0.2">
      <c r="N212" s="22">
        <v>344530.88879999996</v>
      </c>
    </row>
    <row r="213" spans="14:14" x14ac:dyDescent="0.2">
      <c r="N213" s="22">
        <v>344568.74280000001</v>
      </c>
    </row>
    <row r="214" spans="14:14" x14ac:dyDescent="0.2">
      <c r="N214" s="16">
        <v>346048.04079999996</v>
      </c>
    </row>
    <row r="215" spans="14:14" x14ac:dyDescent="0.2">
      <c r="N215" s="22">
        <v>346906.89319999993</v>
      </c>
    </row>
    <row r="216" spans="14:14" x14ac:dyDescent="0.2">
      <c r="N216" s="16">
        <v>349865.22239999997</v>
      </c>
    </row>
    <row r="217" spans="14:14" x14ac:dyDescent="0.2">
      <c r="N217" s="16">
        <v>351304.57759999996</v>
      </c>
    </row>
    <row r="218" spans="14:14" x14ac:dyDescent="0.2">
      <c r="N218" s="22">
        <v>354553.23239999998</v>
      </c>
    </row>
    <row r="219" spans="14:14" x14ac:dyDescent="0.2">
      <c r="N219" s="22">
        <v>355073.4032</v>
      </c>
    </row>
    <row r="220" spans="14:14" x14ac:dyDescent="0.2">
      <c r="N220" s="22">
        <v>356506.36999999994</v>
      </c>
    </row>
    <row r="221" spans="14:14" x14ac:dyDescent="0.2">
      <c r="N221" s="22">
        <v>357538.19519999996</v>
      </c>
    </row>
    <row r="222" spans="14:14" x14ac:dyDescent="0.2">
      <c r="N222" s="22">
        <v>358525.59239999996</v>
      </c>
    </row>
    <row r="223" spans="14:14" x14ac:dyDescent="0.2">
      <c r="N223" s="16">
        <v>365868.77759999997</v>
      </c>
    </row>
    <row r="224" spans="14:14" x14ac:dyDescent="0.2">
      <c r="N224" s="22">
        <v>367976.45760000002</v>
      </c>
    </row>
    <row r="225" spans="14:14" x14ac:dyDescent="0.2">
      <c r="N225" s="22">
        <v>372001.69679999998</v>
      </c>
    </row>
    <row r="226" spans="14:14" x14ac:dyDescent="0.2">
      <c r="N226" s="16">
        <v>372016.56160000002</v>
      </c>
    </row>
    <row r="227" spans="14:14" x14ac:dyDescent="0.2">
      <c r="N227" s="22">
        <v>376964.61560000002</v>
      </c>
    </row>
    <row r="228" spans="14:14" x14ac:dyDescent="0.2">
      <c r="N228" s="16">
        <v>377043.5956</v>
      </c>
    </row>
    <row r="229" spans="14:14" x14ac:dyDescent="0.2">
      <c r="N229" s="22">
        <v>377313.5552</v>
      </c>
    </row>
    <row r="230" spans="14:14" x14ac:dyDescent="0.2">
      <c r="N230" s="22">
        <v>380809.52</v>
      </c>
    </row>
    <row r="231" spans="14:14" x14ac:dyDescent="0.2">
      <c r="N231" s="22">
        <v>382041.12799999997</v>
      </c>
    </row>
    <row r="232" spans="14:14" x14ac:dyDescent="0.2">
      <c r="N232" s="22">
        <v>382277.14880000002</v>
      </c>
    </row>
    <row r="233" spans="14:14" x14ac:dyDescent="0.2">
      <c r="N233" s="16">
        <v>385447.68719999999</v>
      </c>
    </row>
    <row r="234" spans="14:14" x14ac:dyDescent="0.2">
      <c r="N234" s="22">
        <v>388515.14</v>
      </c>
    </row>
    <row r="235" spans="14:14" x14ac:dyDescent="0.2">
      <c r="N235" s="16">
        <v>388656.80639999994</v>
      </c>
    </row>
    <row r="236" spans="14:14" x14ac:dyDescent="0.2">
      <c r="N236" s="22">
        <v>390494.27120000002</v>
      </c>
    </row>
    <row r="237" spans="14:14" x14ac:dyDescent="0.2">
      <c r="N237" s="16">
        <v>396330.29079999996</v>
      </c>
    </row>
    <row r="238" spans="14:14" x14ac:dyDescent="0.2">
      <c r="N238" s="22">
        <v>396973.83240000001</v>
      </c>
    </row>
    <row r="239" spans="14:14" x14ac:dyDescent="0.2">
      <c r="N239" s="22">
        <v>398903.42240000004</v>
      </c>
    </row>
    <row r="240" spans="14:14" x14ac:dyDescent="0.2">
      <c r="N240" s="16">
        <v>400865.91599999997</v>
      </c>
    </row>
    <row r="241" spans="14:14" x14ac:dyDescent="0.2">
      <c r="N241" s="16">
        <v>401302.81920000003</v>
      </c>
    </row>
    <row r="242" spans="14:14" x14ac:dyDescent="0.2">
      <c r="N242" s="16">
        <v>401894.81799999997</v>
      </c>
    </row>
    <row r="243" spans="14:14" x14ac:dyDescent="0.2">
      <c r="N243" s="22">
        <v>402081.79600000003</v>
      </c>
    </row>
    <row r="244" spans="14:14" x14ac:dyDescent="0.2">
      <c r="N244" s="22">
        <v>407214.28960000002</v>
      </c>
    </row>
    <row r="245" spans="14:14" x14ac:dyDescent="0.2">
      <c r="N245" s="22">
        <v>410932.67319999996</v>
      </c>
    </row>
    <row r="246" spans="14:14" x14ac:dyDescent="0.2">
      <c r="N246" s="22">
        <v>412856.56159999996</v>
      </c>
    </row>
    <row r="247" spans="14:14" x14ac:dyDescent="0.2">
      <c r="N247" s="16">
        <v>413761.70639999997</v>
      </c>
    </row>
    <row r="248" spans="14:14" x14ac:dyDescent="0.2">
      <c r="N248" s="16">
        <v>427236.09959999996</v>
      </c>
    </row>
    <row r="249" spans="14:14" x14ac:dyDescent="0.2">
      <c r="N249" s="22">
        <v>432679.91199999995</v>
      </c>
    </row>
    <row r="250" spans="14:14" x14ac:dyDescent="0.2">
      <c r="N250" s="22">
        <v>448134.26880000002</v>
      </c>
    </row>
    <row r="251" spans="14:14" x14ac:dyDescent="0.2">
      <c r="N251" s="16">
        <v>448574.6704</v>
      </c>
    </row>
    <row r="252" spans="14:14" x14ac:dyDescent="0.2">
      <c r="N252" s="22">
        <v>452667.00639999995</v>
      </c>
    </row>
    <row r="253" spans="14:14" x14ac:dyDescent="0.2">
      <c r="N253" s="22">
        <v>456919.45599999995</v>
      </c>
    </row>
    <row r="254" spans="14:14" x14ac:dyDescent="0.2">
      <c r="N254" s="22">
        <v>460001.25599999994</v>
      </c>
    </row>
    <row r="255" spans="14:14" x14ac:dyDescent="0.2">
      <c r="N255" s="22">
        <v>460001.25599999994</v>
      </c>
    </row>
    <row r="256" spans="14:14" x14ac:dyDescent="0.2">
      <c r="N256" s="16">
        <v>461464.99200000003</v>
      </c>
    </row>
    <row r="257" spans="14:14" x14ac:dyDescent="0.2">
      <c r="N257" s="22">
        <v>464549.19040000002</v>
      </c>
    </row>
    <row r="258" spans="14:14" x14ac:dyDescent="0.2">
      <c r="N258" s="22">
        <v>467083.31319999998</v>
      </c>
    </row>
    <row r="259" spans="14:14" x14ac:dyDescent="0.2">
      <c r="N259" s="22">
        <v>480545.80959999998</v>
      </c>
    </row>
    <row r="260" spans="14:14" x14ac:dyDescent="0.2">
      <c r="N260" s="16">
        <v>482404.31200000003</v>
      </c>
    </row>
    <row r="261" spans="14:14" x14ac:dyDescent="0.2">
      <c r="N261" s="22">
        <v>484458.03040000005</v>
      </c>
    </row>
    <row r="262" spans="14:14" x14ac:dyDescent="0.2">
      <c r="N262" s="16">
        <v>495024.09120000002</v>
      </c>
    </row>
    <row r="263" spans="14:14" x14ac:dyDescent="0.2">
      <c r="N263" s="16">
        <v>495570.44480000006</v>
      </c>
    </row>
    <row r="264" spans="14:14" x14ac:dyDescent="0.2">
      <c r="N264" s="22">
        <v>496266.40639999998</v>
      </c>
    </row>
    <row r="265" spans="14:14" x14ac:dyDescent="0.2">
      <c r="N265" s="16">
        <v>498994.03200000006</v>
      </c>
    </row>
    <row r="266" spans="14:14" x14ac:dyDescent="0.2">
      <c r="N266" s="22">
        <v>503790.23080000002</v>
      </c>
    </row>
    <row r="267" spans="14:14" x14ac:dyDescent="0.2">
      <c r="N267" s="16">
        <v>506786.66400000005</v>
      </c>
    </row>
    <row r="268" spans="14:14" x14ac:dyDescent="0.2">
      <c r="N268" s="16">
        <v>523373.44800000009</v>
      </c>
    </row>
    <row r="269" spans="14:14" x14ac:dyDescent="0.2">
      <c r="N269" s="16">
        <v>526947.16320000007</v>
      </c>
    </row>
    <row r="270" spans="14:14" x14ac:dyDescent="0.2">
      <c r="N270" s="22">
        <v>529317.28319999995</v>
      </c>
    </row>
    <row r="271" spans="14:14" x14ac:dyDescent="0.2">
      <c r="N271" s="16">
        <v>532877.38399999996</v>
      </c>
    </row>
    <row r="272" spans="14:14" x14ac:dyDescent="0.2">
      <c r="N272" s="16">
        <v>538271.73560000001</v>
      </c>
    </row>
    <row r="273" spans="14:14" x14ac:dyDescent="0.2">
      <c r="N273" s="2"/>
    </row>
    <row r="274" spans="14:14" x14ac:dyDescent="0.2">
      <c r="N274" s="2"/>
    </row>
    <row r="275" spans="14:14" x14ac:dyDescent="0.2">
      <c r="N275" s="37"/>
    </row>
    <row r="276" spans="14:14" x14ac:dyDescent="0.2">
      <c r="N276" s="2"/>
    </row>
    <row r="277" spans="14:14" x14ac:dyDescent="0.2">
      <c r="N277" s="2"/>
    </row>
    <row r="278" spans="14:14" x14ac:dyDescent="0.2">
      <c r="N278" s="2"/>
    </row>
    <row r="279" spans="14:14" x14ac:dyDescent="0.2">
      <c r="N279" s="2"/>
    </row>
    <row r="280" spans="14:14" x14ac:dyDescent="0.2">
      <c r="N280" s="2"/>
    </row>
    <row r="281" spans="14:14" x14ac:dyDescent="0.2">
      <c r="N281" s="2"/>
    </row>
    <row r="282" spans="14:14" x14ac:dyDescent="0.2">
      <c r="N282" s="2"/>
    </row>
    <row r="283" spans="14:14" x14ac:dyDescent="0.2">
      <c r="N283" s="2"/>
    </row>
    <row r="284" spans="14:14" x14ac:dyDescent="0.2">
      <c r="N284" s="2"/>
    </row>
    <row r="285" spans="14:14" x14ac:dyDescent="0.2">
      <c r="N285" s="2"/>
    </row>
    <row r="286" spans="14:14" x14ac:dyDescent="0.2">
      <c r="N286" s="2"/>
    </row>
    <row r="287" spans="14:14" x14ac:dyDescent="0.2">
      <c r="N287" s="2"/>
    </row>
    <row r="288" spans="14:14" x14ac:dyDescent="0.2">
      <c r="N288" s="2"/>
    </row>
    <row r="289" spans="14:14" x14ac:dyDescent="0.2">
      <c r="N289" s="2"/>
    </row>
    <row r="290" spans="14:14" x14ac:dyDescent="0.2">
      <c r="N290" s="2"/>
    </row>
    <row r="291" spans="14:14" x14ac:dyDescent="0.2">
      <c r="N291" s="2"/>
    </row>
    <row r="292" spans="14:14" x14ac:dyDescent="0.2">
      <c r="N292" s="2"/>
    </row>
    <row r="293" spans="14:14" x14ac:dyDescent="0.2">
      <c r="N293" s="2"/>
    </row>
    <row r="294" spans="14:14" x14ac:dyDescent="0.2">
      <c r="N294" s="2"/>
    </row>
    <row r="295" spans="14:14" x14ac:dyDescent="0.2">
      <c r="N295" s="2"/>
    </row>
    <row r="296" spans="14:14" x14ac:dyDescent="0.2">
      <c r="N296" s="2"/>
    </row>
    <row r="297" spans="14:14" x14ac:dyDescent="0.2">
      <c r="N297" s="2"/>
    </row>
    <row r="298" spans="14:14" x14ac:dyDescent="0.2">
      <c r="N298" s="2"/>
    </row>
    <row r="299" spans="14:14" x14ac:dyDescent="0.2">
      <c r="N299" s="2"/>
    </row>
    <row r="300" spans="14:14" x14ac:dyDescent="0.2">
      <c r="N300" s="2"/>
    </row>
    <row r="301" spans="14:14" x14ac:dyDescent="0.2">
      <c r="N301" s="2"/>
    </row>
    <row r="302" spans="14:14" x14ac:dyDescent="0.2">
      <c r="N302" s="2"/>
    </row>
    <row r="303" spans="14:14" x14ac:dyDescent="0.2">
      <c r="N303" s="2"/>
    </row>
    <row r="304" spans="14:14" x14ac:dyDescent="0.2">
      <c r="N304" s="2"/>
    </row>
    <row r="305" spans="14:14" x14ac:dyDescent="0.2">
      <c r="N305" s="2"/>
    </row>
    <row r="306" spans="14:14" x14ac:dyDescent="0.2">
      <c r="N306" s="2"/>
    </row>
    <row r="307" spans="14:14" x14ac:dyDescent="0.2">
      <c r="N307" s="2"/>
    </row>
    <row r="308" spans="14:14" x14ac:dyDescent="0.2">
      <c r="N308" s="2"/>
    </row>
    <row r="309" spans="14:14" x14ac:dyDescent="0.2">
      <c r="N309" s="2"/>
    </row>
    <row r="310" spans="14:14" x14ac:dyDescent="0.2">
      <c r="N310" s="2"/>
    </row>
    <row r="311" spans="14:14" x14ac:dyDescent="0.2">
      <c r="N311" s="2"/>
    </row>
    <row r="312" spans="14:14" x14ac:dyDescent="0.2">
      <c r="N312" s="2"/>
    </row>
    <row r="313" spans="14:14" x14ac:dyDescent="0.2">
      <c r="N313" s="2"/>
    </row>
    <row r="314" spans="14:14" x14ac:dyDescent="0.2">
      <c r="N314" s="2"/>
    </row>
    <row r="315" spans="14:14" x14ac:dyDescent="0.2">
      <c r="N315" s="2"/>
    </row>
    <row r="316" spans="14:14" x14ac:dyDescent="0.2">
      <c r="N316" s="2"/>
    </row>
    <row r="317" spans="14:14" x14ac:dyDescent="0.2">
      <c r="N317" s="2"/>
    </row>
    <row r="318" spans="14:14" x14ac:dyDescent="0.2">
      <c r="N318" s="2"/>
    </row>
    <row r="319" spans="14:14" x14ac:dyDescent="0.2">
      <c r="N319" s="2"/>
    </row>
    <row r="320" spans="14:14" x14ac:dyDescent="0.2">
      <c r="N320" s="2"/>
    </row>
    <row r="321" spans="14:14" x14ac:dyDescent="0.2">
      <c r="N321" s="2"/>
    </row>
    <row r="322" spans="14:14" x14ac:dyDescent="0.2">
      <c r="N322" s="2"/>
    </row>
    <row r="323" spans="14:14" x14ac:dyDescent="0.2">
      <c r="N323" s="2"/>
    </row>
    <row r="324" spans="14:14" x14ac:dyDescent="0.2">
      <c r="N324" s="2"/>
    </row>
    <row r="325" spans="14:14" x14ac:dyDescent="0.2">
      <c r="N325" s="2"/>
    </row>
    <row r="326" spans="14:14" x14ac:dyDescent="0.2">
      <c r="N326" s="2"/>
    </row>
    <row r="327" spans="14:14" x14ac:dyDescent="0.2">
      <c r="N327" s="2"/>
    </row>
    <row r="328" spans="14:14" x14ac:dyDescent="0.2">
      <c r="N328" s="2"/>
    </row>
    <row r="329" spans="14:14" x14ac:dyDescent="0.2">
      <c r="N329" s="2"/>
    </row>
    <row r="330" spans="14:14" x14ac:dyDescent="0.2">
      <c r="N330" s="2"/>
    </row>
    <row r="331" spans="14:14" x14ac:dyDescent="0.2">
      <c r="N331" s="2"/>
    </row>
    <row r="332" spans="14:14" x14ac:dyDescent="0.2">
      <c r="N332" s="2"/>
    </row>
    <row r="333" spans="14:14" x14ac:dyDescent="0.2">
      <c r="N333" s="2"/>
    </row>
    <row r="334" spans="14:14" x14ac:dyDescent="0.2">
      <c r="N334" s="2"/>
    </row>
    <row r="335" spans="14:14" x14ac:dyDescent="0.2">
      <c r="N335" s="2"/>
    </row>
    <row r="336" spans="14:14" x14ac:dyDescent="0.2">
      <c r="N336" s="2"/>
    </row>
    <row r="337" spans="14:14" x14ac:dyDescent="0.2">
      <c r="N337" s="2"/>
    </row>
    <row r="338" spans="14:14" x14ac:dyDescent="0.2">
      <c r="N338" s="2"/>
    </row>
    <row r="339" spans="14:14" x14ac:dyDescent="0.2">
      <c r="N339" s="2"/>
    </row>
    <row r="340" spans="14:14" x14ac:dyDescent="0.2">
      <c r="N340" s="2"/>
    </row>
    <row r="341" spans="14:14" x14ac:dyDescent="0.2">
      <c r="N341" s="2"/>
    </row>
    <row r="342" spans="14:14" x14ac:dyDescent="0.2">
      <c r="N342" s="2"/>
    </row>
    <row r="343" spans="14:14" x14ac:dyDescent="0.2">
      <c r="N343" s="2"/>
    </row>
    <row r="344" spans="14:14" x14ac:dyDescent="0.2">
      <c r="N344" s="2"/>
    </row>
    <row r="345" spans="14:14" x14ac:dyDescent="0.2">
      <c r="N345" s="2"/>
    </row>
    <row r="346" spans="14:14" x14ac:dyDescent="0.2">
      <c r="N346" s="2"/>
    </row>
    <row r="347" spans="14:14" x14ac:dyDescent="0.2">
      <c r="N347" s="2"/>
    </row>
    <row r="348" spans="14:14" x14ac:dyDescent="0.2">
      <c r="N348" s="2"/>
    </row>
    <row r="349" spans="14:14" x14ac:dyDescent="0.2">
      <c r="N349" s="2"/>
    </row>
    <row r="350" spans="14:14" x14ac:dyDescent="0.2">
      <c r="N350" s="2"/>
    </row>
    <row r="351" spans="14:14" x14ac:dyDescent="0.2">
      <c r="N351" s="2"/>
    </row>
    <row r="352" spans="14:14" x14ac:dyDescent="0.2">
      <c r="N352" s="2"/>
    </row>
    <row r="353" spans="14:14" x14ac:dyDescent="0.2">
      <c r="N353" s="2"/>
    </row>
    <row r="354" spans="14:14" x14ac:dyDescent="0.2">
      <c r="N354" s="2"/>
    </row>
    <row r="355" spans="14:14" x14ac:dyDescent="0.2">
      <c r="N355" s="2"/>
    </row>
    <row r="356" spans="14:14" x14ac:dyDescent="0.2">
      <c r="N356" s="2"/>
    </row>
    <row r="357" spans="14:14" x14ac:dyDescent="0.2">
      <c r="N357" s="2"/>
    </row>
    <row r="358" spans="14:14" x14ac:dyDescent="0.2">
      <c r="N358" s="2"/>
    </row>
    <row r="359" spans="14:14" x14ac:dyDescent="0.2">
      <c r="N359" s="2"/>
    </row>
    <row r="360" spans="14:14" x14ac:dyDescent="0.2">
      <c r="N360" s="2"/>
    </row>
    <row r="361" spans="14:14" x14ac:dyDescent="0.2">
      <c r="N361" s="2"/>
    </row>
    <row r="362" spans="14:14" x14ac:dyDescent="0.2">
      <c r="N362" s="2"/>
    </row>
    <row r="363" spans="14:14" x14ac:dyDescent="0.2">
      <c r="N363" s="2"/>
    </row>
    <row r="364" spans="14:14" x14ac:dyDescent="0.2">
      <c r="N364" s="2"/>
    </row>
    <row r="365" spans="14:14" x14ac:dyDescent="0.2">
      <c r="N365" s="2"/>
    </row>
    <row r="366" spans="14:14" x14ac:dyDescent="0.2">
      <c r="N366" s="2"/>
    </row>
    <row r="367" spans="14:14" x14ac:dyDescent="0.2">
      <c r="N367" s="2"/>
    </row>
    <row r="368" spans="14:14" x14ac:dyDescent="0.2">
      <c r="N368" s="2"/>
    </row>
    <row r="369" spans="14:14" x14ac:dyDescent="0.2">
      <c r="N369" s="2"/>
    </row>
    <row r="370" spans="14:14" x14ac:dyDescent="0.2">
      <c r="N370" s="2"/>
    </row>
    <row r="371" spans="14:14" x14ac:dyDescent="0.2">
      <c r="N371" s="2"/>
    </row>
    <row r="372" spans="14:14" x14ac:dyDescent="0.2">
      <c r="N372" s="2"/>
    </row>
    <row r="373" spans="14:14" x14ac:dyDescent="0.2">
      <c r="N373" s="2"/>
    </row>
    <row r="374" spans="14:14" x14ac:dyDescent="0.2">
      <c r="N374" s="2"/>
    </row>
    <row r="375" spans="14:14" x14ac:dyDescent="0.2">
      <c r="N375" s="2"/>
    </row>
    <row r="376" spans="14:14" x14ac:dyDescent="0.2">
      <c r="N376" s="2"/>
    </row>
    <row r="377" spans="14:14" x14ac:dyDescent="0.2">
      <c r="N377" s="2"/>
    </row>
    <row r="378" spans="14:14" x14ac:dyDescent="0.2">
      <c r="N378" s="2"/>
    </row>
    <row r="379" spans="14:14" x14ac:dyDescent="0.2">
      <c r="N379" s="2"/>
    </row>
    <row r="380" spans="14:14" x14ac:dyDescent="0.2">
      <c r="N380" s="2"/>
    </row>
    <row r="381" spans="14:14" x14ac:dyDescent="0.2">
      <c r="N381" s="2"/>
    </row>
    <row r="382" spans="14:14" x14ac:dyDescent="0.2">
      <c r="N382" s="2"/>
    </row>
    <row r="383" spans="14:14" x14ac:dyDescent="0.2">
      <c r="N383" s="2"/>
    </row>
    <row r="384" spans="14:14" x14ac:dyDescent="0.2">
      <c r="N384" s="2"/>
    </row>
    <row r="385" spans="14:14" x14ac:dyDescent="0.2">
      <c r="N385" s="2"/>
    </row>
    <row r="386" spans="14:14" x14ac:dyDescent="0.2">
      <c r="N386" s="2"/>
    </row>
    <row r="387" spans="14:14" x14ac:dyDescent="0.2">
      <c r="N387" s="2"/>
    </row>
    <row r="388" spans="14:14" x14ac:dyDescent="0.2">
      <c r="N388" s="2"/>
    </row>
    <row r="389" spans="14:14" x14ac:dyDescent="0.2">
      <c r="N389" s="2"/>
    </row>
    <row r="390" spans="14:14" x14ac:dyDescent="0.2">
      <c r="N390" s="2"/>
    </row>
    <row r="391" spans="14:14" x14ac:dyDescent="0.2">
      <c r="N391" s="2"/>
    </row>
    <row r="392" spans="14:14" x14ac:dyDescent="0.2">
      <c r="N392" s="2"/>
    </row>
    <row r="393" spans="14:14" x14ac:dyDescent="0.2">
      <c r="N393" s="2"/>
    </row>
    <row r="394" spans="14:14" x14ac:dyDescent="0.2">
      <c r="N394" s="2"/>
    </row>
    <row r="395" spans="14:14" x14ac:dyDescent="0.2">
      <c r="N395" s="2"/>
    </row>
    <row r="396" spans="14:14" x14ac:dyDescent="0.2">
      <c r="N396" s="2"/>
    </row>
    <row r="397" spans="14:14" x14ac:dyDescent="0.2">
      <c r="N397" s="2"/>
    </row>
    <row r="398" spans="14:14" x14ac:dyDescent="0.2">
      <c r="N398" s="2"/>
    </row>
    <row r="399" spans="14:14" x14ac:dyDescent="0.2">
      <c r="N399" s="2"/>
    </row>
    <row r="400" spans="14:14" x14ac:dyDescent="0.2">
      <c r="N400" s="2"/>
    </row>
    <row r="401" spans="14:14" x14ac:dyDescent="0.2">
      <c r="N401" s="2"/>
    </row>
    <row r="402" spans="14:14" x14ac:dyDescent="0.2">
      <c r="N402" s="2"/>
    </row>
    <row r="403" spans="14:14" x14ac:dyDescent="0.2">
      <c r="N403" s="2"/>
    </row>
    <row r="404" spans="14:14" x14ac:dyDescent="0.2">
      <c r="N404" s="2"/>
    </row>
    <row r="405" spans="14:14" x14ac:dyDescent="0.2">
      <c r="N405" s="2"/>
    </row>
    <row r="406" spans="14:14" x14ac:dyDescent="0.2">
      <c r="N406" s="2"/>
    </row>
    <row r="407" spans="14:14" x14ac:dyDescent="0.2">
      <c r="N407" s="2"/>
    </row>
    <row r="408" spans="14:14" x14ac:dyDescent="0.2">
      <c r="N408" s="2"/>
    </row>
    <row r="409" spans="14:14" x14ac:dyDescent="0.2">
      <c r="N409" s="2"/>
    </row>
    <row r="410" spans="14:14" x14ac:dyDescent="0.2">
      <c r="N410" s="2"/>
    </row>
    <row r="411" spans="14:14" x14ac:dyDescent="0.2">
      <c r="N411" s="2"/>
    </row>
    <row r="412" spans="14:14" x14ac:dyDescent="0.2">
      <c r="N412" s="2"/>
    </row>
    <row r="413" spans="14:14" x14ac:dyDescent="0.2">
      <c r="N413" s="2"/>
    </row>
    <row r="414" spans="14:14" x14ac:dyDescent="0.2">
      <c r="N414" s="2"/>
    </row>
    <row r="415" spans="14:14" x14ac:dyDescent="0.2">
      <c r="N415" s="2"/>
    </row>
    <row r="416" spans="14:14" x14ac:dyDescent="0.2">
      <c r="N416" s="2"/>
    </row>
    <row r="417" spans="14:14" x14ac:dyDescent="0.2">
      <c r="N417" s="2"/>
    </row>
    <row r="418" spans="14:14" x14ac:dyDescent="0.2">
      <c r="N418" s="2"/>
    </row>
    <row r="419" spans="14:14" x14ac:dyDescent="0.2">
      <c r="N419" s="2"/>
    </row>
    <row r="420" spans="14:14" x14ac:dyDescent="0.2">
      <c r="N420" s="2"/>
    </row>
    <row r="421" spans="14:14" x14ac:dyDescent="0.2">
      <c r="N421" s="2"/>
    </row>
    <row r="422" spans="14:14" x14ac:dyDescent="0.2">
      <c r="N422" s="2"/>
    </row>
    <row r="423" spans="14:14" x14ac:dyDescent="0.2">
      <c r="N423" s="2"/>
    </row>
    <row r="424" spans="14:14" x14ac:dyDescent="0.2">
      <c r="N424" s="2"/>
    </row>
    <row r="425" spans="14:14" x14ac:dyDescent="0.2">
      <c r="N425" s="2"/>
    </row>
    <row r="426" spans="14:14" x14ac:dyDescent="0.2">
      <c r="N426" s="2"/>
    </row>
    <row r="427" spans="14:14" x14ac:dyDescent="0.2">
      <c r="N427" s="2"/>
    </row>
    <row r="428" spans="14:14" x14ac:dyDescent="0.2">
      <c r="N428" s="2"/>
    </row>
    <row r="429" spans="14:14" x14ac:dyDescent="0.2">
      <c r="N429" s="2"/>
    </row>
    <row r="430" spans="14:14" x14ac:dyDescent="0.2">
      <c r="N430" s="2"/>
    </row>
    <row r="431" spans="14:14" x14ac:dyDescent="0.2">
      <c r="N431" s="2"/>
    </row>
    <row r="432" spans="14:14" x14ac:dyDescent="0.2">
      <c r="N432" s="2"/>
    </row>
    <row r="433" spans="14:14" x14ac:dyDescent="0.2">
      <c r="N433" s="2"/>
    </row>
    <row r="434" spans="14:14" x14ac:dyDescent="0.2">
      <c r="N434" s="2"/>
    </row>
    <row r="435" spans="14:14" x14ac:dyDescent="0.2">
      <c r="N435" s="2"/>
    </row>
    <row r="436" spans="14:14" x14ac:dyDescent="0.2">
      <c r="N436" s="2"/>
    </row>
    <row r="437" spans="14:14" x14ac:dyDescent="0.2">
      <c r="N437" s="2"/>
    </row>
    <row r="438" spans="14:14" x14ac:dyDescent="0.2">
      <c r="N438" s="2"/>
    </row>
    <row r="439" spans="14:14" x14ac:dyDescent="0.2">
      <c r="N439" s="2"/>
    </row>
    <row r="440" spans="14:14" x14ac:dyDescent="0.2">
      <c r="N440" s="2"/>
    </row>
    <row r="441" spans="14:14" x14ac:dyDescent="0.2">
      <c r="N441" s="2"/>
    </row>
    <row r="442" spans="14:14" x14ac:dyDescent="0.2">
      <c r="N442" s="2"/>
    </row>
    <row r="443" spans="14:14" x14ac:dyDescent="0.2">
      <c r="N443" s="2"/>
    </row>
    <row r="444" spans="14:14" x14ac:dyDescent="0.2">
      <c r="N444" s="2"/>
    </row>
    <row r="445" spans="14:14" x14ac:dyDescent="0.2">
      <c r="N445" s="2"/>
    </row>
    <row r="446" spans="14:14" x14ac:dyDescent="0.2">
      <c r="N446" s="2"/>
    </row>
    <row r="447" spans="14:14" x14ac:dyDescent="0.2">
      <c r="N447" s="2"/>
    </row>
    <row r="448" spans="14:14" x14ac:dyDescent="0.2">
      <c r="N448" s="2"/>
    </row>
    <row r="449" spans="14:14" x14ac:dyDescent="0.2">
      <c r="N449" s="2"/>
    </row>
    <row r="450" spans="14:14" x14ac:dyDescent="0.2">
      <c r="N450" s="2"/>
    </row>
    <row r="451" spans="14:14" x14ac:dyDescent="0.2">
      <c r="N451" s="2"/>
    </row>
    <row r="452" spans="14:14" x14ac:dyDescent="0.2">
      <c r="N452" s="2"/>
    </row>
    <row r="453" spans="14:14" x14ac:dyDescent="0.2">
      <c r="N453" s="2"/>
    </row>
    <row r="454" spans="14:14" x14ac:dyDescent="0.2">
      <c r="N454" s="2"/>
    </row>
    <row r="455" spans="14:14" x14ac:dyDescent="0.2">
      <c r="N455" s="2"/>
    </row>
    <row r="456" spans="14:14" x14ac:dyDescent="0.2">
      <c r="N456" s="2"/>
    </row>
    <row r="457" spans="14:14" x14ac:dyDescent="0.2">
      <c r="N457" s="2"/>
    </row>
    <row r="458" spans="14:14" x14ac:dyDescent="0.2">
      <c r="N458" s="2"/>
    </row>
    <row r="459" spans="14:14" x14ac:dyDescent="0.2">
      <c r="N459" s="2"/>
    </row>
    <row r="460" spans="14:14" x14ac:dyDescent="0.2">
      <c r="N460" s="2"/>
    </row>
    <row r="461" spans="14:14" x14ac:dyDescent="0.2">
      <c r="N461" s="2"/>
    </row>
    <row r="462" spans="14:14" x14ac:dyDescent="0.2">
      <c r="N462" s="2"/>
    </row>
    <row r="463" spans="14:14" x14ac:dyDescent="0.2">
      <c r="N463" s="2"/>
    </row>
    <row r="464" spans="14:14" x14ac:dyDescent="0.2">
      <c r="N464" s="2"/>
    </row>
    <row r="465" spans="14:14" x14ac:dyDescent="0.2">
      <c r="N465" s="2"/>
    </row>
    <row r="466" spans="14:14" x14ac:dyDescent="0.2">
      <c r="N466" s="2"/>
    </row>
    <row r="467" spans="14:14" x14ac:dyDescent="0.2">
      <c r="N467" s="2"/>
    </row>
    <row r="468" spans="14:14" x14ac:dyDescent="0.2">
      <c r="N468" s="2"/>
    </row>
    <row r="469" spans="14:14" x14ac:dyDescent="0.2">
      <c r="N469" s="2"/>
    </row>
    <row r="470" spans="14:14" x14ac:dyDescent="0.2">
      <c r="N470" s="2"/>
    </row>
    <row r="471" spans="14:14" x14ac:dyDescent="0.2">
      <c r="N471" s="2"/>
    </row>
    <row r="472" spans="14:14" x14ac:dyDescent="0.2">
      <c r="N472" s="2"/>
    </row>
    <row r="473" spans="14:14" x14ac:dyDescent="0.2">
      <c r="N473" s="2"/>
    </row>
    <row r="474" spans="14:14" x14ac:dyDescent="0.2">
      <c r="N474" s="2"/>
    </row>
    <row r="475" spans="14:14" x14ac:dyDescent="0.2">
      <c r="N475" s="2"/>
    </row>
    <row r="476" spans="14:14" x14ac:dyDescent="0.2">
      <c r="N476" s="2"/>
    </row>
    <row r="477" spans="14:14" x14ac:dyDescent="0.2">
      <c r="N477" s="2"/>
    </row>
    <row r="478" spans="14:14" x14ac:dyDescent="0.2">
      <c r="N478" s="2"/>
    </row>
    <row r="479" spans="14:14" x14ac:dyDescent="0.2">
      <c r="N479" s="2"/>
    </row>
    <row r="480" spans="14:14" x14ac:dyDescent="0.2">
      <c r="N480" s="2"/>
    </row>
    <row r="481" spans="14:14" x14ac:dyDescent="0.2">
      <c r="N481" s="2"/>
    </row>
    <row r="482" spans="14:14" x14ac:dyDescent="0.2">
      <c r="N482" s="2"/>
    </row>
    <row r="483" spans="14:14" x14ac:dyDescent="0.2">
      <c r="N483" s="2"/>
    </row>
    <row r="484" spans="14:14" x14ac:dyDescent="0.2">
      <c r="N484" s="2"/>
    </row>
    <row r="485" spans="14:14" x14ac:dyDescent="0.2">
      <c r="N485" s="2"/>
    </row>
    <row r="486" spans="14:14" x14ac:dyDescent="0.2">
      <c r="N486" s="2"/>
    </row>
    <row r="487" spans="14:14" x14ac:dyDescent="0.2">
      <c r="N487" s="2"/>
    </row>
    <row r="488" spans="14:14" x14ac:dyDescent="0.2">
      <c r="N488" s="2"/>
    </row>
    <row r="489" spans="14:14" x14ac:dyDescent="0.2">
      <c r="N489" s="2"/>
    </row>
    <row r="490" spans="14:14" x14ac:dyDescent="0.2">
      <c r="N490" s="2"/>
    </row>
    <row r="491" spans="14:14" x14ac:dyDescent="0.2">
      <c r="N491" s="2"/>
    </row>
    <row r="492" spans="14:14" x14ac:dyDescent="0.2">
      <c r="N492" s="2"/>
    </row>
    <row r="493" spans="14:14" x14ac:dyDescent="0.2">
      <c r="N493" s="2"/>
    </row>
    <row r="494" spans="14:14" x14ac:dyDescent="0.2">
      <c r="N494" s="2"/>
    </row>
    <row r="495" spans="14:14" x14ac:dyDescent="0.2">
      <c r="N495" s="2"/>
    </row>
    <row r="496" spans="14:14" x14ac:dyDescent="0.2">
      <c r="N496" s="2"/>
    </row>
    <row r="497" spans="14:14" x14ac:dyDescent="0.2">
      <c r="N497" s="2"/>
    </row>
    <row r="498" spans="14:14" x14ac:dyDescent="0.2">
      <c r="N498" s="2"/>
    </row>
    <row r="499" spans="14:14" x14ac:dyDescent="0.2">
      <c r="N499" s="2"/>
    </row>
    <row r="500" spans="14:14" x14ac:dyDescent="0.2">
      <c r="N500" s="2"/>
    </row>
    <row r="501" spans="14:14" x14ac:dyDescent="0.2">
      <c r="N501" s="2"/>
    </row>
    <row r="502" spans="14:14" x14ac:dyDescent="0.2">
      <c r="N502" s="2"/>
    </row>
    <row r="503" spans="14:14" x14ac:dyDescent="0.2">
      <c r="N503" s="2"/>
    </row>
    <row r="504" spans="14:14" x14ac:dyDescent="0.2">
      <c r="N504" s="2"/>
    </row>
    <row r="505" spans="14:14" x14ac:dyDescent="0.2">
      <c r="N505" s="2"/>
    </row>
    <row r="506" spans="14:14" x14ac:dyDescent="0.2">
      <c r="N506" s="2"/>
    </row>
    <row r="507" spans="14:14" x14ac:dyDescent="0.2">
      <c r="N507" s="2"/>
    </row>
    <row r="508" spans="14:14" x14ac:dyDescent="0.2">
      <c r="N508" s="2"/>
    </row>
    <row r="509" spans="14:14" x14ac:dyDescent="0.2">
      <c r="N509" s="2"/>
    </row>
    <row r="510" spans="14:14" x14ac:dyDescent="0.2">
      <c r="N510" s="2"/>
    </row>
    <row r="511" spans="14:14" x14ac:dyDescent="0.2">
      <c r="N511" s="2"/>
    </row>
    <row r="512" spans="14:14" x14ac:dyDescent="0.2">
      <c r="N512" s="2"/>
    </row>
    <row r="513" spans="14:14" x14ac:dyDescent="0.2">
      <c r="N513" s="2"/>
    </row>
    <row r="514" spans="14:14" x14ac:dyDescent="0.2">
      <c r="N514" s="2"/>
    </row>
    <row r="515" spans="14:14" x14ac:dyDescent="0.2">
      <c r="N515" s="2"/>
    </row>
    <row r="516" spans="14:14" x14ac:dyDescent="0.2">
      <c r="N516" s="2"/>
    </row>
    <row r="517" spans="14:14" x14ac:dyDescent="0.2">
      <c r="N517" s="2"/>
    </row>
    <row r="518" spans="14:14" x14ac:dyDescent="0.2">
      <c r="N518" s="2"/>
    </row>
    <row r="519" spans="14:14" x14ac:dyDescent="0.2">
      <c r="N519" s="2"/>
    </row>
    <row r="520" spans="14:14" x14ac:dyDescent="0.2">
      <c r="N520" s="2"/>
    </row>
    <row r="521" spans="14:14" x14ac:dyDescent="0.2">
      <c r="N521" s="2"/>
    </row>
    <row r="522" spans="14:14" x14ac:dyDescent="0.2">
      <c r="N522" s="2"/>
    </row>
    <row r="523" spans="14:14" x14ac:dyDescent="0.2">
      <c r="N523" s="2"/>
    </row>
    <row r="524" spans="14:14" x14ac:dyDescent="0.2">
      <c r="N524" s="2"/>
    </row>
    <row r="525" spans="14:14" x14ac:dyDescent="0.2">
      <c r="N525" s="2"/>
    </row>
    <row r="526" spans="14:14" x14ac:dyDescent="0.2">
      <c r="N526" s="2"/>
    </row>
    <row r="527" spans="14:14" x14ac:dyDescent="0.2">
      <c r="N527" s="2"/>
    </row>
    <row r="528" spans="14:14" x14ac:dyDescent="0.2">
      <c r="N528" s="2"/>
    </row>
    <row r="529" spans="14:14" x14ac:dyDescent="0.2">
      <c r="N529" s="2"/>
    </row>
    <row r="530" spans="14:14" x14ac:dyDescent="0.2">
      <c r="N530" s="2"/>
    </row>
    <row r="531" spans="14:14" x14ac:dyDescent="0.2">
      <c r="N531" s="2"/>
    </row>
    <row r="532" spans="14:14" x14ac:dyDescent="0.2">
      <c r="N532" s="2"/>
    </row>
    <row r="533" spans="14:14" x14ac:dyDescent="0.2">
      <c r="N533" s="2"/>
    </row>
    <row r="534" spans="14:14" x14ac:dyDescent="0.2">
      <c r="N534" s="2"/>
    </row>
    <row r="535" spans="14:14" x14ac:dyDescent="0.2">
      <c r="N535" s="2"/>
    </row>
    <row r="536" spans="14:14" x14ac:dyDescent="0.2">
      <c r="N536" s="2"/>
    </row>
    <row r="537" spans="14:14" x14ac:dyDescent="0.2">
      <c r="N537" s="2"/>
    </row>
    <row r="538" spans="14:14" x14ac:dyDescent="0.2">
      <c r="N538" s="2"/>
    </row>
    <row r="539" spans="14:14" x14ac:dyDescent="0.2">
      <c r="N539" s="2"/>
    </row>
    <row r="540" spans="14:14" x14ac:dyDescent="0.2">
      <c r="N540" s="2"/>
    </row>
    <row r="541" spans="14:14" x14ac:dyDescent="0.2">
      <c r="N541" s="2"/>
    </row>
    <row r="542" spans="14:14" x14ac:dyDescent="0.2">
      <c r="N542" s="2"/>
    </row>
    <row r="543" spans="14:14" x14ac:dyDescent="0.2">
      <c r="N543" s="2"/>
    </row>
    <row r="544" spans="14:14" x14ac:dyDescent="0.2">
      <c r="N544" s="2"/>
    </row>
    <row r="545" spans="14:14" x14ac:dyDescent="0.2">
      <c r="N545" s="2"/>
    </row>
    <row r="546" spans="14:14" x14ac:dyDescent="0.2">
      <c r="N546" s="2"/>
    </row>
    <row r="547" spans="14:14" x14ac:dyDescent="0.2">
      <c r="N547" s="2"/>
    </row>
    <row r="548" spans="14:14" x14ac:dyDescent="0.2">
      <c r="N548" s="2"/>
    </row>
    <row r="549" spans="14:14" x14ac:dyDescent="0.2">
      <c r="N549" s="2"/>
    </row>
    <row r="550" spans="14:14" x14ac:dyDescent="0.2">
      <c r="N550" s="2"/>
    </row>
    <row r="551" spans="14:14" x14ac:dyDescent="0.2">
      <c r="N551" s="2"/>
    </row>
    <row r="552" spans="14:14" x14ac:dyDescent="0.2">
      <c r="N552" s="2"/>
    </row>
    <row r="553" spans="14:14" x14ac:dyDescent="0.2">
      <c r="N553" s="2"/>
    </row>
    <row r="554" spans="14:14" x14ac:dyDescent="0.2">
      <c r="N554" s="2"/>
    </row>
    <row r="555" spans="14:14" x14ac:dyDescent="0.2">
      <c r="N555" s="2"/>
    </row>
    <row r="556" spans="14:14" x14ac:dyDescent="0.2">
      <c r="N556" s="2"/>
    </row>
    <row r="557" spans="14:14" x14ac:dyDescent="0.2">
      <c r="N557" s="2"/>
    </row>
    <row r="558" spans="14:14" x14ac:dyDescent="0.2">
      <c r="N558" s="2"/>
    </row>
    <row r="559" spans="14:14" x14ac:dyDescent="0.2">
      <c r="N559" s="2"/>
    </row>
    <row r="560" spans="14:14" x14ac:dyDescent="0.2">
      <c r="N560" s="2"/>
    </row>
    <row r="561" spans="14:14" x14ac:dyDescent="0.2">
      <c r="N561" s="2"/>
    </row>
    <row r="562" spans="14:14" x14ac:dyDescent="0.2">
      <c r="N562" s="2"/>
    </row>
    <row r="563" spans="14:14" x14ac:dyDescent="0.2">
      <c r="N563" s="2"/>
    </row>
    <row r="564" spans="14:14" x14ac:dyDescent="0.2">
      <c r="N564" s="2"/>
    </row>
    <row r="565" spans="14:14" x14ac:dyDescent="0.2">
      <c r="N565" s="2"/>
    </row>
    <row r="566" spans="14:14" x14ac:dyDescent="0.2">
      <c r="N566" s="2"/>
    </row>
    <row r="567" spans="14:14" x14ac:dyDescent="0.2">
      <c r="N567" s="2"/>
    </row>
    <row r="568" spans="14:14" x14ac:dyDescent="0.2">
      <c r="N568" s="2"/>
    </row>
    <row r="569" spans="14:14" x14ac:dyDescent="0.2">
      <c r="N569" s="2"/>
    </row>
    <row r="570" spans="14:14" x14ac:dyDescent="0.2">
      <c r="N570" s="2"/>
    </row>
    <row r="571" spans="14:14" x14ac:dyDescent="0.2">
      <c r="N571" s="2"/>
    </row>
    <row r="572" spans="14:14" x14ac:dyDescent="0.2">
      <c r="N572" s="2"/>
    </row>
    <row r="573" spans="14:14" x14ac:dyDescent="0.2">
      <c r="N573" s="2"/>
    </row>
    <row r="574" spans="14:14" x14ac:dyDescent="0.2">
      <c r="N574" s="2"/>
    </row>
    <row r="575" spans="14:14" x14ac:dyDescent="0.2">
      <c r="N575" s="2"/>
    </row>
    <row r="576" spans="14:14" x14ac:dyDescent="0.2">
      <c r="N576" s="2"/>
    </row>
    <row r="577" spans="14:14" x14ac:dyDescent="0.2">
      <c r="N577" s="2"/>
    </row>
    <row r="578" spans="14:14" x14ac:dyDescent="0.2">
      <c r="N578" s="2"/>
    </row>
    <row r="579" spans="14:14" x14ac:dyDescent="0.2">
      <c r="N579" s="2"/>
    </row>
    <row r="580" spans="14:14" x14ac:dyDescent="0.2">
      <c r="N580" s="2"/>
    </row>
    <row r="581" spans="14:14" x14ac:dyDescent="0.2">
      <c r="N581" s="2"/>
    </row>
    <row r="582" spans="14:14" x14ac:dyDescent="0.2">
      <c r="N582" s="2"/>
    </row>
    <row r="583" spans="14:14" x14ac:dyDescent="0.2">
      <c r="N583" s="2"/>
    </row>
    <row r="584" spans="14:14" x14ac:dyDescent="0.2">
      <c r="N584" s="2"/>
    </row>
    <row r="585" spans="14:14" x14ac:dyDescent="0.2">
      <c r="N585" s="2"/>
    </row>
    <row r="586" spans="14:14" x14ac:dyDescent="0.2">
      <c r="N586" s="2"/>
    </row>
    <row r="587" spans="14:14" x14ac:dyDescent="0.2">
      <c r="N587" s="2"/>
    </row>
    <row r="588" spans="14:14" x14ac:dyDescent="0.2">
      <c r="N588" s="2"/>
    </row>
    <row r="589" spans="14:14" x14ac:dyDescent="0.2">
      <c r="N589" s="2"/>
    </row>
    <row r="590" spans="14:14" x14ac:dyDescent="0.2">
      <c r="N590" s="2"/>
    </row>
    <row r="591" spans="14:14" x14ac:dyDescent="0.2">
      <c r="N591" s="2"/>
    </row>
    <row r="592" spans="14:14" x14ac:dyDescent="0.2">
      <c r="N592" s="2"/>
    </row>
    <row r="593" spans="14:14" x14ac:dyDescent="0.2">
      <c r="N593" s="2"/>
    </row>
    <row r="594" spans="14:14" x14ac:dyDescent="0.2">
      <c r="N594" s="2"/>
    </row>
    <row r="595" spans="14:14" x14ac:dyDescent="0.2">
      <c r="N595" s="2"/>
    </row>
    <row r="596" spans="14:14" x14ac:dyDescent="0.2">
      <c r="N596" s="2"/>
    </row>
    <row r="597" spans="14:14" x14ac:dyDescent="0.2">
      <c r="N597" s="2"/>
    </row>
    <row r="598" spans="14:14" x14ac:dyDescent="0.2">
      <c r="N598" s="2"/>
    </row>
    <row r="599" spans="14:14" x14ac:dyDescent="0.2">
      <c r="N599" s="2"/>
    </row>
    <row r="600" spans="14:14" x14ac:dyDescent="0.2">
      <c r="N600" s="2"/>
    </row>
    <row r="601" spans="14:14" x14ac:dyDescent="0.2">
      <c r="N601" s="2"/>
    </row>
    <row r="602" spans="14:14" x14ac:dyDescent="0.2">
      <c r="N602" s="2"/>
    </row>
    <row r="603" spans="14:14" x14ac:dyDescent="0.2">
      <c r="N603" s="2"/>
    </row>
    <row r="604" spans="14:14" x14ac:dyDescent="0.2">
      <c r="N604" s="2"/>
    </row>
    <row r="605" spans="14:14" x14ac:dyDescent="0.2">
      <c r="N605" s="2"/>
    </row>
    <row r="606" spans="14:14" x14ac:dyDescent="0.2">
      <c r="N606" s="2"/>
    </row>
    <row r="607" spans="14:14" x14ac:dyDescent="0.2">
      <c r="N607" s="2"/>
    </row>
    <row r="608" spans="14:14" x14ac:dyDescent="0.2">
      <c r="N608" s="2"/>
    </row>
    <row r="609" spans="14:14" x14ac:dyDescent="0.2">
      <c r="N609" s="2"/>
    </row>
    <row r="610" spans="14:14" x14ac:dyDescent="0.2">
      <c r="N610" s="2"/>
    </row>
    <row r="611" spans="14:14" x14ac:dyDescent="0.2">
      <c r="N611" s="2"/>
    </row>
    <row r="612" spans="14:14" x14ac:dyDescent="0.2">
      <c r="N612" s="2"/>
    </row>
    <row r="613" spans="14:14" x14ac:dyDescent="0.2">
      <c r="N613" s="2"/>
    </row>
    <row r="614" spans="14:14" x14ac:dyDescent="0.2">
      <c r="N614" s="2"/>
    </row>
    <row r="615" spans="14:14" x14ac:dyDescent="0.2">
      <c r="N615" s="2"/>
    </row>
    <row r="616" spans="14:14" x14ac:dyDescent="0.2">
      <c r="N616" s="2"/>
    </row>
    <row r="617" spans="14:14" x14ac:dyDescent="0.2">
      <c r="N617" s="2"/>
    </row>
    <row r="618" spans="14:14" x14ac:dyDescent="0.2">
      <c r="N618" s="2"/>
    </row>
    <row r="619" spans="14:14" x14ac:dyDescent="0.2">
      <c r="N619" s="2"/>
    </row>
    <row r="620" spans="14:14" x14ac:dyDescent="0.2">
      <c r="N620" s="2"/>
    </row>
    <row r="621" spans="14:14" x14ac:dyDescent="0.2">
      <c r="N621" s="2"/>
    </row>
    <row r="622" spans="14:14" x14ac:dyDescent="0.2">
      <c r="N622" s="2"/>
    </row>
    <row r="623" spans="14:14" x14ac:dyDescent="0.2">
      <c r="N623" s="2"/>
    </row>
    <row r="624" spans="14:14" x14ac:dyDescent="0.2">
      <c r="N624" s="2"/>
    </row>
    <row r="625" spans="14:14" x14ac:dyDescent="0.2">
      <c r="N625" s="2"/>
    </row>
    <row r="626" spans="14:14" x14ac:dyDescent="0.2">
      <c r="N626" s="2"/>
    </row>
    <row r="627" spans="14:14" x14ac:dyDescent="0.2">
      <c r="N627" s="2"/>
    </row>
    <row r="628" spans="14:14" x14ac:dyDescent="0.2">
      <c r="N628" s="2"/>
    </row>
    <row r="629" spans="14:14" x14ac:dyDescent="0.2">
      <c r="N629" s="2"/>
    </row>
    <row r="630" spans="14:14" x14ac:dyDescent="0.2">
      <c r="N630" s="2"/>
    </row>
    <row r="631" spans="14:14" x14ac:dyDescent="0.2">
      <c r="N631" s="2"/>
    </row>
    <row r="632" spans="14:14" x14ac:dyDescent="0.2">
      <c r="N632" s="2"/>
    </row>
    <row r="633" spans="14:14" x14ac:dyDescent="0.2">
      <c r="N633" s="2"/>
    </row>
    <row r="634" spans="14:14" x14ac:dyDescent="0.2">
      <c r="N634" s="2"/>
    </row>
    <row r="635" spans="14:14" x14ac:dyDescent="0.2">
      <c r="N635" s="2"/>
    </row>
    <row r="636" spans="14:14" x14ac:dyDescent="0.2">
      <c r="N636" s="2"/>
    </row>
    <row r="637" spans="14:14" x14ac:dyDescent="0.2">
      <c r="N637" s="2"/>
    </row>
    <row r="638" spans="14:14" x14ac:dyDescent="0.2">
      <c r="N638" s="2"/>
    </row>
    <row r="639" spans="14:14" x14ac:dyDescent="0.2">
      <c r="N639" s="2"/>
    </row>
    <row r="640" spans="14:14" x14ac:dyDescent="0.2">
      <c r="N640" s="2"/>
    </row>
    <row r="641" spans="14:14" x14ac:dyDescent="0.2">
      <c r="N641" s="2"/>
    </row>
    <row r="642" spans="14:14" x14ac:dyDescent="0.2">
      <c r="N642" s="2"/>
    </row>
    <row r="643" spans="14:14" x14ac:dyDescent="0.2">
      <c r="N643" s="2"/>
    </row>
    <row r="644" spans="14:14" x14ac:dyDescent="0.2">
      <c r="N644" s="2"/>
    </row>
    <row r="645" spans="14:14" x14ac:dyDescent="0.2">
      <c r="N645" s="2"/>
    </row>
    <row r="646" spans="14:14" x14ac:dyDescent="0.2">
      <c r="N646" s="2"/>
    </row>
    <row r="647" spans="14:14" x14ac:dyDescent="0.2">
      <c r="N647" s="2"/>
    </row>
    <row r="648" spans="14:14" x14ac:dyDescent="0.2">
      <c r="N648" s="2"/>
    </row>
    <row r="649" spans="14:14" x14ac:dyDescent="0.2">
      <c r="N649" s="2"/>
    </row>
    <row r="650" spans="14:14" x14ac:dyDescent="0.2">
      <c r="N650" s="2"/>
    </row>
    <row r="651" spans="14:14" x14ac:dyDescent="0.2">
      <c r="N651" s="2"/>
    </row>
    <row r="652" spans="14:14" x14ac:dyDescent="0.2">
      <c r="N652" s="2"/>
    </row>
    <row r="653" spans="14:14" x14ac:dyDescent="0.2">
      <c r="N653" s="2"/>
    </row>
    <row r="654" spans="14:14" x14ac:dyDescent="0.2">
      <c r="N654" s="2"/>
    </row>
    <row r="655" spans="14:14" x14ac:dyDescent="0.2">
      <c r="N655" s="2"/>
    </row>
    <row r="656" spans="14:14" x14ac:dyDescent="0.2">
      <c r="N656" s="2"/>
    </row>
    <row r="657" spans="14:14" x14ac:dyDescent="0.2">
      <c r="N657" s="2"/>
    </row>
    <row r="658" spans="14:14" x14ac:dyDescent="0.2">
      <c r="N658" s="2"/>
    </row>
    <row r="659" spans="14:14" x14ac:dyDescent="0.2">
      <c r="N659" s="2"/>
    </row>
    <row r="660" spans="14:14" x14ac:dyDescent="0.2">
      <c r="N660" s="2"/>
    </row>
    <row r="661" spans="14:14" x14ac:dyDescent="0.2">
      <c r="N661" s="2"/>
    </row>
    <row r="662" spans="14:14" x14ac:dyDescent="0.2">
      <c r="N662" s="2"/>
    </row>
    <row r="663" spans="14:14" x14ac:dyDescent="0.2">
      <c r="N663" s="2"/>
    </row>
    <row r="664" spans="14:14" x14ac:dyDescent="0.2">
      <c r="N664" s="2"/>
    </row>
    <row r="665" spans="14:14" x14ac:dyDescent="0.2">
      <c r="N665" s="2"/>
    </row>
    <row r="666" spans="14:14" x14ac:dyDescent="0.2">
      <c r="N666" s="2"/>
    </row>
    <row r="667" spans="14:14" x14ac:dyDescent="0.2">
      <c r="N667" s="2"/>
    </row>
    <row r="668" spans="14:14" x14ac:dyDescent="0.2">
      <c r="N668" s="2"/>
    </row>
    <row r="669" spans="14:14" x14ac:dyDescent="0.2">
      <c r="N669" s="2"/>
    </row>
    <row r="670" spans="14:14" x14ac:dyDescent="0.2">
      <c r="N670" s="2"/>
    </row>
    <row r="671" spans="14:14" x14ac:dyDescent="0.2">
      <c r="N671" s="2"/>
    </row>
    <row r="672" spans="14:14" x14ac:dyDescent="0.2">
      <c r="N672" s="2"/>
    </row>
    <row r="673" spans="14:14" x14ac:dyDescent="0.2">
      <c r="N673" s="2"/>
    </row>
    <row r="674" spans="14:14" x14ac:dyDescent="0.2">
      <c r="N674" s="2"/>
    </row>
    <row r="675" spans="14:14" x14ac:dyDescent="0.2">
      <c r="N675" s="2"/>
    </row>
    <row r="676" spans="14:14" x14ac:dyDescent="0.2">
      <c r="N676" s="2"/>
    </row>
    <row r="677" spans="14:14" x14ac:dyDescent="0.2">
      <c r="N677" s="2"/>
    </row>
    <row r="678" spans="14:14" x14ac:dyDescent="0.2">
      <c r="N678" s="2"/>
    </row>
    <row r="679" spans="14:14" x14ac:dyDescent="0.2">
      <c r="N679" s="2"/>
    </row>
    <row r="680" spans="14:14" x14ac:dyDescent="0.2">
      <c r="N680" s="2"/>
    </row>
    <row r="681" spans="14:14" x14ac:dyDescent="0.2">
      <c r="N681" s="2"/>
    </row>
    <row r="682" spans="14:14" x14ac:dyDescent="0.2">
      <c r="N682" s="2"/>
    </row>
    <row r="683" spans="14:14" x14ac:dyDescent="0.2">
      <c r="N683" s="2"/>
    </row>
    <row r="684" spans="14:14" x14ac:dyDescent="0.2">
      <c r="N684" s="2"/>
    </row>
    <row r="685" spans="14:14" x14ac:dyDescent="0.2">
      <c r="N685" s="2"/>
    </row>
    <row r="686" spans="14:14" x14ac:dyDescent="0.2">
      <c r="N686" s="2"/>
    </row>
    <row r="687" spans="14:14" x14ac:dyDescent="0.2">
      <c r="N687" s="2"/>
    </row>
    <row r="688" spans="14:14" x14ac:dyDescent="0.2">
      <c r="N688" s="2"/>
    </row>
    <row r="689" spans="14:14" x14ac:dyDescent="0.2">
      <c r="N689" s="2"/>
    </row>
    <row r="690" spans="14:14" x14ac:dyDescent="0.2">
      <c r="N690" s="2"/>
    </row>
    <row r="691" spans="14:14" x14ac:dyDescent="0.2">
      <c r="N691" s="2"/>
    </row>
    <row r="692" spans="14:14" x14ac:dyDescent="0.2">
      <c r="N692" s="2"/>
    </row>
    <row r="693" spans="14:14" x14ac:dyDescent="0.2">
      <c r="N693" s="2"/>
    </row>
    <row r="694" spans="14:14" x14ac:dyDescent="0.2">
      <c r="N694" s="2"/>
    </row>
    <row r="695" spans="14:14" x14ac:dyDescent="0.2">
      <c r="N695" s="2"/>
    </row>
    <row r="696" spans="14:14" x14ac:dyDescent="0.2">
      <c r="N696" s="2"/>
    </row>
    <row r="697" spans="14:14" x14ac:dyDescent="0.2">
      <c r="N697" s="2"/>
    </row>
    <row r="698" spans="14:14" x14ac:dyDescent="0.2">
      <c r="N698" s="2"/>
    </row>
    <row r="699" spans="14:14" x14ac:dyDescent="0.2">
      <c r="N699" s="2"/>
    </row>
    <row r="700" spans="14:14" x14ac:dyDescent="0.2">
      <c r="N700" s="2"/>
    </row>
    <row r="701" spans="14:14" x14ac:dyDescent="0.2">
      <c r="N701" s="2"/>
    </row>
    <row r="702" spans="14:14" x14ac:dyDescent="0.2">
      <c r="N702" s="2"/>
    </row>
    <row r="703" spans="14:14" x14ac:dyDescent="0.2">
      <c r="N703" s="2"/>
    </row>
    <row r="704" spans="14:14" x14ac:dyDescent="0.2">
      <c r="N704" s="2"/>
    </row>
    <row r="705" spans="14:14" x14ac:dyDescent="0.2">
      <c r="N705" s="2"/>
    </row>
    <row r="706" spans="14:14" x14ac:dyDescent="0.2">
      <c r="N706" s="2"/>
    </row>
    <row r="707" spans="14:14" x14ac:dyDescent="0.2">
      <c r="N707" s="2"/>
    </row>
    <row r="708" spans="14:14" x14ac:dyDescent="0.2">
      <c r="N708" s="2"/>
    </row>
    <row r="709" spans="14:14" x14ac:dyDescent="0.2">
      <c r="N709" s="2"/>
    </row>
    <row r="710" spans="14:14" x14ac:dyDescent="0.2">
      <c r="N710" s="2"/>
    </row>
    <row r="711" spans="14:14" x14ac:dyDescent="0.2">
      <c r="N711" s="2"/>
    </row>
    <row r="712" spans="14:14" x14ac:dyDescent="0.2">
      <c r="N712" s="2"/>
    </row>
    <row r="713" spans="14:14" x14ac:dyDescent="0.2">
      <c r="N713" s="2"/>
    </row>
    <row r="714" spans="14:14" x14ac:dyDescent="0.2">
      <c r="N714" s="2"/>
    </row>
    <row r="715" spans="14:14" x14ac:dyDescent="0.2">
      <c r="N715" s="2"/>
    </row>
    <row r="716" spans="14:14" x14ac:dyDescent="0.2">
      <c r="N716" s="2"/>
    </row>
    <row r="717" spans="14:14" x14ac:dyDescent="0.2">
      <c r="N717" s="2"/>
    </row>
    <row r="718" spans="14:14" x14ac:dyDescent="0.2">
      <c r="N718" s="2"/>
    </row>
    <row r="719" spans="14:14" x14ac:dyDescent="0.2">
      <c r="N719" s="2"/>
    </row>
    <row r="720" spans="14:14" x14ac:dyDescent="0.2">
      <c r="N720" s="2"/>
    </row>
    <row r="721" spans="14:14" x14ac:dyDescent="0.2">
      <c r="N721" s="2"/>
    </row>
    <row r="722" spans="14:14" x14ac:dyDescent="0.2">
      <c r="N722" s="2"/>
    </row>
    <row r="723" spans="14:14" x14ac:dyDescent="0.2">
      <c r="N723" s="2"/>
    </row>
    <row r="724" spans="14:14" x14ac:dyDescent="0.2">
      <c r="N724" s="2"/>
    </row>
    <row r="725" spans="14:14" x14ac:dyDescent="0.2">
      <c r="N725" s="2"/>
    </row>
    <row r="726" spans="14:14" x14ac:dyDescent="0.2">
      <c r="N726" s="2"/>
    </row>
    <row r="727" spans="14:14" x14ac:dyDescent="0.2">
      <c r="N727" s="2"/>
    </row>
    <row r="728" spans="14:14" x14ac:dyDescent="0.2">
      <c r="N728" s="2"/>
    </row>
    <row r="729" spans="14:14" x14ac:dyDescent="0.2">
      <c r="N729" s="2"/>
    </row>
    <row r="730" spans="14:14" x14ac:dyDescent="0.2">
      <c r="N730" s="2"/>
    </row>
    <row r="731" spans="14:14" x14ac:dyDescent="0.2">
      <c r="N731" s="2"/>
    </row>
    <row r="732" spans="14:14" x14ac:dyDescent="0.2">
      <c r="N732" s="2"/>
    </row>
    <row r="733" spans="14:14" x14ac:dyDescent="0.2">
      <c r="N733" s="2"/>
    </row>
    <row r="734" spans="14:14" x14ac:dyDescent="0.2">
      <c r="N734" s="2"/>
    </row>
    <row r="735" spans="14:14" x14ac:dyDescent="0.2">
      <c r="N735" s="2"/>
    </row>
    <row r="736" spans="14:14" x14ac:dyDescent="0.2">
      <c r="N736" s="2"/>
    </row>
    <row r="737" spans="14:14" x14ac:dyDescent="0.2">
      <c r="N737" s="2"/>
    </row>
    <row r="738" spans="14:14" x14ac:dyDescent="0.2">
      <c r="N738" s="2"/>
    </row>
    <row r="739" spans="14:14" x14ac:dyDescent="0.2">
      <c r="N739" s="2"/>
    </row>
    <row r="740" spans="14:14" x14ac:dyDescent="0.2">
      <c r="N740" s="2"/>
    </row>
    <row r="741" spans="14:14" x14ac:dyDescent="0.2">
      <c r="N741" s="2"/>
    </row>
    <row r="742" spans="14:14" x14ac:dyDescent="0.2">
      <c r="N742" s="2"/>
    </row>
    <row r="743" spans="14:14" x14ac:dyDescent="0.2">
      <c r="N743" s="2"/>
    </row>
    <row r="744" spans="14:14" x14ac:dyDescent="0.2">
      <c r="N744" s="2"/>
    </row>
    <row r="745" spans="14:14" x14ac:dyDescent="0.2">
      <c r="N745" s="2"/>
    </row>
    <row r="746" spans="14:14" x14ac:dyDescent="0.2">
      <c r="N746" s="2"/>
    </row>
    <row r="747" spans="14:14" x14ac:dyDescent="0.2">
      <c r="N747" s="2"/>
    </row>
    <row r="748" spans="14:14" x14ac:dyDescent="0.2">
      <c r="N748" s="2"/>
    </row>
    <row r="749" spans="14:14" x14ac:dyDescent="0.2">
      <c r="N749" s="2"/>
    </row>
    <row r="750" spans="14:14" x14ac:dyDescent="0.2">
      <c r="N750" s="2"/>
    </row>
    <row r="751" spans="14:14" x14ac:dyDescent="0.2">
      <c r="N751" s="2"/>
    </row>
    <row r="752" spans="14:14" x14ac:dyDescent="0.2">
      <c r="N752" s="2"/>
    </row>
    <row r="753" spans="14:14" x14ac:dyDescent="0.2">
      <c r="N753" s="2"/>
    </row>
    <row r="754" spans="14:14" x14ac:dyDescent="0.2">
      <c r="N754" s="2"/>
    </row>
    <row r="755" spans="14:14" x14ac:dyDescent="0.2">
      <c r="N755" s="2"/>
    </row>
    <row r="756" spans="14:14" x14ac:dyDescent="0.2">
      <c r="N756" s="2"/>
    </row>
    <row r="757" spans="14:14" x14ac:dyDescent="0.2">
      <c r="N757" s="2"/>
    </row>
    <row r="758" spans="14:14" x14ac:dyDescent="0.2">
      <c r="N758" s="2"/>
    </row>
    <row r="759" spans="14:14" x14ac:dyDescent="0.2">
      <c r="N759" s="2"/>
    </row>
    <row r="760" spans="14:14" x14ac:dyDescent="0.2">
      <c r="N760" s="2"/>
    </row>
    <row r="761" spans="14:14" x14ac:dyDescent="0.2">
      <c r="N761" s="2"/>
    </row>
    <row r="762" spans="14:14" x14ac:dyDescent="0.2">
      <c r="N762" s="2"/>
    </row>
    <row r="763" spans="14:14" x14ac:dyDescent="0.2">
      <c r="N763" s="2"/>
    </row>
    <row r="764" spans="14:14" x14ac:dyDescent="0.2">
      <c r="N764" s="2"/>
    </row>
    <row r="765" spans="14:14" x14ac:dyDescent="0.2">
      <c r="N765" s="2"/>
    </row>
    <row r="766" spans="14:14" x14ac:dyDescent="0.2">
      <c r="N766" s="2"/>
    </row>
    <row r="767" spans="14:14" x14ac:dyDescent="0.2">
      <c r="N767" s="2"/>
    </row>
    <row r="768" spans="14:14" x14ac:dyDescent="0.2">
      <c r="N768" s="2"/>
    </row>
    <row r="769" spans="14:14" x14ac:dyDescent="0.2">
      <c r="N769" s="2"/>
    </row>
    <row r="770" spans="14:14" x14ac:dyDescent="0.2">
      <c r="N770" s="2"/>
    </row>
    <row r="771" spans="14:14" x14ac:dyDescent="0.2">
      <c r="N771" s="2"/>
    </row>
    <row r="772" spans="14:14" x14ac:dyDescent="0.2">
      <c r="N772" s="2"/>
    </row>
    <row r="773" spans="14:14" x14ac:dyDescent="0.2">
      <c r="N773" s="2"/>
    </row>
    <row r="774" spans="14:14" x14ac:dyDescent="0.2">
      <c r="N774" s="2"/>
    </row>
    <row r="775" spans="14:14" x14ac:dyDescent="0.2">
      <c r="N775" s="2"/>
    </row>
    <row r="776" spans="14:14" x14ac:dyDescent="0.2">
      <c r="N776" s="2"/>
    </row>
    <row r="777" spans="14:14" x14ac:dyDescent="0.2">
      <c r="N777" s="2"/>
    </row>
    <row r="778" spans="14:14" x14ac:dyDescent="0.2">
      <c r="N778" s="2"/>
    </row>
    <row r="779" spans="14:14" x14ac:dyDescent="0.2">
      <c r="N779" s="2"/>
    </row>
    <row r="780" spans="14:14" x14ac:dyDescent="0.2">
      <c r="N780" s="2"/>
    </row>
    <row r="781" spans="14:14" x14ac:dyDescent="0.2">
      <c r="N781" s="2"/>
    </row>
    <row r="782" spans="14:14" x14ac:dyDescent="0.2">
      <c r="N782" s="2"/>
    </row>
    <row r="783" spans="14:14" x14ac:dyDescent="0.2">
      <c r="N783" s="2"/>
    </row>
    <row r="784" spans="14:14" x14ac:dyDescent="0.2">
      <c r="N784" s="2"/>
    </row>
    <row r="785" spans="14:14" x14ac:dyDescent="0.2">
      <c r="N785" s="2"/>
    </row>
    <row r="786" spans="14:14" x14ac:dyDescent="0.2">
      <c r="N786" s="2"/>
    </row>
    <row r="787" spans="14:14" x14ac:dyDescent="0.2">
      <c r="N787" s="2"/>
    </row>
    <row r="788" spans="14:14" x14ac:dyDescent="0.2">
      <c r="N788" s="2"/>
    </row>
    <row r="789" spans="14:14" x14ac:dyDescent="0.2">
      <c r="N789" s="2"/>
    </row>
    <row r="790" spans="14:14" x14ac:dyDescent="0.2">
      <c r="N790" s="2"/>
    </row>
    <row r="791" spans="14:14" x14ac:dyDescent="0.2">
      <c r="N791" s="2"/>
    </row>
    <row r="792" spans="14:14" x14ac:dyDescent="0.2">
      <c r="N792" s="2"/>
    </row>
    <row r="793" spans="14:14" x14ac:dyDescent="0.2">
      <c r="N793" s="2"/>
    </row>
    <row r="794" spans="14:14" x14ac:dyDescent="0.2">
      <c r="N794" s="2"/>
    </row>
    <row r="795" spans="14:14" x14ac:dyDescent="0.2">
      <c r="N795" s="2"/>
    </row>
    <row r="796" spans="14:14" x14ac:dyDescent="0.2">
      <c r="N796" s="2"/>
    </row>
    <row r="797" spans="14:14" x14ac:dyDescent="0.2">
      <c r="N797" s="2"/>
    </row>
    <row r="798" spans="14:14" x14ac:dyDescent="0.2">
      <c r="N798" s="2"/>
    </row>
    <row r="799" spans="14:14" x14ac:dyDescent="0.2">
      <c r="N799" s="2"/>
    </row>
    <row r="800" spans="14:14" x14ac:dyDescent="0.2">
      <c r="N800" s="2"/>
    </row>
    <row r="801" spans="14:14" x14ac:dyDescent="0.2">
      <c r="N801" s="2"/>
    </row>
    <row r="802" spans="14:14" x14ac:dyDescent="0.2">
      <c r="N802" s="2"/>
    </row>
    <row r="803" spans="14:14" x14ac:dyDescent="0.2">
      <c r="N803" s="2"/>
    </row>
    <row r="804" spans="14:14" x14ac:dyDescent="0.2">
      <c r="N804" s="2"/>
    </row>
    <row r="805" spans="14:14" x14ac:dyDescent="0.2">
      <c r="N805" s="2"/>
    </row>
    <row r="806" spans="14:14" x14ac:dyDescent="0.2">
      <c r="N806" s="2"/>
    </row>
    <row r="807" spans="14:14" x14ac:dyDescent="0.2">
      <c r="N807" s="2"/>
    </row>
    <row r="808" spans="14:14" x14ac:dyDescent="0.2">
      <c r="N808" s="2"/>
    </row>
    <row r="809" spans="14:14" x14ac:dyDescent="0.2">
      <c r="N809" s="2"/>
    </row>
    <row r="810" spans="14:14" x14ac:dyDescent="0.2">
      <c r="N810" s="2"/>
    </row>
    <row r="811" spans="14:14" x14ac:dyDescent="0.2">
      <c r="N811" s="2"/>
    </row>
    <row r="812" spans="14:14" x14ac:dyDescent="0.2">
      <c r="N812" s="2"/>
    </row>
    <row r="813" spans="14:14" x14ac:dyDescent="0.2">
      <c r="N813" s="2"/>
    </row>
    <row r="814" spans="14:14" x14ac:dyDescent="0.2">
      <c r="N814" s="2"/>
    </row>
    <row r="815" spans="14:14" x14ac:dyDescent="0.2">
      <c r="N815" s="2"/>
    </row>
    <row r="816" spans="14:14" x14ac:dyDescent="0.2">
      <c r="N816" s="2"/>
    </row>
    <row r="817" spans="14:14" x14ac:dyDescent="0.2">
      <c r="N817" s="2"/>
    </row>
    <row r="818" spans="14:14" x14ac:dyDescent="0.2">
      <c r="N818" s="2"/>
    </row>
    <row r="819" spans="14:14" x14ac:dyDescent="0.2">
      <c r="N819" s="2"/>
    </row>
    <row r="820" spans="14:14" x14ac:dyDescent="0.2">
      <c r="N820" s="2"/>
    </row>
    <row r="821" spans="14:14" x14ac:dyDescent="0.2">
      <c r="N821" s="2"/>
    </row>
    <row r="822" spans="14:14" x14ac:dyDescent="0.2">
      <c r="N822" s="2"/>
    </row>
    <row r="823" spans="14:14" x14ac:dyDescent="0.2">
      <c r="N823" s="2"/>
    </row>
    <row r="824" spans="14:14" x14ac:dyDescent="0.2">
      <c r="N824" s="2"/>
    </row>
    <row r="825" spans="14:14" x14ac:dyDescent="0.2">
      <c r="N825" s="2"/>
    </row>
    <row r="826" spans="14:14" x14ac:dyDescent="0.2">
      <c r="N826" s="2"/>
    </row>
    <row r="827" spans="14:14" x14ac:dyDescent="0.2">
      <c r="N827" s="2"/>
    </row>
    <row r="828" spans="14:14" x14ac:dyDescent="0.2">
      <c r="N828" s="2"/>
    </row>
    <row r="829" spans="14:14" x14ac:dyDescent="0.2">
      <c r="N829" s="2"/>
    </row>
    <row r="830" spans="14:14" x14ac:dyDescent="0.2">
      <c r="N830" s="2"/>
    </row>
    <row r="831" spans="14:14" x14ac:dyDescent="0.2">
      <c r="N831" s="2"/>
    </row>
    <row r="832" spans="14:14" x14ac:dyDescent="0.2">
      <c r="N832" s="2"/>
    </row>
    <row r="833" spans="14:14" x14ac:dyDescent="0.2">
      <c r="N833" s="2"/>
    </row>
    <row r="834" spans="14:14" x14ac:dyDescent="0.2">
      <c r="N834" s="2"/>
    </row>
    <row r="835" spans="14:14" x14ac:dyDescent="0.2">
      <c r="N835" s="2"/>
    </row>
    <row r="836" spans="14:14" x14ac:dyDescent="0.2">
      <c r="N836" s="2"/>
    </row>
    <row r="837" spans="14:14" x14ac:dyDescent="0.2">
      <c r="N837" s="2"/>
    </row>
    <row r="838" spans="14:14" x14ac:dyDescent="0.2">
      <c r="N838" s="2"/>
    </row>
    <row r="839" spans="14:14" x14ac:dyDescent="0.2">
      <c r="N839" s="2"/>
    </row>
    <row r="840" spans="14:14" x14ac:dyDescent="0.2">
      <c r="N840" s="2"/>
    </row>
    <row r="841" spans="14:14" x14ac:dyDescent="0.2">
      <c r="N841" s="2"/>
    </row>
    <row r="842" spans="14:14" x14ac:dyDescent="0.2">
      <c r="N842" s="2"/>
    </row>
    <row r="843" spans="14:14" x14ac:dyDescent="0.2">
      <c r="N843" s="2"/>
    </row>
    <row r="844" spans="14:14" x14ac:dyDescent="0.2">
      <c r="N844" s="2"/>
    </row>
    <row r="845" spans="14:14" x14ac:dyDescent="0.2">
      <c r="N845" s="2"/>
    </row>
    <row r="846" spans="14:14" x14ac:dyDescent="0.2">
      <c r="N846" s="2"/>
    </row>
    <row r="847" spans="14:14" x14ac:dyDescent="0.2">
      <c r="N847" s="2"/>
    </row>
    <row r="848" spans="14:14" x14ac:dyDescent="0.2">
      <c r="N848" s="2"/>
    </row>
    <row r="849" spans="14:14" x14ac:dyDescent="0.2">
      <c r="N849" s="2"/>
    </row>
    <row r="850" spans="14:14" x14ac:dyDescent="0.2">
      <c r="N850" s="2"/>
    </row>
    <row r="851" spans="14:14" x14ac:dyDescent="0.2">
      <c r="N851" s="2"/>
    </row>
    <row r="852" spans="14:14" x14ac:dyDescent="0.2">
      <c r="N852" s="2"/>
    </row>
    <row r="853" spans="14:14" x14ac:dyDescent="0.2">
      <c r="N853" s="2"/>
    </row>
    <row r="854" spans="14:14" x14ac:dyDescent="0.2">
      <c r="N854" s="2"/>
    </row>
    <row r="855" spans="14:14" x14ac:dyDescent="0.2">
      <c r="N855" s="2"/>
    </row>
    <row r="856" spans="14:14" x14ac:dyDescent="0.2">
      <c r="N856" s="2"/>
    </row>
    <row r="857" spans="14:14" x14ac:dyDescent="0.2">
      <c r="N857" s="2"/>
    </row>
    <row r="858" spans="14:14" x14ac:dyDescent="0.2">
      <c r="N858" s="2"/>
    </row>
    <row r="859" spans="14:14" x14ac:dyDescent="0.2">
      <c r="N859" s="2"/>
    </row>
    <row r="860" spans="14:14" x14ac:dyDescent="0.2">
      <c r="N860" s="2"/>
    </row>
    <row r="861" spans="14:14" x14ac:dyDescent="0.2">
      <c r="N861" s="2"/>
    </row>
    <row r="862" spans="14:14" x14ac:dyDescent="0.2">
      <c r="N862" s="2"/>
    </row>
    <row r="863" spans="14:14" x14ac:dyDescent="0.2">
      <c r="N863" s="2"/>
    </row>
    <row r="864" spans="14:14" x14ac:dyDescent="0.2">
      <c r="N864" s="2"/>
    </row>
    <row r="865" spans="14:14" x14ac:dyDescent="0.2">
      <c r="N865" s="2"/>
    </row>
    <row r="866" spans="14:14" x14ac:dyDescent="0.2">
      <c r="N866" s="2"/>
    </row>
    <row r="867" spans="14:14" x14ac:dyDescent="0.2">
      <c r="N867" s="2"/>
    </row>
    <row r="868" spans="14:14" x14ac:dyDescent="0.2">
      <c r="N868" s="2"/>
    </row>
    <row r="869" spans="14:14" x14ac:dyDescent="0.2">
      <c r="N869" s="2"/>
    </row>
    <row r="870" spans="14:14" x14ac:dyDescent="0.2">
      <c r="N870" s="2"/>
    </row>
    <row r="871" spans="14:14" x14ac:dyDescent="0.2">
      <c r="N871" s="2"/>
    </row>
    <row r="872" spans="14:14" x14ac:dyDescent="0.2">
      <c r="N872" s="2"/>
    </row>
    <row r="873" spans="14:14" x14ac:dyDescent="0.2">
      <c r="N873" s="2"/>
    </row>
    <row r="874" spans="14:14" x14ac:dyDescent="0.2">
      <c r="N874" s="2"/>
    </row>
    <row r="875" spans="14:14" x14ac:dyDescent="0.2">
      <c r="N875" s="2"/>
    </row>
    <row r="876" spans="14:14" x14ac:dyDescent="0.2">
      <c r="N876" s="2"/>
    </row>
    <row r="877" spans="14:14" x14ac:dyDescent="0.2">
      <c r="N877" s="2"/>
    </row>
    <row r="878" spans="14:14" x14ac:dyDescent="0.2">
      <c r="N878" s="2"/>
    </row>
    <row r="879" spans="14:14" x14ac:dyDescent="0.2">
      <c r="N879" s="2"/>
    </row>
    <row r="880" spans="14:14" x14ac:dyDescent="0.2">
      <c r="N880" s="2"/>
    </row>
    <row r="881" spans="14:14" x14ac:dyDescent="0.2">
      <c r="N881" s="2"/>
    </row>
    <row r="882" spans="14:14" x14ac:dyDescent="0.2">
      <c r="N882" s="2"/>
    </row>
    <row r="883" spans="14:14" x14ac:dyDescent="0.2">
      <c r="N883" s="2"/>
    </row>
    <row r="884" spans="14:14" x14ac:dyDescent="0.2">
      <c r="N884" s="2"/>
    </row>
    <row r="885" spans="14:14" x14ac:dyDescent="0.2">
      <c r="N885" s="2"/>
    </row>
    <row r="886" spans="14:14" x14ac:dyDescent="0.2">
      <c r="N886" s="2"/>
    </row>
    <row r="887" spans="14:14" x14ac:dyDescent="0.2">
      <c r="N887" s="2"/>
    </row>
    <row r="888" spans="14:14" x14ac:dyDescent="0.2">
      <c r="N888" s="2"/>
    </row>
    <row r="889" spans="14:14" x14ac:dyDescent="0.2">
      <c r="N889" s="2"/>
    </row>
    <row r="890" spans="14:14" x14ac:dyDescent="0.2">
      <c r="N890" s="2"/>
    </row>
    <row r="891" spans="14:14" x14ac:dyDescent="0.2">
      <c r="N891" s="2"/>
    </row>
    <row r="892" spans="14:14" x14ac:dyDescent="0.2">
      <c r="N892" s="2"/>
    </row>
    <row r="893" spans="14:14" x14ac:dyDescent="0.2">
      <c r="N893" s="2"/>
    </row>
    <row r="894" spans="14:14" x14ac:dyDescent="0.2">
      <c r="N894" s="2"/>
    </row>
    <row r="895" spans="14:14" x14ac:dyDescent="0.2">
      <c r="N895" s="2"/>
    </row>
    <row r="896" spans="14:14" x14ac:dyDescent="0.2">
      <c r="N896" s="2"/>
    </row>
    <row r="897" spans="14:14" x14ac:dyDescent="0.2">
      <c r="N897" s="2"/>
    </row>
    <row r="898" spans="14:14" x14ac:dyDescent="0.2">
      <c r="N898" s="2"/>
    </row>
    <row r="899" spans="14:14" x14ac:dyDescent="0.2">
      <c r="N899" s="2"/>
    </row>
    <row r="900" spans="14:14" x14ac:dyDescent="0.2">
      <c r="N900" s="2"/>
    </row>
    <row r="901" spans="14:14" x14ac:dyDescent="0.2">
      <c r="N901" s="2"/>
    </row>
    <row r="902" spans="14:14" x14ac:dyDescent="0.2">
      <c r="N902" s="2"/>
    </row>
    <row r="903" spans="14:14" x14ac:dyDescent="0.2">
      <c r="N903" s="2"/>
    </row>
    <row r="904" spans="14:14" x14ac:dyDescent="0.2">
      <c r="N904" s="2"/>
    </row>
    <row r="905" spans="14:14" x14ac:dyDescent="0.2">
      <c r="N905" s="2"/>
    </row>
    <row r="906" spans="14:14" x14ac:dyDescent="0.2">
      <c r="N906" s="2"/>
    </row>
    <row r="907" spans="14:14" x14ac:dyDescent="0.2">
      <c r="N907" s="2"/>
    </row>
    <row r="908" spans="14:14" x14ac:dyDescent="0.2">
      <c r="N908" s="2"/>
    </row>
    <row r="909" spans="14:14" x14ac:dyDescent="0.2">
      <c r="N909" s="2"/>
    </row>
    <row r="910" spans="14:14" x14ac:dyDescent="0.2">
      <c r="N910" s="2"/>
    </row>
    <row r="911" spans="14:14" x14ac:dyDescent="0.2">
      <c r="N911" s="2"/>
    </row>
    <row r="912" spans="14:14" x14ac:dyDescent="0.2">
      <c r="N912" s="2"/>
    </row>
    <row r="913" spans="14:14" x14ac:dyDescent="0.2">
      <c r="N913" s="2"/>
    </row>
    <row r="914" spans="14:14" x14ac:dyDescent="0.2">
      <c r="N914" s="2"/>
    </row>
    <row r="915" spans="14:14" x14ac:dyDescent="0.2">
      <c r="N915" s="2"/>
    </row>
    <row r="916" spans="14:14" x14ac:dyDescent="0.2">
      <c r="N916" s="2"/>
    </row>
    <row r="917" spans="14:14" x14ac:dyDescent="0.2">
      <c r="N917" s="2"/>
    </row>
    <row r="918" spans="14:14" x14ac:dyDescent="0.2">
      <c r="N918" s="2"/>
    </row>
    <row r="919" spans="14:14" x14ac:dyDescent="0.2">
      <c r="N919" s="2"/>
    </row>
    <row r="920" spans="14:14" x14ac:dyDescent="0.2">
      <c r="N920" s="2"/>
    </row>
  </sheetData>
  <sortState xmlns:xlrd2="http://schemas.microsoft.com/office/spreadsheetml/2017/richdata2" ref="N6:N272">
    <sortCondition ref="N6:N272"/>
  </sortState>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920"/>
  <sheetViews>
    <sheetView workbookViewId="0">
      <selection activeCell="O31" sqref="O31"/>
    </sheetView>
  </sheetViews>
  <sheetFormatPr defaultColWidth="8.85546875" defaultRowHeight="12" x14ac:dyDescent="0.2"/>
  <cols>
    <col min="1" max="1" width="2" style="32" customWidth="1"/>
    <col min="2" max="2" width="19" style="32" customWidth="1"/>
    <col min="3" max="3" width="15" style="32" bestFit="1" customWidth="1"/>
    <col min="4" max="14" width="8.85546875" style="32"/>
    <col min="15" max="15" width="20.140625" style="32" customWidth="1"/>
    <col min="16" max="17" width="8.85546875" style="32"/>
    <col min="18" max="18" width="16" style="32" customWidth="1"/>
    <col min="19" max="19" width="14.85546875" style="11" customWidth="1"/>
    <col min="20" max="20" width="8.140625" style="11" bestFit="1" customWidth="1"/>
    <col min="21" max="16384" width="8.85546875" style="32"/>
  </cols>
  <sheetData>
    <row r="1" spans="2:21" ht="15.75" x14ac:dyDescent="0.2">
      <c r="B1" s="24" t="s">
        <v>527</v>
      </c>
    </row>
    <row r="2" spans="2:21" x14ac:dyDescent="0.2">
      <c r="B2" s="25" t="s">
        <v>541</v>
      </c>
    </row>
    <row r="4" spans="2:21" x14ac:dyDescent="0.2">
      <c r="B4" s="42" t="s">
        <v>549</v>
      </c>
      <c r="C4" s="41"/>
      <c r="S4" s="32"/>
      <c r="T4" s="32"/>
    </row>
    <row r="5" spans="2:21" ht="12.75" thickBot="1" x14ac:dyDescent="0.25">
      <c r="B5" s="43"/>
      <c r="C5" s="41"/>
      <c r="S5" s="35" t="s">
        <v>519</v>
      </c>
      <c r="T5" s="35" t="s">
        <v>2</v>
      </c>
    </row>
    <row r="6" spans="2:21" x14ac:dyDescent="0.2">
      <c r="B6" s="42"/>
      <c r="C6" s="44"/>
      <c r="O6" s="49">
        <f>R6*U6</f>
        <v>7090649.4428227227</v>
      </c>
      <c r="R6" s="49">
        <f>S6-$C$9</f>
        <v>-36056.262724812055</v>
      </c>
      <c r="S6" s="22">
        <v>246172.67600000001</v>
      </c>
      <c r="T6" s="7">
        <v>743.0856</v>
      </c>
      <c r="U6" s="53">
        <f>T6-$C$10</f>
        <v>-196.6551413533856</v>
      </c>
    </row>
    <row r="7" spans="2:21" x14ac:dyDescent="0.2">
      <c r="O7" s="49">
        <f t="shared" ref="O7:O70" si="0">R7*U7</f>
        <v>6588108.8837357527</v>
      </c>
      <c r="R7" s="49">
        <f t="shared" ref="R7:R70" si="1">S7-$C$9</f>
        <v>-35897.034724812052</v>
      </c>
      <c r="S7" s="22">
        <v>246331.90400000001</v>
      </c>
      <c r="T7" s="7">
        <v>756.21280000000002</v>
      </c>
      <c r="U7" s="53">
        <f t="shared" ref="U7:U70" si="2">T7-$C$10</f>
        <v>-183.52794135338559</v>
      </c>
    </row>
    <row r="8" spans="2:21" x14ac:dyDescent="0.2">
      <c r="O8" s="49">
        <f t="shared" si="0"/>
        <v>25711257.785208374</v>
      </c>
      <c r="R8" s="49">
        <f t="shared" si="1"/>
        <v>-72948.028324812069</v>
      </c>
      <c r="S8" s="22">
        <v>209280.91039999999</v>
      </c>
      <c r="T8" s="7">
        <v>587.2808</v>
      </c>
      <c r="U8" s="53">
        <f t="shared" si="2"/>
        <v>-352.4599413533856</v>
      </c>
    </row>
    <row r="9" spans="2:21" x14ac:dyDescent="0.2">
      <c r="B9" s="32" t="s">
        <v>562</v>
      </c>
      <c r="C9" s="49">
        <f>SUM(S6:S272)/266</f>
        <v>282228.93872481206</v>
      </c>
      <c r="O9" s="49">
        <f t="shared" si="0"/>
        <v>113342279.45279452</v>
      </c>
      <c r="R9" s="49">
        <f t="shared" si="1"/>
        <v>170438.06767518789</v>
      </c>
      <c r="S9" s="22">
        <v>452667.00639999995</v>
      </c>
      <c r="T9" s="7">
        <v>1604.7463999999998</v>
      </c>
      <c r="U9" s="53">
        <f t="shared" si="2"/>
        <v>665.00565864661417</v>
      </c>
    </row>
    <row r="10" spans="2:21" x14ac:dyDescent="0.2">
      <c r="B10" s="32" t="s">
        <v>569</v>
      </c>
      <c r="C10" s="32">
        <f>SUM(T6:T272)/266</f>
        <v>939.7407413533856</v>
      </c>
      <c r="O10" s="49">
        <f t="shared" si="0"/>
        <v>80542910.343667313</v>
      </c>
      <c r="R10" s="49">
        <f t="shared" si="1"/>
        <v>184854.37447518791</v>
      </c>
      <c r="S10" s="22">
        <v>467083.31319999998</v>
      </c>
      <c r="T10" s="7">
        <v>1375.4507999999998</v>
      </c>
      <c r="U10" s="53">
        <f t="shared" si="2"/>
        <v>435.71005864661424</v>
      </c>
    </row>
    <row r="11" spans="2:21" x14ac:dyDescent="0.2">
      <c r="B11" s="32" t="s">
        <v>570</v>
      </c>
      <c r="C11" s="49">
        <f>SUM(O6:O272)/265</f>
        <v>24242593.660422817</v>
      </c>
      <c r="O11" s="49">
        <f t="shared" si="0"/>
        <v>20829955.194156341</v>
      </c>
      <c r="R11" s="49">
        <f t="shared" si="1"/>
        <v>-78737.088724812085</v>
      </c>
      <c r="S11" s="22">
        <v>203491.84999999998</v>
      </c>
      <c r="T11" s="7">
        <v>675.18999999999994</v>
      </c>
      <c r="U11" s="53">
        <f t="shared" si="2"/>
        <v>-264.55074135338566</v>
      </c>
    </row>
    <row r="12" spans="2:21" x14ac:dyDescent="0.2">
      <c r="B12" s="32" t="s">
        <v>571</v>
      </c>
      <c r="C12" s="32">
        <f>SQRT(_xlfn.VAR.S(S6:S272))</f>
        <v>89119.120849125262</v>
      </c>
      <c r="O12" s="49">
        <f t="shared" si="0"/>
        <v>18741356.616861995</v>
      </c>
      <c r="R12" s="49">
        <f t="shared" si="1"/>
        <v>-69708.112724812061</v>
      </c>
      <c r="S12" s="22">
        <v>212520.826</v>
      </c>
      <c r="T12" s="7">
        <v>670.88599999999997</v>
      </c>
      <c r="U12" s="53">
        <f t="shared" si="2"/>
        <v>-268.85474135338563</v>
      </c>
    </row>
    <row r="13" spans="2:21" x14ac:dyDescent="0.2">
      <c r="B13" s="32" t="s">
        <v>572</v>
      </c>
      <c r="C13" s="32">
        <f>SQRT(_xlfn.VAR.S(T6:T272))</f>
        <v>284.89501556104182</v>
      </c>
      <c r="O13" s="49">
        <f t="shared" si="0"/>
        <v>18310529.372863077</v>
      </c>
      <c r="R13" s="49">
        <f t="shared" si="1"/>
        <v>-83637.089924812084</v>
      </c>
      <c r="S13" s="22">
        <v>198591.84879999998</v>
      </c>
      <c r="T13" s="7">
        <v>720.81239999999991</v>
      </c>
      <c r="U13" s="53">
        <f t="shared" si="2"/>
        <v>-218.92834135338569</v>
      </c>
    </row>
    <row r="14" spans="2:21" x14ac:dyDescent="0.2">
      <c r="B14" s="32" t="s">
        <v>573</v>
      </c>
      <c r="C14" s="49">
        <f>C11/(C12*C13)</f>
        <v>0.95482402391526411</v>
      </c>
      <c r="O14" s="49">
        <f t="shared" si="0"/>
        <v>2639709.5400690953</v>
      </c>
      <c r="R14" s="49">
        <f t="shared" si="1"/>
        <v>-16761.258724812011</v>
      </c>
      <c r="S14" s="22">
        <v>265467.68000000005</v>
      </c>
      <c r="T14" s="7">
        <v>782.25200000000007</v>
      </c>
      <c r="U14" s="53">
        <f t="shared" si="2"/>
        <v>-157.48874135338554</v>
      </c>
    </row>
    <row r="15" spans="2:21" x14ac:dyDescent="0.2">
      <c r="O15" s="49">
        <f t="shared" si="0"/>
        <v>6766733.677545215</v>
      </c>
      <c r="R15" s="49">
        <f t="shared" si="1"/>
        <v>-46595.679524812062</v>
      </c>
      <c r="S15" s="22">
        <v>235633.2592</v>
      </c>
      <c r="T15" s="7">
        <v>794.51840000000004</v>
      </c>
      <c r="U15" s="53">
        <f t="shared" si="2"/>
        <v>-145.22234135338556</v>
      </c>
    </row>
    <row r="16" spans="2:21" x14ac:dyDescent="0.2">
      <c r="O16" s="49">
        <f t="shared" si="0"/>
        <v>7775652.1874103444</v>
      </c>
      <c r="R16" s="49">
        <f t="shared" si="1"/>
        <v>35244.922075187962</v>
      </c>
      <c r="S16" s="22">
        <v>317473.86080000002</v>
      </c>
      <c r="T16" s="7">
        <v>1160.3584000000001</v>
      </c>
      <c r="U16" s="53">
        <f t="shared" si="2"/>
        <v>220.61765864661447</v>
      </c>
    </row>
    <row r="17" spans="2:21" x14ac:dyDescent="0.2">
      <c r="O17" s="49">
        <f t="shared" si="0"/>
        <v>222173257.35771927</v>
      </c>
      <c r="R17" s="49">
        <f t="shared" si="1"/>
        <v>221561.29207518796</v>
      </c>
      <c r="S17" s="22">
        <v>503790.23080000002</v>
      </c>
      <c r="T17" s="7">
        <v>1942.5028</v>
      </c>
      <c r="U17" s="53">
        <f t="shared" si="2"/>
        <v>1002.7620586466144</v>
      </c>
    </row>
    <row r="18" spans="2:21" x14ac:dyDescent="0.2">
      <c r="O18" s="49">
        <f t="shared" si="0"/>
        <v>9358499.8417096157</v>
      </c>
      <c r="R18" s="49">
        <f t="shared" si="1"/>
        <v>-64442.562724812044</v>
      </c>
      <c r="S18" s="22">
        <v>217786.37600000002</v>
      </c>
      <c r="T18" s="7">
        <v>794.51840000000004</v>
      </c>
      <c r="U18" s="53">
        <f t="shared" si="2"/>
        <v>-145.22234135338556</v>
      </c>
    </row>
    <row r="19" spans="2:21" x14ac:dyDescent="0.2">
      <c r="O19" s="49">
        <f t="shared" si="0"/>
        <v>30133769.273500167</v>
      </c>
      <c r="R19" s="49">
        <f t="shared" si="1"/>
        <v>177772.31727518787</v>
      </c>
      <c r="S19" s="22">
        <v>460001.25599999994</v>
      </c>
      <c r="T19" s="7">
        <v>1109.2483999999999</v>
      </c>
      <c r="U19" s="53">
        <f t="shared" si="2"/>
        <v>169.50765864661435</v>
      </c>
    </row>
    <row r="20" spans="2:21" x14ac:dyDescent="0.2">
      <c r="O20" s="49">
        <f t="shared" si="0"/>
        <v>81990594.203014627</v>
      </c>
      <c r="R20" s="49">
        <f t="shared" si="1"/>
        <v>177772.31727518787</v>
      </c>
      <c r="S20" s="22">
        <v>460001.25599999994</v>
      </c>
      <c r="T20" s="7">
        <v>1400.9519999999998</v>
      </c>
      <c r="U20" s="53">
        <f t="shared" si="2"/>
        <v>461.21125864661417</v>
      </c>
    </row>
    <row r="21" spans="2:21" x14ac:dyDescent="0.2">
      <c r="O21" s="49">
        <f t="shared" si="0"/>
        <v>89584640.793937504</v>
      </c>
      <c r="R21" s="49">
        <f t="shared" si="1"/>
        <v>165905.33007518796</v>
      </c>
      <c r="S21" s="22">
        <v>448134.26880000002</v>
      </c>
      <c r="T21" s="7">
        <v>1479.7152000000001</v>
      </c>
      <c r="U21" s="53">
        <f t="shared" si="2"/>
        <v>539.97445864661449</v>
      </c>
    </row>
    <row r="22" spans="2:21" x14ac:dyDescent="0.2">
      <c r="O22" s="49">
        <f t="shared" si="0"/>
        <v>4869547.6125338264</v>
      </c>
      <c r="R22" s="49">
        <f t="shared" si="1"/>
        <v>-32636.943924812076</v>
      </c>
      <c r="S22" s="22">
        <v>249591.99479999999</v>
      </c>
      <c r="T22" s="7">
        <v>790.53719999999998</v>
      </c>
      <c r="U22" s="53">
        <f t="shared" si="2"/>
        <v>-149.20354135338562</v>
      </c>
    </row>
    <row r="23" spans="2:21" x14ac:dyDescent="0.2">
      <c r="O23" s="49">
        <f t="shared" si="0"/>
        <v>18578203.588491995</v>
      </c>
      <c r="R23" s="49">
        <f t="shared" si="1"/>
        <v>-86086.746724812052</v>
      </c>
      <c r="S23" s="22">
        <v>196142.19200000001</v>
      </c>
      <c r="T23" s="7">
        <v>723.93280000000004</v>
      </c>
      <c r="U23" s="53">
        <f t="shared" si="2"/>
        <v>-215.80794135338556</v>
      </c>
    </row>
    <row r="24" spans="2:21" x14ac:dyDescent="0.2">
      <c r="O24" s="49">
        <f t="shared" si="0"/>
        <v>3753626.0748092737</v>
      </c>
      <c r="R24" s="49">
        <f t="shared" si="1"/>
        <v>-23656.461124812049</v>
      </c>
      <c r="S24" s="22">
        <v>258572.47760000001</v>
      </c>
      <c r="T24" s="7">
        <v>781.0684</v>
      </c>
      <c r="U24" s="53">
        <f t="shared" si="2"/>
        <v>-158.6723413533856</v>
      </c>
    </row>
    <row r="25" spans="2:21" x14ac:dyDescent="0.2">
      <c r="B25" s="26"/>
      <c r="O25" s="49">
        <f t="shared" si="0"/>
        <v>5377652.2916003484</v>
      </c>
      <c r="R25" s="49">
        <f t="shared" si="1"/>
        <v>28602.272875187919</v>
      </c>
      <c r="S25" s="22">
        <v>310831.21159999998</v>
      </c>
      <c r="T25" s="7">
        <v>1127.7556</v>
      </c>
      <c r="U25" s="53">
        <f t="shared" si="2"/>
        <v>188.01485864661436</v>
      </c>
    </row>
    <row r="26" spans="2:21" x14ac:dyDescent="0.2">
      <c r="O26" s="49">
        <f t="shared" si="0"/>
        <v>16416162.817036547</v>
      </c>
      <c r="R26" s="49">
        <f t="shared" si="1"/>
        <v>-74947.347524812067</v>
      </c>
      <c r="S26" s="22">
        <v>207281.5912</v>
      </c>
      <c r="T26" s="7">
        <v>720.70479999999998</v>
      </c>
      <c r="U26" s="53">
        <f t="shared" si="2"/>
        <v>-219.03594135338562</v>
      </c>
    </row>
    <row r="27" spans="2:21" x14ac:dyDescent="0.2">
      <c r="O27" s="49">
        <f t="shared" si="0"/>
        <v>32890409.818577625</v>
      </c>
      <c r="R27" s="49">
        <f t="shared" si="1"/>
        <v>-113394.89632481206</v>
      </c>
      <c r="S27" s="22">
        <v>168834.04240000001</v>
      </c>
      <c r="T27" s="7">
        <v>649.68880000000001</v>
      </c>
      <c r="U27" s="53">
        <f t="shared" si="2"/>
        <v>-290.05194135338559</v>
      </c>
    </row>
    <row r="28" spans="2:21" x14ac:dyDescent="0.2">
      <c r="O28" s="49">
        <f t="shared" si="0"/>
        <v>42192484.399043128</v>
      </c>
      <c r="R28" s="49">
        <f t="shared" si="1"/>
        <v>114744.89367518795</v>
      </c>
      <c r="S28" s="22">
        <v>396973.83240000001</v>
      </c>
      <c r="T28" s="7">
        <v>1307.4476</v>
      </c>
      <c r="U28" s="53">
        <f t="shared" si="2"/>
        <v>367.70685864661436</v>
      </c>
    </row>
    <row r="29" spans="2:21" x14ac:dyDescent="0.2">
      <c r="O29" s="49">
        <f t="shared" si="0"/>
        <v>30042937.885179579</v>
      </c>
      <c r="R29" s="49">
        <f t="shared" si="1"/>
        <v>-93485.831524812063</v>
      </c>
      <c r="S29" s="22">
        <v>188743.1072</v>
      </c>
      <c r="T29" s="7">
        <v>618.37720000000002</v>
      </c>
      <c r="U29" s="53">
        <f t="shared" si="2"/>
        <v>-321.36354135338559</v>
      </c>
    </row>
    <row r="30" spans="2:21" x14ac:dyDescent="0.2">
      <c r="O30" s="49">
        <f t="shared" si="0"/>
        <v>32195985.796593145</v>
      </c>
      <c r="R30" s="49">
        <f t="shared" si="1"/>
        <v>-102554.86352481207</v>
      </c>
      <c r="S30" s="22">
        <v>179674.07519999999</v>
      </c>
      <c r="T30" s="7">
        <v>625.80160000000001</v>
      </c>
      <c r="U30" s="53">
        <f t="shared" si="2"/>
        <v>-313.93914135338559</v>
      </c>
    </row>
    <row r="31" spans="2:21" x14ac:dyDescent="0.2">
      <c r="O31" s="49">
        <f t="shared" si="0"/>
        <v>6360702.8852745136</v>
      </c>
      <c r="R31" s="49">
        <f t="shared" si="1"/>
        <v>24134.704875187948</v>
      </c>
      <c r="S31" s="22">
        <v>306363.64360000001</v>
      </c>
      <c r="T31" s="7">
        <v>1203.2908</v>
      </c>
      <c r="U31" s="53">
        <f t="shared" si="2"/>
        <v>263.55005864661439</v>
      </c>
    </row>
    <row r="32" spans="2:21" x14ac:dyDescent="0.2">
      <c r="O32" s="49">
        <f t="shared" si="0"/>
        <v>22026813.176310711</v>
      </c>
      <c r="R32" s="49">
        <f t="shared" si="1"/>
        <v>-81928.304724812071</v>
      </c>
      <c r="S32" s="22">
        <v>200300.63399999999</v>
      </c>
      <c r="T32" s="7">
        <v>670.88599999999997</v>
      </c>
      <c r="U32" s="53">
        <f t="shared" si="2"/>
        <v>-268.85474135338563</v>
      </c>
    </row>
    <row r="33" spans="15:21" x14ac:dyDescent="0.2">
      <c r="O33" s="49">
        <f t="shared" si="0"/>
        <v>49342361.246214658</v>
      </c>
      <c r="R33" s="49">
        <f t="shared" si="1"/>
        <v>99812.189275187906</v>
      </c>
      <c r="S33" s="22">
        <v>382041.12799999997</v>
      </c>
      <c r="T33" s="7">
        <v>1434.0927999999999</v>
      </c>
      <c r="U33" s="53">
        <f t="shared" si="2"/>
        <v>494.3520586466143</v>
      </c>
    </row>
    <row r="34" spans="15:21" x14ac:dyDescent="0.2">
      <c r="O34" s="49">
        <f t="shared" si="0"/>
        <v>5816316.3719434207</v>
      </c>
      <c r="R34" s="49">
        <f t="shared" si="1"/>
        <v>-36656.145124812057</v>
      </c>
      <c r="S34" s="22">
        <v>245572.7936</v>
      </c>
      <c r="T34" s="7">
        <v>781.0684</v>
      </c>
      <c r="U34" s="53">
        <f t="shared" si="2"/>
        <v>-158.6723413533856</v>
      </c>
    </row>
    <row r="35" spans="15:21" x14ac:dyDescent="0.2">
      <c r="O35" s="49">
        <f t="shared" si="0"/>
        <v>82066988.527107313</v>
      </c>
      <c r="R35" s="49">
        <f t="shared" si="1"/>
        <v>124985.35087518796</v>
      </c>
      <c r="S35" s="22">
        <v>407214.28960000002</v>
      </c>
      <c r="T35" s="7">
        <v>1596.3536000000001</v>
      </c>
      <c r="U35" s="53">
        <f t="shared" si="2"/>
        <v>656.61285864661454</v>
      </c>
    </row>
    <row r="36" spans="15:21" x14ac:dyDescent="0.2">
      <c r="O36" s="49">
        <f t="shared" si="0"/>
        <v>12426075.262330886</v>
      </c>
      <c r="R36" s="49">
        <f t="shared" si="1"/>
        <v>72844.464475187939</v>
      </c>
      <c r="S36" s="22">
        <v>355073.4032</v>
      </c>
      <c r="T36" s="7">
        <v>1110.3244</v>
      </c>
      <c r="U36" s="53">
        <f t="shared" si="2"/>
        <v>170.58365864661437</v>
      </c>
    </row>
    <row r="37" spans="15:21" x14ac:dyDescent="0.2">
      <c r="O37" s="49">
        <f t="shared" si="0"/>
        <v>4031435.5126618813</v>
      </c>
      <c r="R37" s="49">
        <f t="shared" si="1"/>
        <v>-25407.298324812058</v>
      </c>
      <c r="S37" s="22">
        <v>256821.6404</v>
      </c>
      <c r="T37" s="7">
        <v>781.0684</v>
      </c>
      <c r="U37" s="53">
        <f t="shared" si="2"/>
        <v>-158.6723413533856</v>
      </c>
    </row>
    <row r="38" spans="15:21" x14ac:dyDescent="0.2">
      <c r="O38" s="49">
        <f t="shared" si="0"/>
        <v>13515902.117963688</v>
      </c>
      <c r="R38" s="49">
        <f t="shared" si="1"/>
        <v>-55886.135524812067</v>
      </c>
      <c r="S38" s="22">
        <v>226342.80319999999</v>
      </c>
      <c r="T38" s="7">
        <v>697.89359999999999</v>
      </c>
      <c r="U38" s="53">
        <f t="shared" si="2"/>
        <v>-241.84714135338561</v>
      </c>
    </row>
    <row r="39" spans="15:21" x14ac:dyDescent="0.2">
      <c r="O39" s="49">
        <f t="shared" si="0"/>
        <v>28517939.613535654</v>
      </c>
      <c r="R39" s="49">
        <f t="shared" si="1"/>
        <v>-90839.069924812065</v>
      </c>
      <c r="S39" s="22">
        <v>191389.8688</v>
      </c>
      <c r="T39" s="7">
        <v>625.80160000000001</v>
      </c>
      <c r="U39" s="53">
        <f t="shared" si="2"/>
        <v>-313.93914135338559</v>
      </c>
    </row>
    <row r="40" spans="15:21" x14ac:dyDescent="0.2">
      <c r="O40" s="49">
        <f t="shared" si="0"/>
        <v>262961.1858344659</v>
      </c>
      <c r="R40" s="49">
        <f t="shared" si="1"/>
        <v>14780.026475187915</v>
      </c>
      <c r="S40" s="22">
        <v>297008.96519999998</v>
      </c>
      <c r="T40" s="7">
        <v>957.53239999999994</v>
      </c>
      <c r="U40" s="53">
        <f t="shared" si="2"/>
        <v>17.791658646614337</v>
      </c>
    </row>
    <row r="41" spans="15:21" x14ac:dyDescent="0.2">
      <c r="O41" s="49">
        <f t="shared" si="0"/>
        <v>6818871.8346762778</v>
      </c>
      <c r="R41" s="49">
        <f t="shared" si="1"/>
        <v>-31455.793524812063</v>
      </c>
      <c r="S41" s="22">
        <v>250773.1452</v>
      </c>
      <c r="T41" s="7">
        <v>722.96439999999996</v>
      </c>
      <c r="U41" s="53">
        <f t="shared" si="2"/>
        <v>-216.77634135338565</v>
      </c>
    </row>
    <row r="42" spans="15:21" x14ac:dyDescent="0.2">
      <c r="O42" s="49">
        <f t="shared" si="0"/>
        <v>-495688.04501879599</v>
      </c>
      <c r="R42" s="49">
        <f t="shared" si="1"/>
        <v>29982.205275187909</v>
      </c>
      <c r="S42" s="22">
        <v>312211.14399999997</v>
      </c>
      <c r="T42" s="7">
        <v>923.20799999999997</v>
      </c>
      <c r="U42" s="53">
        <f t="shared" si="2"/>
        <v>-16.532741353385632</v>
      </c>
    </row>
    <row r="43" spans="15:21" x14ac:dyDescent="0.2">
      <c r="O43" s="49">
        <f t="shared" si="0"/>
        <v>24823524.100204233</v>
      </c>
      <c r="R43" s="49">
        <f t="shared" si="1"/>
        <v>-92109.434724812047</v>
      </c>
      <c r="S43" s="22">
        <v>190119.50400000002</v>
      </c>
      <c r="T43" s="7">
        <v>670.24040000000002</v>
      </c>
      <c r="U43" s="53">
        <f t="shared" si="2"/>
        <v>-269.50034135338558</v>
      </c>
    </row>
    <row r="44" spans="15:21" x14ac:dyDescent="0.2">
      <c r="O44" s="49">
        <f t="shared" si="0"/>
        <v>8820385.2619038094</v>
      </c>
      <c r="R44" s="49">
        <f t="shared" si="1"/>
        <v>-57178.418724812043</v>
      </c>
      <c r="S44" s="22">
        <v>225050.52000000002</v>
      </c>
      <c r="T44" s="7">
        <v>785.48</v>
      </c>
      <c r="U44" s="53">
        <f t="shared" si="2"/>
        <v>-154.26074135338558</v>
      </c>
    </row>
    <row r="45" spans="15:21" x14ac:dyDescent="0.2">
      <c r="O45" s="49">
        <f t="shared" si="0"/>
        <v>2897902.4369376251</v>
      </c>
      <c r="R45" s="49">
        <f t="shared" si="1"/>
        <v>-20486.196724812064</v>
      </c>
      <c r="S45" s="22">
        <v>261742.742</v>
      </c>
      <c r="T45" s="7">
        <v>798.28440000000001</v>
      </c>
      <c r="U45" s="53">
        <f t="shared" si="2"/>
        <v>-141.4563413533856</v>
      </c>
    </row>
    <row r="46" spans="15:21" x14ac:dyDescent="0.2">
      <c r="O46" s="49">
        <f t="shared" si="0"/>
        <v>11351693.086078001</v>
      </c>
      <c r="R46" s="49">
        <f t="shared" si="1"/>
        <v>62301.950075187895</v>
      </c>
      <c r="S46" s="22">
        <v>344530.88879999996</v>
      </c>
      <c r="T46" s="7">
        <v>1121.9451999999999</v>
      </c>
      <c r="U46" s="53">
        <f t="shared" si="2"/>
        <v>182.20445864661428</v>
      </c>
    </row>
    <row r="47" spans="15:21" x14ac:dyDescent="0.2">
      <c r="O47" s="49">
        <f t="shared" si="0"/>
        <v>10523187.091447027</v>
      </c>
      <c r="R47" s="49">
        <f t="shared" si="1"/>
        <v>-66818.662724812049</v>
      </c>
      <c r="S47" s="22">
        <v>215410.27600000001</v>
      </c>
      <c r="T47" s="7">
        <v>782.25200000000007</v>
      </c>
      <c r="U47" s="53">
        <f t="shared" si="2"/>
        <v>-157.48874135338554</v>
      </c>
    </row>
    <row r="48" spans="15:21" x14ac:dyDescent="0.2">
      <c r="O48" s="49">
        <f t="shared" si="0"/>
        <v>496692.2676948618</v>
      </c>
      <c r="R48" s="49">
        <f t="shared" si="1"/>
        <v>-30042.946724812064</v>
      </c>
      <c r="S48" s="22">
        <v>252185.992</v>
      </c>
      <c r="T48" s="7">
        <v>923.20799999999997</v>
      </c>
      <c r="U48" s="53">
        <f t="shared" si="2"/>
        <v>-16.532741353385632</v>
      </c>
    </row>
    <row r="49" spans="15:21" x14ac:dyDescent="0.2">
      <c r="O49" s="49">
        <f t="shared" si="0"/>
        <v>98038353.381503925</v>
      </c>
      <c r="R49" s="49">
        <f t="shared" si="1"/>
        <v>198316.87087518792</v>
      </c>
      <c r="S49" s="22">
        <v>480545.80959999998</v>
      </c>
      <c r="T49" s="7">
        <v>1434.0927999999999</v>
      </c>
      <c r="U49" s="53">
        <f t="shared" si="2"/>
        <v>494.3520586466143</v>
      </c>
    </row>
    <row r="50" spans="15:21" x14ac:dyDescent="0.2">
      <c r="O50" s="49">
        <f t="shared" si="0"/>
        <v>4005683.9822424082</v>
      </c>
      <c r="R50" s="49">
        <f t="shared" si="1"/>
        <v>18156.678875187936</v>
      </c>
      <c r="S50" s="22">
        <v>300385.6176</v>
      </c>
      <c r="T50" s="7">
        <v>1160.3584000000001</v>
      </c>
      <c r="U50" s="53">
        <f t="shared" si="2"/>
        <v>220.61765864661447</v>
      </c>
    </row>
    <row r="51" spans="15:21" x14ac:dyDescent="0.2">
      <c r="O51" s="49">
        <f t="shared" si="0"/>
        <v>5897257.0330344886</v>
      </c>
      <c r="R51" s="49">
        <f t="shared" si="1"/>
        <v>-41689.591124812054</v>
      </c>
      <c r="S51" s="22">
        <v>240539.34760000001</v>
      </c>
      <c r="T51" s="7">
        <v>798.28440000000001</v>
      </c>
      <c r="U51" s="53">
        <f t="shared" si="2"/>
        <v>-141.4563413533856</v>
      </c>
    </row>
    <row r="52" spans="15:21" x14ac:dyDescent="0.2">
      <c r="O52" s="49">
        <f t="shared" si="0"/>
        <v>12411896.376701806</v>
      </c>
      <c r="R52" s="49">
        <f t="shared" si="1"/>
        <v>-60090.222724812076</v>
      </c>
      <c r="S52" s="22">
        <v>222138.71599999999</v>
      </c>
      <c r="T52" s="7">
        <v>733.18639999999994</v>
      </c>
      <c r="U52" s="53">
        <f t="shared" si="2"/>
        <v>-206.55434135338567</v>
      </c>
    </row>
    <row r="53" spans="15:21" x14ac:dyDescent="0.2">
      <c r="O53" s="49">
        <f t="shared" si="0"/>
        <v>7613022.5288915243</v>
      </c>
      <c r="R53" s="49">
        <f t="shared" si="1"/>
        <v>-53818.884724812058</v>
      </c>
      <c r="S53" s="22">
        <v>228410.054</v>
      </c>
      <c r="T53" s="7">
        <v>798.28440000000001</v>
      </c>
      <c r="U53" s="53">
        <f t="shared" si="2"/>
        <v>-141.4563413533856</v>
      </c>
    </row>
    <row r="54" spans="15:21" x14ac:dyDescent="0.2">
      <c r="O54" s="49">
        <f t="shared" si="0"/>
        <v>17593353.670906704</v>
      </c>
      <c r="R54" s="49">
        <f t="shared" si="1"/>
        <v>-85175.424324812077</v>
      </c>
      <c r="S54" s="22">
        <v>197053.51439999999</v>
      </c>
      <c r="T54" s="7">
        <v>733.18639999999994</v>
      </c>
      <c r="U54" s="53">
        <f t="shared" si="2"/>
        <v>-206.55434135338567</v>
      </c>
    </row>
    <row r="55" spans="15:21" x14ac:dyDescent="0.2">
      <c r="O55" s="49">
        <f t="shared" si="0"/>
        <v>19723663.225043289</v>
      </c>
      <c r="R55" s="49">
        <f t="shared" si="1"/>
        <v>-88568.317924812087</v>
      </c>
      <c r="S55" s="22">
        <v>193660.62079999998</v>
      </c>
      <c r="T55" s="7">
        <v>717.04639999999995</v>
      </c>
      <c r="U55" s="53">
        <f t="shared" si="2"/>
        <v>-222.69434135338565</v>
      </c>
    </row>
    <row r="56" spans="15:21" x14ac:dyDescent="0.2">
      <c r="O56" s="49">
        <f t="shared" si="0"/>
        <v>8683408.1337929945</v>
      </c>
      <c r="R56" s="49">
        <f t="shared" si="1"/>
        <v>-45168.789924812067</v>
      </c>
      <c r="S56" s="22">
        <v>237060.1488</v>
      </c>
      <c r="T56" s="7">
        <v>747.49720000000002</v>
      </c>
      <c r="U56" s="53">
        <f t="shared" si="2"/>
        <v>-192.24354135338558</v>
      </c>
    </row>
    <row r="57" spans="15:21" x14ac:dyDescent="0.2">
      <c r="O57" s="49">
        <f t="shared" si="0"/>
        <v>16356996.786303084</v>
      </c>
      <c r="R57" s="49">
        <f t="shared" si="1"/>
        <v>89772.758075187914</v>
      </c>
      <c r="S57" s="22">
        <v>372001.69679999998</v>
      </c>
      <c r="T57" s="7">
        <v>1121.9451999999999</v>
      </c>
      <c r="U57" s="53">
        <f t="shared" si="2"/>
        <v>182.20445864661428</v>
      </c>
    </row>
    <row r="58" spans="15:21" x14ac:dyDescent="0.2">
      <c r="O58" s="49">
        <f t="shared" si="0"/>
        <v>1421617.5054872204</v>
      </c>
      <c r="R58" s="49">
        <f t="shared" si="1"/>
        <v>7802.3200751878903</v>
      </c>
      <c r="S58" s="22">
        <v>290031.25879999995</v>
      </c>
      <c r="T58" s="7">
        <v>1121.9451999999999</v>
      </c>
      <c r="U58" s="53">
        <f t="shared" si="2"/>
        <v>182.20445864661428</v>
      </c>
    </row>
    <row r="59" spans="15:21" x14ac:dyDescent="0.2">
      <c r="O59" s="49">
        <f t="shared" si="0"/>
        <v>4856998.7948043644</v>
      </c>
      <c r="R59" s="49">
        <f t="shared" si="1"/>
        <v>-43417.874724812078</v>
      </c>
      <c r="S59" s="22">
        <v>238811.06399999998</v>
      </c>
      <c r="T59" s="7">
        <v>827.87439999999992</v>
      </c>
      <c r="U59" s="53">
        <f t="shared" si="2"/>
        <v>-111.86634135338568</v>
      </c>
    </row>
    <row r="60" spans="15:21" x14ac:dyDescent="0.2">
      <c r="O60" s="49">
        <f t="shared" si="0"/>
        <v>15989806.477395281</v>
      </c>
      <c r="R60" s="49">
        <f t="shared" si="1"/>
        <v>-83174.739524812059</v>
      </c>
      <c r="S60" s="22">
        <v>199054.1992</v>
      </c>
      <c r="T60" s="7">
        <v>747.49720000000002</v>
      </c>
      <c r="U60" s="53">
        <f t="shared" si="2"/>
        <v>-192.24354135338558</v>
      </c>
    </row>
    <row r="61" spans="15:21" x14ac:dyDescent="0.2">
      <c r="O61" s="49">
        <f t="shared" si="0"/>
        <v>143211283.5642221</v>
      </c>
      <c r="R61" s="49">
        <f t="shared" si="1"/>
        <v>214037.46767518792</v>
      </c>
      <c r="S61" s="22">
        <v>496266.40639999998</v>
      </c>
      <c r="T61" s="7">
        <v>1608.8352</v>
      </c>
      <c r="U61" s="53">
        <f t="shared" si="2"/>
        <v>669.09445864661438</v>
      </c>
    </row>
    <row r="62" spans="15:21" x14ac:dyDescent="0.2">
      <c r="O62" s="49">
        <f t="shared" si="0"/>
        <v>12438790.384265807</v>
      </c>
      <c r="R62" s="49">
        <f t="shared" si="1"/>
        <v>64677.954475187871</v>
      </c>
      <c r="S62" s="22">
        <v>346906.89319999993</v>
      </c>
      <c r="T62" s="7">
        <v>1132.0595999999998</v>
      </c>
      <c r="U62" s="53">
        <f t="shared" si="2"/>
        <v>192.31885864661422</v>
      </c>
    </row>
    <row r="63" spans="15:21" x14ac:dyDescent="0.2">
      <c r="O63" s="49">
        <f t="shared" si="0"/>
        <v>42072384.916092947</v>
      </c>
      <c r="R63" s="49">
        <f t="shared" si="1"/>
        <v>94735.676875187957</v>
      </c>
      <c r="S63" s="22">
        <v>376964.61560000002</v>
      </c>
      <c r="T63" s="7">
        <v>1383.8436000000002</v>
      </c>
      <c r="U63" s="53">
        <f t="shared" si="2"/>
        <v>444.10285864661455</v>
      </c>
    </row>
    <row r="64" spans="15:21" x14ac:dyDescent="0.2">
      <c r="O64" s="49">
        <f t="shared" si="0"/>
        <v>-398899.21739521821</v>
      </c>
      <c r="R64" s="49">
        <f t="shared" si="1"/>
        <v>33504.214875187958</v>
      </c>
      <c r="S64" s="22">
        <v>315733.15360000002</v>
      </c>
      <c r="T64" s="7">
        <v>927.83479999999997</v>
      </c>
      <c r="U64" s="53">
        <f t="shared" si="2"/>
        <v>-11.905941353385629</v>
      </c>
    </row>
    <row r="65" spans="15:21" x14ac:dyDescent="0.2">
      <c r="O65" s="49">
        <f t="shared" si="0"/>
        <v>25422056.519622806</v>
      </c>
      <c r="R65" s="49">
        <f t="shared" si="1"/>
        <v>-93955.208324812062</v>
      </c>
      <c r="S65" s="22">
        <v>188273.7304</v>
      </c>
      <c r="T65" s="7">
        <v>669.1644</v>
      </c>
      <c r="U65" s="53">
        <f t="shared" si="2"/>
        <v>-270.5763413533856</v>
      </c>
    </row>
    <row r="66" spans="15:21" x14ac:dyDescent="0.2">
      <c r="O66" s="49">
        <f t="shared" si="0"/>
        <v>328937.0511323752</v>
      </c>
      <c r="R66" s="49">
        <f t="shared" si="1"/>
        <v>-28397.913924812048</v>
      </c>
      <c r="S66" s="22">
        <v>253831.02480000001</v>
      </c>
      <c r="T66" s="7">
        <v>928.1576</v>
      </c>
      <c r="U66" s="53">
        <f t="shared" si="2"/>
        <v>-11.583141353385599</v>
      </c>
    </row>
    <row r="67" spans="15:21" x14ac:dyDescent="0.2">
      <c r="O67" s="49">
        <f t="shared" si="0"/>
        <v>515963.76562419132</v>
      </c>
      <c r="R67" s="49">
        <f t="shared" si="1"/>
        <v>-3653.0699248121236</v>
      </c>
      <c r="S67" s="22">
        <v>278575.86879999994</v>
      </c>
      <c r="T67" s="7">
        <v>798.49959999999987</v>
      </c>
      <c r="U67" s="53">
        <f t="shared" si="2"/>
        <v>-141.24114135338573</v>
      </c>
    </row>
    <row r="68" spans="15:21" x14ac:dyDescent="0.2">
      <c r="O68" s="49">
        <f t="shared" si="0"/>
        <v>43851482.80195263</v>
      </c>
      <c r="R68" s="49">
        <f t="shared" si="1"/>
        <v>119852.85727518797</v>
      </c>
      <c r="S68" s="22">
        <v>402081.79600000003</v>
      </c>
      <c r="T68" s="7">
        <v>1305.6184000000001</v>
      </c>
      <c r="U68" s="53">
        <f t="shared" si="2"/>
        <v>365.87765864661446</v>
      </c>
    </row>
    <row r="69" spans="15:21" x14ac:dyDescent="0.2">
      <c r="O69" s="49">
        <f t="shared" si="0"/>
        <v>5211712.3586214501</v>
      </c>
      <c r="R69" s="49">
        <f t="shared" si="1"/>
        <v>28603.648875187908</v>
      </c>
      <c r="S69" s="22">
        <v>310832.58759999997</v>
      </c>
      <c r="T69" s="7">
        <v>1121.9451999999999</v>
      </c>
      <c r="U69" s="53">
        <f t="shared" si="2"/>
        <v>182.20445864661428</v>
      </c>
    </row>
    <row r="70" spans="15:21" x14ac:dyDescent="0.2">
      <c r="O70" s="49">
        <f t="shared" si="0"/>
        <v>3863531.0304251262</v>
      </c>
      <c r="R70" s="49">
        <f t="shared" si="1"/>
        <v>-25045.458724812052</v>
      </c>
      <c r="S70" s="22">
        <v>257183.48</v>
      </c>
      <c r="T70" s="7">
        <v>785.48</v>
      </c>
      <c r="U70" s="53">
        <f t="shared" si="2"/>
        <v>-154.26074135338558</v>
      </c>
    </row>
    <row r="71" spans="15:21" x14ac:dyDescent="0.2">
      <c r="O71" s="49">
        <f t="shared" ref="O71:O134" si="3">R71*U71</f>
        <v>-565311.64543954877</v>
      </c>
      <c r="R71" s="49">
        <f t="shared" ref="R71:R134" si="4">S71-$C$9</f>
        <v>44656.397275187948</v>
      </c>
      <c r="S71" s="22">
        <v>326885.33600000001</v>
      </c>
      <c r="T71" s="7">
        <v>927.08159999999998</v>
      </c>
      <c r="U71" s="53">
        <f t="shared" ref="U71:U134" si="5">T71-$C$10</f>
        <v>-12.659141353385621</v>
      </c>
    </row>
    <row r="72" spans="15:21" x14ac:dyDescent="0.2">
      <c r="O72" s="49">
        <f t="shared" si="3"/>
        <v>10567074.229273776</v>
      </c>
      <c r="R72" s="49">
        <f t="shared" si="4"/>
        <v>62339.804075187945</v>
      </c>
      <c r="S72" s="22">
        <v>344568.74280000001</v>
      </c>
      <c r="T72" s="7">
        <v>1109.2483999999999</v>
      </c>
      <c r="U72" s="53">
        <f t="shared" si="5"/>
        <v>169.50765864661435</v>
      </c>
    </row>
    <row r="73" spans="15:21" x14ac:dyDescent="0.2">
      <c r="O73" s="49">
        <f t="shared" si="3"/>
        <v>19599442.542282302</v>
      </c>
      <c r="R73" s="49">
        <f t="shared" si="4"/>
        <v>-67597.258324812079</v>
      </c>
      <c r="S73" s="22">
        <v>214631.68039999998</v>
      </c>
      <c r="T73" s="7">
        <v>649.79639999999995</v>
      </c>
      <c r="U73" s="53">
        <f t="shared" si="5"/>
        <v>-289.94434135338565</v>
      </c>
    </row>
    <row r="74" spans="15:21" x14ac:dyDescent="0.2">
      <c r="O74" s="49">
        <f t="shared" si="3"/>
        <v>6945012.7475520885</v>
      </c>
      <c r="R74" s="49">
        <f t="shared" si="4"/>
        <v>-45021.258724812069</v>
      </c>
      <c r="S74" s="22">
        <v>237207.67999999999</v>
      </c>
      <c r="T74" s="7">
        <v>785.48</v>
      </c>
      <c r="U74" s="53">
        <f t="shared" si="5"/>
        <v>-154.26074135338558</v>
      </c>
    </row>
    <row r="75" spans="15:21" x14ac:dyDescent="0.2">
      <c r="O75" s="49">
        <f t="shared" si="3"/>
        <v>119713821.64161538</v>
      </c>
      <c r="R75" s="49">
        <f t="shared" si="4"/>
        <v>182320.25167518796</v>
      </c>
      <c r="S75" s="22">
        <v>464549.19040000002</v>
      </c>
      <c r="T75" s="7">
        <v>1596.3536000000001</v>
      </c>
      <c r="U75" s="53">
        <f t="shared" si="5"/>
        <v>656.61285864661454</v>
      </c>
    </row>
    <row r="76" spans="15:21" x14ac:dyDescent="0.2">
      <c r="O76" s="49">
        <f t="shared" si="3"/>
        <v>5165150.373623224</v>
      </c>
      <c r="R76" s="49">
        <f t="shared" si="4"/>
        <v>28348.100875187898</v>
      </c>
      <c r="S76" s="22">
        <v>310577.03959999996</v>
      </c>
      <c r="T76" s="7">
        <v>1121.9451999999999</v>
      </c>
      <c r="U76" s="53">
        <f t="shared" si="5"/>
        <v>182.20445864661428</v>
      </c>
    </row>
    <row r="77" spans="15:21" x14ac:dyDescent="0.2">
      <c r="O77" s="49">
        <f t="shared" si="3"/>
        <v>15143256.403769311</v>
      </c>
      <c r="R77" s="49">
        <f t="shared" si="4"/>
        <v>-77130.727924812061</v>
      </c>
      <c r="S77" s="22">
        <v>205098.2108</v>
      </c>
      <c r="T77" s="7">
        <v>743.40840000000003</v>
      </c>
      <c r="U77" s="53">
        <f t="shared" si="5"/>
        <v>-196.33234135338557</v>
      </c>
    </row>
    <row r="78" spans="15:21" x14ac:dyDescent="0.2">
      <c r="O78" s="49">
        <f t="shared" si="3"/>
        <v>6185593.0536018563</v>
      </c>
      <c r="R78" s="49">
        <f t="shared" si="4"/>
        <v>-33703.821924812044</v>
      </c>
      <c r="S78" s="22">
        <v>248525.11680000002</v>
      </c>
      <c r="T78" s="7">
        <v>756.21280000000002</v>
      </c>
      <c r="U78" s="53">
        <f t="shared" si="5"/>
        <v>-183.52794135338559</v>
      </c>
    </row>
    <row r="79" spans="15:21" x14ac:dyDescent="0.2">
      <c r="O79" s="49">
        <f t="shared" si="3"/>
        <v>16748655.964426061</v>
      </c>
      <c r="R79" s="49">
        <f t="shared" si="4"/>
        <v>-57765.072724812082</v>
      </c>
      <c r="S79" s="22">
        <v>224463.86599999998</v>
      </c>
      <c r="T79" s="7">
        <v>649.79639999999995</v>
      </c>
      <c r="U79" s="53">
        <f t="shared" si="5"/>
        <v>-289.94434135338565</v>
      </c>
    </row>
    <row r="80" spans="15:21" x14ac:dyDescent="0.2">
      <c r="O80" s="49">
        <f t="shared" si="3"/>
        <v>9505957.0190561824</v>
      </c>
      <c r="R80" s="49">
        <f t="shared" si="4"/>
        <v>-61622.658724812063</v>
      </c>
      <c r="S80" s="22">
        <v>220606.28</v>
      </c>
      <c r="T80" s="7">
        <v>785.48</v>
      </c>
      <c r="U80" s="53">
        <f t="shared" si="5"/>
        <v>-154.26074135338558</v>
      </c>
    </row>
    <row r="81" spans="15:21" x14ac:dyDescent="0.2">
      <c r="O81" s="49">
        <f t="shared" si="3"/>
        <v>9466046.680053236</v>
      </c>
      <c r="R81" s="49">
        <f t="shared" si="4"/>
        <v>-61363.938724812062</v>
      </c>
      <c r="S81" s="22">
        <v>220865</v>
      </c>
      <c r="T81" s="7">
        <v>785.48</v>
      </c>
      <c r="U81" s="53">
        <f t="shared" si="5"/>
        <v>-154.26074135338558</v>
      </c>
    </row>
    <row r="82" spans="15:21" x14ac:dyDescent="0.2">
      <c r="O82" s="49">
        <f t="shared" si="3"/>
        <v>19231460.309556574</v>
      </c>
      <c r="R82" s="49">
        <f t="shared" si="4"/>
        <v>55952.242075187969</v>
      </c>
      <c r="S82" s="22">
        <v>338181.18080000003</v>
      </c>
      <c r="T82" s="7">
        <v>1283.4528</v>
      </c>
      <c r="U82" s="53">
        <f t="shared" si="5"/>
        <v>343.71205864661442</v>
      </c>
    </row>
    <row r="83" spans="15:21" x14ac:dyDescent="0.2">
      <c r="O83" s="49">
        <f t="shared" si="3"/>
        <v>74375748.363975883</v>
      </c>
      <c r="R83" s="49">
        <f t="shared" si="4"/>
        <v>150450.97327518789</v>
      </c>
      <c r="S83" s="22">
        <v>432679.91199999995</v>
      </c>
      <c r="T83" s="7">
        <v>1434.0927999999999</v>
      </c>
      <c r="U83" s="53">
        <f t="shared" si="5"/>
        <v>494.3520586466143</v>
      </c>
    </row>
    <row r="84" spans="15:21" x14ac:dyDescent="0.2">
      <c r="O84" s="49">
        <f t="shared" si="3"/>
        <v>13545431.945451526</v>
      </c>
      <c r="R84" s="49">
        <f t="shared" si="4"/>
        <v>-86008.890724812052</v>
      </c>
      <c r="S84" s="22">
        <v>196220.04800000001</v>
      </c>
      <c r="T84" s="7">
        <v>782.25200000000007</v>
      </c>
      <c r="U84" s="53">
        <f t="shared" si="5"/>
        <v>-157.48874135338554</v>
      </c>
    </row>
    <row r="85" spans="15:21" x14ac:dyDescent="0.2">
      <c r="O85" s="49">
        <f t="shared" si="3"/>
        <v>14543585.115945583</v>
      </c>
      <c r="R85" s="49">
        <f t="shared" si="4"/>
        <v>41686.872475187934</v>
      </c>
      <c r="S85" s="22">
        <v>323915.8112</v>
      </c>
      <c r="T85" s="7">
        <v>1288.6176</v>
      </c>
      <c r="U85" s="53">
        <f t="shared" si="5"/>
        <v>348.87685864661444</v>
      </c>
    </row>
    <row r="86" spans="15:21" x14ac:dyDescent="0.2">
      <c r="O86" s="49">
        <f t="shared" si="3"/>
        <v>12933370.409217335</v>
      </c>
      <c r="R86" s="49">
        <f t="shared" si="4"/>
        <v>-81509.923524812068</v>
      </c>
      <c r="S86" s="22">
        <v>200719.01519999999</v>
      </c>
      <c r="T86" s="7">
        <v>781.0684</v>
      </c>
      <c r="U86" s="53">
        <f t="shared" si="5"/>
        <v>-158.6723413533856</v>
      </c>
    </row>
    <row r="87" spans="15:21" x14ac:dyDescent="0.2">
      <c r="O87" s="49">
        <f t="shared" si="3"/>
        <v>27858404.862995334</v>
      </c>
      <c r="R87" s="49">
        <f t="shared" si="4"/>
        <v>98580.581275187957</v>
      </c>
      <c r="S87" s="22">
        <v>380809.52</v>
      </c>
      <c r="T87" s="7">
        <v>1222.336</v>
      </c>
      <c r="U87" s="53">
        <f t="shared" si="5"/>
        <v>282.59525864661441</v>
      </c>
    </row>
    <row r="88" spans="15:21" x14ac:dyDescent="0.2">
      <c r="O88" s="49">
        <f t="shared" si="3"/>
        <v>10835159.21399633</v>
      </c>
      <c r="R88" s="49">
        <f t="shared" si="4"/>
        <v>-68286.376324812067</v>
      </c>
      <c r="S88" s="22">
        <v>213942.5624</v>
      </c>
      <c r="T88" s="7">
        <v>781.0684</v>
      </c>
      <c r="U88" s="53">
        <f t="shared" si="5"/>
        <v>-158.6723413533856</v>
      </c>
    </row>
    <row r="89" spans="15:21" x14ac:dyDescent="0.2">
      <c r="O89" s="49">
        <f t="shared" si="3"/>
        <v>14679816.930590395</v>
      </c>
      <c r="R89" s="49">
        <f t="shared" si="4"/>
        <v>-74647.511524812056</v>
      </c>
      <c r="S89" s="22">
        <v>207581.42720000001</v>
      </c>
      <c r="T89" s="7">
        <v>743.0856</v>
      </c>
      <c r="U89" s="53">
        <f t="shared" si="5"/>
        <v>-196.6551413533856</v>
      </c>
    </row>
    <row r="90" spans="15:21" x14ac:dyDescent="0.2">
      <c r="O90" s="49">
        <f t="shared" si="3"/>
        <v>6256417.4798691878</v>
      </c>
      <c r="R90" s="49">
        <f t="shared" si="4"/>
        <v>-40557.418724812043</v>
      </c>
      <c r="S90" s="22">
        <v>241671.52000000002</v>
      </c>
      <c r="T90" s="7">
        <v>785.48</v>
      </c>
      <c r="U90" s="53">
        <f t="shared" si="5"/>
        <v>-154.26074135338558</v>
      </c>
    </row>
    <row r="91" spans="15:21" x14ac:dyDescent="0.2">
      <c r="O91" s="49">
        <f t="shared" si="3"/>
        <v>9232457.3061931785</v>
      </c>
      <c r="R91" s="49">
        <f t="shared" si="4"/>
        <v>54466.313675187936</v>
      </c>
      <c r="S91" s="22">
        <v>336695.2524</v>
      </c>
      <c r="T91" s="7">
        <v>1109.2483999999999</v>
      </c>
      <c r="U91" s="53">
        <f t="shared" si="5"/>
        <v>169.50765864661435</v>
      </c>
    </row>
    <row r="92" spans="15:21" x14ac:dyDescent="0.2">
      <c r="O92" s="49">
        <f t="shared" si="3"/>
        <v>39946968.118860863</v>
      </c>
      <c r="R92" s="49">
        <f t="shared" si="4"/>
        <v>-110966.28432481206</v>
      </c>
      <c r="S92" s="22">
        <v>171262.6544</v>
      </c>
      <c r="T92" s="7">
        <v>579.74879999999996</v>
      </c>
      <c r="U92" s="53">
        <f t="shared" si="5"/>
        <v>-359.99194135338564</v>
      </c>
    </row>
    <row r="93" spans="15:21" x14ac:dyDescent="0.2">
      <c r="O93" s="49">
        <f t="shared" si="3"/>
        <v>3194059.2356997179</v>
      </c>
      <c r="R93" s="49">
        <f t="shared" si="4"/>
        <v>16930.199675187934</v>
      </c>
      <c r="S93" s="22">
        <v>299159.1384</v>
      </c>
      <c r="T93" s="7">
        <v>1128.4012</v>
      </c>
      <c r="U93" s="53">
        <f t="shared" si="5"/>
        <v>188.66045864661442</v>
      </c>
    </row>
    <row r="94" spans="15:21" x14ac:dyDescent="0.2">
      <c r="O94" s="49">
        <f t="shared" si="3"/>
        <v>16656935.346979175</v>
      </c>
      <c r="R94" s="49">
        <f t="shared" si="4"/>
        <v>-69963.270724812086</v>
      </c>
      <c r="S94" s="22">
        <v>212265.66799999998</v>
      </c>
      <c r="T94" s="7">
        <v>701.65959999999995</v>
      </c>
      <c r="U94" s="53">
        <f t="shared" si="5"/>
        <v>-238.08114135338565</v>
      </c>
    </row>
    <row r="95" spans="15:21" x14ac:dyDescent="0.2">
      <c r="O95" s="49">
        <f t="shared" si="3"/>
        <v>42215737.488856748</v>
      </c>
      <c r="R95" s="49">
        <f t="shared" si="4"/>
        <v>106286.20127518795</v>
      </c>
      <c r="S95" s="22">
        <v>388515.14</v>
      </c>
      <c r="T95" s="7">
        <v>1336.93</v>
      </c>
      <c r="U95" s="53">
        <f t="shared" si="5"/>
        <v>397.18925864661446</v>
      </c>
    </row>
    <row r="96" spans="15:21" x14ac:dyDescent="0.2">
      <c r="O96" s="49">
        <f t="shared" si="3"/>
        <v>2677627.5846140143</v>
      </c>
      <c r="R96" s="49">
        <f t="shared" si="4"/>
        <v>-18438.12432481203</v>
      </c>
      <c r="S96" s="22">
        <v>263790.81440000003</v>
      </c>
      <c r="T96" s="7">
        <v>794.51840000000004</v>
      </c>
      <c r="U96" s="53">
        <f t="shared" si="5"/>
        <v>-145.22234135338556</v>
      </c>
    </row>
    <row r="97" spans="15:21" x14ac:dyDescent="0.2">
      <c r="O97" s="49">
        <f t="shared" si="3"/>
        <v>19876965.884221248</v>
      </c>
      <c r="R97" s="49">
        <f t="shared" si="4"/>
        <v>85747.518875187961</v>
      </c>
      <c r="S97" s="22">
        <v>367976.45760000002</v>
      </c>
      <c r="T97" s="7">
        <v>1171.5488</v>
      </c>
      <c r="U97" s="53">
        <f t="shared" si="5"/>
        <v>231.80805864661443</v>
      </c>
    </row>
    <row r="98" spans="15:21" x14ac:dyDescent="0.2">
      <c r="O98" s="49">
        <f t="shared" si="3"/>
        <v>5689281.0294049941</v>
      </c>
      <c r="R98" s="49">
        <f t="shared" si="4"/>
        <v>-39176.348324812076</v>
      </c>
      <c r="S98" s="22">
        <v>243052.59039999999</v>
      </c>
      <c r="T98" s="7">
        <v>794.51840000000004</v>
      </c>
      <c r="U98" s="53">
        <f t="shared" si="5"/>
        <v>-145.22234135338556</v>
      </c>
    </row>
    <row r="99" spans="15:21" x14ac:dyDescent="0.2">
      <c r="O99" s="49">
        <f t="shared" si="3"/>
        <v>1860665.3831659795</v>
      </c>
      <c r="R99" s="49">
        <f t="shared" si="4"/>
        <v>-13153.637124812056</v>
      </c>
      <c r="S99" s="22">
        <v>269075.30160000001</v>
      </c>
      <c r="T99" s="7">
        <v>798.28440000000001</v>
      </c>
      <c r="U99" s="53">
        <f t="shared" si="5"/>
        <v>-141.4563413533856</v>
      </c>
    </row>
    <row r="100" spans="15:21" x14ac:dyDescent="0.2">
      <c r="O100" s="49">
        <f t="shared" si="3"/>
        <v>8296643.3992656367</v>
      </c>
      <c r="R100" s="49">
        <f t="shared" si="4"/>
        <v>-58651.618724812055</v>
      </c>
      <c r="S100" s="22">
        <v>223577.32</v>
      </c>
      <c r="T100" s="7">
        <v>798.28440000000001</v>
      </c>
      <c r="U100" s="53">
        <f t="shared" si="5"/>
        <v>-141.4563413533856</v>
      </c>
    </row>
    <row r="101" spans="15:21" x14ac:dyDescent="0.2">
      <c r="O101" s="49">
        <f t="shared" si="3"/>
        <v>24399670.711072188</v>
      </c>
      <c r="R101" s="49">
        <f t="shared" si="4"/>
        <v>-84152.946724812064</v>
      </c>
      <c r="S101" s="22">
        <v>198075.992</v>
      </c>
      <c r="T101" s="7">
        <v>649.79639999999995</v>
      </c>
      <c r="U101" s="53">
        <f t="shared" si="5"/>
        <v>-289.94434135338565</v>
      </c>
    </row>
    <row r="102" spans="15:21" x14ac:dyDescent="0.2">
      <c r="O102" s="49">
        <f t="shared" si="3"/>
        <v>14298430.312007198</v>
      </c>
      <c r="R102" s="49">
        <f t="shared" si="4"/>
        <v>72324.293675187917</v>
      </c>
      <c r="S102" s="22">
        <v>354553.23239999998</v>
      </c>
      <c r="T102" s="7">
        <v>1137.4395999999999</v>
      </c>
      <c r="U102" s="53">
        <f t="shared" si="5"/>
        <v>197.69885864661433</v>
      </c>
    </row>
    <row r="103" spans="15:21" x14ac:dyDescent="0.2">
      <c r="O103" s="49">
        <f t="shared" si="3"/>
        <v>116170182.49990405</v>
      </c>
      <c r="R103" s="49">
        <f t="shared" si="4"/>
        <v>174690.51727518789</v>
      </c>
      <c r="S103" s="22">
        <v>456919.45599999995</v>
      </c>
      <c r="T103" s="7">
        <v>1604.7463999999998</v>
      </c>
      <c r="U103" s="53">
        <f t="shared" si="5"/>
        <v>665.00565864661417</v>
      </c>
    </row>
    <row r="104" spans="15:21" x14ac:dyDescent="0.2">
      <c r="O104" s="49">
        <f t="shared" si="3"/>
        <v>12985774.389824167</v>
      </c>
      <c r="R104" s="49">
        <f t="shared" si="4"/>
        <v>-49086.138724812074</v>
      </c>
      <c r="S104" s="22">
        <v>233142.8</v>
      </c>
      <c r="T104" s="7">
        <v>675.18999999999994</v>
      </c>
      <c r="U104" s="53">
        <f t="shared" si="5"/>
        <v>-264.55074135338566</v>
      </c>
    </row>
    <row r="105" spans="15:21" x14ac:dyDescent="0.2">
      <c r="O105" s="49">
        <f t="shared" si="3"/>
        <v>16482875.510288658</v>
      </c>
      <c r="R105" s="49">
        <f t="shared" si="4"/>
        <v>-56827.323524812062</v>
      </c>
      <c r="S105" s="22">
        <v>225401.6152</v>
      </c>
      <c r="T105" s="7">
        <v>649.68880000000001</v>
      </c>
      <c r="U105" s="53">
        <f t="shared" si="5"/>
        <v>-290.05194135338559</v>
      </c>
    </row>
    <row r="106" spans="15:21" x14ac:dyDescent="0.2">
      <c r="O106" s="49">
        <f t="shared" si="3"/>
        <v>13432374.180012869</v>
      </c>
      <c r="R106" s="49">
        <f t="shared" si="4"/>
        <v>-87075.778724812058</v>
      </c>
      <c r="S106" s="22">
        <v>195153.16</v>
      </c>
      <c r="T106" s="7">
        <v>785.48</v>
      </c>
      <c r="U106" s="53">
        <f t="shared" si="5"/>
        <v>-154.26074135338558</v>
      </c>
    </row>
    <row r="107" spans="15:21" x14ac:dyDescent="0.2">
      <c r="O107" s="49">
        <f t="shared" si="3"/>
        <v>11995173.414359212</v>
      </c>
      <c r="R107" s="49">
        <f t="shared" si="4"/>
        <v>-75597.128724812064</v>
      </c>
      <c r="S107" s="22">
        <v>206631.81</v>
      </c>
      <c r="T107" s="7">
        <v>781.0684</v>
      </c>
      <c r="U107" s="53">
        <f t="shared" si="5"/>
        <v>-158.6723413533856</v>
      </c>
    </row>
    <row r="108" spans="15:21" x14ac:dyDescent="0.2">
      <c r="O108" s="49">
        <f t="shared" si="3"/>
        <v>14344904.555950142</v>
      </c>
      <c r="R108" s="49">
        <f t="shared" si="4"/>
        <v>76296.653675187903</v>
      </c>
      <c r="S108" s="22">
        <v>358525.59239999996</v>
      </c>
      <c r="T108" s="7">
        <v>1127.7556</v>
      </c>
      <c r="U108" s="53">
        <f t="shared" si="5"/>
        <v>188.01485864661436</v>
      </c>
    </row>
    <row r="109" spans="15:21" x14ac:dyDescent="0.2">
      <c r="O109" s="49">
        <f t="shared" si="3"/>
        <v>8468147.4757656641</v>
      </c>
      <c r="R109" s="49">
        <f t="shared" si="4"/>
        <v>-58311.602724812052</v>
      </c>
      <c r="S109" s="22">
        <v>223917.33600000001</v>
      </c>
      <c r="T109" s="7">
        <v>794.51840000000004</v>
      </c>
      <c r="U109" s="53">
        <f t="shared" si="5"/>
        <v>-145.22234135338556</v>
      </c>
    </row>
    <row r="110" spans="15:21" x14ac:dyDescent="0.2">
      <c r="O110" s="49">
        <f t="shared" si="3"/>
        <v>11720901.607584734</v>
      </c>
      <c r="R110" s="49">
        <f t="shared" si="4"/>
        <v>-80710.044324812043</v>
      </c>
      <c r="S110" s="22">
        <v>201518.89440000002</v>
      </c>
      <c r="T110" s="7">
        <v>794.51840000000004</v>
      </c>
      <c r="U110" s="53">
        <f t="shared" si="5"/>
        <v>-145.22234135338556</v>
      </c>
    </row>
    <row r="111" spans="15:21" x14ac:dyDescent="0.2">
      <c r="O111" s="49">
        <f t="shared" si="3"/>
        <v>2054865.0096109081</v>
      </c>
      <c r="R111" s="49">
        <f t="shared" si="4"/>
        <v>-12950.366724812076</v>
      </c>
      <c r="S111" s="22">
        <v>269278.57199999999</v>
      </c>
      <c r="T111" s="7">
        <v>781.0684</v>
      </c>
      <c r="U111" s="53">
        <f t="shared" si="5"/>
        <v>-158.6723413533856</v>
      </c>
    </row>
    <row r="112" spans="15:21" x14ac:dyDescent="0.2">
      <c r="O112" s="49">
        <f t="shared" si="3"/>
        <v>16949602.584939267</v>
      </c>
      <c r="R112" s="49">
        <f t="shared" si="4"/>
        <v>-77420.778324812098</v>
      </c>
      <c r="S112" s="22">
        <v>204808.16039999996</v>
      </c>
      <c r="T112" s="7">
        <v>720.81239999999991</v>
      </c>
      <c r="U112" s="53">
        <f t="shared" si="5"/>
        <v>-218.92834135338569</v>
      </c>
    </row>
    <row r="113" spans="15:21" x14ac:dyDescent="0.2">
      <c r="O113" s="49">
        <f t="shared" si="3"/>
        <v>-293475.72611715924</v>
      </c>
      <c r="R113" s="49">
        <f t="shared" si="4"/>
        <v>24649.518875187903</v>
      </c>
      <c r="S113" s="22">
        <v>306878.45759999997</v>
      </c>
      <c r="T113" s="7">
        <v>927.83479999999997</v>
      </c>
      <c r="U113" s="53">
        <f t="shared" si="5"/>
        <v>-11.905941353385629</v>
      </c>
    </row>
    <row r="114" spans="15:21" x14ac:dyDescent="0.2">
      <c r="O114" s="49">
        <f t="shared" si="3"/>
        <v>81373.42217576479</v>
      </c>
      <c r="R114" s="49">
        <f t="shared" si="4"/>
        <v>-6834.6903248120798</v>
      </c>
      <c r="S114" s="22">
        <v>275394.24839999998</v>
      </c>
      <c r="T114" s="7">
        <v>927.83479999999997</v>
      </c>
      <c r="U114" s="53">
        <f t="shared" si="5"/>
        <v>-11.905941353385629</v>
      </c>
    </row>
    <row r="115" spans="15:21" x14ac:dyDescent="0.2">
      <c r="O115" s="49">
        <f t="shared" si="3"/>
        <v>13904553.968436275</v>
      </c>
      <c r="R115" s="49">
        <f t="shared" si="4"/>
        <v>-90136.698724812071</v>
      </c>
      <c r="S115" s="22">
        <v>192092.24</v>
      </c>
      <c r="T115" s="7">
        <v>785.48</v>
      </c>
      <c r="U115" s="53">
        <f t="shared" si="5"/>
        <v>-154.26074135338558</v>
      </c>
    </row>
    <row r="116" spans="15:21" x14ac:dyDescent="0.2">
      <c r="O116" s="49">
        <f t="shared" si="3"/>
        <v>37559965.021331206</v>
      </c>
      <c r="R116" s="49">
        <f t="shared" si="4"/>
        <v>-116798.65672481206</v>
      </c>
      <c r="S116" s="22">
        <v>165430.28200000001</v>
      </c>
      <c r="T116" s="7">
        <v>618.16200000000003</v>
      </c>
      <c r="U116" s="53">
        <f t="shared" si="5"/>
        <v>-321.57874135338557</v>
      </c>
    </row>
    <row r="117" spans="15:21" x14ac:dyDescent="0.2">
      <c r="O117" s="49">
        <f t="shared" si="3"/>
        <v>4745257.0755940899</v>
      </c>
      <c r="R117" s="49">
        <f t="shared" si="4"/>
        <v>27994.352075187897</v>
      </c>
      <c r="S117" s="22">
        <v>310223.29079999996</v>
      </c>
      <c r="T117" s="7">
        <v>1109.2483999999999</v>
      </c>
      <c r="U117" s="53">
        <f t="shared" si="5"/>
        <v>169.50765864661435</v>
      </c>
    </row>
    <row r="118" spans="15:21" x14ac:dyDescent="0.2">
      <c r="O118" s="49">
        <f t="shared" si="3"/>
        <v>11099999.660394551</v>
      </c>
      <c r="R118" s="49">
        <f t="shared" si="4"/>
        <v>-50676.61312481208</v>
      </c>
      <c r="S118" s="22">
        <v>231552.32559999998</v>
      </c>
      <c r="T118" s="7">
        <v>720.70479999999998</v>
      </c>
      <c r="U118" s="53">
        <f t="shared" si="5"/>
        <v>-219.03594135338562</v>
      </c>
    </row>
    <row r="119" spans="15:21" x14ac:dyDescent="0.2">
      <c r="O119" s="49">
        <f t="shared" si="3"/>
        <v>14548807.246543709</v>
      </c>
      <c r="R119" s="49">
        <f t="shared" si="4"/>
        <v>-66454.654324812087</v>
      </c>
      <c r="S119" s="22">
        <v>215774.28439999997</v>
      </c>
      <c r="T119" s="7">
        <v>720.81239999999991</v>
      </c>
      <c r="U119" s="53">
        <f t="shared" si="5"/>
        <v>-218.92834135338569</v>
      </c>
    </row>
    <row r="120" spans="15:21" x14ac:dyDescent="0.2">
      <c r="O120" s="49">
        <f t="shared" si="3"/>
        <v>-94931.555172547465</v>
      </c>
      <c r="R120" s="49">
        <f t="shared" si="4"/>
        <v>7499.0516751879477</v>
      </c>
      <c r="S120" s="22">
        <v>289727.99040000001</v>
      </c>
      <c r="T120" s="7">
        <v>927.08159999999998</v>
      </c>
      <c r="U120" s="53">
        <f t="shared" si="5"/>
        <v>-12.659141353385621</v>
      </c>
    </row>
    <row r="121" spans="15:21" x14ac:dyDescent="0.2">
      <c r="O121" s="49">
        <f t="shared" si="3"/>
        <v>12215320.155021476</v>
      </c>
      <c r="R121" s="49">
        <f t="shared" si="4"/>
        <v>-86353.994724812073</v>
      </c>
      <c r="S121" s="22">
        <v>195874.94399999999</v>
      </c>
      <c r="T121" s="7">
        <v>798.28440000000001</v>
      </c>
      <c r="U121" s="53">
        <f t="shared" si="5"/>
        <v>-141.4563413533856</v>
      </c>
    </row>
    <row r="122" spans="15:21" x14ac:dyDescent="0.2">
      <c r="O122" s="49">
        <f t="shared" si="3"/>
        <v>8900233.0890861675</v>
      </c>
      <c r="R122" s="49">
        <f t="shared" si="4"/>
        <v>75309.256475187896</v>
      </c>
      <c r="S122" s="22">
        <v>357538.19519999996</v>
      </c>
      <c r="T122" s="7">
        <v>1057.9232</v>
      </c>
      <c r="U122" s="53">
        <f t="shared" si="5"/>
        <v>118.18245864661435</v>
      </c>
    </row>
    <row r="123" spans="15:21" x14ac:dyDescent="0.2">
      <c r="O123" s="49">
        <f t="shared" si="3"/>
        <v>6819766.9863695055</v>
      </c>
      <c r="R123" s="49">
        <f t="shared" si="4"/>
        <v>-42980.187524812063</v>
      </c>
      <c r="S123" s="22">
        <v>239248.7512</v>
      </c>
      <c r="T123" s="7">
        <v>781.0684</v>
      </c>
      <c r="U123" s="53">
        <f t="shared" si="5"/>
        <v>-158.6723413533856</v>
      </c>
    </row>
    <row r="124" spans="15:21" x14ac:dyDescent="0.2">
      <c r="O124" s="49">
        <f t="shared" si="3"/>
        <v>45734283.772762902</v>
      </c>
      <c r="R124" s="49">
        <f t="shared" si="4"/>
        <v>100048.21007518796</v>
      </c>
      <c r="S124" s="22">
        <v>382277.14880000002</v>
      </c>
      <c r="T124" s="7">
        <v>1396.8632</v>
      </c>
      <c r="U124" s="53">
        <f t="shared" si="5"/>
        <v>457.1224586466144</v>
      </c>
    </row>
    <row r="125" spans="15:21" x14ac:dyDescent="0.2">
      <c r="O125" s="49">
        <f t="shared" si="3"/>
        <v>4909426.3679729896</v>
      </c>
      <c r="R125" s="49">
        <f t="shared" si="4"/>
        <v>-33806.274724812072</v>
      </c>
      <c r="S125" s="22">
        <v>248422.66399999999</v>
      </c>
      <c r="T125" s="7">
        <v>794.51840000000004</v>
      </c>
      <c r="U125" s="53">
        <f t="shared" si="5"/>
        <v>-145.22234135338556</v>
      </c>
    </row>
    <row r="126" spans="15:21" x14ac:dyDescent="0.2">
      <c r="O126" s="49">
        <f t="shared" si="3"/>
        <v>652849.56477868406</v>
      </c>
      <c r="R126" s="49">
        <f t="shared" si="4"/>
        <v>-39488.282724812074</v>
      </c>
      <c r="S126" s="22">
        <v>242740.65599999999</v>
      </c>
      <c r="T126" s="7">
        <v>923.20799999999997</v>
      </c>
      <c r="U126" s="53">
        <f t="shared" si="5"/>
        <v>-16.532741353385632</v>
      </c>
    </row>
    <row r="127" spans="15:21" x14ac:dyDescent="0.2">
      <c r="O127" s="49">
        <f t="shared" si="3"/>
        <v>4633734.0140630342</v>
      </c>
      <c r="R127" s="49">
        <f t="shared" si="4"/>
        <v>-29203.161524812051</v>
      </c>
      <c r="S127" s="22">
        <v>253025.77720000001</v>
      </c>
      <c r="T127" s="7">
        <v>781.0684</v>
      </c>
      <c r="U127" s="53">
        <f t="shared" si="5"/>
        <v>-158.6723413533856</v>
      </c>
    </row>
    <row r="128" spans="15:21" x14ac:dyDescent="0.2">
      <c r="O128" s="49">
        <f t="shared" si="3"/>
        <v>7568365.6874357732</v>
      </c>
      <c r="R128" s="49">
        <f t="shared" si="4"/>
        <v>-48056.550724812027</v>
      </c>
      <c r="S128" s="22">
        <v>234172.38800000004</v>
      </c>
      <c r="T128" s="7">
        <v>782.25200000000007</v>
      </c>
      <c r="U128" s="53">
        <f t="shared" si="5"/>
        <v>-157.48874135338554</v>
      </c>
    </row>
    <row r="129" spans="15:21" x14ac:dyDescent="0.2">
      <c r="O129" s="49">
        <f t="shared" si="3"/>
        <v>16844545.271432649</v>
      </c>
      <c r="R129" s="49">
        <f t="shared" si="4"/>
        <v>-81550.187524812092</v>
      </c>
      <c r="S129" s="22">
        <v>200678.75119999997</v>
      </c>
      <c r="T129" s="7">
        <v>733.18639999999994</v>
      </c>
      <c r="U129" s="53">
        <f t="shared" si="5"/>
        <v>-206.55434135338567</v>
      </c>
    </row>
    <row r="130" spans="15:21" x14ac:dyDescent="0.2">
      <c r="O130" s="49">
        <f t="shared" si="3"/>
        <v>11494837.23817841</v>
      </c>
      <c r="R130" s="49">
        <f t="shared" si="4"/>
        <v>-55650.426724812074</v>
      </c>
      <c r="S130" s="22">
        <v>226578.51199999999</v>
      </c>
      <c r="T130" s="7">
        <v>733.18639999999994</v>
      </c>
      <c r="U130" s="53">
        <f t="shared" si="5"/>
        <v>-206.55434135338567</v>
      </c>
    </row>
    <row r="131" spans="15:21" x14ac:dyDescent="0.2">
      <c r="O131" s="49">
        <f t="shared" si="3"/>
        <v>11919856.215238871</v>
      </c>
      <c r="R131" s="49">
        <f t="shared" si="4"/>
        <v>-82080.044324812043</v>
      </c>
      <c r="S131" s="22">
        <v>200148.89440000002</v>
      </c>
      <c r="T131" s="7">
        <v>794.51840000000004</v>
      </c>
      <c r="U131" s="53">
        <f t="shared" si="5"/>
        <v>-145.22234135338556</v>
      </c>
    </row>
    <row r="132" spans="15:21" x14ac:dyDescent="0.2">
      <c r="O132" s="49">
        <f t="shared" si="3"/>
        <v>11680271.327145608</v>
      </c>
      <c r="R132" s="49">
        <f t="shared" si="4"/>
        <v>-63643.013924812054</v>
      </c>
      <c r="S132" s="22">
        <v>218585.92480000001</v>
      </c>
      <c r="T132" s="7">
        <v>756.21280000000002</v>
      </c>
      <c r="U132" s="53">
        <f t="shared" si="5"/>
        <v>-183.52794135338559</v>
      </c>
    </row>
    <row r="133" spans="15:21" x14ac:dyDescent="0.2">
      <c r="O133" s="49">
        <f t="shared" si="3"/>
        <v>16936878.206637312</v>
      </c>
      <c r="R133" s="49">
        <f t="shared" si="4"/>
        <v>-83387.243524812104</v>
      </c>
      <c r="S133" s="22">
        <v>198841.69519999996</v>
      </c>
      <c r="T133" s="7">
        <v>736.62959999999987</v>
      </c>
      <c r="U133" s="53">
        <f t="shared" si="5"/>
        <v>-203.11114135338573</v>
      </c>
    </row>
    <row r="134" spans="15:21" x14ac:dyDescent="0.2">
      <c r="O134" s="49">
        <f t="shared" si="3"/>
        <v>4520009.2117582504</v>
      </c>
      <c r="R134" s="49">
        <f t="shared" si="4"/>
        <v>-29301.098724812065</v>
      </c>
      <c r="S134" s="22">
        <v>252927.84</v>
      </c>
      <c r="T134" s="7">
        <v>785.48</v>
      </c>
      <c r="U134" s="53">
        <f t="shared" si="5"/>
        <v>-154.26074135338558</v>
      </c>
    </row>
    <row r="135" spans="15:21" x14ac:dyDescent="0.2">
      <c r="O135" s="49">
        <f t="shared" ref="O135:O198" si="6">R135*U135</f>
        <v>9034599.7502588537</v>
      </c>
      <c r="R135" s="49">
        <f t="shared" ref="R135:R198" si="7">S135-$C$9</f>
        <v>-56938.718324812071</v>
      </c>
      <c r="S135" s="22">
        <v>225290.22039999999</v>
      </c>
      <c r="T135" s="7">
        <v>781.0684</v>
      </c>
      <c r="U135" s="53">
        <f t="shared" ref="U135:U198" si="8">T135-$C$10</f>
        <v>-158.6723413533856</v>
      </c>
    </row>
    <row r="136" spans="15:21" x14ac:dyDescent="0.2">
      <c r="O136" s="49">
        <f t="shared" si="6"/>
        <v>6716114.0699374592</v>
      </c>
      <c r="R136" s="49">
        <f t="shared" si="7"/>
        <v>-47478.352724812052</v>
      </c>
      <c r="S136" s="22">
        <v>234750.58600000001</v>
      </c>
      <c r="T136" s="7">
        <v>798.28440000000001</v>
      </c>
      <c r="U136" s="53">
        <f t="shared" si="8"/>
        <v>-141.4563413533856</v>
      </c>
    </row>
    <row r="137" spans="15:21" x14ac:dyDescent="0.2">
      <c r="O137" s="49">
        <f t="shared" si="6"/>
        <v>-740873.75086168176</v>
      </c>
      <c r="R137" s="49">
        <f t="shared" si="7"/>
        <v>5237.4728751879302</v>
      </c>
      <c r="S137" s="22">
        <v>287466.41159999999</v>
      </c>
      <c r="T137" s="7">
        <v>798.28440000000001</v>
      </c>
      <c r="U137" s="53">
        <f t="shared" si="8"/>
        <v>-141.4563413533856</v>
      </c>
    </row>
    <row r="138" spans="15:21" x14ac:dyDescent="0.2">
      <c r="O138" s="49">
        <f t="shared" si="6"/>
        <v>5902541.0875383355</v>
      </c>
      <c r="R138" s="49">
        <f t="shared" si="7"/>
        <v>-52764.227524812071</v>
      </c>
      <c r="S138" s="22">
        <v>229464.71119999999</v>
      </c>
      <c r="T138" s="7">
        <v>827.87439999999992</v>
      </c>
      <c r="U138" s="53">
        <f t="shared" si="8"/>
        <v>-111.86634135338568</v>
      </c>
    </row>
    <row r="139" spans="15:21" x14ac:dyDescent="0.2">
      <c r="O139" s="49">
        <f t="shared" si="6"/>
        <v>20977345.460067268</v>
      </c>
      <c r="R139" s="49">
        <f t="shared" si="7"/>
        <v>95084.616475187941</v>
      </c>
      <c r="S139" s="22">
        <v>377313.5552</v>
      </c>
      <c r="T139" s="7">
        <v>1160.3584000000001</v>
      </c>
      <c r="U139" s="53">
        <f t="shared" si="8"/>
        <v>220.61765864661447</v>
      </c>
    </row>
    <row r="140" spans="15:21" x14ac:dyDescent="0.2">
      <c r="O140" s="49">
        <f t="shared" si="6"/>
        <v>611881.89663048647</v>
      </c>
      <c r="R140" s="49">
        <f t="shared" si="7"/>
        <v>-5469.758724812069</v>
      </c>
      <c r="S140" s="22">
        <v>276759.18</v>
      </c>
      <c r="T140" s="7">
        <v>827.87439999999992</v>
      </c>
      <c r="U140" s="53">
        <f t="shared" si="8"/>
        <v>-111.86634135338568</v>
      </c>
    </row>
    <row r="141" spans="15:21" x14ac:dyDescent="0.2">
      <c r="O141" s="49">
        <f t="shared" si="6"/>
        <v>13571486.461699458</v>
      </c>
      <c r="R141" s="49">
        <f t="shared" si="7"/>
        <v>-62855.533124812064</v>
      </c>
      <c r="S141" s="22">
        <v>219373.4056</v>
      </c>
      <c r="T141" s="7">
        <v>723.8252</v>
      </c>
      <c r="U141" s="53">
        <f t="shared" si="8"/>
        <v>-215.91554135338561</v>
      </c>
    </row>
    <row r="142" spans="15:21" x14ac:dyDescent="0.2">
      <c r="O142" s="49">
        <f t="shared" si="6"/>
        <v>7357529.0078197196</v>
      </c>
      <c r="R142" s="49">
        <f t="shared" si="7"/>
        <v>-52012.71952481207</v>
      </c>
      <c r="S142" s="22">
        <v>230216.21919999999</v>
      </c>
      <c r="T142" s="7">
        <v>798.28440000000001</v>
      </c>
      <c r="U142" s="53">
        <f t="shared" si="8"/>
        <v>-141.4563413533856</v>
      </c>
    </row>
    <row r="143" spans="15:21" x14ac:dyDescent="0.2">
      <c r="O143" s="49">
        <f t="shared" si="6"/>
        <v>38462191.92905996</v>
      </c>
      <c r="R143" s="49">
        <f t="shared" si="7"/>
        <v>128703.7344751879</v>
      </c>
      <c r="S143" s="22">
        <v>410932.67319999996</v>
      </c>
      <c r="T143" s="7">
        <v>1238.5835999999999</v>
      </c>
      <c r="U143" s="53">
        <f t="shared" si="8"/>
        <v>298.84285864661433</v>
      </c>
    </row>
    <row r="144" spans="15:21" x14ac:dyDescent="0.2">
      <c r="O144" s="49">
        <f t="shared" si="6"/>
        <v>14657988.407145156</v>
      </c>
      <c r="R144" s="49">
        <f t="shared" si="7"/>
        <v>-67887.602324812062</v>
      </c>
      <c r="S144" s="22">
        <v>214341.3364</v>
      </c>
      <c r="T144" s="7">
        <v>723.8252</v>
      </c>
      <c r="U144" s="53">
        <f t="shared" si="8"/>
        <v>-215.91554135338561</v>
      </c>
    </row>
    <row r="145" spans="15:21" x14ac:dyDescent="0.2">
      <c r="O145" s="49">
        <f t="shared" si="6"/>
        <v>-1294623.9380826401</v>
      </c>
      <c r="R145" s="49">
        <f t="shared" si="7"/>
        <v>-33954.625124812068</v>
      </c>
      <c r="S145" s="22">
        <v>248274.31359999999</v>
      </c>
      <c r="T145" s="7">
        <v>977.86879999999996</v>
      </c>
      <c r="U145" s="53">
        <f t="shared" si="8"/>
        <v>38.128058646614363</v>
      </c>
    </row>
    <row r="146" spans="15:21" x14ac:dyDescent="0.2">
      <c r="O146" s="49">
        <f t="shared" si="6"/>
        <v>16592751.204542516</v>
      </c>
      <c r="R146" s="49">
        <f t="shared" si="7"/>
        <v>108265.33247518796</v>
      </c>
      <c r="S146" s="22">
        <v>390494.27120000002</v>
      </c>
      <c r="T146" s="7">
        <v>1093.0008</v>
      </c>
      <c r="U146" s="53">
        <f t="shared" si="8"/>
        <v>153.26005864661443</v>
      </c>
    </row>
    <row r="147" spans="15:21" x14ac:dyDescent="0.2">
      <c r="O147" s="49">
        <f t="shared" si="6"/>
        <v>-138672.50023436049</v>
      </c>
      <c r="R147" s="49">
        <f t="shared" si="7"/>
        <v>11647.336075187952</v>
      </c>
      <c r="S147" s="22">
        <v>293876.27480000001</v>
      </c>
      <c r="T147" s="7">
        <v>927.83479999999997</v>
      </c>
      <c r="U147" s="53">
        <f t="shared" si="8"/>
        <v>-11.905941353385629</v>
      </c>
    </row>
    <row r="148" spans="15:21" x14ac:dyDescent="0.2">
      <c r="O148" s="49">
        <f t="shared" si="6"/>
        <v>18556585.059535209</v>
      </c>
      <c r="R148" s="49">
        <f t="shared" si="7"/>
        <v>-77942.271924812085</v>
      </c>
      <c r="S148" s="22">
        <v>204286.66679999998</v>
      </c>
      <c r="T148" s="7">
        <v>701.65959999999995</v>
      </c>
      <c r="U148" s="53">
        <f t="shared" si="8"/>
        <v>-238.08114135338565</v>
      </c>
    </row>
    <row r="149" spans="15:21" x14ac:dyDescent="0.2">
      <c r="O149" s="49">
        <f t="shared" si="6"/>
        <v>13496163.114748765</v>
      </c>
      <c r="R149" s="49">
        <f t="shared" si="7"/>
        <v>-52074.408724812092</v>
      </c>
      <c r="S149" s="22">
        <v>230154.52999999997</v>
      </c>
      <c r="T149" s="7">
        <v>680.56999999999994</v>
      </c>
      <c r="U149" s="53">
        <f t="shared" si="8"/>
        <v>-259.17074135338567</v>
      </c>
    </row>
    <row r="150" spans="15:21" x14ac:dyDescent="0.2">
      <c r="O150" s="49">
        <f t="shared" si="6"/>
        <v>11666342.753267201</v>
      </c>
      <c r="R150" s="49">
        <f t="shared" si="7"/>
        <v>-54058.913124812039</v>
      </c>
      <c r="S150" s="22">
        <v>228170.02560000002</v>
      </c>
      <c r="T150" s="7">
        <v>723.93280000000004</v>
      </c>
      <c r="U150" s="53">
        <f t="shared" si="8"/>
        <v>-215.80794135338556</v>
      </c>
    </row>
    <row r="151" spans="15:21" x14ac:dyDescent="0.2">
      <c r="O151" s="49">
        <f t="shared" si="6"/>
        <v>22367331.133502197</v>
      </c>
      <c r="R151" s="49">
        <f t="shared" si="7"/>
        <v>-77143.533924812073</v>
      </c>
      <c r="S151" s="22">
        <v>205085.40479999999</v>
      </c>
      <c r="T151" s="7">
        <v>649.79639999999995</v>
      </c>
      <c r="U151" s="53">
        <f t="shared" si="8"/>
        <v>-289.94434135338565</v>
      </c>
    </row>
    <row r="152" spans="15:21" x14ac:dyDescent="0.2">
      <c r="O152" s="49">
        <f t="shared" si="6"/>
        <v>30349597.663992438</v>
      </c>
      <c r="R152" s="49">
        <f t="shared" si="7"/>
        <v>-104673.87472481208</v>
      </c>
      <c r="S152" s="22">
        <v>177555.06399999998</v>
      </c>
      <c r="T152" s="7">
        <v>649.79639999999995</v>
      </c>
      <c r="U152" s="53">
        <f t="shared" si="8"/>
        <v>-289.94434135338565</v>
      </c>
    </row>
    <row r="153" spans="15:21" x14ac:dyDescent="0.2">
      <c r="O153" s="49">
        <f t="shared" si="6"/>
        <v>9946803.3656958863</v>
      </c>
      <c r="R153" s="49">
        <f t="shared" si="7"/>
        <v>-64480.458724812052</v>
      </c>
      <c r="S153" s="22">
        <v>217748.48000000001</v>
      </c>
      <c r="T153" s="7">
        <v>785.48</v>
      </c>
      <c r="U153" s="53">
        <f t="shared" si="8"/>
        <v>-154.26074135338558</v>
      </c>
    </row>
    <row r="154" spans="15:21" x14ac:dyDescent="0.2">
      <c r="O154" s="49">
        <f t="shared" si="6"/>
        <v>5320375.6421961552</v>
      </c>
      <c r="R154" s="49">
        <f t="shared" si="7"/>
        <v>-34489.49872481206</v>
      </c>
      <c r="S154" s="22">
        <v>247739.44</v>
      </c>
      <c r="T154" s="7">
        <v>785.48</v>
      </c>
      <c r="U154" s="53">
        <f t="shared" si="8"/>
        <v>-154.26074135338558</v>
      </c>
    </row>
    <row r="155" spans="15:21" x14ac:dyDescent="0.2">
      <c r="O155" s="49">
        <f t="shared" si="6"/>
        <v>136615955.6328615</v>
      </c>
      <c r="R155" s="49">
        <f t="shared" si="7"/>
        <v>202229.09167518798</v>
      </c>
      <c r="S155" s="22">
        <v>484458.03040000005</v>
      </c>
      <c r="T155" s="7">
        <v>1615.2912000000001</v>
      </c>
      <c r="U155" s="53">
        <f t="shared" si="8"/>
        <v>675.55045864661452</v>
      </c>
    </row>
    <row r="156" spans="15:21" x14ac:dyDescent="0.2">
      <c r="O156" s="49">
        <f t="shared" si="6"/>
        <v>14284950.80604646</v>
      </c>
      <c r="R156" s="49">
        <f t="shared" si="7"/>
        <v>74277.431275187875</v>
      </c>
      <c r="S156" s="22">
        <v>356506.36999999994</v>
      </c>
      <c r="T156" s="7">
        <v>1132.0595999999998</v>
      </c>
      <c r="U156" s="53">
        <f t="shared" si="8"/>
        <v>192.31885864661422</v>
      </c>
    </row>
    <row r="157" spans="15:21" x14ac:dyDescent="0.2">
      <c r="O157" s="49">
        <f t="shared" si="6"/>
        <v>18505010.132741641</v>
      </c>
      <c r="R157" s="49">
        <f t="shared" si="7"/>
        <v>-84359.574724812031</v>
      </c>
      <c r="S157" s="22">
        <v>197869.36400000003</v>
      </c>
      <c r="T157" s="7">
        <v>720.38200000000006</v>
      </c>
      <c r="U157" s="53">
        <f t="shared" si="8"/>
        <v>-219.35874135338554</v>
      </c>
    </row>
    <row r="158" spans="15:21" x14ac:dyDescent="0.2">
      <c r="O158" s="49">
        <f t="shared" si="6"/>
        <v>9423006.1452502869</v>
      </c>
      <c r="R158" s="49">
        <f t="shared" si="7"/>
        <v>-45619.985924812092</v>
      </c>
      <c r="S158" s="22">
        <v>236608.95279999997</v>
      </c>
      <c r="T158" s="7">
        <v>733.18639999999994</v>
      </c>
      <c r="U158" s="53">
        <f t="shared" si="8"/>
        <v>-206.55434135338567</v>
      </c>
    </row>
    <row r="159" spans="15:21" x14ac:dyDescent="0.2">
      <c r="O159" s="49">
        <f t="shared" si="6"/>
        <v>11543629.721451603</v>
      </c>
      <c r="R159" s="49">
        <f t="shared" si="7"/>
        <v>-73298.126724812057</v>
      </c>
      <c r="S159" s="22">
        <v>208930.81200000001</v>
      </c>
      <c r="T159" s="7">
        <v>782.25200000000007</v>
      </c>
      <c r="U159" s="53">
        <f t="shared" si="8"/>
        <v>-157.48874135338554</v>
      </c>
    </row>
    <row r="160" spans="15:21" x14ac:dyDescent="0.2">
      <c r="O160" s="49">
        <f t="shared" si="6"/>
        <v>2702596.6653054394</v>
      </c>
      <c r="R160" s="49">
        <f t="shared" si="7"/>
        <v>-19105.51792481204</v>
      </c>
      <c r="S160" s="22">
        <v>263123.42080000002</v>
      </c>
      <c r="T160" s="7">
        <v>798.28440000000001</v>
      </c>
      <c r="U160" s="53">
        <f t="shared" si="8"/>
        <v>-141.4563413533856</v>
      </c>
    </row>
    <row r="161" spans="15:21" x14ac:dyDescent="0.2">
      <c r="O161" s="49">
        <f t="shared" si="6"/>
        <v>496913.99271503999</v>
      </c>
      <c r="R161" s="49">
        <f t="shared" si="7"/>
        <v>4204.6340751879034</v>
      </c>
      <c r="S161" s="22">
        <v>286433.57279999997</v>
      </c>
      <c r="T161" s="7">
        <v>1057.9232</v>
      </c>
      <c r="U161" s="53">
        <f t="shared" si="8"/>
        <v>118.18245864661435</v>
      </c>
    </row>
    <row r="162" spans="15:21" x14ac:dyDescent="0.2">
      <c r="O162" s="49">
        <f t="shared" si="6"/>
        <v>11367338.999489468</v>
      </c>
      <c r="R162" s="49">
        <f t="shared" si="7"/>
        <v>-52647.155124812067</v>
      </c>
      <c r="S162" s="22">
        <v>229581.7836</v>
      </c>
      <c r="T162" s="7">
        <v>723.8252</v>
      </c>
      <c r="U162" s="53">
        <f t="shared" si="8"/>
        <v>-215.91554135338561</v>
      </c>
    </row>
    <row r="163" spans="15:21" x14ac:dyDescent="0.2">
      <c r="O163" s="49">
        <f t="shared" si="6"/>
        <v>4268574.1544684498</v>
      </c>
      <c r="R163" s="49">
        <f t="shared" si="7"/>
        <v>-30175.91232481206</v>
      </c>
      <c r="S163" s="22">
        <v>252053.0264</v>
      </c>
      <c r="T163" s="7">
        <v>798.28440000000001</v>
      </c>
      <c r="U163" s="53">
        <f t="shared" si="8"/>
        <v>-141.4563413533856</v>
      </c>
    </row>
    <row r="164" spans="15:21" x14ac:dyDescent="0.2">
      <c r="O164" s="49">
        <f t="shared" si="6"/>
        <v>5432516.7768163867</v>
      </c>
      <c r="R164" s="49">
        <f t="shared" si="7"/>
        <v>-37408.271524812037</v>
      </c>
      <c r="S164" s="22">
        <v>244820.66720000003</v>
      </c>
      <c r="T164" s="7">
        <v>794.51840000000004</v>
      </c>
      <c r="U164" s="53">
        <f t="shared" si="8"/>
        <v>-145.22234135338556</v>
      </c>
    </row>
    <row r="165" spans="15:21" x14ac:dyDescent="0.2">
      <c r="O165" s="49">
        <f t="shared" si="6"/>
        <v>5897254.9900580309</v>
      </c>
      <c r="R165" s="49">
        <f t="shared" si="7"/>
        <v>-40608.455524812045</v>
      </c>
      <c r="S165" s="22">
        <v>241620.48320000002</v>
      </c>
      <c r="T165" s="7">
        <v>794.51840000000004</v>
      </c>
      <c r="U165" s="53">
        <f t="shared" si="8"/>
        <v>-145.22234135338556</v>
      </c>
    </row>
    <row r="166" spans="15:21" x14ac:dyDescent="0.2">
      <c r="O166" s="49">
        <f t="shared" si="6"/>
        <v>7317966.1481434768</v>
      </c>
      <c r="R166" s="49">
        <f t="shared" si="7"/>
        <v>-46466.598724812036</v>
      </c>
      <c r="S166" s="22">
        <v>235762.34000000003</v>
      </c>
      <c r="T166" s="7">
        <v>782.25200000000007</v>
      </c>
      <c r="U166" s="53">
        <f t="shared" si="8"/>
        <v>-157.48874135338554</v>
      </c>
    </row>
    <row r="167" spans="15:21" x14ac:dyDescent="0.2">
      <c r="O167" s="49">
        <f t="shared" si="6"/>
        <v>7032651.359929773</v>
      </c>
      <c r="R167" s="49">
        <f t="shared" si="7"/>
        <v>-45589.378724812064</v>
      </c>
      <c r="S167" s="22">
        <v>236639.56</v>
      </c>
      <c r="T167" s="7">
        <v>785.48</v>
      </c>
      <c r="U167" s="53">
        <f t="shared" si="8"/>
        <v>-154.26074135338558</v>
      </c>
    </row>
    <row r="168" spans="15:21" x14ac:dyDescent="0.2">
      <c r="O168" s="49">
        <f t="shared" si="6"/>
        <v>-207960.54700611479</v>
      </c>
      <c r="R168" s="49">
        <f t="shared" si="7"/>
        <v>12578.709275187925</v>
      </c>
      <c r="S168" s="22">
        <v>294807.64799999999</v>
      </c>
      <c r="T168" s="7">
        <v>923.20799999999997</v>
      </c>
      <c r="U168" s="53">
        <f t="shared" si="8"/>
        <v>-16.532741353385632</v>
      </c>
    </row>
    <row r="169" spans="15:21" x14ac:dyDescent="0.2">
      <c r="O169" s="49">
        <f t="shared" si="6"/>
        <v>-191775.65453080405</v>
      </c>
      <c r="R169" s="49">
        <f t="shared" si="7"/>
        <v>11599.749275187904</v>
      </c>
      <c r="S169" s="22">
        <v>293828.68799999997</v>
      </c>
      <c r="T169" s="7">
        <v>923.20799999999997</v>
      </c>
      <c r="U169" s="53">
        <f t="shared" si="8"/>
        <v>-16.532741353385632</v>
      </c>
    </row>
    <row r="170" spans="15:21" x14ac:dyDescent="0.2">
      <c r="O170" s="49">
        <f t="shared" si="6"/>
        <v>64576034.284462705</v>
      </c>
      <c r="R170" s="49">
        <f t="shared" si="7"/>
        <v>130627.6228751879</v>
      </c>
      <c r="S170" s="22">
        <v>412856.56159999996</v>
      </c>
      <c r="T170" s="7">
        <v>1434.0927999999999</v>
      </c>
      <c r="U170" s="53">
        <f t="shared" si="8"/>
        <v>494.3520586466143</v>
      </c>
    </row>
    <row r="171" spans="15:21" x14ac:dyDescent="0.2">
      <c r="O171" s="49">
        <f t="shared" si="6"/>
        <v>9158301.4651834313</v>
      </c>
      <c r="R171" s="49">
        <f t="shared" si="7"/>
        <v>-58152.102724812052</v>
      </c>
      <c r="S171" s="22">
        <v>224076.83600000001</v>
      </c>
      <c r="T171" s="7">
        <v>782.25200000000007</v>
      </c>
      <c r="U171" s="53">
        <f t="shared" si="8"/>
        <v>-157.48874135338554</v>
      </c>
    </row>
    <row r="172" spans="15:21" x14ac:dyDescent="0.2">
      <c r="O172" s="49">
        <f t="shared" si="6"/>
        <v>3841984.8625668157</v>
      </c>
      <c r="R172" s="49">
        <f t="shared" si="7"/>
        <v>-24213.324324812071</v>
      </c>
      <c r="S172" s="22">
        <v>258015.61439999999</v>
      </c>
      <c r="T172" s="7">
        <v>781.0684</v>
      </c>
      <c r="U172" s="53">
        <f t="shared" si="8"/>
        <v>-158.6723413533856</v>
      </c>
    </row>
    <row r="173" spans="15:21" x14ac:dyDescent="0.2">
      <c r="O173" s="49">
        <f t="shared" si="6"/>
        <v>41379485.044287726</v>
      </c>
      <c r="R173" s="49">
        <f t="shared" si="7"/>
        <v>-128762.22632481204</v>
      </c>
      <c r="S173" s="22">
        <v>153466.71240000002</v>
      </c>
      <c r="T173" s="7">
        <v>618.37720000000002</v>
      </c>
      <c r="U173" s="53">
        <f t="shared" si="8"/>
        <v>-321.36354135338559</v>
      </c>
    </row>
    <row r="174" spans="15:21" x14ac:dyDescent="0.2">
      <c r="O174" s="49">
        <f t="shared" si="6"/>
        <v>336561.02863740921</v>
      </c>
      <c r="R174" s="49">
        <f t="shared" si="7"/>
        <v>-20357.242724812066</v>
      </c>
      <c r="S174" s="22">
        <v>261871.696</v>
      </c>
      <c r="T174" s="7">
        <v>923.20799999999997</v>
      </c>
      <c r="U174" s="53">
        <f t="shared" si="8"/>
        <v>-16.532741353385632</v>
      </c>
    </row>
    <row r="175" spans="15:21" x14ac:dyDescent="0.2">
      <c r="O175" s="49">
        <f t="shared" si="6"/>
        <v>11454594.328263648</v>
      </c>
      <c r="R175" s="49">
        <f t="shared" si="7"/>
        <v>-72190.239524812059</v>
      </c>
      <c r="S175" s="22">
        <v>210038.6992</v>
      </c>
      <c r="T175" s="7">
        <v>781.0684</v>
      </c>
      <c r="U175" s="53">
        <f t="shared" si="8"/>
        <v>-158.6723413533856</v>
      </c>
    </row>
    <row r="176" spans="15:21" x14ac:dyDescent="0.2">
      <c r="O176" s="49">
        <f t="shared" si="6"/>
        <v>11329979.6721341</v>
      </c>
      <c r="R176" s="49">
        <f t="shared" si="7"/>
        <v>-71404.881124812062</v>
      </c>
      <c r="S176" s="22">
        <v>210824.0576</v>
      </c>
      <c r="T176" s="7">
        <v>781.0684</v>
      </c>
      <c r="U176" s="53">
        <f t="shared" si="8"/>
        <v>-158.6723413533856</v>
      </c>
    </row>
    <row r="177" spans="15:21" x14ac:dyDescent="0.2">
      <c r="O177" s="49">
        <f t="shared" si="6"/>
        <v>5260508.8665588088</v>
      </c>
      <c r="R177" s="49">
        <f t="shared" si="7"/>
        <v>-33153.281924812065</v>
      </c>
      <c r="S177" s="22">
        <v>249075.6568</v>
      </c>
      <c r="T177" s="7">
        <v>781.0684</v>
      </c>
      <c r="U177" s="53">
        <f t="shared" si="8"/>
        <v>-158.6723413533856</v>
      </c>
    </row>
    <row r="178" spans="15:21" x14ac:dyDescent="0.2">
      <c r="O178" s="49">
        <f t="shared" si="6"/>
        <v>15082356.306828363</v>
      </c>
      <c r="R178" s="49">
        <f t="shared" si="7"/>
        <v>-62363.177924812073</v>
      </c>
      <c r="S178" s="22">
        <v>219865.76079999999</v>
      </c>
      <c r="T178" s="7">
        <v>697.89359999999999</v>
      </c>
      <c r="U178" s="53">
        <f t="shared" si="8"/>
        <v>-241.84714135338561</v>
      </c>
    </row>
    <row r="179" spans="15:21" x14ac:dyDescent="0.2">
      <c r="O179" s="49">
        <f t="shared" si="6"/>
        <v>20953582.688491788</v>
      </c>
      <c r="R179" s="49">
        <f t="shared" si="7"/>
        <v>-77936.444724812085</v>
      </c>
      <c r="S179" s="22">
        <v>204292.49399999998</v>
      </c>
      <c r="T179" s="7">
        <v>670.88599999999997</v>
      </c>
      <c r="U179" s="53">
        <f t="shared" si="8"/>
        <v>-268.85474135338563</v>
      </c>
    </row>
    <row r="180" spans="15:21" x14ac:dyDescent="0.2">
      <c r="O180" s="49">
        <f t="shared" si="6"/>
        <v>3251992.378837896</v>
      </c>
      <c r="R180" s="49">
        <f t="shared" si="7"/>
        <v>-20649.04672481204</v>
      </c>
      <c r="S180" s="22">
        <v>261579.89200000002</v>
      </c>
      <c r="T180" s="7">
        <v>782.25200000000007</v>
      </c>
      <c r="U180" s="53">
        <f t="shared" si="8"/>
        <v>-157.48874135338554</v>
      </c>
    </row>
    <row r="181" spans="15:21" x14ac:dyDescent="0.2">
      <c r="O181" s="49">
        <f t="shared" si="6"/>
        <v>11654585.800469315</v>
      </c>
      <c r="R181" s="49">
        <f t="shared" si="7"/>
        <v>-59361.51792481204</v>
      </c>
      <c r="S181" s="22">
        <v>222867.42080000002</v>
      </c>
      <c r="T181" s="7">
        <v>743.40840000000003</v>
      </c>
      <c r="U181" s="53">
        <f t="shared" si="8"/>
        <v>-196.33234135338557</v>
      </c>
    </row>
    <row r="182" spans="15:21" x14ac:dyDescent="0.2">
      <c r="O182" s="49">
        <f t="shared" si="6"/>
        <v>-153182.81347283843</v>
      </c>
      <c r="R182" s="49">
        <f t="shared" si="7"/>
        <v>9265.421275187924</v>
      </c>
      <c r="S182" s="22">
        <v>291494.36</v>
      </c>
      <c r="T182" s="7">
        <v>923.20799999999997</v>
      </c>
      <c r="U182" s="53">
        <f t="shared" si="8"/>
        <v>-16.532741353385632</v>
      </c>
    </row>
    <row r="183" spans="15:21" x14ac:dyDescent="0.2">
      <c r="O183" s="49">
        <f t="shared" si="6"/>
        <v>-235661.08901274676</v>
      </c>
      <c r="R183" s="49">
        <f t="shared" si="7"/>
        <v>14254.205275187909</v>
      </c>
      <c r="S183" s="22">
        <v>296483.14399999997</v>
      </c>
      <c r="T183" s="7">
        <v>923.20799999999997</v>
      </c>
      <c r="U183" s="53">
        <f t="shared" si="8"/>
        <v>-16.532741353385632</v>
      </c>
    </row>
    <row r="184" spans="15:21" x14ac:dyDescent="0.2">
      <c r="O184" s="49">
        <f t="shared" si="6"/>
        <v>207973356.46045139</v>
      </c>
      <c r="R184" s="49">
        <f t="shared" si="7"/>
        <v>250648.4452751879</v>
      </c>
      <c r="S184" s="16">
        <v>532877.38399999996</v>
      </c>
      <c r="T184" s="7">
        <v>1769.4819999999997</v>
      </c>
      <c r="U184" s="53">
        <f t="shared" si="8"/>
        <v>829.74125864661414</v>
      </c>
    </row>
    <row r="185" spans="15:21" x14ac:dyDescent="0.2">
      <c r="O185" s="49">
        <f t="shared" si="6"/>
        <v>87112908.461789757</v>
      </c>
      <c r="R185" s="49">
        <f t="shared" si="7"/>
        <v>-164664.86712481207</v>
      </c>
      <c r="S185" s="22">
        <v>117564.0716</v>
      </c>
      <c r="T185" s="7">
        <v>410.70920000000001</v>
      </c>
      <c r="U185" s="53">
        <f t="shared" si="8"/>
        <v>-529.03154135338559</v>
      </c>
    </row>
    <row r="186" spans="15:21" x14ac:dyDescent="0.2">
      <c r="O186" s="49">
        <f t="shared" si="6"/>
        <v>9129278.8664802536</v>
      </c>
      <c r="R186" s="49">
        <f t="shared" si="7"/>
        <v>34967.461275187903</v>
      </c>
      <c r="S186" s="22">
        <v>317196.39999999997</v>
      </c>
      <c r="T186" s="7">
        <v>1200.82</v>
      </c>
      <c r="U186" s="53">
        <f t="shared" si="8"/>
        <v>261.07925864661433</v>
      </c>
    </row>
    <row r="187" spans="15:21" x14ac:dyDescent="0.2">
      <c r="O187" s="49">
        <f t="shared" si="6"/>
        <v>2510096.560124055</v>
      </c>
      <c r="R187" s="49">
        <f t="shared" si="7"/>
        <v>-18086.778724812029</v>
      </c>
      <c r="S187" s="22">
        <v>264142.16000000003</v>
      </c>
      <c r="T187" s="7">
        <v>800.96</v>
      </c>
      <c r="U187" s="53">
        <f t="shared" si="8"/>
        <v>-138.78074135338557</v>
      </c>
    </row>
    <row r="188" spans="15:21" x14ac:dyDescent="0.2">
      <c r="O188" s="49">
        <f t="shared" si="6"/>
        <v>6631630.2357882457</v>
      </c>
      <c r="R188" s="49">
        <f t="shared" si="7"/>
        <v>-59281.729924812069</v>
      </c>
      <c r="S188" s="22">
        <v>222947.20879999999</v>
      </c>
      <c r="T188" s="7">
        <v>827.87439999999992</v>
      </c>
      <c r="U188" s="53">
        <f t="shared" si="8"/>
        <v>-111.86634135338568</v>
      </c>
    </row>
    <row r="189" spans="15:21" x14ac:dyDescent="0.2">
      <c r="O189" s="49">
        <f t="shared" si="6"/>
        <v>5235960.8570667403</v>
      </c>
      <c r="R189" s="49">
        <f t="shared" si="7"/>
        <v>-31916.404324812058</v>
      </c>
      <c r="S189" s="22">
        <v>250312.5344</v>
      </c>
      <c r="T189" s="7">
        <v>775.6884</v>
      </c>
      <c r="U189" s="53">
        <f t="shared" si="8"/>
        <v>-164.0523413533856</v>
      </c>
    </row>
    <row r="190" spans="15:21" x14ac:dyDescent="0.2">
      <c r="O190" s="49">
        <f t="shared" si="6"/>
        <v>5935173.3283401811</v>
      </c>
      <c r="R190" s="49">
        <f t="shared" si="7"/>
        <v>-36178.534724812052</v>
      </c>
      <c r="S190" s="22">
        <v>246050.40400000001</v>
      </c>
      <c r="T190" s="7">
        <v>775.6884</v>
      </c>
      <c r="U190" s="53">
        <f t="shared" si="8"/>
        <v>-164.0523413533856</v>
      </c>
    </row>
    <row r="191" spans="15:21" x14ac:dyDescent="0.2">
      <c r="O191" s="49">
        <f t="shared" si="6"/>
        <v>164315147.2616238</v>
      </c>
      <c r="R191" s="49">
        <f t="shared" si="7"/>
        <v>247088.34447518789</v>
      </c>
      <c r="S191" s="22">
        <v>529317.28319999995</v>
      </c>
      <c r="T191" s="7">
        <v>1604.7463999999998</v>
      </c>
      <c r="U191" s="53">
        <f t="shared" si="8"/>
        <v>665.00565864661417</v>
      </c>
    </row>
    <row r="192" spans="15:21" x14ac:dyDescent="0.2">
      <c r="O192" s="49">
        <f t="shared" si="6"/>
        <v>39852872.667512774</v>
      </c>
      <c r="R192" s="49">
        <f t="shared" si="7"/>
        <v>-113070.64432481205</v>
      </c>
      <c r="S192" s="22">
        <v>169158.29440000001</v>
      </c>
      <c r="T192" s="7">
        <v>587.2808</v>
      </c>
      <c r="U192" s="53">
        <f t="shared" si="8"/>
        <v>-352.4599413533856</v>
      </c>
    </row>
    <row r="193" spans="15:21" x14ac:dyDescent="0.2">
      <c r="O193" s="49">
        <f t="shared" si="6"/>
        <v>13814189.756007345</v>
      </c>
      <c r="R193" s="49">
        <f t="shared" si="7"/>
        <v>-75270.226724812062</v>
      </c>
      <c r="S193" s="22">
        <v>206958.712</v>
      </c>
      <c r="T193" s="7">
        <v>756.21280000000002</v>
      </c>
      <c r="U193" s="53">
        <f t="shared" si="8"/>
        <v>-183.52794135338559</v>
      </c>
    </row>
    <row r="194" spans="15:21" x14ac:dyDescent="0.2">
      <c r="O194" s="49">
        <f t="shared" si="6"/>
        <v>14903217.95778841</v>
      </c>
      <c r="R194" s="49">
        <f t="shared" si="7"/>
        <v>-75783.515524812072</v>
      </c>
      <c r="S194" s="22">
        <v>206445.42319999999</v>
      </c>
      <c r="T194" s="7">
        <v>743.0856</v>
      </c>
      <c r="U194" s="53">
        <f t="shared" si="8"/>
        <v>-196.6551413533856</v>
      </c>
    </row>
    <row r="195" spans="15:21" x14ac:dyDescent="0.2">
      <c r="O195" s="49">
        <f t="shared" si="6"/>
        <v>4797651.8213618603</v>
      </c>
      <c r="R195" s="49">
        <f t="shared" si="7"/>
        <v>-42887.357924812095</v>
      </c>
      <c r="S195" s="22">
        <v>239341.58079999997</v>
      </c>
      <c r="T195" s="7">
        <v>827.87439999999992</v>
      </c>
      <c r="U195" s="53">
        <f t="shared" si="8"/>
        <v>-111.86634135338568</v>
      </c>
    </row>
    <row r="196" spans="15:21" x14ac:dyDescent="0.2">
      <c r="O196" s="49">
        <f t="shared" si="6"/>
        <v>25740451.412222613</v>
      </c>
      <c r="R196" s="49">
        <f t="shared" si="7"/>
        <v>116674.48367518798</v>
      </c>
      <c r="S196" s="22">
        <v>398903.42240000004</v>
      </c>
      <c r="T196" s="7">
        <v>1160.3584000000001</v>
      </c>
      <c r="U196" s="53">
        <f t="shared" si="8"/>
        <v>220.61765864661447</v>
      </c>
    </row>
    <row r="197" spans="15:21" x14ac:dyDescent="0.2">
      <c r="O197" s="49">
        <f t="shared" si="6"/>
        <v>14057651.351009153</v>
      </c>
      <c r="R197" s="49">
        <f t="shared" si="7"/>
        <v>-71483.772324812075</v>
      </c>
      <c r="S197" s="22">
        <v>210745.16639999999</v>
      </c>
      <c r="T197" s="7">
        <v>743.0856</v>
      </c>
      <c r="U197" s="53">
        <f t="shared" si="8"/>
        <v>-196.6551413533856</v>
      </c>
    </row>
    <row r="198" spans="15:21" x14ac:dyDescent="0.2">
      <c r="O198" s="49">
        <f t="shared" si="6"/>
        <v>10793926.258225475</v>
      </c>
      <c r="R198" s="49">
        <f t="shared" si="7"/>
        <v>48925.939675187983</v>
      </c>
      <c r="S198" s="22">
        <v>331154.87840000005</v>
      </c>
      <c r="T198" s="7">
        <v>1160.3584000000001</v>
      </c>
      <c r="U198" s="53">
        <f t="shared" si="8"/>
        <v>220.61765864661447</v>
      </c>
    </row>
    <row r="199" spans="15:21" x14ac:dyDescent="0.2">
      <c r="O199" s="49">
        <f t="shared" ref="O199:O262" si="9">R199*U199</f>
        <v>24422663.288593248</v>
      </c>
      <c r="R199" s="49">
        <f t="shared" ref="R199:R262" si="10">S199-$C$9</f>
        <v>-77794.260324812058</v>
      </c>
      <c r="S199" s="22">
        <v>204434.6784</v>
      </c>
      <c r="T199" s="7">
        <v>625.80160000000001</v>
      </c>
      <c r="U199" s="53">
        <f t="shared" ref="U199:U262" si="11">T199-$C$10</f>
        <v>-313.93914135338559</v>
      </c>
    </row>
    <row r="200" spans="15:21" x14ac:dyDescent="0.2">
      <c r="O200" s="49">
        <f t="shared" si="9"/>
        <v>17074454.398319542</v>
      </c>
      <c r="R200" s="49">
        <f t="shared" si="10"/>
        <v>-93034.631524812052</v>
      </c>
      <c r="S200" s="22">
        <v>189194.30720000001</v>
      </c>
      <c r="T200" s="7">
        <v>756.21280000000002</v>
      </c>
      <c r="U200" s="53">
        <f t="shared" si="11"/>
        <v>-183.52794135338559</v>
      </c>
    </row>
    <row r="201" spans="15:21" x14ac:dyDescent="0.2">
      <c r="O201" s="49">
        <f t="shared" si="9"/>
        <v>24550620.864187881</v>
      </c>
      <c r="R201" s="49">
        <f t="shared" si="10"/>
        <v>-78201.847524812067</v>
      </c>
      <c r="S201" s="22">
        <v>204027.0912</v>
      </c>
      <c r="T201" s="7">
        <v>625.80160000000001</v>
      </c>
      <c r="U201" s="53">
        <f t="shared" si="11"/>
        <v>-313.93914135338559</v>
      </c>
    </row>
    <row r="202" spans="15:21" x14ac:dyDescent="0.2">
      <c r="O202" s="49">
        <f t="shared" si="9"/>
        <v>35453813.430110574</v>
      </c>
      <c r="R202" s="49">
        <f t="shared" si="10"/>
        <v>118636.97727518791</v>
      </c>
      <c r="S202" s="16">
        <v>400865.91599999997</v>
      </c>
      <c r="T202" s="7">
        <v>1238.5835999999999</v>
      </c>
      <c r="U202" s="53">
        <f t="shared" si="11"/>
        <v>298.84285864661433</v>
      </c>
    </row>
    <row r="203" spans="15:21" x14ac:dyDescent="0.2">
      <c r="O203" s="49">
        <f t="shared" si="9"/>
        <v>14565647.058997409</v>
      </c>
      <c r="R203" s="49">
        <f t="shared" si="10"/>
        <v>-64441.22832481208</v>
      </c>
      <c r="S203" s="16">
        <v>217787.71039999998</v>
      </c>
      <c r="T203" s="7">
        <v>713.71079999999995</v>
      </c>
      <c r="U203" s="53">
        <f t="shared" si="11"/>
        <v>-226.02994135338565</v>
      </c>
    </row>
    <row r="204" spans="15:21" x14ac:dyDescent="0.2">
      <c r="O204" s="49">
        <f t="shared" si="9"/>
        <v>11050678.285242196</v>
      </c>
      <c r="R204" s="49">
        <f t="shared" si="10"/>
        <v>-62598.03752481204</v>
      </c>
      <c r="S204" s="16">
        <v>219630.90120000002</v>
      </c>
      <c r="T204" s="7">
        <v>763.20680000000004</v>
      </c>
      <c r="U204" s="53">
        <f t="shared" si="11"/>
        <v>-176.53394135338556</v>
      </c>
    </row>
    <row r="205" spans="15:21" x14ac:dyDescent="0.2">
      <c r="O205" s="49">
        <f t="shared" si="9"/>
        <v>5311241.3037413331</v>
      </c>
      <c r="R205" s="49">
        <f t="shared" si="10"/>
        <v>-37604.066724812088</v>
      </c>
      <c r="S205" s="16">
        <v>244624.87199999997</v>
      </c>
      <c r="T205" s="7">
        <v>798.49959999999987</v>
      </c>
      <c r="U205" s="53">
        <f t="shared" si="11"/>
        <v>-141.24114135338573</v>
      </c>
    </row>
    <row r="206" spans="15:21" x14ac:dyDescent="0.2">
      <c r="O206" s="49">
        <f t="shared" si="9"/>
        <v>38263490.543886609</v>
      </c>
      <c r="R206" s="49">
        <f t="shared" si="10"/>
        <v>-119066.05952481207</v>
      </c>
      <c r="S206" s="16">
        <v>163162.8792</v>
      </c>
      <c r="T206" s="7">
        <v>618.37720000000002</v>
      </c>
      <c r="U206" s="53">
        <f t="shared" si="11"/>
        <v>-321.36354135338559</v>
      </c>
    </row>
    <row r="207" spans="15:21" x14ac:dyDescent="0.2">
      <c r="O207" s="49">
        <f t="shared" si="9"/>
        <v>64296854.148541301</v>
      </c>
      <c r="R207" s="49">
        <f t="shared" si="10"/>
        <v>119073.88047518797</v>
      </c>
      <c r="S207" s="16">
        <v>401302.81920000003</v>
      </c>
      <c r="T207" s="7">
        <v>1479.7152000000001</v>
      </c>
      <c r="U207" s="53">
        <f t="shared" si="11"/>
        <v>539.97445864661449</v>
      </c>
    </row>
    <row r="208" spans="15:21" x14ac:dyDescent="0.2">
      <c r="O208" s="49">
        <f t="shared" si="9"/>
        <v>170077057.34309924</v>
      </c>
      <c r="R208" s="49">
        <f t="shared" si="10"/>
        <v>256042.79687518795</v>
      </c>
      <c r="S208" s="16">
        <v>538271.73560000001</v>
      </c>
      <c r="T208" s="7">
        <v>1603.9931999999999</v>
      </c>
      <c r="U208" s="53">
        <f t="shared" si="11"/>
        <v>664.25245864661429</v>
      </c>
    </row>
    <row r="209" spans="15:21" x14ac:dyDescent="0.2">
      <c r="O209" s="49">
        <f t="shared" si="9"/>
        <v>121082997.99606226</v>
      </c>
      <c r="R209" s="49">
        <f t="shared" si="10"/>
        <v>179236.05327518797</v>
      </c>
      <c r="S209" s="16">
        <v>461464.99200000003</v>
      </c>
      <c r="T209" s="7">
        <v>1615.2912000000001</v>
      </c>
      <c r="U209" s="53">
        <f t="shared" si="11"/>
        <v>675.55045864661452</v>
      </c>
    </row>
    <row r="210" spans="15:21" x14ac:dyDescent="0.2">
      <c r="O210" s="49">
        <f t="shared" si="9"/>
        <v>998090.62019353546</v>
      </c>
      <c r="R210" s="49">
        <f t="shared" si="10"/>
        <v>-6416.4459248120547</v>
      </c>
      <c r="S210" s="16">
        <v>275812.49280000001</v>
      </c>
      <c r="T210" s="7">
        <v>784.1887999999999</v>
      </c>
      <c r="U210" s="53">
        <f t="shared" si="11"/>
        <v>-155.5519413533857</v>
      </c>
    </row>
    <row r="211" spans="15:21" x14ac:dyDescent="0.2">
      <c r="O211" s="49">
        <f t="shared" si="9"/>
        <v>14406654.43119435</v>
      </c>
      <c r="R211" s="49">
        <f t="shared" si="10"/>
        <v>-65676.226724812033</v>
      </c>
      <c r="S211" s="16">
        <v>216552.71200000003</v>
      </c>
      <c r="T211" s="7">
        <v>720.38200000000006</v>
      </c>
      <c r="U211" s="53">
        <f t="shared" si="11"/>
        <v>-219.35874135338554</v>
      </c>
    </row>
    <row r="212" spans="15:21" x14ac:dyDescent="0.2">
      <c r="O212" s="49">
        <f t="shared" si="9"/>
        <v>140082776.17200327</v>
      </c>
      <c r="R212" s="49">
        <f t="shared" si="10"/>
        <v>213341.50607518799</v>
      </c>
      <c r="S212" s="16">
        <v>495570.44480000006</v>
      </c>
      <c r="T212" s="7">
        <v>1596.3536000000001</v>
      </c>
      <c r="U212" s="53">
        <f t="shared" si="11"/>
        <v>656.61285864661454</v>
      </c>
    </row>
    <row r="213" spans="15:21" x14ac:dyDescent="0.2">
      <c r="O213" s="49">
        <f t="shared" si="9"/>
        <v>19391632.014671106</v>
      </c>
      <c r="R213" s="49">
        <f t="shared" si="10"/>
        <v>106427.86767518788</v>
      </c>
      <c r="S213" s="16">
        <v>388656.80639999994</v>
      </c>
      <c r="T213" s="7">
        <v>1121.9451999999999</v>
      </c>
      <c r="U213" s="53">
        <f t="shared" si="11"/>
        <v>182.20445864661428</v>
      </c>
    </row>
    <row r="214" spans="15:21" x14ac:dyDescent="0.2">
      <c r="O214" s="49">
        <f t="shared" si="9"/>
        <v>139724033.37287539</v>
      </c>
      <c r="R214" s="49">
        <f t="shared" si="10"/>
        <v>212795.15247518796</v>
      </c>
      <c r="S214" s="16">
        <v>495024.09120000002</v>
      </c>
      <c r="T214" s="7">
        <v>1596.3536000000001</v>
      </c>
      <c r="U214" s="53">
        <f t="shared" si="11"/>
        <v>656.61285864661454</v>
      </c>
    </row>
    <row r="215" spans="15:21" x14ac:dyDescent="0.2">
      <c r="O215" s="49">
        <f t="shared" si="9"/>
        <v>160685132.93557709</v>
      </c>
      <c r="R215" s="49">
        <f t="shared" si="10"/>
        <v>244718.22447518801</v>
      </c>
      <c r="S215" s="16">
        <v>526947.16320000007</v>
      </c>
      <c r="T215" s="7">
        <v>1596.3536000000001</v>
      </c>
      <c r="U215" s="53">
        <f t="shared" si="11"/>
        <v>656.61285864661454</v>
      </c>
    </row>
    <row r="216" spans="15:21" x14ac:dyDescent="0.2">
      <c r="O216" s="49">
        <f t="shared" si="9"/>
        <v>48452063.207506463</v>
      </c>
      <c r="R216" s="49">
        <f t="shared" si="10"/>
        <v>145007.1608751879</v>
      </c>
      <c r="S216" s="16">
        <v>427236.09959999996</v>
      </c>
      <c r="T216" s="7">
        <v>1273.8763999999999</v>
      </c>
      <c r="U216" s="53">
        <f t="shared" si="11"/>
        <v>334.13565864661427</v>
      </c>
    </row>
    <row r="217" spans="15:21" x14ac:dyDescent="0.2">
      <c r="O217" s="49">
        <f t="shared" si="9"/>
        <v>1202400.6064585133</v>
      </c>
      <c r="R217" s="49">
        <f t="shared" si="10"/>
        <v>44815.429675187916</v>
      </c>
      <c r="S217" s="16">
        <v>327044.36839999998</v>
      </c>
      <c r="T217" s="7">
        <v>966.57079999999996</v>
      </c>
      <c r="U217" s="53">
        <f t="shared" si="11"/>
        <v>26.830058646614361</v>
      </c>
    </row>
    <row r="218" spans="15:21" x14ac:dyDescent="0.2">
      <c r="O218" s="49">
        <f t="shared" si="9"/>
        <v>43085369.604446128</v>
      </c>
      <c r="R218" s="49">
        <f t="shared" si="10"/>
        <v>103218.74847518792</v>
      </c>
      <c r="S218" s="16">
        <v>385447.68719999999</v>
      </c>
      <c r="T218" s="7">
        <v>1357.1587999999999</v>
      </c>
      <c r="U218" s="53">
        <f t="shared" si="11"/>
        <v>417.41805864661433</v>
      </c>
    </row>
    <row r="219" spans="15:21" x14ac:dyDescent="0.2">
      <c r="O219" s="49">
        <f t="shared" si="9"/>
        <v>48302564.791207753</v>
      </c>
      <c r="R219" s="49">
        <f t="shared" si="10"/>
        <v>119665.87927518791</v>
      </c>
      <c r="S219" s="16">
        <v>401894.81799999997</v>
      </c>
      <c r="T219" s="7">
        <v>1343.386</v>
      </c>
      <c r="U219" s="53">
        <f t="shared" si="11"/>
        <v>403.64525864661437</v>
      </c>
    </row>
    <row r="220" spans="15:21" x14ac:dyDescent="0.2">
      <c r="O220" s="49">
        <f t="shared" si="9"/>
        <v>3250475.3498156206</v>
      </c>
      <c r="R220" s="49">
        <f t="shared" si="10"/>
        <v>-17953.156324812036</v>
      </c>
      <c r="S220" s="16">
        <v>264275.78240000003</v>
      </c>
      <c r="T220" s="7">
        <v>758.68760000000009</v>
      </c>
      <c r="U220" s="53">
        <f t="shared" si="11"/>
        <v>-181.05314135338551</v>
      </c>
    </row>
    <row r="221" spans="15:21" x14ac:dyDescent="0.2">
      <c r="O221" s="49">
        <f t="shared" si="9"/>
        <v>7657174.0540880905</v>
      </c>
      <c r="R221" s="49">
        <f t="shared" si="10"/>
        <v>-50880.010724812106</v>
      </c>
      <c r="S221" s="16">
        <v>231348.92799999996</v>
      </c>
      <c r="T221" s="7">
        <v>789.24599999999987</v>
      </c>
      <c r="U221" s="53">
        <f t="shared" si="11"/>
        <v>-150.49474135338573</v>
      </c>
    </row>
    <row r="222" spans="15:21" x14ac:dyDescent="0.2">
      <c r="O222" s="49">
        <f t="shared" si="9"/>
        <v>2707398.7000909238</v>
      </c>
      <c r="R222" s="49">
        <f t="shared" si="10"/>
        <v>-17989.988724812109</v>
      </c>
      <c r="S222" s="16">
        <v>264238.94999999995</v>
      </c>
      <c r="T222" s="7">
        <v>789.24599999999987</v>
      </c>
      <c r="U222" s="53">
        <f t="shared" si="11"/>
        <v>-150.49474135338573</v>
      </c>
    </row>
    <row r="223" spans="15:21" x14ac:dyDescent="0.2">
      <c r="O223" s="49">
        <f t="shared" si="9"/>
        <v>13399449.868033543</v>
      </c>
      <c r="R223" s="49">
        <f t="shared" si="10"/>
        <v>-64871.30592481207</v>
      </c>
      <c r="S223" s="16">
        <v>217357.63279999999</v>
      </c>
      <c r="T223" s="7">
        <v>733.18639999999994</v>
      </c>
      <c r="U223" s="53">
        <f t="shared" si="11"/>
        <v>-206.55434135338567</v>
      </c>
    </row>
    <row r="224" spans="15:21" x14ac:dyDescent="0.2">
      <c r="O224" s="49">
        <f t="shared" si="9"/>
        <v>134539321.38054937</v>
      </c>
      <c r="R224" s="49">
        <f t="shared" si="10"/>
        <v>200175.37327518797</v>
      </c>
      <c r="S224" s="16">
        <v>482404.31200000003</v>
      </c>
      <c r="T224" s="7">
        <v>1611.8480000000002</v>
      </c>
      <c r="U224" s="53">
        <f t="shared" si="11"/>
        <v>672.10725864661458</v>
      </c>
    </row>
    <row r="225" spans="15:21" x14ac:dyDescent="0.2">
      <c r="O225" s="49">
        <f t="shared" si="9"/>
        <v>8020021.6913228277</v>
      </c>
      <c r="R225" s="49">
        <f t="shared" si="10"/>
        <v>-53291.042724812112</v>
      </c>
      <c r="S225" s="16">
        <v>228937.89599999995</v>
      </c>
      <c r="T225" s="7">
        <v>789.24599999999987</v>
      </c>
      <c r="U225" s="53">
        <f t="shared" si="11"/>
        <v>-150.49474135338573</v>
      </c>
    </row>
    <row r="226" spans="15:21" x14ac:dyDescent="0.2">
      <c r="O226" s="49">
        <f t="shared" si="9"/>
        <v>145689392.61146432</v>
      </c>
      <c r="R226" s="49">
        <f t="shared" si="10"/>
        <v>216765.093275188</v>
      </c>
      <c r="S226" s="16">
        <v>498994.03200000006</v>
      </c>
      <c r="T226" s="7">
        <v>1611.8480000000002</v>
      </c>
      <c r="U226" s="53">
        <f t="shared" si="11"/>
        <v>672.10725864661458</v>
      </c>
    </row>
    <row r="227" spans="15:21" x14ac:dyDescent="0.2">
      <c r="O227" s="49">
        <f t="shared" si="9"/>
        <v>3890689.7900669146</v>
      </c>
      <c r="R227" s="49">
        <f t="shared" si="10"/>
        <v>-25852.662724812108</v>
      </c>
      <c r="S227" s="16">
        <v>256376.27599999995</v>
      </c>
      <c r="T227" s="7">
        <v>789.24599999999987</v>
      </c>
      <c r="U227" s="53">
        <f t="shared" si="11"/>
        <v>-150.49474135338573</v>
      </c>
    </row>
    <row r="228" spans="15:21" x14ac:dyDescent="0.2">
      <c r="O228" s="49">
        <f t="shared" si="9"/>
        <v>3918945.405045466</v>
      </c>
      <c r="R228" s="49">
        <f t="shared" si="10"/>
        <v>-26985.829924812075</v>
      </c>
      <c r="S228" s="16">
        <v>255243.10879999999</v>
      </c>
      <c r="T228" s="7">
        <v>794.51840000000004</v>
      </c>
      <c r="U228" s="53">
        <f t="shared" si="11"/>
        <v>-145.22234135338556</v>
      </c>
    </row>
    <row r="229" spans="15:21" x14ac:dyDescent="0.2">
      <c r="O229" s="49">
        <f t="shared" si="9"/>
        <v>150926877.1426262</v>
      </c>
      <c r="R229" s="49">
        <f t="shared" si="10"/>
        <v>224557.72527518799</v>
      </c>
      <c r="S229" s="16">
        <v>506786.66400000005</v>
      </c>
      <c r="T229" s="7">
        <v>1611.8480000000002</v>
      </c>
      <c r="U229" s="53">
        <f t="shared" si="11"/>
        <v>672.10725864661458</v>
      </c>
    </row>
    <row r="230" spans="15:21" x14ac:dyDescent="0.2">
      <c r="O230" s="49">
        <f t="shared" si="9"/>
        <v>7382737.5625562267</v>
      </c>
      <c r="R230" s="49">
        <f t="shared" si="10"/>
        <v>-49056.4487248121</v>
      </c>
      <c r="S230" s="16">
        <v>233172.48999999996</v>
      </c>
      <c r="T230" s="7">
        <v>789.24599999999987</v>
      </c>
      <c r="U230" s="53">
        <f t="shared" si="11"/>
        <v>-150.49474135338573</v>
      </c>
    </row>
    <row r="231" spans="15:21" x14ac:dyDescent="0.2">
      <c r="O231" s="49">
        <f t="shared" si="9"/>
        <v>7028025.6142035928</v>
      </c>
      <c r="R231" s="49">
        <f t="shared" si="10"/>
        <v>-48394.933924812038</v>
      </c>
      <c r="S231" s="16">
        <v>233834.00480000002</v>
      </c>
      <c r="T231" s="7">
        <v>794.51840000000004</v>
      </c>
      <c r="U231" s="53">
        <f t="shared" si="11"/>
        <v>-145.22234135338556</v>
      </c>
    </row>
    <row r="232" spans="15:21" x14ac:dyDescent="0.2">
      <c r="O232" s="49">
        <f t="shared" si="9"/>
        <v>162074975.06662974</v>
      </c>
      <c r="R232" s="49">
        <f t="shared" si="10"/>
        <v>241144.50927518803</v>
      </c>
      <c r="S232" s="16">
        <v>523373.44800000009</v>
      </c>
      <c r="T232" s="7">
        <v>1611.8480000000002</v>
      </c>
      <c r="U232" s="53">
        <f t="shared" si="11"/>
        <v>672.10725864661458</v>
      </c>
    </row>
    <row r="233" spans="15:21" x14ac:dyDescent="0.2">
      <c r="O233" s="49">
        <f t="shared" si="9"/>
        <v>8029801.441594935</v>
      </c>
      <c r="R233" s="49">
        <f t="shared" si="10"/>
        <v>-53356.026724812109</v>
      </c>
      <c r="S233" s="16">
        <v>228872.91199999995</v>
      </c>
      <c r="T233" s="7">
        <v>789.24599999999987</v>
      </c>
      <c r="U233" s="53">
        <f t="shared" si="11"/>
        <v>-150.49474135338573</v>
      </c>
    </row>
    <row r="234" spans="15:21" x14ac:dyDescent="0.2">
      <c r="O234" s="49">
        <f t="shared" si="9"/>
        <v>10684482.287150087</v>
      </c>
      <c r="R234" s="49">
        <f t="shared" si="10"/>
        <v>-73573.268324812059</v>
      </c>
      <c r="S234" s="16">
        <v>208655.6704</v>
      </c>
      <c r="T234" s="7">
        <v>794.51840000000004</v>
      </c>
      <c r="U234" s="53">
        <f t="shared" si="11"/>
        <v>-145.22234135338556</v>
      </c>
    </row>
    <row r="235" spans="15:21" x14ac:dyDescent="0.2">
      <c r="O235" s="49">
        <f t="shared" si="9"/>
        <v>7003748.2367284549</v>
      </c>
      <c r="R235" s="49">
        <f t="shared" si="10"/>
        <v>40723.619675187918</v>
      </c>
      <c r="S235" s="16">
        <v>322952.55839999998</v>
      </c>
      <c r="T235" s="7">
        <v>1111.7231999999999</v>
      </c>
      <c r="U235" s="53">
        <f t="shared" si="11"/>
        <v>171.9824586466143</v>
      </c>
    </row>
    <row r="236" spans="15:21" x14ac:dyDescent="0.2">
      <c r="O236" s="49">
        <f t="shared" si="9"/>
        <v>10089105.81437956</v>
      </c>
      <c r="R236" s="49">
        <f t="shared" si="10"/>
        <v>-65402.938724812062</v>
      </c>
      <c r="S236" s="16">
        <v>216826</v>
      </c>
      <c r="T236" s="7">
        <v>785.48</v>
      </c>
      <c r="U236" s="53">
        <f t="shared" si="11"/>
        <v>-154.26074135338558</v>
      </c>
    </row>
    <row r="237" spans="15:21" x14ac:dyDescent="0.2">
      <c r="O237" s="49">
        <f t="shared" si="9"/>
        <v>1955510.4104842681</v>
      </c>
      <c r="R237" s="49">
        <f t="shared" si="10"/>
        <v>16501.465275187918</v>
      </c>
      <c r="S237" s="16">
        <v>298730.40399999998</v>
      </c>
      <c r="T237" s="7">
        <v>1058.2459999999999</v>
      </c>
      <c r="U237" s="53">
        <f t="shared" si="11"/>
        <v>118.50525864661427</v>
      </c>
    </row>
    <row r="238" spans="15:21" x14ac:dyDescent="0.2">
      <c r="O238" s="49">
        <f t="shared" si="9"/>
        <v>7657653.6286987066</v>
      </c>
      <c r="R238" s="49">
        <f t="shared" si="10"/>
        <v>-51733.932324812078</v>
      </c>
      <c r="S238" s="16">
        <v>230495.00639999998</v>
      </c>
      <c r="T238" s="7">
        <v>791.72079999999994</v>
      </c>
      <c r="U238" s="53">
        <f t="shared" si="11"/>
        <v>-148.01994135338566</v>
      </c>
    </row>
    <row r="239" spans="15:21" x14ac:dyDescent="0.2">
      <c r="O239" s="49">
        <f t="shared" si="9"/>
        <v>8222124.9948106818</v>
      </c>
      <c r="R239" s="49">
        <f t="shared" si="10"/>
        <v>63819.102075187897</v>
      </c>
      <c r="S239" s="16">
        <v>346048.04079999996</v>
      </c>
      <c r="T239" s="7">
        <v>1068.5755999999999</v>
      </c>
      <c r="U239" s="53">
        <f t="shared" si="11"/>
        <v>128.83485864661429</v>
      </c>
    </row>
    <row r="240" spans="15:21" x14ac:dyDescent="0.2">
      <c r="O240" s="49">
        <f t="shared" si="9"/>
        <v>36557541.10847383</v>
      </c>
      <c r="R240" s="49">
        <f t="shared" si="10"/>
        <v>94814.656875187939</v>
      </c>
      <c r="S240" s="16">
        <v>377043.5956</v>
      </c>
      <c r="T240" s="7">
        <v>1325.3091999999999</v>
      </c>
      <c r="U240" s="53">
        <f t="shared" si="11"/>
        <v>385.56845864661432</v>
      </c>
    </row>
    <row r="241" spans="15:21" x14ac:dyDescent="0.2">
      <c r="O241" s="49">
        <f t="shared" si="9"/>
        <v>43949787.960761003</v>
      </c>
      <c r="R241" s="49">
        <f t="shared" si="10"/>
        <v>131532.7676751879</v>
      </c>
      <c r="S241" s="16">
        <v>413761.70639999997</v>
      </c>
      <c r="T241" s="7">
        <v>1273.8763999999999</v>
      </c>
      <c r="U241" s="53">
        <f t="shared" si="11"/>
        <v>334.13565864661427</v>
      </c>
    </row>
    <row r="242" spans="15:21" x14ac:dyDescent="0.2">
      <c r="O242" s="49">
        <f t="shared" si="9"/>
        <v>9828200.4044952616</v>
      </c>
      <c r="R242" s="49">
        <f t="shared" si="10"/>
        <v>-69584.543924812082</v>
      </c>
      <c r="S242" s="16">
        <v>212644.39479999998</v>
      </c>
      <c r="T242" s="7">
        <v>798.49959999999987</v>
      </c>
      <c r="U242" s="53">
        <f t="shared" si="11"/>
        <v>-141.24114135338573</v>
      </c>
    </row>
    <row r="243" spans="15:21" x14ac:dyDescent="0.2">
      <c r="O243" s="49">
        <f t="shared" si="9"/>
        <v>4493383.0623231418</v>
      </c>
      <c r="R243" s="49">
        <f t="shared" si="10"/>
        <v>-31813.556724812108</v>
      </c>
      <c r="S243" s="16">
        <v>250415.38199999995</v>
      </c>
      <c r="T243" s="7">
        <v>798.49959999999987</v>
      </c>
      <c r="U243" s="53">
        <f t="shared" si="11"/>
        <v>-141.24114135338573</v>
      </c>
    </row>
    <row r="244" spans="15:21" x14ac:dyDescent="0.2">
      <c r="O244" s="49">
        <f t="shared" si="9"/>
        <v>8894808.71733661</v>
      </c>
      <c r="R244" s="49">
        <f t="shared" si="10"/>
        <v>-62976.046724812099</v>
      </c>
      <c r="S244" s="16">
        <v>219252.89199999996</v>
      </c>
      <c r="T244" s="7">
        <v>798.49959999999987</v>
      </c>
      <c r="U244" s="53">
        <f t="shared" si="11"/>
        <v>-141.24114135338573</v>
      </c>
    </row>
    <row r="245" spans="15:21" x14ac:dyDescent="0.2">
      <c r="O245" s="49">
        <f t="shared" si="9"/>
        <v>-2158838.8239214909</v>
      </c>
      <c r="R245" s="49">
        <f t="shared" si="10"/>
        <v>-18217.240724812087</v>
      </c>
      <c r="S245" s="16">
        <v>264011.69799999997</v>
      </c>
      <c r="T245" s="7">
        <v>1058.2459999999999</v>
      </c>
      <c r="U245" s="53">
        <f t="shared" si="11"/>
        <v>118.50525864661427</v>
      </c>
    </row>
    <row r="246" spans="15:21" x14ac:dyDescent="0.2">
      <c r="O246" s="49">
        <f t="shared" si="9"/>
        <v>22774872.363725513</v>
      </c>
      <c r="R246" s="49">
        <f t="shared" si="10"/>
        <v>-70822.070724812045</v>
      </c>
      <c r="S246" s="16">
        <v>211406.86800000002</v>
      </c>
      <c r="T246" s="7">
        <v>618.16200000000003</v>
      </c>
      <c r="U246" s="53">
        <f t="shared" si="11"/>
        <v>-321.57874135338557</v>
      </c>
    </row>
    <row r="247" spans="15:21" x14ac:dyDescent="0.2">
      <c r="O247" s="49">
        <f t="shared" si="9"/>
        <v>38125330.428112134</v>
      </c>
      <c r="R247" s="49">
        <f t="shared" si="10"/>
        <v>114101.3520751879</v>
      </c>
      <c r="S247" s="16">
        <v>396330.29079999996</v>
      </c>
      <c r="T247" s="7">
        <v>1273.8763999999999</v>
      </c>
      <c r="U247" s="53">
        <f t="shared" si="11"/>
        <v>334.13565864661427</v>
      </c>
    </row>
    <row r="248" spans="15:21" x14ac:dyDescent="0.2">
      <c r="O248" s="49">
        <f t="shared" si="9"/>
        <v>7790304.9128326569</v>
      </c>
      <c r="R248" s="49">
        <f t="shared" si="10"/>
        <v>-55156.060324812104</v>
      </c>
      <c r="S248" s="16">
        <v>227072.87839999996</v>
      </c>
      <c r="T248" s="7">
        <v>798.49959999999987</v>
      </c>
      <c r="U248" s="53">
        <f t="shared" si="11"/>
        <v>-141.24114135338573</v>
      </c>
    </row>
    <row r="249" spans="15:21" x14ac:dyDescent="0.2">
      <c r="O249" s="49">
        <f t="shared" si="9"/>
        <v>834039.26792366512</v>
      </c>
      <c r="R249" s="49">
        <f t="shared" si="10"/>
        <v>-5905.073124812101</v>
      </c>
      <c r="S249" s="16">
        <v>276323.86559999996</v>
      </c>
      <c r="T249" s="7">
        <v>798.49959999999987</v>
      </c>
      <c r="U249" s="53">
        <f t="shared" si="11"/>
        <v>-141.24114135338573</v>
      </c>
    </row>
    <row r="250" spans="15:21" x14ac:dyDescent="0.2">
      <c r="O250" s="49">
        <f t="shared" si="9"/>
        <v>7243630.9057350075</v>
      </c>
      <c r="R250" s="49">
        <f t="shared" si="10"/>
        <v>-51285.559124812105</v>
      </c>
      <c r="S250" s="16">
        <v>230943.37959999996</v>
      </c>
      <c r="T250" s="7">
        <v>798.49959999999987</v>
      </c>
      <c r="U250" s="53">
        <f t="shared" si="11"/>
        <v>-141.24114135338573</v>
      </c>
    </row>
    <row r="251" spans="15:21" x14ac:dyDescent="0.2">
      <c r="O251" s="49">
        <f t="shared" si="9"/>
        <v>3928825.1369216475</v>
      </c>
      <c r="R251" s="49">
        <f t="shared" si="10"/>
        <v>33153.171275187924</v>
      </c>
      <c r="S251" s="16">
        <v>315382.11</v>
      </c>
      <c r="T251" s="7">
        <v>1058.2459999999999</v>
      </c>
      <c r="U251" s="53">
        <f t="shared" si="11"/>
        <v>118.50525864661427</v>
      </c>
    </row>
    <row r="252" spans="15:21" x14ac:dyDescent="0.2">
      <c r="O252" s="49">
        <f t="shared" si="9"/>
        <v>29972263.063050635</v>
      </c>
      <c r="R252" s="49">
        <f t="shared" si="10"/>
        <v>89787.622875187953</v>
      </c>
      <c r="S252" s="16">
        <v>372016.56160000002</v>
      </c>
      <c r="T252" s="7">
        <v>1273.5536</v>
      </c>
      <c r="U252" s="53">
        <f t="shared" si="11"/>
        <v>333.81285864661436</v>
      </c>
    </row>
    <row r="253" spans="15:21" x14ac:dyDescent="0.2">
      <c r="O253" s="49">
        <f t="shared" si="9"/>
        <v>6292019.3373275939</v>
      </c>
      <c r="R253" s="49">
        <f t="shared" si="10"/>
        <v>-44548.063524812111</v>
      </c>
      <c r="S253" s="16">
        <v>237680.87519999995</v>
      </c>
      <c r="T253" s="7">
        <v>798.49959999999987</v>
      </c>
      <c r="U253" s="53">
        <f t="shared" si="11"/>
        <v>-141.24114135338573</v>
      </c>
    </row>
    <row r="254" spans="15:21" x14ac:dyDescent="0.2">
      <c r="O254" s="49">
        <f t="shared" si="9"/>
        <v>6807265.7780627003</v>
      </c>
      <c r="R254" s="49">
        <f t="shared" si="10"/>
        <v>-48196.0547248121</v>
      </c>
      <c r="S254" s="16">
        <v>234032.88399999996</v>
      </c>
      <c r="T254" s="7">
        <v>798.49959999999987</v>
      </c>
      <c r="U254" s="53">
        <f t="shared" si="11"/>
        <v>-141.24114135338573</v>
      </c>
    </row>
    <row r="255" spans="15:21" x14ac:dyDescent="0.2">
      <c r="O255" s="49">
        <f t="shared" si="9"/>
        <v>1282070.0182454875</v>
      </c>
      <c r="R255" s="49">
        <f t="shared" si="10"/>
        <v>-9063.3619248120231</v>
      </c>
      <c r="S255" s="16">
        <v>273165.57680000004</v>
      </c>
      <c r="T255" s="7">
        <v>798.28440000000001</v>
      </c>
      <c r="U255" s="53">
        <f t="shared" si="11"/>
        <v>-141.4563413533856</v>
      </c>
    </row>
    <row r="256" spans="15:21" x14ac:dyDescent="0.2">
      <c r="O256" s="49">
        <f t="shared" si="9"/>
        <v>-1300177.7389701356</v>
      </c>
      <c r="R256" s="49">
        <f t="shared" si="10"/>
        <v>-11001.444324812095</v>
      </c>
      <c r="S256" s="16">
        <v>271227.49439999997</v>
      </c>
      <c r="T256" s="7">
        <v>1057.9232</v>
      </c>
      <c r="U256" s="53">
        <f t="shared" si="11"/>
        <v>118.18245864661435</v>
      </c>
    </row>
    <row r="257" spans="15:21" x14ac:dyDescent="0.2">
      <c r="O257" s="49">
        <f t="shared" si="9"/>
        <v>22577861.20184781</v>
      </c>
      <c r="R257" s="49">
        <f t="shared" si="10"/>
        <v>67636.283675187908</v>
      </c>
      <c r="S257" s="16">
        <v>349865.22239999997</v>
      </c>
      <c r="T257" s="7">
        <v>1273.5536</v>
      </c>
      <c r="U257" s="53">
        <f t="shared" si="11"/>
        <v>333.81285864661436</v>
      </c>
    </row>
    <row r="258" spans="15:21" x14ac:dyDescent="0.2">
      <c r="O258" s="49">
        <f t="shared" si="9"/>
        <v>26529668.839318991</v>
      </c>
      <c r="R258" s="49">
        <f t="shared" si="10"/>
        <v>-82498.204724812065</v>
      </c>
      <c r="S258" s="16">
        <v>199730.734</v>
      </c>
      <c r="T258" s="7">
        <v>618.16200000000003</v>
      </c>
      <c r="U258" s="53">
        <f t="shared" si="11"/>
        <v>-321.57874135338557</v>
      </c>
    </row>
    <row r="259" spans="15:21" x14ac:dyDescent="0.2">
      <c r="O259" s="49">
        <f t="shared" si="9"/>
        <v>18778146.876456611</v>
      </c>
      <c r="R259" s="49">
        <f t="shared" si="10"/>
        <v>56253.515675187926</v>
      </c>
      <c r="S259" s="16">
        <v>338482.45439999999</v>
      </c>
      <c r="T259" s="7">
        <v>1273.5536</v>
      </c>
      <c r="U259" s="53">
        <f t="shared" si="11"/>
        <v>333.81285864661436</v>
      </c>
    </row>
    <row r="260" spans="15:21" x14ac:dyDescent="0.2">
      <c r="O260" s="49">
        <f t="shared" si="9"/>
        <v>8163528.83485536</v>
      </c>
      <c r="R260" s="49">
        <f t="shared" si="10"/>
        <v>69075.638875187899</v>
      </c>
      <c r="S260" s="16">
        <v>351304.57759999996</v>
      </c>
      <c r="T260" s="7">
        <v>1057.9232</v>
      </c>
      <c r="U260" s="53">
        <f t="shared" si="11"/>
        <v>118.18245864661435</v>
      </c>
    </row>
    <row r="261" spans="15:21" x14ac:dyDescent="0.2">
      <c r="O261" s="49">
        <f t="shared" si="9"/>
        <v>18774701.393654797</v>
      </c>
      <c r="R261" s="49">
        <f t="shared" si="10"/>
        <v>56243.194075187901</v>
      </c>
      <c r="S261" s="16">
        <v>338472.13279999996</v>
      </c>
      <c r="T261" s="7">
        <v>1273.5536</v>
      </c>
      <c r="U261" s="53">
        <f t="shared" si="11"/>
        <v>333.81285864661436</v>
      </c>
    </row>
    <row r="262" spans="15:21" x14ac:dyDescent="0.2">
      <c r="O262" s="49">
        <f t="shared" si="9"/>
        <v>9804704.2488407176</v>
      </c>
      <c r="R262" s="49">
        <f t="shared" si="10"/>
        <v>-69312.581924812053</v>
      </c>
      <c r="S262" s="16">
        <v>212916.35680000001</v>
      </c>
      <c r="T262" s="7">
        <v>798.28440000000001</v>
      </c>
      <c r="U262" s="53">
        <f t="shared" si="11"/>
        <v>-141.4563413533856</v>
      </c>
    </row>
    <row r="263" spans="15:21" x14ac:dyDescent="0.2">
      <c r="O263" s="49">
        <f t="shared" ref="O263:O272" si="12">R263*U263</f>
        <v>3123782.7302918094</v>
      </c>
      <c r="R263" s="49">
        <f t="shared" ref="R263:R272" si="13">S263-$C$9</f>
        <v>26431.864475187904</v>
      </c>
      <c r="S263" s="16">
        <v>308660.80319999997</v>
      </c>
      <c r="T263" s="7">
        <v>1057.9232</v>
      </c>
      <c r="U263" s="53">
        <f t="shared" ref="U263:U272" si="14">T263-$C$10</f>
        <v>118.18245864661435</v>
      </c>
    </row>
    <row r="264" spans="15:21" x14ac:dyDescent="0.2">
      <c r="O264" s="49">
        <f t="shared" si="12"/>
        <v>44972728.982311323</v>
      </c>
      <c r="R264" s="49">
        <f t="shared" si="13"/>
        <v>-134885.24472481204</v>
      </c>
      <c r="S264" s="16">
        <v>147343.69400000002</v>
      </c>
      <c r="T264" s="7">
        <v>606.32600000000002</v>
      </c>
      <c r="U264" s="53">
        <f t="shared" si="14"/>
        <v>-333.41474135338558</v>
      </c>
    </row>
    <row r="265" spans="15:21" x14ac:dyDescent="0.2">
      <c r="O265" s="49">
        <f t="shared" si="12"/>
        <v>55528344.214157149</v>
      </c>
      <c r="R265" s="49">
        <f t="shared" si="13"/>
        <v>166345.73167518794</v>
      </c>
      <c r="S265" s="16">
        <v>448574.6704</v>
      </c>
      <c r="T265" s="7">
        <v>1273.5536</v>
      </c>
      <c r="U265" s="53">
        <f t="shared" si="14"/>
        <v>333.81285864661436</v>
      </c>
    </row>
    <row r="266" spans="15:21" x14ac:dyDescent="0.2">
      <c r="O266" s="49">
        <f t="shared" si="12"/>
        <v>3803908.2361168065</v>
      </c>
      <c r="R266" s="49">
        <f t="shared" si="13"/>
        <v>-26891.040724812046</v>
      </c>
      <c r="S266" s="16">
        <v>255337.89800000002</v>
      </c>
      <c r="T266" s="7">
        <v>798.28440000000001</v>
      </c>
      <c r="U266" s="53">
        <f t="shared" si="14"/>
        <v>-141.4563413533856</v>
      </c>
    </row>
    <row r="267" spans="15:21" x14ac:dyDescent="0.2">
      <c r="O267" s="49">
        <f t="shared" si="12"/>
        <v>36318514.939521089</v>
      </c>
      <c r="R267" s="49">
        <f t="shared" si="13"/>
        <v>-106455.35312481207</v>
      </c>
      <c r="S267" s="16">
        <v>175773.58559999999</v>
      </c>
      <c r="T267" s="7">
        <v>598.5788</v>
      </c>
      <c r="U267" s="53">
        <f t="shared" si="14"/>
        <v>-341.1619413533856</v>
      </c>
    </row>
    <row r="268" spans="15:21" x14ac:dyDescent="0.2">
      <c r="O268" s="49">
        <f t="shared" si="12"/>
        <v>12067812.691302359</v>
      </c>
      <c r="R268" s="49">
        <f t="shared" si="13"/>
        <v>40381.800475187891</v>
      </c>
      <c r="S268" s="16">
        <v>322610.73919999995</v>
      </c>
      <c r="T268" s="7">
        <v>1238.5835999999999</v>
      </c>
      <c r="U268" s="53">
        <f t="shared" si="14"/>
        <v>298.84285864661433</v>
      </c>
    </row>
    <row r="269" spans="15:21" x14ac:dyDescent="0.2">
      <c r="O269" s="49">
        <f t="shared" si="12"/>
        <v>441139.39758594049</v>
      </c>
      <c r="R269" s="49">
        <f t="shared" si="13"/>
        <v>-3037.682724812068</v>
      </c>
      <c r="S269" s="16">
        <v>279191.25599999999</v>
      </c>
      <c r="T269" s="7">
        <v>794.51840000000004</v>
      </c>
      <c r="U269" s="53">
        <f t="shared" si="14"/>
        <v>-145.22234135338556</v>
      </c>
    </row>
    <row r="270" spans="15:21" x14ac:dyDescent="0.2">
      <c r="O270" s="49">
        <f t="shared" si="12"/>
        <v>424082.06715684722</v>
      </c>
      <c r="R270" s="49">
        <f t="shared" si="13"/>
        <v>5767.5908751879469</v>
      </c>
      <c r="S270" s="16">
        <v>287996.52960000001</v>
      </c>
      <c r="T270" s="7">
        <v>1013.2692</v>
      </c>
      <c r="U270" s="53">
        <f t="shared" si="14"/>
        <v>73.528458646614354</v>
      </c>
    </row>
    <row r="271" spans="15:21" x14ac:dyDescent="0.2">
      <c r="O271" s="49">
        <f t="shared" si="12"/>
        <v>11288706.67849973</v>
      </c>
      <c r="R271" s="49">
        <f t="shared" si="13"/>
        <v>83639.83887518791</v>
      </c>
      <c r="S271" s="16">
        <v>365868.77759999997</v>
      </c>
      <c r="T271" s="7">
        <v>1074.7087999999999</v>
      </c>
      <c r="U271" s="53">
        <f t="shared" si="14"/>
        <v>134.96805864661428</v>
      </c>
    </row>
    <row r="272" spans="15:21" x14ac:dyDescent="0.2">
      <c r="O272" s="49">
        <f t="shared" si="12"/>
        <v>12492949.94249955</v>
      </c>
      <c r="R272" s="49">
        <f t="shared" si="13"/>
        <v>-83012.534724812111</v>
      </c>
      <c r="S272" s="16">
        <v>199216.40399999995</v>
      </c>
      <c r="T272" s="7">
        <v>789.24599999999987</v>
      </c>
      <c r="U272" s="53">
        <f t="shared" si="14"/>
        <v>-150.49474135338573</v>
      </c>
    </row>
    <row r="273" spans="19:20" x14ac:dyDescent="0.2">
      <c r="S273" s="2"/>
      <c r="T273" s="2"/>
    </row>
    <row r="274" spans="19:20" x14ac:dyDescent="0.2">
      <c r="S274" s="2"/>
      <c r="T274" s="2"/>
    </row>
    <row r="275" spans="19:20" x14ac:dyDescent="0.2">
      <c r="S275" s="37"/>
      <c r="T275" s="2"/>
    </row>
    <row r="276" spans="19:20" x14ac:dyDescent="0.2">
      <c r="S276" s="2"/>
      <c r="T276" s="2"/>
    </row>
    <row r="277" spans="19:20" x14ac:dyDescent="0.2">
      <c r="S277" s="2"/>
      <c r="T277" s="2"/>
    </row>
    <row r="278" spans="19:20" x14ac:dyDescent="0.2">
      <c r="S278" s="2"/>
      <c r="T278" s="2"/>
    </row>
    <row r="279" spans="19:20" x14ac:dyDescent="0.2">
      <c r="S279" s="2"/>
      <c r="T279" s="2"/>
    </row>
    <row r="280" spans="19:20" x14ac:dyDescent="0.2">
      <c r="S280" s="2"/>
      <c r="T280" s="2"/>
    </row>
    <row r="281" spans="19:20" x14ac:dyDescent="0.2">
      <c r="S281" s="2"/>
      <c r="T281" s="2"/>
    </row>
    <row r="282" spans="19:20" x14ac:dyDescent="0.2">
      <c r="S282" s="2"/>
      <c r="T282" s="2"/>
    </row>
    <row r="283" spans="19:20" x14ac:dyDescent="0.2">
      <c r="S283" s="2"/>
      <c r="T283" s="2"/>
    </row>
    <row r="284" spans="19:20" x14ac:dyDescent="0.2">
      <c r="S284" s="2"/>
      <c r="T284" s="2"/>
    </row>
    <row r="285" spans="19:20" x14ac:dyDescent="0.2">
      <c r="S285" s="2"/>
      <c r="T285" s="2"/>
    </row>
    <row r="286" spans="19:20" x14ac:dyDescent="0.2">
      <c r="S286" s="2"/>
      <c r="T286" s="2"/>
    </row>
    <row r="287" spans="19:20" x14ac:dyDescent="0.2">
      <c r="S287" s="2"/>
      <c r="T287" s="2"/>
    </row>
    <row r="288" spans="19:20" x14ac:dyDescent="0.2">
      <c r="S288" s="2"/>
      <c r="T288" s="2"/>
    </row>
    <row r="289" spans="19:20" x14ac:dyDescent="0.2">
      <c r="S289" s="2"/>
      <c r="T289" s="2"/>
    </row>
    <row r="290" spans="19:20" x14ac:dyDescent="0.2">
      <c r="S290" s="2"/>
      <c r="T290" s="2"/>
    </row>
    <row r="291" spans="19:20" x14ac:dyDescent="0.2">
      <c r="S291" s="2"/>
      <c r="T291" s="2"/>
    </row>
    <row r="292" spans="19:20" x14ac:dyDescent="0.2">
      <c r="S292" s="2"/>
      <c r="T292" s="2"/>
    </row>
    <row r="293" spans="19:20" x14ac:dyDescent="0.2">
      <c r="S293" s="2"/>
      <c r="T293" s="2"/>
    </row>
    <row r="294" spans="19:20" x14ac:dyDescent="0.2">
      <c r="S294" s="2"/>
      <c r="T294" s="2"/>
    </row>
    <row r="295" spans="19:20" x14ac:dyDescent="0.2">
      <c r="S295" s="2"/>
      <c r="T295" s="2"/>
    </row>
    <row r="296" spans="19:20" x14ac:dyDescent="0.2">
      <c r="S296" s="2"/>
      <c r="T296" s="2"/>
    </row>
    <row r="297" spans="19:20" x14ac:dyDescent="0.2">
      <c r="S297" s="2"/>
      <c r="T297" s="2"/>
    </row>
    <row r="298" spans="19:20" x14ac:dyDescent="0.2">
      <c r="S298" s="2"/>
      <c r="T298" s="2"/>
    </row>
    <row r="299" spans="19:20" x14ac:dyDescent="0.2">
      <c r="S299" s="2"/>
      <c r="T299" s="2"/>
    </row>
    <row r="300" spans="19:20" x14ac:dyDescent="0.2">
      <c r="S300" s="2"/>
      <c r="T300" s="2"/>
    </row>
    <row r="301" spans="19:20" x14ac:dyDescent="0.2">
      <c r="S301" s="2"/>
      <c r="T301" s="2"/>
    </row>
    <row r="302" spans="19:20" x14ac:dyDescent="0.2">
      <c r="S302" s="2"/>
      <c r="T302" s="2"/>
    </row>
    <row r="303" spans="19:20" x14ac:dyDescent="0.2">
      <c r="S303" s="2"/>
      <c r="T303" s="2"/>
    </row>
    <row r="304" spans="19:20" x14ac:dyDescent="0.2">
      <c r="S304" s="2"/>
      <c r="T304" s="2"/>
    </row>
    <row r="305" spans="19:20" x14ac:dyDescent="0.2">
      <c r="S305" s="2"/>
      <c r="T305" s="2"/>
    </row>
    <row r="306" spans="19:20" x14ac:dyDescent="0.2">
      <c r="S306" s="2"/>
      <c r="T306" s="2"/>
    </row>
    <row r="307" spans="19:20" x14ac:dyDescent="0.2">
      <c r="S307" s="2"/>
      <c r="T307" s="2"/>
    </row>
    <row r="308" spans="19:20" x14ac:dyDescent="0.2">
      <c r="S308" s="2"/>
      <c r="T308" s="2"/>
    </row>
    <row r="309" spans="19:20" x14ac:dyDescent="0.2">
      <c r="S309" s="2"/>
      <c r="T309" s="2"/>
    </row>
    <row r="310" spans="19:20" x14ac:dyDescent="0.2">
      <c r="S310" s="2"/>
      <c r="T310" s="2"/>
    </row>
    <row r="311" spans="19:20" x14ac:dyDescent="0.2">
      <c r="S311" s="2"/>
      <c r="T311" s="2"/>
    </row>
    <row r="312" spans="19:20" x14ac:dyDescent="0.2">
      <c r="S312" s="2"/>
      <c r="T312" s="2"/>
    </row>
    <row r="313" spans="19:20" x14ac:dyDescent="0.2">
      <c r="S313" s="2"/>
      <c r="T313" s="2"/>
    </row>
    <row r="314" spans="19:20" x14ac:dyDescent="0.2">
      <c r="S314" s="2"/>
      <c r="T314" s="2"/>
    </row>
    <row r="315" spans="19:20" x14ac:dyDescent="0.2">
      <c r="S315" s="2"/>
      <c r="T315" s="2"/>
    </row>
    <row r="316" spans="19:20" x14ac:dyDescent="0.2">
      <c r="S316" s="2"/>
      <c r="T316" s="2"/>
    </row>
    <row r="317" spans="19:20" x14ac:dyDescent="0.2">
      <c r="S317" s="2"/>
      <c r="T317" s="2"/>
    </row>
    <row r="318" spans="19:20" x14ac:dyDescent="0.2">
      <c r="S318" s="2"/>
      <c r="T318" s="2"/>
    </row>
    <row r="319" spans="19:20" x14ac:dyDescent="0.2">
      <c r="S319" s="2"/>
      <c r="T319" s="2"/>
    </row>
    <row r="320" spans="19:20" x14ac:dyDescent="0.2">
      <c r="S320" s="2"/>
      <c r="T320" s="2"/>
    </row>
    <row r="321" spans="19:20" x14ac:dyDescent="0.2">
      <c r="S321" s="2"/>
      <c r="T321" s="2"/>
    </row>
    <row r="322" spans="19:20" x14ac:dyDescent="0.2">
      <c r="S322" s="2"/>
      <c r="T322" s="2"/>
    </row>
    <row r="323" spans="19:20" x14ac:dyDescent="0.2">
      <c r="S323" s="2"/>
      <c r="T323" s="2"/>
    </row>
    <row r="324" spans="19:20" x14ac:dyDescent="0.2">
      <c r="S324" s="2"/>
      <c r="T324" s="2"/>
    </row>
    <row r="325" spans="19:20" x14ac:dyDescent="0.2">
      <c r="S325" s="2"/>
      <c r="T325" s="2"/>
    </row>
    <row r="326" spans="19:20" x14ac:dyDescent="0.2">
      <c r="S326" s="2"/>
      <c r="T326" s="2"/>
    </row>
    <row r="327" spans="19:20" x14ac:dyDescent="0.2">
      <c r="S327" s="2"/>
      <c r="T327" s="2"/>
    </row>
    <row r="328" spans="19:20" x14ac:dyDescent="0.2">
      <c r="S328" s="2"/>
      <c r="T328" s="2"/>
    </row>
    <row r="329" spans="19:20" x14ac:dyDescent="0.2">
      <c r="S329" s="2"/>
      <c r="T329" s="2"/>
    </row>
    <row r="330" spans="19:20" x14ac:dyDescent="0.2">
      <c r="S330" s="2"/>
      <c r="T330" s="2"/>
    </row>
    <row r="331" spans="19:20" x14ac:dyDescent="0.2">
      <c r="S331" s="2"/>
      <c r="T331" s="2"/>
    </row>
    <row r="332" spans="19:20" x14ac:dyDescent="0.2">
      <c r="S332" s="2"/>
      <c r="T332" s="2"/>
    </row>
    <row r="333" spans="19:20" x14ac:dyDescent="0.2">
      <c r="S333" s="2"/>
      <c r="T333" s="2"/>
    </row>
    <row r="334" spans="19:20" x14ac:dyDescent="0.2">
      <c r="S334" s="2"/>
      <c r="T334" s="2"/>
    </row>
    <row r="335" spans="19:20" x14ac:dyDescent="0.2">
      <c r="S335" s="2"/>
      <c r="T335" s="2"/>
    </row>
    <row r="336" spans="19:20" x14ac:dyDescent="0.2">
      <c r="S336" s="2"/>
      <c r="T336" s="2"/>
    </row>
    <row r="337" spans="19:20" x14ac:dyDescent="0.2">
      <c r="S337" s="2"/>
      <c r="T337" s="2"/>
    </row>
    <row r="338" spans="19:20" x14ac:dyDescent="0.2">
      <c r="S338" s="2"/>
      <c r="T338" s="2"/>
    </row>
    <row r="339" spans="19:20" x14ac:dyDescent="0.2">
      <c r="S339" s="2"/>
      <c r="T339" s="2"/>
    </row>
    <row r="340" spans="19:20" x14ac:dyDescent="0.2">
      <c r="S340" s="2"/>
      <c r="T340" s="2"/>
    </row>
    <row r="341" spans="19:20" x14ac:dyDescent="0.2">
      <c r="S341" s="2"/>
      <c r="T341" s="2"/>
    </row>
    <row r="342" spans="19:20" x14ac:dyDescent="0.2">
      <c r="S342" s="2"/>
      <c r="T342" s="2"/>
    </row>
    <row r="343" spans="19:20" x14ac:dyDescent="0.2">
      <c r="S343" s="2"/>
      <c r="T343" s="2"/>
    </row>
    <row r="344" spans="19:20" x14ac:dyDescent="0.2">
      <c r="S344" s="2"/>
      <c r="T344" s="2"/>
    </row>
    <row r="345" spans="19:20" x14ac:dyDescent="0.2">
      <c r="S345" s="2"/>
      <c r="T345" s="2"/>
    </row>
    <row r="346" spans="19:20" x14ac:dyDescent="0.2">
      <c r="S346" s="2"/>
      <c r="T346" s="2"/>
    </row>
    <row r="347" spans="19:20" x14ac:dyDescent="0.2">
      <c r="S347" s="2"/>
      <c r="T347" s="2"/>
    </row>
    <row r="348" spans="19:20" x14ac:dyDescent="0.2">
      <c r="S348" s="2"/>
      <c r="T348" s="2"/>
    </row>
    <row r="349" spans="19:20" x14ac:dyDescent="0.2">
      <c r="S349" s="2"/>
      <c r="T349" s="2"/>
    </row>
    <row r="350" spans="19:20" x14ac:dyDescent="0.2">
      <c r="S350" s="2"/>
      <c r="T350" s="2"/>
    </row>
    <row r="351" spans="19:20" x14ac:dyDescent="0.2">
      <c r="S351" s="2"/>
      <c r="T351" s="2"/>
    </row>
    <row r="352" spans="19:20" x14ac:dyDescent="0.2">
      <c r="S352" s="2"/>
      <c r="T352" s="2"/>
    </row>
    <row r="353" spans="19:20" x14ac:dyDescent="0.2">
      <c r="S353" s="2"/>
      <c r="T353" s="2"/>
    </row>
    <row r="354" spans="19:20" x14ac:dyDescent="0.2">
      <c r="S354" s="2"/>
      <c r="T354" s="2"/>
    </row>
    <row r="355" spans="19:20" x14ac:dyDescent="0.2">
      <c r="S355" s="2"/>
      <c r="T355" s="2"/>
    </row>
    <row r="356" spans="19:20" x14ac:dyDescent="0.2">
      <c r="S356" s="2"/>
      <c r="T356" s="2"/>
    </row>
    <row r="357" spans="19:20" x14ac:dyDescent="0.2">
      <c r="S357" s="2"/>
      <c r="T357" s="2"/>
    </row>
    <row r="358" spans="19:20" x14ac:dyDescent="0.2">
      <c r="S358" s="2"/>
      <c r="T358" s="2"/>
    </row>
    <row r="359" spans="19:20" x14ac:dyDescent="0.2">
      <c r="S359" s="2"/>
      <c r="T359" s="2"/>
    </row>
    <row r="360" spans="19:20" x14ac:dyDescent="0.2">
      <c r="S360" s="2"/>
      <c r="T360" s="2"/>
    </row>
    <row r="361" spans="19:20" x14ac:dyDescent="0.2">
      <c r="S361" s="2"/>
      <c r="T361" s="2"/>
    </row>
    <row r="362" spans="19:20" x14ac:dyDescent="0.2">
      <c r="S362" s="2"/>
      <c r="T362" s="2"/>
    </row>
    <row r="363" spans="19:20" x14ac:dyDescent="0.2">
      <c r="S363" s="2"/>
      <c r="T363" s="2"/>
    </row>
    <row r="364" spans="19:20" x14ac:dyDescent="0.2">
      <c r="S364" s="2"/>
      <c r="T364" s="2"/>
    </row>
    <row r="365" spans="19:20" x14ac:dyDescent="0.2">
      <c r="S365" s="2"/>
      <c r="T365" s="2"/>
    </row>
    <row r="366" spans="19:20" x14ac:dyDescent="0.2">
      <c r="S366" s="2"/>
      <c r="T366" s="2"/>
    </row>
    <row r="367" spans="19:20" x14ac:dyDescent="0.2">
      <c r="S367" s="2"/>
      <c r="T367" s="2"/>
    </row>
    <row r="368" spans="19:20" x14ac:dyDescent="0.2">
      <c r="S368" s="2"/>
      <c r="T368" s="2"/>
    </row>
    <row r="369" spans="19:20" x14ac:dyDescent="0.2">
      <c r="S369" s="2"/>
      <c r="T369" s="2"/>
    </row>
    <row r="370" spans="19:20" x14ac:dyDescent="0.2">
      <c r="S370" s="2"/>
      <c r="T370" s="2"/>
    </row>
    <row r="371" spans="19:20" x14ac:dyDescent="0.2">
      <c r="S371" s="2"/>
      <c r="T371" s="2"/>
    </row>
    <row r="372" spans="19:20" x14ac:dyDescent="0.2">
      <c r="S372" s="2"/>
      <c r="T372" s="2"/>
    </row>
    <row r="373" spans="19:20" x14ac:dyDescent="0.2">
      <c r="S373" s="2"/>
      <c r="T373" s="2"/>
    </row>
    <row r="374" spans="19:20" x14ac:dyDescent="0.2">
      <c r="S374" s="2"/>
      <c r="T374" s="2"/>
    </row>
    <row r="375" spans="19:20" x14ac:dyDescent="0.2">
      <c r="S375" s="2"/>
      <c r="T375" s="2"/>
    </row>
    <row r="376" spans="19:20" x14ac:dyDescent="0.2">
      <c r="S376" s="2"/>
      <c r="T376" s="2"/>
    </row>
    <row r="377" spans="19:20" x14ac:dyDescent="0.2">
      <c r="S377" s="2"/>
      <c r="T377" s="2"/>
    </row>
    <row r="378" spans="19:20" x14ac:dyDescent="0.2">
      <c r="S378" s="2"/>
      <c r="T378" s="2"/>
    </row>
    <row r="379" spans="19:20" x14ac:dyDescent="0.2">
      <c r="S379" s="2"/>
      <c r="T379" s="2"/>
    </row>
    <row r="380" spans="19:20" x14ac:dyDescent="0.2">
      <c r="S380" s="2"/>
      <c r="T380" s="2"/>
    </row>
    <row r="381" spans="19:20" x14ac:dyDescent="0.2">
      <c r="S381" s="2"/>
      <c r="T381" s="2"/>
    </row>
    <row r="382" spans="19:20" x14ac:dyDescent="0.2">
      <c r="S382" s="2"/>
      <c r="T382" s="2"/>
    </row>
    <row r="383" spans="19:20" x14ac:dyDescent="0.2">
      <c r="S383" s="2"/>
      <c r="T383" s="2"/>
    </row>
    <row r="384" spans="19:20" x14ac:dyDescent="0.2">
      <c r="S384" s="2"/>
      <c r="T384" s="2"/>
    </row>
    <row r="385" spans="19:20" x14ac:dyDescent="0.2">
      <c r="S385" s="2"/>
      <c r="T385" s="2"/>
    </row>
    <row r="386" spans="19:20" x14ac:dyDescent="0.2">
      <c r="S386" s="2"/>
      <c r="T386" s="2"/>
    </row>
    <row r="387" spans="19:20" x14ac:dyDescent="0.2">
      <c r="S387" s="2"/>
      <c r="T387" s="2"/>
    </row>
    <row r="388" spans="19:20" x14ac:dyDescent="0.2">
      <c r="S388" s="2"/>
      <c r="T388" s="2"/>
    </row>
    <row r="389" spans="19:20" x14ac:dyDescent="0.2">
      <c r="S389" s="2"/>
      <c r="T389" s="2"/>
    </row>
    <row r="390" spans="19:20" x14ac:dyDescent="0.2">
      <c r="S390" s="2"/>
      <c r="T390" s="2"/>
    </row>
    <row r="391" spans="19:20" x14ac:dyDescent="0.2">
      <c r="S391" s="2"/>
      <c r="T391" s="2"/>
    </row>
    <row r="392" spans="19:20" x14ac:dyDescent="0.2">
      <c r="S392" s="2"/>
      <c r="T392" s="2"/>
    </row>
    <row r="393" spans="19:20" x14ac:dyDescent="0.2">
      <c r="S393" s="2"/>
      <c r="T393" s="2"/>
    </row>
    <row r="394" spans="19:20" x14ac:dyDescent="0.2">
      <c r="S394" s="2"/>
      <c r="T394" s="2"/>
    </row>
    <row r="395" spans="19:20" x14ac:dyDescent="0.2">
      <c r="S395" s="2"/>
      <c r="T395" s="2"/>
    </row>
    <row r="396" spans="19:20" x14ac:dyDescent="0.2">
      <c r="S396" s="2"/>
      <c r="T396" s="2"/>
    </row>
    <row r="397" spans="19:20" x14ac:dyDescent="0.2">
      <c r="S397" s="2"/>
      <c r="T397" s="2"/>
    </row>
    <row r="398" spans="19:20" x14ac:dyDescent="0.2">
      <c r="S398" s="2"/>
      <c r="T398" s="2"/>
    </row>
    <row r="399" spans="19:20" x14ac:dyDescent="0.2">
      <c r="S399" s="2"/>
      <c r="T399" s="2"/>
    </row>
    <row r="400" spans="19:20" x14ac:dyDescent="0.2">
      <c r="S400" s="2"/>
      <c r="T400" s="2"/>
    </row>
    <row r="401" spans="19:20" x14ac:dyDescent="0.2">
      <c r="S401" s="2"/>
      <c r="T401" s="2"/>
    </row>
    <row r="402" spans="19:20" x14ac:dyDescent="0.2">
      <c r="S402" s="2"/>
      <c r="T402" s="2"/>
    </row>
    <row r="403" spans="19:20" x14ac:dyDescent="0.2">
      <c r="S403" s="2"/>
      <c r="T403" s="2"/>
    </row>
    <row r="404" spans="19:20" x14ac:dyDescent="0.2">
      <c r="S404" s="2"/>
      <c r="T404" s="2"/>
    </row>
    <row r="405" spans="19:20" x14ac:dyDescent="0.2">
      <c r="S405" s="2"/>
      <c r="T405" s="2"/>
    </row>
    <row r="406" spans="19:20" x14ac:dyDescent="0.2">
      <c r="S406" s="2"/>
      <c r="T406" s="2"/>
    </row>
    <row r="407" spans="19:20" x14ac:dyDescent="0.2">
      <c r="S407" s="2"/>
      <c r="T407" s="2"/>
    </row>
    <row r="408" spans="19:20" x14ac:dyDescent="0.2">
      <c r="S408" s="2"/>
      <c r="T408" s="2"/>
    </row>
    <row r="409" spans="19:20" x14ac:dyDescent="0.2">
      <c r="S409" s="2"/>
      <c r="T409" s="2"/>
    </row>
    <row r="410" spans="19:20" x14ac:dyDescent="0.2">
      <c r="S410" s="2"/>
      <c r="T410" s="2"/>
    </row>
    <row r="411" spans="19:20" x14ac:dyDescent="0.2">
      <c r="S411" s="2"/>
      <c r="T411" s="2"/>
    </row>
    <row r="412" spans="19:20" x14ac:dyDescent="0.2">
      <c r="S412" s="2"/>
      <c r="T412" s="2"/>
    </row>
    <row r="413" spans="19:20" x14ac:dyDescent="0.2">
      <c r="S413" s="2"/>
      <c r="T413" s="2"/>
    </row>
    <row r="414" spans="19:20" x14ac:dyDescent="0.2">
      <c r="S414" s="2"/>
      <c r="T414" s="2"/>
    </row>
    <row r="415" spans="19:20" x14ac:dyDescent="0.2">
      <c r="S415" s="2"/>
      <c r="T415" s="2"/>
    </row>
    <row r="416" spans="19:20" x14ac:dyDescent="0.2">
      <c r="S416" s="2"/>
      <c r="T416" s="2"/>
    </row>
    <row r="417" spans="19:20" x14ac:dyDescent="0.2">
      <c r="S417" s="2"/>
      <c r="T417" s="2"/>
    </row>
    <row r="418" spans="19:20" x14ac:dyDescent="0.2">
      <c r="S418" s="2"/>
      <c r="T418" s="2"/>
    </row>
    <row r="419" spans="19:20" x14ac:dyDescent="0.2">
      <c r="S419" s="2"/>
      <c r="T419" s="2"/>
    </row>
    <row r="420" spans="19:20" x14ac:dyDescent="0.2">
      <c r="S420" s="2"/>
      <c r="T420" s="2"/>
    </row>
    <row r="421" spans="19:20" x14ac:dyDescent="0.2">
      <c r="S421" s="2"/>
      <c r="T421" s="2"/>
    </row>
    <row r="422" spans="19:20" x14ac:dyDescent="0.2">
      <c r="S422" s="2"/>
      <c r="T422" s="2"/>
    </row>
    <row r="423" spans="19:20" x14ac:dyDescent="0.2">
      <c r="S423" s="2"/>
      <c r="T423" s="2"/>
    </row>
    <row r="424" spans="19:20" x14ac:dyDescent="0.2">
      <c r="S424" s="2"/>
      <c r="T424" s="2"/>
    </row>
    <row r="425" spans="19:20" x14ac:dyDescent="0.2">
      <c r="S425" s="2"/>
      <c r="T425" s="2"/>
    </row>
    <row r="426" spans="19:20" x14ac:dyDescent="0.2">
      <c r="S426" s="2"/>
      <c r="T426" s="2"/>
    </row>
    <row r="427" spans="19:20" x14ac:dyDescent="0.2">
      <c r="S427" s="2"/>
      <c r="T427" s="2"/>
    </row>
    <row r="428" spans="19:20" x14ac:dyDescent="0.2">
      <c r="S428" s="2"/>
      <c r="T428" s="2"/>
    </row>
    <row r="429" spans="19:20" x14ac:dyDescent="0.2">
      <c r="S429" s="2"/>
      <c r="T429" s="2"/>
    </row>
    <row r="430" spans="19:20" x14ac:dyDescent="0.2">
      <c r="S430" s="2"/>
      <c r="T430" s="2"/>
    </row>
    <row r="431" spans="19:20" x14ac:dyDescent="0.2">
      <c r="S431" s="2"/>
      <c r="T431" s="2"/>
    </row>
    <row r="432" spans="19:20" x14ac:dyDescent="0.2">
      <c r="S432" s="2"/>
      <c r="T432" s="2"/>
    </row>
    <row r="433" spans="19:20" x14ac:dyDescent="0.2">
      <c r="S433" s="2"/>
      <c r="T433" s="2"/>
    </row>
    <row r="434" spans="19:20" x14ac:dyDescent="0.2">
      <c r="S434" s="2"/>
      <c r="T434" s="2"/>
    </row>
    <row r="435" spans="19:20" x14ac:dyDescent="0.2">
      <c r="S435" s="2"/>
      <c r="T435" s="2"/>
    </row>
    <row r="436" spans="19:20" x14ac:dyDescent="0.2">
      <c r="S436" s="2"/>
      <c r="T436" s="2"/>
    </row>
    <row r="437" spans="19:20" x14ac:dyDescent="0.2">
      <c r="S437" s="2"/>
      <c r="T437" s="2"/>
    </row>
    <row r="438" spans="19:20" x14ac:dyDescent="0.2">
      <c r="S438" s="2"/>
      <c r="T438" s="2"/>
    </row>
    <row r="439" spans="19:20" x14ac:dyDescent="0.2">
      <c r="S439" s="2"/>
      <c r="T439" s="2"/>
    </row>
    <row r="440" spans="19:20" x14ac:dyDescent="0.2">
      <c r="S440" s="2"/>
      <c r="T440" s="2"/>
    </row>
    <row r="441" spans="19:20" x14ac:dyDescent="0.2">
      <c r="S441" s="2"/>
      <c r="T441" s="2"/>
    </row>
    <row r="442" spans="19:20" x14ac:dyDescent="0.2">
      <c r="S442" s="2"/>
      <c r="T442" s="2"/>
    </row>
    <row r="443" spans="19:20" x14ac:dyDescent="0.2">
      <c r="S443" s="2"/>
      <c r="T443" s="2"/>
    </row>
    <row r="444" spans="19:20" x14ac:dyDescent="0.2">
      <c r="S444" s="2"/>
      <c r="T444" s="2"/>
    </row>
    <row r="445" spans="19:20" x14ac:dyDescent="0.2">
      <c r="S445" s="2"/>
      <c r="T445" s="2"/>
    </row>
    <row r="446" spans="19:20" x14ac:dyDescent="0.2">
      <c r="S446" s="2"/>
      <c r="T446" s="2"/>
    </row>
    <row r="447" spans="19:20" x14ac:dyDescent="0.2">
      <c r="S447" s="2"/>
      <c r="T447" s="2"/>
    </row>
    <row r="448" spans="19:20" x14ac:dyDescent="0.2">
      <c r="S448" s="2"/>
      <c r="T448" s="2"/>
    </row>
    <row r="449" spans="19:20" x14ac:dyDescent="0.2">
      <c r="S449" s="2"/>
      <c r="T449" s="2"/>
    </row>
    <row r="450" spans="19:20" x14ac:dyDescent="0.2">
      <c r="S450" s="2"/>
      <c r="T450" s="2"/>
    </row>
    <row r="451" spans="19:20" x14ac:dyDescent="0.2">
      <c r="S451" s="2"/>
      <c r="T451" s="2"/>
    </row>
    <row r="452" spans="19:20" x14ac:dyDescent="0.2">
      <c r="S452" s="2"/>
      <c r="T452" s="2"/>
    </row>
    <row r="453" spans="19:20" x14ac:dyDescent="0.2">
      <c r="S453" s="2"/>
      <c r="T453" s="2"/>
    </row>
    <row r="454" spans="19:20" x14ac:dyDescent="0.2">
      <c r="S454" s="2"/>
      <c r="T454" s="2"/>
    </row>
    <row r="455" spans="19:20" x14ac:dyDescent="0.2">
      <c r="S455" s="2"/>
      <c r="T455" s="2"/>
    </row>
    <row r="456" spans="19:20" x14ac:dyDescent="0.2">
      <c r="S456" s="2"/>
      <c r="T456" s="2"/>
    </row>
    <row r="457" spans="19:20" x14ac:dyDescent="0.2">
      <c r="S457" s="2"/>
      <c r="T457" s="2"/>
    </row>
    <row r="458" spans="19:20" x14ac:dyDescent="0.2">
      <c r="S458" s="2"/>
      <c r="T458" s="2"/>
    </row>
    <row r="459" spans="19:20" x14ac:dyDescent="0.2">
      <c r="S459" s="2"/>
      <c r="T459" s="2"/>
    </row>
    <row r="460" spans="19:20" x14ac:dyDescent="0.2">
      <c r="S460" s="2"/>
      <c r="T460" s="2"/>
    </row>
    <row r="461" spans="19:20" x14ac:dyDescent="0.2">
      <c r="S461" s="2"/>
      <c r="T461" s="2"/>
    </row>
    <row r="462" spans="19:20" x14ac:dyDescent="0.2">
      <c r="S462" s="2"/>
      <c r="T462" s="2"/>
    </row>
    <row r="463" spans="19:20" x14ac:dyDescent="0.2">
      <c r="S463" s="2"/>
      <c r="T463" s="2"/>
    </row>
    <row r="464" spans="19:20" x14ac:dyDescent="0.2">
      <c r="S464" s="2"/>
      <c r="T464" s="2"/>
    </row>
    <row r="465" spans="19:20" x14ac:dyDescent="0.2">
      <c r="S465" s="2"/>
      <c r="T465" s="2"/>
    </row>
    <row r="466" spans="19:20" x14ac:dyDescent="0.2">
      <c r="S466" s="2"/>
      <c r="T466" s="2"/>
    </row>
    <row r="467" spans="19:20" x14ac:dyDescent="0.2">
      <c r="S467" s="2"/>
      <c r="T467" s="2"/>
    </row>
    <row r="468" spans="19:20" x14ac:dyDescent="0.2">
      <c r="S468" s="2"/>
      <c r="T468" s="2"/>
    </row>
    <row r="469" spans="19:20" x14ac:dyDescent="0.2">
      <c r="S469" s="2"/>
      <c r="T469" s="2"/>
    </row>
    <row r="470" spans="19:20" x14ac:dyDescent="0.2">
      <c r="S470" s="2"/>
      <c r="T470" s="2"/>
    </row>
    <row r="471" spans="19:20" x14ac:dyDescent="0.2">
      <c r="S471" s="2"/>
      <c r="T471" s="2"/>
    </row>
    <row r="472" spans="19:20" x14ac:dyDescent="0.2">
      <c r="S472" s="2"/>
      <c r="T472" s="2"/>
    </row>
    <row r="473" spans="19:20" x14ac:dyDescent="0.2">
      <c r="S473" s="2"/>
      <c r="T473" s="2"/>
    </row>
    <row r="474" spans="19:20" x14ac:dyDescent="0.2">
      <c r="S474" s="2"/>
      <c r="T474" s="2"/>
    </row>
    <row r="475" spans="19:20" x14ac:dyDescent="0.2">
      <c r="S475" s="2"/>
      <c r="T475" s="2"/>
    </row>
    <row r="476" spans="19:20" x14ac:dyDescent="0.2">
      <c r="S476" s="2"/>
      <c r="T476" s="2"/>
    </row>
    <row r="477" spans="19:20" x14ac:dyDescent="0.2">
      <c r="S477" s="2"/>
      <c r="T477" s="2"/>
    </row>
    <row r="478" spans="19:20" x14ac:dyDescent="0.2">
      <c r="S478" s="2"/>
      <c r="T478" s="2"/>
    </row>
    <row r="479" spans="19:20" x14ac:dyDescent="0.2">
      <c r="S479" s="2"/>
      <c r="T479" s="2"/>
    </row>
    <row r="480" spans="19:20" x14ac:dyDescent="0.2">
      <c r="S480" s="2"/>
      <c r="T480" s="2"/>
    </row>
    <row r="481" spans="19:20" x14ac:dyDescent="0.2">
      <c r="S481" s="2"/>
      <c r="T481" s="2"/>
    </row>
    <row r="482" spans="19:20" x14ac:dyDescent="0.2">
      <c r="S482" s="2"/>
      <c r="T482" s="2"/>
    </row>
    <row r="483" spans="19:20" x14ac:dyDescent="0.2">
      <c r="S483" s="2"/>
      <c r="T483" s="2"/>
    </row>
    <row r="484" spans="19:20" x14ac:dyDescent="0.2">
      <c r="S484" s="2"/>
      <c r="T484" s="2"/>
    </row>
    <row r="485" spans="19:20" x14ac:dyDescent="0.2">
      <c r="S485" s="2"/>
      <c r="T485" s="2"/>
    </row>
    <row r="486" spans="19:20" x14ac:dyDescent="0.2">
      <c r="S486" s="2"/>
      <c r="T486" s="2"/>
    </row>
    <row r="487" spans="19:20" x14ac:dyDescent="0.2">
      <c r="S487" s="2"/>
      <c r="T487" s="2"/>
    </row>
    <row r="488" spans="19:20" x14ac:dyDescent="0.2">
      <c r="S488" s="2"/>
      <c r="T488" s="2"/>
    </row>
    <row r="489" spans="19:20" x14ac:dyDescent="0.2">
      <c r="S489" s="2"/>
      <c r="T489" s="2"/>
    </row>
    <row r="490" spans="19:20" x14ac:dyDescent="0.2">
      <c r="S490" s="2"/>
      <c r="T490" s="2"/>
    </row>
    <row r="491" spans="19:20" x14ac:dyDescent="0.2">
      <c r="S491" s="2"/>
      <c r="T491" s="2"/>
    </row>
    <row r="492" spans="19:20" x14ac:dyDescent="0.2">
      <c r="S492" s="2"/>
      <c r="T492" s="2"/>
    </row>
    <row r="493" spans="19:20" x14ac:dyDescent="0.2">
      <c r="S493" s="2"/>
      <c r="T493" s="2"/>
    </row>
    <row r="494" spans="19:20" x14ac:dyDescent="0.2">
      <c r="S494" s="2"/>
      <c r="T494" s="2"/>
    </row>
    <row r="495" spans="19:20" x14ac:dyDescent="0.2">
      <c r="S495" s="2"/>
      <c r="T495" s="2"/>
    </row>
    <row r="496" spans="19:20" x14ac:dyDescent="0.2">
      <c r="S496" s="2"/>
      <c r="T496" s="2"/>
    </row>
    <row r="497" spans="19:20" x14ac:dyDescent="0.2">
      <c r="S497" s="2"/>
      <c r="T497" s="2"/>
    </row>
    <row r="498" spans="19:20" x14ac:dyDescent="0.2">
      <c r="S498" s="2"/>
      <c r="T498" s="2"/>
    </row>
    <row r="499" spans="19:20" x14ac:dyDescent="0.2">
      <c r="S499" s="2"/>
      <c r="T499" s="2"/>
    </row>
    <row r="500" spans="19:20" x14ac:dyDescent="0.2">
      <c r="S500" s="2"/>
      <c r="T500" s="2"/>
    </row>
    <row r="501" spans="19:20" x14ac:dyDescent="0.2">
      <c r="S501" s="2"/>
      <c r="T501" s="2"/>
    </row>
    <row r="502" spans="19:20" x14ac:dyDescent="0.2">
      <c r="S502" s="2"/>
      <c r="T502" s="2"/>
    </row>
    <row r="503" spans="19:20" x14ac:dyDescent="0.2">
      <c r="S503" s="2"/>
      <c r="T503" s="2"/>
    </row>
    <row r="504" spans="19:20" x14ac:dyDescent="0.2">
      <c r="S504" s="2"/>
      <c r="T504" s="2"/>
    </row>
    <row r="505" spans="19:20" x14ac:dyDescent="0.2">
      <c r="S505" s="2"/>
      <c r="T505" s="2"/>
    </row>
    <row r="506" spans="19:20" x14ac:dyDescent="0.2">
      <c r="S506" s="2"/>
      <c r="T506" s="2"/>
    </row>
    <row r="507" spans="19:20" x14ac:dyDescent="0.2">
      <c r="S507" s="2"/>
      <c r="T507" s="2"/>
    </row>
    <row r="508" spans="19:20" x14ac:dyDescent="0.2">
      <c r="S508" s="2"/>
      <c r="T508" s="2"/>
    </row>
    <row r="509" spans="19:20" x14ac:dyDescent="0.2">
      <c r="S509" s="2"/>
      <c r="T509" s="2"/>
    </row>
    <row r="510" spans="19:20" x14ac:dyDescent="0.2">
      <c r="S510" s="2"/>
      <c r="T510" s="2"/>
    </row>
    <row r="511" spans="19:20" x14ac:dyDescent="0.2">
      <c r="S511" s="2"/>
      <c r="T511" s="2"/>
    </row>
    <row r="512" spans="19:20" x14ac:dyDescent="0.2">
      <c r="S512" s="2"/>
      <c r="T512" s="2"/>
    </row>
    <row r="513" spans="19:20" x14ac:dyDescent="0.2">
      <c r="S513" s="2"/>
      <c r="T513" s="2"/>
    </row>
    <row r="514" spans="19:20" x14ac:dyDescent="0.2">
      <c r="S514" s="2"/>
      <c r="T514" s="2"/>
    </row>
    <row r="515" spans="19:20" x14ac:dyDescent="0.2">
      <c r="S515" s="2"/>
      <c r="T515" s="2"/>
    </row>
    <row r="516" spans="19:20" x14ac:dyDescent="0.2">
      <c r="S516" s="2"/>
      <c r="T516" s="2"/>
    </row>
    <row r="517" spans="19:20" x14ac:dyDescent="0.2">
      <c r="S517" s="2"/>
      <c r="T517" s="2"/>
    </row>
    <row r="518" spans="19:20" x14ac:dyDescent="0.2">
      <c r="S518" s="2"/>
      <c r="T518" s="2"/>
    </row>
    <row r="519" spans="19:20" x14ac:dyDescent="0.2">
      <c r="S519" s="2"/>
      <c r="T519" s="2"/>
    </row>
    <row r="520" spans="19:20" x14ac:dyDescent="0.2">
      <c r="S520" s="2"/>
      <c r="T520" s="2"/>
    </row>
    <row r="521" spans="19:20" x14ac:dyDescent="0.2">
      <c r="S521" s="2"/>
      <c r="T521" s="2"/>
    </row>
    <row r="522" spans="19:20" x14ac:dyDescent="0.2">
      <c r="S522" s="2"/>
      <c r="T522" s="2"/>
    </row>
    <row r="523" spans="19:20" x14ac:dyDescent="0.2">
      <c r="S523" s="2"/>
      <c r="T523" s="2"/>
    </row>
    <row r="524" spans="19:20" x14ac:dyDescent="0.2">
      <c r="S524" s="2"/>
      <c r="T524" s="2"/>
    </row>
    <row r="525" spans="19:20" x14ac:dyDescent="0.2">
      <c r="S525" s="2"/>
      <c r="T525" s="2"/>
    </row>
    <row r="526" spans="19:20" x14ac:dyDescent="0.2">
      <c r="S526" s="2"/>
      <c r="T526" s="2"/>
    </row>
    <row r="527" spans="19:20" x14ac:dyDescent="0.2">
      <c r="S527" s="2"/>
      <c r="T527" s="2"/>
    </row>
    <row r="528" spans="19:20" x14ac:dyDescent="0.2">
      <c r="S528" s="2"/>
      <c r="T528" s="2"/>
    </row>
    <row r="529" spans="19:20" x14ac:dyDescent="0.2">
      <c r="S529" s="2"/>
      <c r="T529" s="2"/>
    </row>
    <row r="530" spans="19:20" x14ac:dyDescent="0.2">
      <c r="S530" s="2"/>
      <c r="T530" s="2"/>
    </row>
    <row r="531" spans="19:20" x14ac:dyDescent="0.2">
      <c r="S531" s="2"/>
      <c r="T531" s="2"/>
    </row>
    <row r="532" spans="19:20" x14ac:dyDescent="0.2">
      <c r="S532" s="2"/>
      <c r="T532" s="2"/>
    </row>
    <row r="533" spans="19:20" x14ac:dyDescent="0.2">
      <c r="S533" s="2"/>
      <c r="T533" s="2"/>
    </row>
    <row r="534" spans="19:20" x14ac:dyDescent="0.2">
      <c r="S534" s="2"/>
      <c r="T534" s="2"/>
    </row>
    <row r="535" spans="19:20" x14ac:dyDescent="0.2">
      <c r="S535" s="2"/>
      <c r="T535" s="2"/>
    </row>
    <row r="536" spans="19:20" x14ac:dyDescent="0.2">
      <c r="S536" s="2"/>
      <c r="T536" s="2"/>
    </row>
    <row r="537" spans="19:20" x14ac:dyDescent="0.2">
      <c r="S537" s="2"/>
      <c r="T537" s="2"/>
    </row>
    <row r="538" spans="19:20" x14ac:dyDescent="0.2">
      <c r="S538" s="2"/>
      <c r="T538" s="2"/>
    </row>
    <row r="539" spans="19:20" x14ac:dyDescent="0.2">
      <c r="S539" s="2"/>
      <c r="T539" s="2"/>
    </row>
    <row r="540" spans="19:20" x14ac:dyDescent="0.2">
      <c r="S540" s="2"/>
      <c r="T540" s="2"/>
    </row>
    <row r="541" spans="19:20" x14ac:dyDescent="0.2">
      <c r="S541" s="2"/>
      <c r="T541" s="2"/>
    </row>
    <row r="542" spans="19:20" x14ac:dyDescent="0.2">
      <c r="S542" s="2"/>
      <c r="T542" s="2"/>
    </row>
    <row r="543" spans="19:20" x14ac:dyDescent="0.2">
      <c r="S543" s="2"/>
      <c r="T543" s="2"/>
    </row>
    <row r="544" spans="19:20" x14ac:dyDescent="0.2">
      <c r="S544" s="2"/>
      <c r="T544" s="2"/>
    </row>
    <row r="545" spans="19:20" x14ac:dyDescent="0.2">
      <c r="S545" s="2"/>
      <c r="T545" s="2"/>
    </row>
    <row r="546" spans="19:20" x14ac:dyDescent="0.2">
      <c r="S546" s="2"/>
      <c r="T546" s="2"/>
    </row>
    <row r="547" spans="19:20" x14ac:dyDescent="0.2">
      <c r="S547" s="2"/>
      <c r="T547" s="2"/>
    </row>
    <row r="548" spans="19:20" x14ac:dyDescent="0.2">
      <c r="S548" s="2"/>
      <c r="T548" s="2"/>
    </row>
    <row r="549" spans="19:20" x14ac:dyDescent="0.2">
      <c r="S549" s="2"/>
      <c r="T549" s="2"/>
    </row>
    <row r="550" spans="19:20" x14ac:dyDescent="0.2">
      <c r="S550" s="2"/>
      <c r="T550" s="2"/>
    </row>
    <row r="551" spans="19:20" x14ac:dyDescent="0.2">
      <c r="S551" s="2"/>
      <c r="T551" s="2"/>
    </row>
    <row r="552" spans="19:20" x14ac:dyDescent="0.2">
      <c r="S552" s="2"/>
      <c r="T552" s="2"/>
    </row>
    <row r="553" spans="19:20" x14ac:dyDescent="0.2">
      <c r="S553" s="2"/>
      <c r="T553" s="2"/>
    </row>
    <row r="554" spans="19:20" x14ac:dyDescent="0.2">
      <c r="S554" s="2"/>
      <c r="T554" s="2"/>
    </row>
    <row r="555" spans="19:20" x14ac:dyDescent="0.2">
      <c r="S555" s="2"/>
      <c r="T555" s="2"/>
    </row>
    <row r="556" spans="19:20" x14ac:dyDescent="0.2">
      <c r="S556" s="2"/>
      <c r="T556" s="2"/>
    </row>
    <row r="557" spans="19:20" x14ac:dyDescent="0.2">
      <c r="S557" s="2"/>
      <c r="T557" s="2"/>
    </row>
    <row r="558" spans="19:20" x14ac:dyDescent="0.2">
      <c r="S558" s="2"/>
      <c r="T558" s="2"/>
    </row>
    <row r="559" spans="19:20" x14ac:dyDescent="0.2">
      <c r="S559" s="2"/>
      <c r="T559" s="2"/>
    </row>
    <row r="560" spans="19:20" x14ac:dyDescent="0.2">
      <c r="S560" s="2"/>
      <c r="T560" s="2"/>
    </row>
    <row r="561" spans="19:20" x14ac:dyDescent="0.2">
      <c r="S561" s="2"/>
      <c r="T561" s="2"/>
    </row>
    <row r="562" spans="19:20" x14ac:dyDescent="0.2">
      <c r="S562" s="2"/>
      <c r="T562" s="2"/>
    </row>
    <row r="563" spans="19:20" x14ac:dyDescent="0.2">
      <c r="S563" s="2"/>
      <c r="T563" s="2"/>
    </row>
    <row r="564" spans="19:20" x14ac:dyDescent="0.2">
      <c r="S564" s="2"/>
      <c r="T564" s="2"/>
    </row>
    <row r="565" spans="19:20" x14ac:dyDescent="0.2">
      <c r="S565" s="2"/>
      <c r="T565" s="2"/>
    </row>
    <row r="566" spans="19:20" x14ac:dyDescent="0.2">
      <c r="S566" s="2"/>
      <c r="T566" s="2"/>
    </row>
    <row r="567" spans="19:20" x14ac:dyDescent="0.2">
      <c r="S567" s="2"/>
      <c r="T567" s="2"/>
    </row>
    <row r="568" spans="19:20" x14ac:dyDescent="0.2">
      <c r="S568" s="2"/>
      <c r="T568" s="2"/>
    </row>
    <row r="569" spans="19:20" x14ac:dyDescent="0.2">
      <c r="S569" s="2"/>
      <c r="T569" s="2"/>
    </row>
    <row r="570" spans="19:20" x14ac:dyDescent="0.2">
      <c r="S570" s="2"/>
      <c r="T570" s="2"/>
    </row>
    <row r="571" spans="19:20" x14ac:dyDescent="0.2">
      <c r="S571" s="2"/>
      <c r="T571" s="2"/>
    </row>
    <row r="572" spans="19:20" x14ac:dyDescent="0.2">
      <c r="S572" s="2"/>
      <c r="T572" s="2"/>
    </row>
    <row r="573" spans="19:20" x14ac:dyDescent="0.2">
      <c r="S573" s="2"/>
      <c r="T573" s="2"/>
    </row>
    <row r="574" spans="19:20" x14ac:dyDescent="0.2">
      <c r="S574" s="2"/>
      <c r="T574" s="2"/>
    </row>
    <row r="575" spans="19:20" x14ac:dyDescent="0.2">
      <c r="S575" s="2"/>
      <c r="T575" s="2"/>
    </row>
    <row r="576" spans="19:20" x14ac:dyDescent="0.2">
      <c r="S576" s="2"/>
      <c r="T576" s="2"/>
    </row>
    <row r="577" spans="19:20" x14ac:dyDescent="0.2">
      <c r="S577" s="2"/>
      <c r="T577" s="2"/>
    </row>
    <row r="578" spans="19:20" x14ac:dyDescent="0.2">
      <c r="S578" s="2"/>
      <c r="T578" s="2"/>
    </row>
    <row r="579" spans="19:20" x14ac:dyDescent="0.2">
      <c r="S579" s="2"/>
      <c r="T579" s="2"/>
    </row>
    <row r="580" spans="19:20" x14ac:dyDescent="0.2">
      <c r="S580" s="2"/>
      <c r="T580" s="2"/>
    </row>
    <row r="581" spans="19:20" x14ac:dyDescent="0.2">
      <c r="S581" s="2"/>
      <c r="T581" s="2"/>
    </row>
    <row r="582" spans="19:20" x14ac:dyDescent="0.2">
      <c r="S582" s="2"/>
      <c r="T582" s="2"/>
    </row>
    <row r="583" spans="19:20" x14ac:dyDescent="0.2">
      <c r="S583" s="2"/>
      <c r="T583" s="2"/>
    </row>
    <row r="584" spans="19:20" x14ac:dyDescent="0.2">
      <c r="S584" s="2"/>
      <c r="T584" s="2"/>
    </row>
    <row r="585" spans="19:20" x14ac:dyDescent="0.2">
      <c r="S585" s="2"/>
      <c r="T585" s="2"/>
    </row>
    <row r="586" spans="19:20" x14ac:dyDescent="0.2">
      <c r="S586" s="2"/>
      <c r="T586" s="2"/>
    </row>
    <row r="587" spans="19:20" x14ac:dyDescent="0.2">
      <c r="S587" s="2"/>
      <c r="T587" s="2"/>
    </row>
    <row r="588" spans="19:20" x14ac:dyDescent="0.2">
      <c r="S588" s="2"/>
      <c r="T588" s="2"/>
    </row>
    <row r="589" spans="19:20" x14ac:dyDescent="0.2">
      <c r="S589" s="2"/>
      <c r="T589" s="2"/>
    </row>
    <row r="590" spans="19:20" x14ac:dyDescent="0.2">
      <c r="S590" s="2"/>
      <c r="T590" s="2"/>
    </row>
    <row r="591" spans="19:20" x14ac:dyDescent="0.2">
      <c r="S591" s="2"/>
      <c r="T591" s="2"/>
    </row>
    <row r="592" spans="19:20" x14ac:dyDescent="0.2">
      <c r="S592" s="2"/>
      <c r="T592" s="2"/>
    </row>
    <row r="593" spans="19:20" x14ac:dyDescent="0.2">
      <c r="S593" s="2"/>
      <c r="T593" s="2"/>
    </row>
    <row r="594" spans="19:20" x14ac:dyDescent="0.2">
      <c r="S594" s="2"/>
      <c r="T594" s="2"/>
    </row>
    <row r="595" spans="19:20" x14ac:dyDescent="0.2">
      <c r="S595" s="2"/>
      <c r="T595" s="2"/>
    </row>
    <row r="596" spans="19:20" x14ac:dyDescent="0.2">
      <c r="S596" s="2"/>
      <c r="T596" s="2"/>
    </row>
    <row r="597" spans="19:20" x14ac:dyDescent="0.2">
      <c r="S597" s="2"/>
      <c r="T597" s="2"/>
    </row>
    <row r="598" spans="19:20" x14ac:dyDescent="0.2">
      <c r="S598" s="2"/>
      <c r="T598" s="2"/>
    </row>
    <row r="599" spans="19:20" x14ac:dyDescent="0.2">
      <c r="S599" s="2"/>
      <c r="T599" s="2"/>
    </row>
    <row r="600" spans="19:20" x14ac:dyDescent="0.2">
      <c r="S600" s="2"/>
      <c r="T600" s="2"/>
    </row>
    <row r="601" spans="19:20" x14ac:dyDescent="0.2">
      <c r="S601" s="2"/>
      <c r="T601" s="2"/>
    </row>
    <row r="602" spans="19:20" x14ac:dyDescent="0.2">
      <c r="S602" s="2"/>
      <c r="T602" s="2"/>
    </row>
    <row r="603" spans="19:20" x14ac:dyDescent="0.2">
      <c r="S603" s="2"/>
      <c r="T603" s="2"/>
    </row>
    <row r="604" spans="19:20" x14ac:dyDescent="0.2">
      <c r="S604" s="2"/>
      <c r="T604" s="2"/>
    </row>
    <row r="605" spans="19:20" x14ac:dyDescent="0.2">
      <c r="S605" s="2"/>
      <c r="T605" s="2"/>
    </row>
    <row r="606" spans="19:20" x14ac:dyDescent="0.2">
      <c r="S606" s="2"/>
      <c r="T606" s="2"/>
    </row>
    <row r="607" spans="19:20" x14ac:dyDescent="0.2">
      <c r="S607" s="2"/>
      <c r="T607" s="2"/>
    </row>
    <row r="608" spans="19:20" x14ac:dyDescent="0.2">
      <c r="S608" s="2"/>
      <c r="T608" s="2"/>
    </row>
    <row r="609" spans="19:20" x14ac:dyDescent="0.2">
      <c r="S609" s="2"/>
      <c r="T609" s="2"/>
    </row>
    <row r="610" spans="19:20" x14ac:dyDescent="0.2">
      <c r="S610" s="2"/>
      <c r="T610" s="2"/>
    </row>
    <row r="611" spans="19:20" x14ac:dyDescent="0.2">
      <c r="S611" s="2"/>
      <c r="T611" s="2"/>
    </row>
    <row r="612" spans="19:20" x14ac:dyDescent="0.2">
      <c r="S612" s="2"/>
      <c r="T612" s="2"/>
    </row>
    <row r="613" spans="19:20" x14ac:dyDescent="0.2">
      <c r="S613" s="2"/>
      <c r="T613" s="2"/>
    </row>
    <row r="614" spans="19:20" x14ac:dyDescent="0.2">
      <c r="S614" s="2"/>
      <c r="T614" s="2"/>
    </row>
    <row r="615" spans="19:20" x14ac:dyDescent="0.2">
      <c r="S615" s="2"/>
      <c r="T615" s="2"/>
    </row>
    <row r="616" spans="19:20" x14ac:dyDescent="0.2">
      <c r="S616" s="2"/>
      <c r="T616" s="2"/>
    </row>
    <row r="617" spans="19:20" x14ac:dyDescent="0.2">
      <c r="S617" s="2"/>
      <c r="T617" s="2"/>
    </row>
    <row r="618" spans="19:20" x14ac:dyDescent="0.2">
      <c r="S618" s="2"/>
      <c r="T618" s="2"/>
    </row>
    <row r="619" spans="19:20" x14ac:dyDescent="0.2">
      <c r="S619" s="2"/>
      <c r="T619" s="2"/>
    </row>
    <row r="620" spans="19:20" x14ac:dyDescent="0.2">
      <c r="S620" s="2"/>
      <c r="T620" s="2"/>
    </row>
    <row r="621" spans="19:20" x14ac:dyDescent="0.2">
      <c r="S621" s="2"/>
      <c r="T621" s="2"/>
    </row>
    <row r="622" spans="19:20" x14ac:dyDescent="0.2">
      <c r="S622" s="2"/>
      <c r="T622" s="2"/>
    </row>
    <row r="623" spans="19:20" x14ac:dyDescent="0.2">
      <c r="S623" s="2"/>
      <c r="T623" s="2"/>
    </row>
    <row r="624" spans="19:20" x14ac:dyDescent="0.2">
      <c r="S624" s="2"/>
      <c r="T624" s="2"/>
    </row>
    <row r="625" spans="19:20" x14ac:dyDescent="0.2">
      <c r="S625" s="2"/>
      <c r="T625" s="2"/>
    </row>
    <row r="626" spans="19:20" x14ac:dyDescent="0.2">
      <c r="S626" s="2"/>
      <c r="T626" s="2"/>
    </row>
    <row r="627" spans="19:20" x14ac:dyDescent="0.2">
      <c r="S627" s="2"/>
      <c r="T627" s="2"/>
    </row>
    <row r="628" spans="19:20" x14ac:dyDescent="0.2">
      <c r="S628" s="2"/>
      <c r="T628" s="2"/>
    </row>
    <row r="629" spans="19:20" x14ac:dyDescent="0.2">
      <c r="S629" s="2"/>
      <c r="T629" s="2"/>
    </row>
    <row r="630" spans="19:20" x14ac:dyDescent="0.2">
      <c r="S630" s="2"/>
      <c r="T630" s="2"/>
    </row>
    <row r="631" spans="19:20" x14ac:dyDescent="0.2">
      <c r="S631" s="2"/>
      <c r="T631" s="2"/>
    </row>
    <row r="632" spans="19:20" x14ac:dyDescent="0.2">
      <c r="S632" s="2"/>
      <c r="T632" s="2"/>
    </row>
    <row r="633" spans="19:20" x14ac:dyDescent="0.2">
      <c r="S633" s="2"/>
      <c r="T633" s="2"/>
    </row>
    <row r="634" spans="19:20" x14ac:dyDescent="0.2">
      <c r="S634" s="2"/>
      <c r="T634" s="2"/>
    </row>
    <row r="635" spans="19:20" x14ac:dyDescent="0.2">
      <c r="S635" s="2"/>
      <c r="T635" s="2"/>
    </row>
    <row r="636" spans="19:20" x14ac:dyDescent="0.2">
      <c r="S636" s="2"/>
      <c r="T636" s="2"/>
    </row>
    <row r="637" spans="19:20" x14ac:dyDescent="0.2">
      <c r="S637" s="2"/>
      <c r="T637" s="2"/>
    </row>
    <row r="638" spans="19:20" x14ac:dyDescent="0.2">
      <c r="S638" s="2"/>
      <c r="T638" s="2"/>
    </row>
    <row r="639" spans="19:20" x14ac:dyDescent="0.2">
      <c r="S639" s="2"/>
      <c r="T639" s="2"/>
    </row>
    <row r="640" spans="19:20" x14ac:dyDescent="0.2">
      <c r="S640" s="2"/>
      <c r="T640" s="2"/>
    </row>
    <row r="641" spans="19:20" x14ac:dyDescent="0.2">
      <c r="S641" s="2"/>
      <c r="T641" s="2"/>
    </row>
    <row r="642" spans="19:20" x14ac:dyDescent="0.2">
      <c r="S642" s="2"/>
      <c r="T642" s="2"/>
    </row>
    <row r="643" spans="19:20" x14ac:dyDescent="0.2">
      <c r="S643" s="2"/>
      <c r="T643" s="2"/>
    </row>
    <row r="644" spans="19:20" x14ac:dyDescent="0.2">
      <c r="S644" s="2"/>
      <c r="T644" s="2"/>
    </row>
    <row r="645" spans="19:20" x14ac:dyDescent="0.2">
      <c r="S645" s="2"/>
      <c r="T645" s="2"/>
    </row>
    <row r="646" spans="19:20" x14ac:dyDescent="0.2">
      <c r="S646" s="2"/>
      <c r="T646" s="2"/>
    </row>
    <row r="647" spans="19:20" x14ac:dyDescent="0.2">
      <c r="S647" s="2"/>
      <c r="T647" s="2"/>
    </row>
    <row r="648" spans="19:20" x14ac:dyDescent="0.2">
      <c r="S648" s="2"/>
      <c r="T648" s="2"/>
    </row>
    <row r="649" spans="19:20" x14ac:dyDescent="0.2">
      <c r="S649" s="2"/>
      <c r="T649" s="2"/>
    </row>
    <row r="650" spans="19:20" x14ac:dyDescent="0.2">
      <c r="S650" s="2"/>
      <c r="T650" s="2"/>
    </row>
    <row r="651" spans="19:20" x14ac:dyDescent="0.2">
      <c r="S651" s="2"/>
      <c r="T651" s="2"/>
    </row>
    <row r="652" spans="19:20" x14ac:dyDescent="0.2">
      <c r="S652" s="2"/>
      <c r="T652" s="2"/>
    </row>
    <row r="653" spans="19:20" x14ac:dyDescent="0.2">
      <c r="S653" s="2"/>
      <c r="T653" s="2"/>
    </row>
    <row r="654" spans="19:20" x14ac:dyDescent="0.2">
      <c r="S654" s="2"/>
      <c r="T654" s="2"/>
    </row>
    <row r="655" spans="19:20" x14ac:dyDescent="0.2">
      <c r="S655" s="2"/>
      <c r="T655" s="2"/>
    </row>
    <row r="656" spans="19:20" x14ac:dyDescent="0.2">
      <c r="S656" s="2"/>
      <c r="T656" s="2"/>
    </row>
    <row r="657" spans="19:20" x14ac:dyDescent="0.2">
      <c r="S657" s="2"/>
      <c r="T657" s="2"/>
    </row>
    <row r="658" spans="19:20" x14ac:dyDescent="0.2">
      <c r="S658" s="2"/>
      <c r="T658" s="2"/>
    </row>
    <row r="659" spans="19:20" x14ac:dyDescent="0.2">
      <c r="S659" s="2"/>
      <c r="T659" s="2"/>
    </row>
    <row r="660" spans="19:20" x14ac:dyDescent="0.2">
      <c r="S660" s="2"/>
      <c r="T660" s="2"/>
    </row>
    <row r="661" spans="19:20" x14ac:dyDescent="0.2">
      <c r="S661" s="2"/>
      <c r="T661" s="2"/>
    </row>
    <row r="662" spans="19:20" x14ac:dyDescent="0.2">
      <c r="S662" s="2"/>
      <c r="T662" s="2"/>
    </row>
    <row r="663" spans="19:20" x14ac:dyDescent="0.2">
      <c r="S663" s="2"/>
      <c r="T663" s="2"/>
    </row>
    <row r="664" spans="19:20" x14ac:dyDescent="0.2">
      <c r="S664" s="2"/>
      <c r="T664" s="2"/>
    </row>
    <row r="665" spans="19:20" x14ac:dyDescent="0.2">
      <c r="S665" s="2"/>
      <c r="T665" s="2"/>
    </row>
    <row r="666" spans="19:20" x14ac:dyDescent="0.2">
      <c r="S666" s="2"/>
      <c r="T666" s="2"/>
    </row>
    <row r="667" spans="19:20" x14ac:dyDescent="0.2">
      <c r="S667" s="2"/>
      <c r="T667" s="2"/>
    </row>
    <row r="668" spans="19:20" x14ac:dyDescent="0.2">
      <c r="S668" s="2"/>
      <c r="T668" s="2"/>
    </row>
    <row r="669" spans="19:20" x14ac:dyDescent="0.2">
      <c r="S669" s="2"/>
      <c r="T669" s="2"/>
    </row>
    <row r="670" spans="19:20" x14ac:dyDescent="0.2">
      <c r="S670" s="2"/>
      <c r="T670" s="2"/>
    </row>
    <row r="671" spans="19:20" x14ac:dyDescent="0.2">
      <c r="S671" s="2"/>
      <c r="T671" s="2"/>
    </row>
    <row r="672" spans="19:20" x14ac:dyDescent="0.2">
      <c r="S672" s="2"/>
      <c r="T672" s="2"/>
    </row>
    <row r="673" spans="19:20" x14ac:dyDescent="0.2">
      <c r="S673" s="2"/>
      <c r="T673" s="2"/>
    </row>
    <row r="674" spans="19:20" x14ac:dyDescent="0.2">
      <c r="S674" s="2"/>
      <c r="T674" s="2"/>
    </row>
    <row r="675" spans="19:20" x14ac:dyDescent="0.2">
      <c r="S675" s="2"/>
      <c r="T675" s="2"/>
    </row>
    <row r="676" spans="19:20" x14ac:dyDescent="0.2">
      <c r="S676" s="2"/>
      <c r="T676" s="2"/>
    </row>
    <row r="677" spans="19:20" x14ac:dyDescent="0.2">
      <c r="S677" s="2"/>
      <c r="T677" s="2"/>
    </row>
    <row r="678" spans="19:20" x14ac:dyDescent="0.2">
      <c r="S678" s="2"/>
      <c r="T678" s="2"/>
    </row>
    <row r="679" spans="19:20" x14ac:dyDescent="0.2">
      <c r="S679" s="2"/>
      <c r="T679" s="2"/>
    </row>
    <row r="680" spans="19:20" x14ac:dyDescent="0.2">
      <c r="S680" s="2"/>
      <c r="T680" s="2"/>
    </row>
    <row r="681" spans="19:20" x14ac:dyDescent="0.2">
      <c r="S681" s="2"/>
      <c r="T681" s="2"/>
    </row>
    <row r="682" spans="19:20" x14ac:dyDescent="0.2">
      <c r="S682" s="2"/>
      <c r="T682" s="2"/>
    </row>
    <row r="683" spans="19:20" x14ac:dyDescent="0.2">
      <c r="S683" s="2"/>
      <c r="T683" s="2"/>
    </row>
    <row r="684" spans="19:20" x14ac:dyDescent="0.2">
      <c r="S684" s="2"/>
      <c r="T684" s="2"/>
    </row>
    <row r="685" spans="19:20" x14ac:dyDescent="0.2">
      <c r="S685" s="2"/>
      <c r="T685" s="2"/>
    </row>
    <row r="686" spans="19:20" x14ac:dyDescent="0.2">
      <c r="S686" s="2"/>
      <c r="T686" s="2"/>
    </row>
    <row r="687" spans="19:20" x14ac:dyDescent="0.2">
      <c r="S687" s="2"/>
      <c r="T687" s="2"/>
    </row>
    <row r="688" spans="19:20" x14ac:dyDescent="0.2">
      <c r="S688" s="2"/>
      <c r="T688" s="2"/>
    </row>
    <row r="689" spans="19:20" x14ac:dyDescent="0.2">
      <c r="S689" s="2"/>
      <c r="T689" s="2"/>
    </row>
    <row r="690" spans="19:20" x14ac:dyDescent="0.2">
      <c r="S690" s="2"/>
      <c r="T690" s="2"/>
    </row>
    <row r="691" spans="19:20" x14ac:dyDescent="0.2">
      <c r="S691" s="2"/>
      <c r="T691" s="2"/>
    </row>
    <row r="692" spans="19:20" x14ac:dyDescent="0.2">
      <c r="S692" s="2"/>
      <c r="T692" s="2"/>
    </row>
    <row r="693" spans="19:20" x14ac:dyDescent="0.2">
      <c r="S693" s="2"/>
      <c r="T693" s="2"/>
    </row>
    <row r="694" spans="19:20" x14ac:dyDescent="0.2">
      <c r="S694" s="2"/>
      <c r="T694" s="2"/>
    </row>
    <row r="695" spans="19:20" x14ac:dyDescent="0.2">
      <c r="S695" s="2"/>
      <c r="T695" s="2"/>
    </row>
    <row r="696" spans="19:20" x14ac:dyDescent="0.2">
      <c r="S696" s="2"/>
      <c r="T696" s="2"/>
    </row>
    <row r="697" spans="19:20" x14ac:dyDescent="0.2">
      <c r="S697" s="2"/>
      <c r="T697" s="2"/>
    </row>
    <row r="698" spans="19:20" x14ac:dyDescent="0.2">
      <c r="S698" s="2"/>
      <c r="T698" s="2"/>
    </row>
    <row r="699" spans="19:20" x14ac:dyDescent="0.2">
      <c r="S699" s="2"/>
      <c r="T699" s="2"/>
    </row>
    <row r="700" spans="19:20" x14ac:dyDescent="0.2">
      <c r="S700" s="2"/>
      <c r="T700" s="2"/>
    </row>
    <row r="701" spans="19:20" x14ac:dyDescent="0.2">
      <c r="S701" s="2"/>
      <c r="T701" s="2"/>
    </row>
    <row r="702" spans="19:20" x14ac:dyDescent="0.2">
      <c r="S702" s="2"/>
      <c r="T702" s="2"/>
    </row>
    <row r="703" spans="19:20" x14ac:dyDescent="0.2">
      <c r="S703" s="2"/>
      <c r="T703" s="2"/>
    </row>
    <row r="704" spans="19:20" x14ac:dyDescent="0.2">
      <c r="S704" s="2"/>
      <c r="T704" s="2"/>
    </row>
    <row r="705" spans="19:20" x14ac:dyDescent="0.2">
      <c r="S705" s="2"/>
      <c r="T705" s="2"/>
    </row>
    <row r="706" spans="19:20" x14ac:dyDescent="0.2">
      <c r="S706" s="2"/>
      <c r="T706" s="2"/>
    </row>
    <row r="707" spans="19:20" x14ac:dyDescent="0.2">
      <c r="S707" s="2"/>
      <c r="T707" s="2"/>
    </row>
    <row r="708" spans="19:20" x14ac:dyDescent="0.2">
      <c r="S708" s="2"/>
      <c r="T708" s="2"/>
    </row>
    <row r="709" spans="19:20" x14ac:dyDescent="0.2">
      <c r="S709" s="2"/>
      <c r="T709" s="2"/>
    </row>
    <row r="710" spans="19:20" x14ac:dyDescent="0.2">
      <c r="S710" s="2"/>
      <c r="T710" s="2"/>
    </row>
    <row r="711" spans="19:20" x14ac:dyDescent="0.2">
      <c r="S711" s="2"/>
      <c r="T711" s="2"/>
    </row>
    <row r="712" spans="19:20" x14ac:dyDescent="0.2">
      <c r="S712" s="2"/>
      <c r="T712" s="2"/>
    </row>
    <row r="713" spans="19:20" x14ac:dyDescent="0.2">
      <c r="S713" s="2"/>
      <c r="T713" s="2"/>
    </row>
    <row r="714" spans="19:20" x14ac:dyDescent="0.2">
      <c r="S714" s="2"/>
      <c r="T714" s="2"/>
    </row>
    <row r="715" spans="19:20" x14ac:dyDescent="0.2">
      <c r="S715" s="2"/>
      <c r="T715" s="2"/>
    </row>
    <row r="716" spans="19:20" x14ac:dyDescent="0.2">
      <c r="S716" s="2"/>
      <c r="T716" s="2"/>
    </row>
    <row r="717" spans="19:20" x14ac:dyDescent="0.2">
      <c r="S717" s="2"/>
      <c r="T717" s="2"/>
    </row>
    <row r="718" spans="19:20" x14ac:dyDescent="0.2">
      <c r="S718" s="2"/>
      <c r="T718" s="2"/>
    </row>
    <row r="719" spans="19:20" x14ac:dyDescent="0.2">
      <c r="S719" s="2"/>
      <c r="T719" s="2"/>
    </row>
    <row r="720" spans="19:20" x14ac:dyDescent="0.2">
      <c r="S720" s="2"/>
      <c r="T720" s="2"/>
    </row>
    <row r="721" spans="19:20" x14ac:dyDescent="0.2">
      <c r="S721" s="2"/>
      <c r="T721" s="2"/>
    </row>
    <row r="722" spans="19:20" x14ac:dyDescent="0.2">
      <c r="S722" s="2"/>
      <c r="T722" s="2"/>
    </row>
    <row r="723" spans="19:20" x14ac:dyDescent="0.2">
      <c r="S723" s="2"/>
      <c r="T723" s="2"/>
    </row>
    <row r="724" spans="19:20" x14ac:dyDescent="0.2">
      <c r="S724" s="2"/>
      <c r="T724" s="2"/>
    </row>
    <row r="725" spans="19:20" x14ac:dyDescent="0.2">
      <c r="S725" s="2"/>
      <c r="T725" s="2"/>
    </row>
    <row r="726" spans="19:20" x14ac:dyDescent="0.2">
      <c r="S726" s="2"/>
      <c r="T726" s="2"/>
    </row>
    <row r="727" spans="19:20" x14ac:dyDescent="0.2">
      <c r="S727" s="2"/>
      <c r="T727" s="2"/>
    </row>
    <row r="728" spans="19:20" x14ac:dyDescent="0.2">
      <c r="S728" s="2"/>
      <c r="T728" s="2"/>
    </row>
    <row r="729" spans="19:20" x14ac:dyDescent="0.2">
      <c r="S729" s="2"/>
      <c r="T729" s="2"/>
    </row>
    <row r="730" spans="19:20" x14ac:dyDescent="0.2">
      <c r="S730" s="2"/>
      <c r="T730" s="2"/>
    </row>
    <row r="731" spans="19:20" x14ac:dyDescent="0.2">
      <c r="S731" s="2"/>
      <c r="T731" s="2"/>
    </row>
    <row r="732" spans="19:20" x14ac:dyDescent="0.2">
      <c r="S732" s="2"/>
      <c r="T732" s="2"/>
    </row>
    <row r="733" spans="19:20" x14ac:dyDescent="0.2">
      <c r="S733" s="2"/>
      <c r="T733" s="2"/>
    </row>
    <row r="734" spans="19:20" x14ac:dyDescent="0.2">
      <c r="S734" s="2"/>
      <c r="T734" s="2"/>
    </row>
    <row r="735" spans="19:20" x14ac:dyDescent="0.2">
      <c r="S735" s="2"/>
      <c r="T735" s="2"/>
    </row>
    <row r="736" spans="19:20" x14ac:dyDescent="0.2">
      <c r="S736" s="2"/>
      <c r="T736" s="2"/>
    </row>
    <row r="737" spans="19:20" x14ac:dyDescent="0.2">
      <c r="S737" s="2"/>
      <c r="T737" s="2"/>
    </row>
    <row r="738" spans="19:20" x14ac:dyDescent="0.2">
      <c r="S738" s="2"/>
      <c r="T738" s="2"/>
    </row>
    <row r="739" spans="19:20" x14ac:dyDescent="0.2">
      <c r="S739" s="2"/>
      <c r="T739" s="2"/>
    </row>
    <row r="740" spans="19:20" x14ac:dyDescent="0.2">
      <c r="S740" s="2"/>
      <c r="T740" s="2"/>
    </row>
    <row r="741" spans="19:20" x14ac:dyDescent="0.2">
      <c r="S741" s="2"/>
      <c r="T741" s="2"/>
    </row>
    <row r="742" spans="19:20" x14ac:dyDescent="0.2">
      <c r="S742" s="2"/>
      <c r="T742" s="2"/>
    </row>
    <row r="743" spans="19:20" x14ac:dyDescent="0.2">
      <c r="S743" s="2"/>
      <c r="T743" s="2"/>
    </row>
    <row r="744" spans="19:20" x14ac:dyDescent="0.2">
      <c r="S744" s="2"/>
      <c r="T744" s="2"/>
    </row>
    <row r="745" spans="19:20" x14ac:dyDescent="0.2">
      <c r="S745" s="2"/>
      <c r="T745" s="2"/>
    </row>
    <row r="746" spans="19:20" x14ac:dyDescent="0.2">
      <c r="S746" s="2"/>
      <c r="T746" s="2"/>
    </row>
    <row r="747" spans="19:20" x14ac:dyDescent="0.2">
      <c r="S747" s="2"/>
      <c r="T747" s="2"/>
    </row>
    <row r="748" spans="19:20" x14ac:dyDescent="0.2">
      <c r="S748" s="2"/>
      <c r="T748" s="2"/>
    </row>
    <row r="749" spans="19:20" x14ac:dyDescent="0.2">
      <c r="S749" s="2"/>
      <c r="T749" s="2"/>
    </row>
    <row r="750" spans="19:20" x14ac:dyDescent="0.2">
      <c r="S750" s="2"/>
      <c r="T750" s="2"/>
    </row>
    <row r="751" spans="19:20" x14ac:dyDescent="0.2">
      <c r="S751" s="2"/>
      <c r="T751" s="2"/>
    </row>
    <row r="752" spans="19:20" x14ac:dyDescent="0.2">
      <c r="S752" s="2"/>
      <c r="T752" s="2"/>
    </row>
    <row r="753" spans="19:20" x14ac:dyDescent="0.2">
      <c r="S753" s="2"/>
      <c r="T753" s="2"/>
    </row>
    <row r="754" spans="19:20" x14ac:dyDescent="0.2">
      <c r="S754" s="2"/>
      <c r="T754" s="2"/>
    </row>
    <row r="755" spans="19:20" x14ac:dyDescent="0.2">
      <c r="S755" s="2"/>
      <c r="T755" s="2"/>
    </row>
    <row r="756" spans="19:20" x14ac:dyDescent="0.2">
      <c r="S756" s="2"/>
      <c r="T756" s="2"/>
    </row>
    <row r="757" spans="19:20" x14ac:dyDescent="0.2">
      <c r="S757" s="2"/>
      <c r="T757" s="2"/>
    </row>
    <row r="758" spans="19:20" x14ac:dyDescent="0.2">
      <c r="S758" s="2"/>
      <c r="T758" s="2"/>
    </row>
    <row r="759" spans="19:20" x14ac:dyDescent="0.2">
      <c r="S759" s="2"/>
      <c r="T759" s="2"/>
    </row>
    <row r="760" spans="19:20" x14ac:dyDescent="0.2">
      <c r="S760" s="2"/>
      <c r="T760" s="2"/>
    </row>
    <row r="761" spans="19:20" x14ac:dyDescent="0.2">
      <c r="S761" s="2"/>
      <c r="T761" s="2"/>
    </row>
    <row r="762" spans="19:20" x14ac:dyDescent="0.2">
      <c r="S762" s="2"/>
      <c r="T762" s="2"/>
    </row>
    <row r="763" spans="19:20" x14ac:dyDescent="0.2">
      <c r="S763" s="2"/>
      <c r="T763" s="2"/>
    </row>
    <row r="764" spans="19:20" x14ac:dyDescent="0.2">
      <c r="S764" s="2"/>
      <c r="T764" s="2"/>
    </row>
    <row r="765" spans="19:20" x14ac:dyDescent="0.2">
      <c r="S765" s="2"/>
      <c r="T765" s="2"/>
    </row>
    <row r="766" spans="19:20" x14ac:dyDescent="0.2">
      <c r="S766" s="2"/>
      <c r="T766" s="2"/>
    </row>
    <row r="767" spans="19:20" x14ac:dyDescent="0.2">
      <c r="S767" s="2"/>
      <c r="T767" s="2"/>
    </row>
    <row r="768" spans="19:20" x14ac:dyDescent="0.2">
      <c r="S768" s="2"/>
      <c r="T768" s="2"/>
    </row>
    <row r="769" spans="19:20" x14ac:dyDescent="0.2">
      <c r="S769" s="2"/>
      <c r="T769" s="2"/>
    </row>
    <row r="770" spans="19:20" x14ac:dyDescent="0.2">
      <c r="S770" s="2"/>
      <c r="T770" s="2"/>
    </row>
    <row r="771" spans="19:20" x14ac:dyDescent="0.2">
      <c r="S771" s="2"/>
      <c r="T771" s="2"/>
    </row>
    <row r="772" spans="19:20" x14ac:dyDescent="0.2">
      <c r="S772" s="2"/>
      <c r="T772" s="2"/>
    </row>
    <row r="773" spans="19:20" x14ac:dyDescent="0.2">
      <c r="S773" s="2"/>
      <c r="T773" s="2"/>
    </row>
    <row r="774" spans="19:20" x14ac:dyDescent="0.2">
      <c r="S774" s="2"/>
      <c r="T774" s="2"/>
    </row>
    <row r="775" spans="19:20" x14ac:dyDescent="0.2">
      <c r="S775" s="2"/>
      <c r="T775" s="2"/>
    </row>
    <row r="776" spans="19:20" x14ac:dyDescent="0.2">
      <c r="S776" s="2"/>
      <c r="T776" s="2"/>
    </row>
    <row r="777" spans="19:20" x14ac:dyDescent="0.2">
      <c r="S777" s="2"/>
      <c r="T777" s="2"/>
    </row>
    <row r="778" spans="19:20" x14ac:dyDescent="0.2">
      <c r="S778" s="2"/>
      <c r="T778" s="2"/>
    </row>
    <row r="779" spans="19:20" x14ac:dyDescent="0.2">
      <c r="S779" s="2"/>
      <c r="T779" s="2"/>
    </row>
    <row r="780" spans="19:20" x14ac:dyDescent="0.2">
      <c r="S780" s="2"/>
      <c r="T780" s="2"/>
    </row>
    <row r="781" spans="19:20" x14ac:dyDescent="0.2">
      <c r="S781" s="2"/>
      <c r="T781" s="2"/>
    </row>
    <row r="782" spans="19:20" x14ac:dyDescent="0.2">
      <c r="S782" s="2"/>
      <c r="T782" s="2"/>
    </row>
    <row r="783" spans="19:20" x14ac:dyDescent="0.2">
      <c r="S783" s="2"/>
      <c r="T783" s="2"/>
    </row>
    <row r="784" spans="19:20" x14ac:dyDescent="0.2">
      <c r="S784" s="2"/>
      <c r="T784" s="2"/>
    </row>
    <row r="785" spans="19:20" x14ac:dyDescent="0.2">
      <c r="S785" s="2"/>
      <c r="T785" s="2"/>
    </row>
    <row r="786" spans="19:20" x14ac:dyDescent="0.2">
      <c r="S786" s="2"/>
      <c r="T786" s="2"/>
    </row>
    <row r="787" spans="19:20" x14ac:dyDescent="0.2">
      <c r="S787" s="2"/>
      <c r="T787" s="2"/>
    </row>
    <row r="788" spans="19:20" x14ac:dyDescent="0.2">
      <c r="S788" s="2"/>
      <c r="T788" s="2"/>
    </row>
    <row r="789" spans="19:20" x14ac:dyDescent="0.2">
      <c r="S789" s="2"/>
      <c r="T789" s="2"/>
    </row>
    <row r="790" spans="19:20" x14ac:dyDescent="0.2">
      <c r="S790" s="2"/>
      <c r="T790" s="2"/>
    </row>
    <row r="791" spans="19:20" x14ac:dyDescent="0.2">
      <c r="S791" s="2"/>
      <c r="T791" s="2"/>
    </row>
    <row r="792" spans="19:20" x14ac:dyDescent="0.2">
      <c r="S792" s="2"/>
      <c r="T792" s="2"/>
    </row>
    <row r="793" spans="19:20" x14ac:dyDescent="0.2">
      <c r="S793" s="2"/>
      <c r="T793" s="2"/>
    </row>
    <row r="794" spans="19:20" x14ac:dyDescent="0.2">
      <c r="S794" s="2"/>
      <c r="T794" s="2"/>
    </row>
    <row r="795" spans="19:20" x14ac:dyDescent="0.2">
      <c r="S795" s="2"/>
      <c r="T795" s="2"/>
    </row>
    <row r="796" spans="19:20" x14ac:dyDescent="0.2">
      <c r="S796" s="2"/>
      <c r="T796" s="2"/>
    </row>
    <row r="797" spans="19:20" x14ac:dyDescent="0.2">
      <c r="S797" s="2"/>
      <c r="T797" s="2"/>
    </row>
    <row r="798" spans="19:20" x14ac:dyDescent="0.2">
      <c r="S798" s="2"/>
      <c r="T798" s="2"/>
    </row>
    <row r="799" spans="19:20" x14ac:dyDescent="0.2">
      <c r="S799" s="2"/>
      <c r="T799" s="2"/>
    </row>
    <row r="800" spans="19:20" x14ac:dyDescent="0.2">
      <c r="S800" s="2"/>
      <c r="T800" s="2"/>
    </row>
    <row r="801" spans="19:20" x14ac:dyDescent="0.2">
      <c r="S801" s="2"/>
      <c r="T801" s="2"/>
    </row>
    <row r="802" spans="19:20" x14ac:dyDescent="0.2">
      <c r="S802" s="2"/>
      <c r="T802" s="2"/>
    </row>
    <row r="803" spans="19:20" x14ac:dyDescent="0.2">
      <c r="S803" s="2"/>
      <c r="T803" s="2"/>
    </row>
    <row r="804" spans="19:20" x14ac:dyDescent="0.2">
      <c r="S804" s="2"/>
      <c r="T804" s="2"/>
    </row>
    <row r="805" spans="19:20" x14ac:dyDescent="0.2">
      <c r="S805" s="2"/>
      <c r="T805" s="2"/>
    </row>
    <row r="806" spans="19:20" x14ac:dyDescent="0.2">
      <c r="S806" s="2"/>
      <c r="T806" s="2"/>
    </row>
    <row r="807" spans="19:20" x14ac:dyDescent="0.2">
      <c r="S807" s="2"/>
      <c r="T807" s="2"/>
    </row>
    <row r="808" spans="19:20" x14ac:dyDescent="0.2">
      <c r="S808" s="2"/>
      <c r="T808" s="2"/>
    </row>
    <row r="809" spans="19:20" x14ac:dyDescent="0.2">
      <c r="S809" s="2"/>
      <c r="T809" s="2"/>
    </row>
    <row r="810" spans="19:20" x14ac:dyDescent="0.2">
      <c r="S810" s="2"/>
      <c r="T810" s="2"/>
    </row>
    <row r="811" spans="19:20" x14ac:dyDescent="0.2">
      <c r="S811" s="2"/>
      <c r="T811" s="2"/>
    </row>
    <row r="812" spans="19:20" x14ac:dyDescent="0.2">
      <c r="S812" s="2"/>
      <c r="T812" s="2"/>
    </row>
    <row r="813" spans="19:20" x14ac:dyDescent="0.2">
      <c r="S813" s="2"/>
      <c r="T813" s="2"/>
    </row>
    <row r="814" spans="19:20" x14ac:dyDescent="0.2">
      <c r="S814" s="2"/>
      <c r="T814" s="2"/>
    </row>
    <row r="815" spans="19:20" x14ac:dyDescent="0.2">
      <c r="S815" s="2"/>
      <c r="T815" s="2"/>
    </row>
    <row r="816" spans="19:20" x14ac:dyDescent="0.2">
      <c r="S816" s="2"/>
      <c r="T816" s="2"/>
    </row>
    <row r="817" spans="19:20" x14ac:dyDescent="0.2">
      <c r="S817" s="2"/>
      <c r="T817" s="2"/>
    </row>
    <row r="818" spans="19:20" x14ac:dyDescent="0.2">
      <c r="S818" s="2"/>
      <c r="T818" s="2"/>
    </row>
    <row r="819" spans="19:20" x14ac:dyDescent="0.2">
      <c r="S819" s="2"/>
      <c r="T819" s="2"/>
    </row>
    <row r="820" spans="19:20" x14ac:dyDescent="0.2">
      <c r="S820" s="2"/>
      <c r="T820" s="2"/>
    </row>
    <row r="821" spans="19:20" x14ac:dyDescent="0.2">
      <c r="S821" s="2"/>
      <c r="T821" s="2"/>
    </row>
    <row r="822" spans="19:20" x14ac:dyDescent="0.2">
      <c r="S822" s="2"/>
      <c r="T822" s="2"/>
    </row>
    <row r="823" spans="19:20" x14ac:dyDescent="0.2">
      <c r="S823" s="2"/>
      <c r="T823" s="2"/>
    </row>
    <row r="824" spans="19:20" x14ac:dyDescent="0.2">
      <c r="S824" s="2"/>
      <c r="T824" s="2"/>
    </row>
    <row r="825" spans="19:20" x14ac:dyDescent="0.2">
      <c r="S825" s="2"/>
      <c r="T825" s="2"/>
    </row>
    <row r="826" spans="19:20" x14ac:dyDescent="0.2">
      <c r="S826" s="2"/>
      <c r="T826" s="2"/>
    </row>
    <row r="827" spans="19:20" x14ac:dyDescent="0.2">
      <c r="S827" s="2"/>
      <c r="T827" s="2"/>
    </row>
    <row r="828" spans="19:20" x14ac:dyDescent="0.2">
      <c r="S828" s="2"/>
      <c r="T828" s="2"/>
    </row>
    <row r="829" spans="19:20" x14ac:dyDescent="0.2">
      <c r="S829" s="2"/>
      <c r="T829" s="2"/>
    </row>
    <row r="830" spans="19:20" x14ac:dyDescent="0.2">
      <c r="S830" s="2"/>
      <c r="T830" s="2"/>
    </row>
    <row r="831" spans="19:20" x14ac:dyDescent="0.2">
      <c r="S831" s="2"/>
      <c r="T831" s="2"/>
    </row>
    <row r="832" spans="19:20" x14ac:dyDescent="0.2">
      <c r="S832" s="2"/>
      <c r="T832" s="2"/>
    </row>
    <row r="833" spans="19:20" x14ac:dyDescent="0.2">
      <c r="S833" s="2"/>
      <c r="T833" s="2"/>
    </row>
    <row r="834" spans="19:20" x14ac:dyDescent="0.2">
      <c r="S834" s="2"/>
      <c r="T834" s="2"/>
    </row>
    <row r="835" spans="19:20" x14ac:dyDescent="0.2">
      <c r="S835" s="2"/>
      <c r="T835" s="2"/>
    </row>
    <row r="836" spans="19:20" x14ac:dyDescent="0.2">
      <c r="S836" s="2"/>
      <c r="T836" s="2"/>
    </row>
    <row r="837" spans="19:20" x14ac:dyDescent="0.2">
      <c r="S837" s="2"/>
      <c r="T837" s="2"/>
    </row>
    <row r="838" spans="19:20" x14ac:dyDescent="0.2">
      <c r="S838" s="2"/>
      <c r="T838" s="2"/>
    </row>
    <row r="839" spans="19:20" x14ac:dyDescent="0.2">
      <c r="S839" s="2"/>
      <c r="T839" s="2"/>
    </row>
    <row r="840" spans="19:20" x14ac:dyDescent="0.2">
      <c r="S840" s="2"/>
      <c r="T840" s="2"/>
    </row>
    <row r="841" spans="19:20" x14ac:dyDescent="0.2">
      <c r="S841" s="2"/>
      <c r="T841" s="2"/>
    </row>
    <row r="842" spans="19:20" x14ac:dyDescent="0.2">
      <c r="S842" s="2"/>
      <c r="T842" s="2"/>
    </row>
    <row r="843" spans="19:20" x14ac:dyDescent="0.2">
      <c r="S843" s="2"/>
      <c r="T843" s="2"/>
    </row>
    <row r="844" spans="19:20" x14ac:dyDescent="0.2">
      <c r="S844" s="2"/>
      <c r="T844" s="2"/>
    </row>
    <row r="845" spans="19:20" x14ac:dyDescent="0.2">
      <c r="S845" s="2"/>
      <c r="T845" s="2"/>
    </row>
    <row r="846" spans="19:20" x14ac:dyDescent="0.2">
      <c r="S846" s="2"/>
      <c r="T846" s="2"/>
    </row>
    <row r="847" spans="19:20" x14ac:dyDescent="0.2">
      <c r="S847" s="2"/>
      <c r="T847" s="2"/>
    </row>
    <row r="848" spans="19:20" x14ac:dyDescent="0.2">
      <c r="S848" s="2"/>
      <c r="T848" s="2"/>
    </row>
    <row r="849" spans="19:20" x14ac:dyDescent="0.2">
      <c r="S849" s="2"/>
      <c r="T849" s="2"/>
    </row>
    <row r="850" spans="19:20" x14ac:dyDescent="0.2">
      <c r="S850" s="2"/>
      <c r="T850" s="2"/>
    </row>
    <row r="851" spans="19:20" x14ac:dyDescent="0.2">
      <c r="S851" s="2"/>
      <c r="T851" s="2"/>
    </row>
    <row r="852" spans="19:20" x14ac:dyDescent="0.2">
      <c r="S852" s="2"/>
      <c r="T852" s="2"/>
    </row>
    <row r="853" spans="19:20" x14ac:dyDescent="0.2">
      <c r="S853" s="2"/>
      <c r="T853" s="2"/>
    </row>
    <row r="854" spans="19:20" x14ac:dyDescent="0.2">
      <c r="S854" s="2"/>
      <c r="T854" s="2"/>
    </row>
    <row r="855" spans="19:20" x14ac:dyDescent="0.2">
      <c r="S855" s="2"/>
      <c r="T855" s="2"/>
    </row>
    <row r="856" spans="19:20" x14ac:dyDescent="0.2">
      <c r="S856" s="2"/>
      <c r="T856" s="2"/>
    </row>
    <row r="857" spans="19:20" x14ac:dyDescent="0.2">
      <c r="S857" s="2"/>
      <c r="T857" s="2"/>
    </row>
    <row r="858" spans="19:20" x14ac:dyDescent="0.2">
      <c r="S858" s="2"/>
      <c r="T858" s="2"/>
    </row>
    <row r="859" spans="19:20" x14ac:dyDescent="0.2">
      <c r="S859" s="2"/>
      <c r="T859" s="2"/>
    </row>
    <row r="860" spans="19:20" x14ac:dyDescent="0.2">
      <c r="S860" s="2"/>
      <c r="T860" s="2"/>
    </row>
    <row r="861" spans="19:20" x14ac:dyDescent="0.2">
      <c r="S861" s="2"/>
      <c r="T861" s="2"/>
    </row>
    <row r="862" spans="19:20" x14ac:dyDescent="0.2">
      <c r="S862" s="2"/>
      <c r="T862" s="2"/>
    </row>
    <row r="863" spans="19:20" x14ac:dyDescent="0.2">
      <c r="S863" s="2"/>
      <c r="T863" s="2"/>
    </row>
    <row r="864" spans="19:20" x14ac:dyDescent="0.2">
      <c r="S864" s="2"/>
      <c r="T864" s="2"/>
    </row>
    <row r="865" spans="19:20" x14ac:dyDescent="0.2">
      <c r="S865" s="2"/>
      <c r="T865" s="2"/>
    </row>
    <row r="866" spans="19:20" x14ac:dyDescent="0.2">
      <c r="S866" s="2"/>
      <c r="T866" s="2"/>
    </row>
    <row r="867" spans="19:20" x14ac:dyDescent="0.2">
      <c r="S867" s="2"/>
      <c r="T867" s="2"/>
    </row>
    <row r="868" spans="19:20" x14ac:dyDescent="0.2">
      <c r="S868" s="2"/>
      <c r="T868" s="2"/>
    </row>
    <row r="869" spans="19:20" x14ac:dyDescent="0.2">
      <c r="S869" s="2"/>
      <c r="T869" s="2"/>
    </row>
    <row r="870" spans="19:20" x14ac:dyDescent="0.2">
      <c r="S870" s="2"/>
      <c r="T870" s="2"/>
    </row>
    <row r="871" spans="19:20" x14ac:dyDescent="0.2">
      <c r="S871" s="2"/>
      <c r="T871" s="2"/>
    </row>
    <row r="872" spans="19:20" x14ac:dyDescent="0.2">
      <c r="S872" s="2"/>
      <c r="T872" s="2"/>
    </row>
    <row r="873" spans="19:20" x14ac:dyDescent="0.2">
      <c r="S873" s="2"/>
      <c r="T873" s="2"/>
    </row>
    <row r="874" spans="19:20" x14ac:dyDescent="0.2">
      <c r="S874" s="2"/>
      <c r="T874" s="2"/>
    </row>
    <row r="875" spans="19:20" x14ac:dyDescent="0.2">
      <c r="S875" s="2"/>
      <c r="T875" s="2"/>
    </row>
    <row r="876" spans="19:20" x14ac:dyDescent="0.2">
      <c r="S876" s="2"/>
      <c r="T876" s="2"/>
    </row>
    <row r="877" spans="19:20" x14ac:dyDescent="0.2">
      <c r="S877" s="2"/>
      <c r="T877" s="2"/>
    </row>
    <row r="878" spans="19:20" x14ac:dyDescent="0.2">
      <c r="S878" s="2"/>
      <c r="T878" s="2"/>
    </row>
    <row r="879" spans="19:20" x14ac:dyDescent="0.2">
      <c r="S879" s="2"/>
      <c r="T879" s="2"/>
    </row>
    <row r="880" spans="19:20" x14ac:dyDescent="0.2">
      <c r="S880" s="2"/>
      <c r="T880" s="2"/>
    </row>
    <row r="881" spans="19:20" x14ac:dyDescent="0.2">
      <c r="S881" s="2"/>
      <c r="T881" s="2"/>
    </row>
    <row r="882" spans="19:20" x14ac:dyDescent="0.2">
      <c r="S882" s="2"/>
      <c r="T882" s="2"/>
    </row>
    <row r="883" spans="19:20" x14ac:dyDescent="0.2">
      <c r="S883" s="2"/>
      <c r="T883" s="2"/>
    </row>
    <row r="884" spans="19:20" x14ac:dyDescent="0.2">
      <c r="S884" s="2"/>
      <c r="T884" s="2"/>
    </row>
    <row r="885" spans="19:20" x14ac:dyDescent="0.2">
      <c r="S885" s="2"/>
      <c r="T885" s="2"/>
    </row>
    <row r="886" spans="19:20" x14ac:dyDescent="0.2">
      <c r="S886" s="2"/>
      <c r="T886" s="2"/>
    </row>
    <row r="887" spans="19:20" x14ac:dyDescent="0.2">
      <c r="S887" s="2"/>
      <c r="T887" s="2"/>
    </row>
    <row r="888" spans="19:20" x14ac:dyDescent="0.2">
      <c r="S888" s="2"/>
      <c r="T888" s="2"/>
    </row>
    <row r="889" spans="19:20" x14ac:dyDescent="0.2">
      <c r="S889" s="2"/>
      <c r="T889" s="2"/>
    </row>
    <row r="890" spans="19:20" x14ac:dyDescent="0.2">
      <c r="S890" s="2"/>
      <c r="T890" s="2"/>
    </row>
    <row r="891" spans="19:20" x14ac:dyDescent="0.2">
      <c r="S891" s="2"/>
      <c r="T891" s="2"/>
    </row>
    <row r="892" spans="19:20" x14ac:dyDescent="0.2">
      <c r="S892" s="2"/>
      <c r="T892" s="2"/>
    </row>
    <row r="893" spans="19:20" x14ac:dyDescent="0.2">
      <c r="S893" s="2"/>
      <c r="T893" s="2"/>
    </row>
    <row r="894" spans="19:20" x14ac:dyDescent="0.2">
      <c r="S894" s="2"/>
      <c r="T894" s="2"/>
    </row>
    <row r="895" spans="19:20" x14ac:dyDescent="0.2">
      <c r="S895" s="2"/>
      <c r="T895" s="2"/>
    </row>
    <row r="896" spans="19:20" x14ac:dyDescent="0.2">
      <c r="S896" s="2"/>
      <c r="T896" s="2"/>
    </row>
    <row r="897" spans="19:20" x14ac:dyDescent="0.2">
      <c r="S897" s="2"/>
      <c r="T897" s="2"/>
    </row>
    <row r="898" spans="19:20" x14ac:dyDescent="0.2">
      <c r="S898" s="2"/>
      <c r="T898" s="2"/>
    </row>
    <row r="899" spans="19:20" x14ac:dyDescent="0.2">
      <c r="S899" s="2"/>
      <c r="T899" s="2"/>
    </row>
    <row r="900" spans="19:20" x14ac:dyDescent="0.2">
      <c r="S900" s="2"/>
      <c r="T900" s="2"/>
    </row>
    <row r="901" spans="19:20" x14ac:dyDescent="0.2">
      <c r="S901" s="2"/>
      <c r="T901" s="2"/>
    </row>
    <row r="902" spans="19:20" x14ac:dyDescent="0.2">
      <c r="S902" s="2"/>
      <c r="T902" s="2"/>
    </row>
    <row r="903" spans="19:20" x14ac:dyDescent="0.2">
      <c r="S903" s="2"/>
      <c r="T903" s="2"/>
    </row>
    <row r="904" spans="19:20" x14ac:dyDescent="0.2">
      <c r="S904" s="2"/>
      <c r="T904" s="2"/>
    </row>
    <row r="905" spans="19:20" x14ac:dyDescent="0.2">
      <c r="S905" s="2"/>
      <c r="T905" s="2"/>
    </row>
    <row r="906" spans="19:20" x14ac:dyDescent="0.2">
      <c r="S906" s="2"/>
      <c r="T906" s="2"/>
    </row>
    <row r="907" spans="19:20" x14ac:dyDescent="0.2">
      <c r="S907" s="2"/>
      <c r="T907" s="2"/>
    </row>
    <row r="908" spans="19:20" x14ac:dyDescent="0.2">
      <c r="S908" s="2"/>
      <c r="T908" s="2"/>
    </row>
    <row r="909" spans="19:20" x14ac:dyDescent="0.2">
      <c r="S909" s="2"/>
      <c r="T909" s="2"/>
    </row>
    <row r="910" spans="19:20" x14ac:dyDescent="0.2">
      <c r="S910" s="2"/>
      <c r="T910" s="2"/>
    </row>
    <row r="911" spans="19:20" x14ac:dyDescent="0.2">
      <c r="S911" s="2"/>
      <c r="T911" s="2"/>
    </row>
    <row r="912" spans="19:20" x14ac:dyDescent="0.2">
      <c r="S912" s="2"/>
      <c r="T912" s="2"/>
    </row>
    <row r="913" spans="19:20" x14ac:dyDescent="0.2">
      <c r="S913" s="2"/>
      <c r="T913" s="2"/>
    </row>
    <row r="914" spans="19:20" x14ac:dyDescent="0.2">
      <c r="S914" s="2"/>
      <c r="T914" s="2"/>
    </row>
    <row r="915" spans="19:20" x14ac:dyDescent="0.2">
      <c r="S915" s="2"/>
      <c r="T915" s="2"/>
    </row>
    <row r="916" spans="19:20" x14ac:dyDescent="0.2">
      <c r="S916" s="2"/>
      <c r="T916" s="2"/>
    </row>
    <row r="917" spans="19:20" x14ac:dyDescent="0.2">
      <c r="S917" s="2"/>
      <c r="T917" s="2"/>
    </row>
    <row r="918" spans="19:20" x14ac:dyDescent="0.2">
      <c r="S918" s="2"/>
      <c r="T918" s="2"/>
    </row>
    <row r="919" spans="19:20" x14ac:dyDescent="0.2">
      <c r="S919" s="2"/>
      <c r="T919" s="2"/>
    </row>
    <row r="920" spans="19:20" x14ac:dyDescent="0.2">
      <c r="S920" s="2"/>
      <c r="T920" s="2"/>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Tima Afandiyev</cp:lastModifiedBy>
  <dcterms:created xsi:type="dcterms:W3CDTF">2017-06-08T15:05:34Z</dcterms:created>
  <dcterms:modified xsi:type="dcterms:W3CDTF">2024-03-11T12:46:17Z</dcterms:modified>
</cp:coreProperties>
</file>