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2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<sst xmlns="http://schemas.openxmlformats.org/spreadsheetml/2006/main" count="91" uniqueCount="89">
  <si>
    <t>input column</t>
  </si>
  <si>
    <t>distance between sensor stations (inches)
51.1 – 3.0?</t>
  </si>
  <si>
    <t>repeat(inches)</t>
  </si>
  <si>
    <t>distance past eye (old)entered</t>
  </si>
  <si>
    <t>distance past eye (old)computed</t>
  </si>
  <si>
    <t>difference</t>
  </si>
  <si>
    <t>distance past eye(third)</t>
  </si>
  <si>
    <t>distance to next eyespot </t>
  </si>
  <si>
    <t>with machine stopped, eyespots are at  ?? 
before third sensor</t>
  </si>
  <si>
    <t>repeats between sensor stations</t>
  </si>
  <si>
    <t>whole repeats between sensor stations</t>
  </si>
  <si>
    <t>fractional repeat between sensor stations</t>
  </si>
  <si>
    <t>fractional repeat in inches</t>
  </si>
  <si>
    <t>open window at ( repeat-(old dpi computed) – 0.5)</t>
  </si>
  <si>
    <t>servo RPTS = repeats between sensors</t>
  </si>
  <si>
    <t>servo FRCTN = fraction in inches</t>
  </si>
  <si>
    <t>input collumn</t>
  </si>
  <si>
    <t> given the repeat and the picture dpi, and the machine at cut position,
Where is the next eyespot to hit the T&amp;B sensors?</t>
  </si>
  <si>
    <t>Next picture eyespot will be seen at repeat minus distance past eye</t>
  </si>
  <si>
    <t>Ignore whole repeats and deal with the fraction.</t>
  </si>
  <si>
    <t>part of the fraction is prior to the picture sensor
repeat - dpi picture
part of the fraction is past the t&amp;b sensors.</t>
  </si>
  <si>
    <t>next picture eyespot will be seen at   1.25,     repeat  minus distance past eye picture</t>
  </si>
  <si>
    <t>next t&amp;b eyespot will be seen at          2.5 
 repeat minus fractional plus next picture eyespot distance</t>
  </si>
  <si>
    <t>t&amp;b eyespot is at </t>
  </si>
  <si>
    <t>need a consistent coordinate system; picture sensor = 0
and t&amp;b sensor = 0</t>
  </si>
  <si>
    <t>next picture eyespot is at </t>
  </si>
  <si>
    <t>next t&amp;b eyespot is at </t>
  </si>
  <si>
    <t>2.5 measured</t>
  </si>
  <si>
    <t>Need to enter 10.5(repeat) and 9.3 (dpi) and get (7.8) t&amp;b dpi.
Get position of last eyespot at T&amp;B
fractional repeat in inches minus(repeat minus (dpi picture))</t>
  </si>
  <si>
    <t>fractional repeat in inches minus(repeat minus (dpi picture)) plus repeat</t>
  </si>
  <si>
    <t>repeat inches                                                                                             10.5   11.5    19       21             19          10.5</t>
  </si>
  <si>
    <t>eyespots will be at ;(measuring toward the unwind from the center sensor)</t>
  </si>
  <si>
    <t>distance past eye (old) t&amp;b                                                                   7.8      3.8     17.6   12.84       9.10        3.8</t>
  </si>
  <si>
    <t>distance past eye (old) t&amp;b  computed fractional part inches-(repeat-)</t>
  </si>
  <si>
    <t>distance past eye inches (new)  ,  picture                       (9.25)  10.5    10.2     4.5    4.0?          15?         4.5</t>
  </si>
  <si>
    <t>go 1.2 inches to new sensor then 10.3 inches past the eye</t>
  </si>
  <si>
    <t>distance between sensor stations  inches  (old 51) 51.1</t>
  </si>
  <si>
    <t>whole repeats</t>
  </si>
  <si>
    <t>whole repeats plus 1</t>
  </si>
  <si>
    <t>whole repeats in inches</t>
  </si>
  <si>
    <t>fractional part </t>
  </si>
  <si>
    <t>fractional part in inches</t>
  </si>
  <si>
    <t>repeat minus fractional part</t>
  </si>
  <si>
    <t>whole repeats in inches plus fractional
 part in inches</t>
  </si>
  <si>
    <t>one repeat - fractional part</t>
  </si>
  <si>
    <t>
distance between sensor stations plus
distance past eye 
</t>
  </si>
  <si>
    <t>
distance between sensor stations plus
distance past eye 
minus distance past eye old t&amp;b</t>
  </si>
  <si>
    <t>first</t>
  </si>
  <si>
    <t>second</t>
  </si>
  <si>
    <t>third</t>
  </si>
  <si>
    <t>fourth</t>
  </si>
  <si>
    <t>inches to next eyespot at t&amp;b
repeat inches - (( distance between sensors -(repeat * whole repeats))</t>
  </si>
  <si>
    <t>distance past the eye t&amp;b</t>
  </si>
  <si>
    <t>inches to next eyespot,
need the fractional repeat in inches
 </t>
  </si>
  <si>
    <t>total distance from front eyespot to rear eyespot</t>
  </si>
  <si>
    <t>AA  = repeats between sensor stations;
distance between sensors / repeat</t>
  </si>
  <si>
    <t>fractional part of AA ;  AB</t>
  </si>
  <si>
    <t>fractional part of AA in inches; AC</t>
  </si>
  <si>
    <t>inches to next eyespot ;
AC - distance past eye, picture </t>
  </si>
  <si>
    <t>Max_RPM</t>
  </si>
  <si>
    <t>motor RPM</t>
  </si>
  <si>
    <t>Numerator</t>
  </si>
  <si>
    <t>denoninator</t>
  </si>
  <si>
    <t>--------------------------------------------------------------------------------------------------------</t>
  </si>
  <si>
    <t>11.5 inch repeat.   3.8 inches past the eye. New sensor: 10.2 past  1.3 to next eyespot</t>
  </si>
  <si>
    <t>I need to generate 3,8 
10.2 inches past the eye, next t&amp;b eyespot is at 7.7 inches approaching.
(Repeat -(Distance past eye (new)))
</t>
  </si>
  <si>
    <t>(old distance past eye) = (fractional repeat between sensors in inches)
-((repeat)-(New distance past eye))         ????????????????   Seems to work
now, how to set the t&amp;b window               3.8               7.85   ???  9.1    3.1</t>
  </si>
  <si>
    <t>add 1 repeat                                                                   17.6</t>
  </si>
  <si>
    <t>new distance past eye inches                      10.2  4.5    9.25      15   15      4.5</t>
  </si>
  <si>
    <t>REPEAT                                                                   11.5  19    10.5       21   19    10.5</t>
  </si>
  <si>
    <t>WINDOW</t>
  </si>
  <si>
    <t>distance between sensors</t>
  </si>
  <si>
    <t>repeats between sensors</t>
  </si>
  <si>
    <t>fraction</t>
  </si>
  <si>
    <t>fraction in inches</t>
  </si>
  <si>
    <t>inches to next eyespot at t&amp;b</t>
  </si>
  <si>
    <t>measured 3.8 past eye</t>
  </si>
  <si>
    <t>BALLOON-LINE-1_1807201005X:  RPTS=BTSENS/REPEAT  (repeats between sensors) 
</t>
  </si>
  <si>
    <t>               BTSENS  51.1</t>
  </si>
  <si>
    <t>               REPEAT  10.5</t>
  </si>
  <si>
    <t>              FRCTN       0.8667</t>
  </si>
  <si>
    <t>              FRCTIN     9.099</t>
  </si>
  <si>
    <t>              NDPI         4.5</t>
  </si>
  <si>
    <t>              OLDPI       3.8</t>
  </si>
  <si>
    <t>FRCTN =(@FRAC[RPTS])  ;  (fraction of a repeat between sensors) different code</t>
  </si>
  <si>
    <t>FRCTIN=(FRCTN*INCH) ;     (fractional repeat in inches)</t>
  </si>
  <si>
    <t> </t>
  </si>
  <si>
    <t>OLDPI=FRCTIN-(REPEAT-NDPI)</t>
  </si>
  <si>
    <t>NEYESPT=REPEAT-FRCTN (next eyespot)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</si>
</sst>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11.3418367346939"/>
    <col collapsed="false" hidden="false" max="2" min="2" style="0" width="45.5561224489796"/>
    <col collapsed="false" hidden="false" max="3" min="3" style="0" width="14.8469387755102"/>
    <col collapsed="false" hidden="false" max="1025" min="4" style="0" width="11.3418367346939"/>
  </cols>
  <sheetData>
    <row r="1" customFormat="false" ht="12.8" hidden="false" customHeight="false" outlineLevel="0" collapsed="false">
      <c r="C1" s="0" t="s">
        <v>0</v>
      </c>
    </row>
    <row r="6" customFormat="false" ht="29.1" hidden="false" customHeight="true" outlineLevel="0" collapsed="false">
      <c r="B6" s="1" t="s">
        <v>1</v>
      </c>
      <c r="C6" s="0" t="n">
        <v>48.1</v>
      </c>
    </row>
    <row r="7" customFormat="false" ht="12.8" hidden="false" customHeight="false" outlineLevel="0" collapsed="false">
      <c r="B7" s="0" t="s">
        <v>2</v>
      </c>
      <c r="C7" s="0" t="n">
        <v>10.5</v>
      </c>
    </row>
    <row r="8" customFormat="false" ht="12.8" hidden="false" customHeight="false" outlineLevel="0" collapsed="false">
      <c r="B8" s="0" t="s">
        <v>3</v>
      </c>
      <c r="C8" s="0" t="n">
        <v>5.1</v>
      </c>
    </row>
    <row r="9" customFormat="false" ht="13.8" hidden="false" customHeight="false" outlineLevel="0" collapsed="false">
      <c r="B9" s="0" t="s">
        <v>4</v>
      </c>
      <c r="D9" s="0" t="n">
        <f aca="false">D20-D14</f>
        <v>5.1</v>
      </c>
    </row>
    <row r="10" customFormat="false" ht="13.8" hidden="false" customHeight="false" outlineLevel="0" collapsed="false">
      <c r="B10" s="0" t="s">
        <v>5</v>
      </c>
      <c r="D10" s="0" t="n">
        <f aca="false">C8-D9</f>
        <v>0</v>
      </c>
    </row>
    <row r="11" customFormat="false" ht="12.8" hidden="false" customHeight="false" outlineLevel="0" collapsed="false">
      <c r="B11" s="0" t="s">
        <v>6</v>
      </c>
      <c r="C11" s="0" t="n">
        <v>9.5</v>
      </c>
    </row>
    <row r="14" customFormat="false" ht="12.8" hidden="false" customHeight="false" outlineLevel="0" collapsed="false">
      <c r="B14" s="0" t="s">
        <v>7</v>
      </c>
      <c r="D14" s="0" t="n">
        <f aca="false">C7-C11</f>
        <v>1</v>
      </c>
    </row>
    <row r="15" customFormat="false" ht="28.35" hidden="false" customHeight="false" outlineLevel="0" collapsed="false">
      <c r="B15" s="1" t="s">
        <v>8</v>
      </c>
      <c r="D15" s="0" t="n">
        <f aca="false">D14</f>
        <v>1</v>
      </c>
      <c r="E15" s="0" t="n">
        <f aca="false">D15+C7</f>
        <v>11.5</v>
      </c>
      <c r="F15" s="0" t="n">
        <f aca="false">E15+C7</f>
        <v>22</v>
      </c>
      <c r="G15" s="0" t="n">
        <f aca="false">F15+C7</f>
        <v>32.5</v>
      </c>
      <c r="H15" s="0" t="n">
        <f aca="false">G15+C7</f>
        <v>43</v>
      </c>
      <c r="I15" s="0" t="n">
        <f aca="false">H15+C7</f>
        <v>53.5</v>
      </c>
    </row>
    <row r="17" customFormat="false" ht="12.8" hidden="false" customHeight="false" outlineLevel="0" collapsed="false">
      <c r="B17" s="0" t="s">
        <v>9</v>
      </c>
      <c r="D17" s="0" t="n">
        <f aca="false">C6/C7</f>
        <v>4.58095238095238</v>
      </c>
    </row>
    <row r="18" customFormat="false" ht="12.8" hidden="false" customHeight="false" outlineLevel="0" collapsed="false">
      <c r="B18" s="0" t="s">
        <v>10</v>
      </c>
      <c r="D18" s="0" t="n">
        <f aca="false">TRUNC(D17 )</f>
        <v>4</v>
      </c>
    </row>
    <row r="19" customFormat="false" ht="12.8" hidden="false" customHeight="false" outlineLevel="0" collapsed="false">
      <c r="B19" s="0" t="s">
        <v>11</v>
      </c>
      <c r="D19" s="0" t="n">
        <f aca="false">D17-D18</f>
        <v>0.580952380952381</v>
      </c>
    </row>
    <row r="20" customFormat="false" ht="12.8" hidden="false" customHeight="false" outlineLevel="0" collapsed="false">
      <c r="B20" s="0" t="s">
        <v>12</v>
      </c>
      <c r="D20" s="0" t="n">
        <f aca="false">D19 * C7</f>
        <v>6.1</v>
      </c>
    </row>
    <row r="22" customFormat="false" ht="12.8" hidden="false" customHeight="false" outlineLevel="0" collapsed="false">
      <c r="B22" s="0" t="s">
        <v>13</v>
      </c>
      <c r="D22" s="0" t="n">
        <f aca="false">C7-D9-0.5</f>
        <v>4.9</v>
      </c>
    </row>
    <row r="24" customFormat="false" ht="12.8" hidden="false" customHeight="false" outlineLevel="0" collapsed="false">
      <c r="B24" s="0" t="s">
        <v>14</v>
      </c>
    </row>
    <row r="25" customFormat="false" ht="12.8" hidden="false" customHeight="false" outlineLevel="0" collapsed="false">
      <c r="B25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I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5"/>
  <cols>
    <col collapsed="false" hidden="false" max="2" min="1" style="0" width="8.36734693877551"/>
    <col collapsed="false" hidden="false" max="3" min="3" style="0" width="82.8826530612245"/>
    <col collapsed="false" hidden="false" max="4" min="4" style="0" width="12.5561224489796"/>
    <col collapsed="false" hidden="false" max="5" min="5" style="0" width="10.6632653061225"/>
    <col collapsed="false" hidden="false" max="6" min="6" style="0" width="8.77551020408163"/>
    <col collapsed="false" hidden="false" max="7" min="7" style="0" width="9.98979591836735"/>
    <col collapsed="false" hidden="false" max="1025" min="8" style="0" width="8.36734693877551"/>
  </cols>
  <sheetData>
    <row r="1" customFormat="false" ht="15" hidden="false" customHeight="false" outlineLevel="0" collapsed="false">
      <c r="D1" s="0" t="s">
        <v>16</v>
      </c>
    </row>
    <row r="2" customFormat="false" ht="37.3" hidden="false" customHeight="true" outlineLevel="0" collapsed="false"/>
    <row r="3" customFormat="false" ht="30" hidden="false" customHeight="false" outlineLevel="0" collapsed="false">
      <c r="C3" s="1" t="s">
        <v>17</v>
      </c>
    </row>
    <row r="4" customFormat="false" ht="36.55" hidden="false" customHeight="true" outlineLevel="0" collapsed="false">
      <c r="C4" s="0" t="s">
        <v>18</v>
      </c>
    </row>
    <row r="5" customFormat="false" ht="15" hidden="false" customHeight="false" outlineLevel="0" collapsed="false">
      <c r="C5" s="1" t="s">
        <v>19</v>
      </c>
    </row>
    <row r="6" customFormat="false" ht="45" hidden="false" customHeight="false" outlineLevel="0" collapsed="false">
      <c r="C6" s="1" t="s">
        <v>20</v>
      </c>
    </row>
    <row r="7" customFormat="false" ht="30" hidden="false" customHeight="false" outlineLevel="0" collapsed="false">
      <c r="C7" s="1" t="s">
        <v>21</v>
      </c>
      <c r="E7" s="0" t="n">
        <f aca="false">D20-D24</f>
        <v>0.300000000000001</v>
      </c>
    </row>
    <row r="8" customFormat="false" ht="30" hidden="false" customHeight="false" outlineLevel="0" collapsed="false">
      <c r="C8" s="1" t="s">
        <v>22</v>
      </c>
      <c r="E8" s="0" t="n">
        <f aca="false">D20-F34+E7</f>
        <v>1.7</v>
      </c>
    </row>
    <row r="9" customFormat="false" ht="15" hidden="false" customHeight="false" outlineLevel="0" collapsed="false">
      <c r="C9" s="1"/>
    </row>
    <row r="10" customFormat="false" ht="15" hidden="false" customHeight="false" outlineLevel="0" collapsed="false">
      <c r="C10" s="1" t="s">
        <v>23</v>
      </c>
    </row>
    <row r="11" customFormat="false" ht="30" hidden="false" customHeight="false" outlineLevel="0" collapsed="false">
      <c r="C11" s="1" t="s">
        <v>24</v>
      </c>
    </row>
    <row r="12" customFormat="false" ht="15" hidden="false" customHeight="false" outlineLevel="0" collapsed="false">
      <c r="C12" s="1" t="s">
        <v>25</v>
      </c>
      <c r="E12" s="0" t="n">
        <f aca="false">-(D20-D24)</f>
        <v>-0.300000000000001</v>
      </c>
    </row>
    <row r="13" customFormat="false" ht="15" hidden="false" customHeight="false" outlineLevel="0" collapsed="false">
      <c r="C13" s="1" t="s">
        <v>26</v>
      </c>
      <c r="E13" s="0" t="n">
        <f aca="false">F34-D20</f>
        <v>-1.4</v>
      </c>
    </row>
    <row r="14" customFormat="false" ht="15" hidden="false" customHeight="false" outlineLevel="0" collapsed="false">
      <c r="C14" s="1" t="s">
        <v>27</v>
      </c>
    </row>
    <row r="15" customFormat="false" ht="15" hidden="false" customHeight="false" outlineLevel="0" collapsed="false">
      <c r="C15" s="1"/>
    </row>
    <row r="16" customFormat="false" ht="45" hidden="false" customHeight="false" outlineLevel="0" collapsed="false">
      <c r="C16" s="1" t="s">
        <v>28</v>
      </c>
      <c r="H16" s="0" t="n">
        <f aca="false">F34-(D20-D24)</f>
        <v>8.8</v>
      </c>
    </row>
    <row r="17" customFormat="false" ht="15" hidden="false" customHeight="false" outlineLevel="0" collapsed="false">
      <c r="C17" s="1" t="s">
        <v>29</v>
      </c>
      <c r="H17" s="0" t="n">
        <f aca="false">H16 + D20</f>
        <v>19.3</v>
      </c>
    </row>
    <row r="19" customFormat="false" ht="13.8" hidden="false" customHeight="false" outlineLevel="0" collapsed="false"/>
    <row r="20" customFormat="false" ht="15" hidden="false" customHeight="false" outlineLevel="0" collapsed="false">
      <c r="C20" s="0" t="s">
        <v>30</v>
      </c>
      <c r="D20" s="0" t="n">
        <v>10.5</v>
      </c>
    </row>
    <row r="21" customFormat="false" ht="13.8" hidden="false" customHeight="false" outlineLevel="0" collapsed="false">
      <c r="C21" s="0" t="s">
        <v>31</v>
      </c>
      <c r="E21" s="0" t="n">
        <f aca="false">D24 + D20</f>
        <v>20.7</v>
      </c>
      <c r="F21" s="0" t="n">
        <f aca="false">E21+D20</f>
        <v>31.2</v>
      </c>
      <c r="G21" s="0" t="n">
        <f aca="false">F21+D20</f>
        <v>41.7</v>
      </c>
      <c r="H21" s="0" t="n">
        <f aca="false">G21+D20</f>
        <v>52.2</v>
      </c>
      <c r="I21" s="0" t="n">
        <f aca="false">H21+D20</f>
        <v>62.7</v>
      </c>
    </row>
    <row r="22" customFormat="false" ht="15" hidden="false" customHeight="false" outlineLevel="0" collapsed="false">
      <c r="C22" s="0" t="s">
        <v>32</v>
      </c>
      <c r="D22" s="0" t="n">
        <v>5.1</v>
      </c>
    </row>
    <row r="23" customFormat="false" ht="15" hidden="false" customHeight="false" outlineLevel="0" collapsed="false">
      <c r="C23" s="0" t="s">
        <v>33</v>
      </c>
      <c r="E23" s="0" t="n">
        <f aca="false">F34-(D20-D24)</f>
        <v>8.8</v>
      </c>
      <c r="F23" s="0" t="n">
        <f aca="false">E23+D20</f>
        <v>19.3</v>
      </c>
    </row>
    <row r="24" customFormat="false" ht="15" hidden="false" customHeight="false" outlineLevel="0" collapsed="false">
      <c r="C24" s="0" t="s">
        <v>34</v>
      </c>
      <c r="D24" s="0" t="n">
        <v>10.2</v>
      </c>
    </row>
    <row r="25" customFormat="false" ht="15" hidden="false" customHeight="false" outlineLevel="0" collapsed="false">
      <c r="C25" s="0" t="s">
        <v>35</v>
      </c>
    </row>
    <row r="26" customFormat="false" ht="15" hidden="false" customHeight="false" outlineLevel="0" collapsed="false">
      <c r="C26" s="0" t="s">
        <v>36</v>
      </c>
      <c r="D26" s="0" t="n">
        <v>51.1</v>
      </c>
    </row>
    <row r="28" customFormat="false" ht="15" hidden="false" customHeight="false" outlineLevel="0" collapsed="false">
      <c r="C28" s="0" t="s">
        <v>9</v>
      </c>
      <c r="E28" s="0" t="n">
        <f aca="false">D26 / D20</f>
        <v>4.86666666666667</v>
      </c>
    </row>
    <row r="30" customFormat="false" ht="15" hidden="false" customHeight="false" outlineLevel="0" collapsed="false">
      <c r="C30" s="0" t="s">
        <v>37</v>
      </c>
      <c r="F30" s="0" t="n">
        <f aca="false">TRUNC(E28 )</f>
        <v>4</v>
      </c>
    </row>
    <row r="31" customFormat="false" ht="15" hidden="false" customHeight="false" outlineLevel="0" collapsed="false">
      <c r="C31" s="0" t="s">
        <v>38</v>
      </c>
      <c r="F31" s="0" t="n">
        <f aca="false">F30+1</f>
        <v>5</v>
      </c>
    </row>
    <row r="32" customFormat="false" ht="15" hidden="false" customHeight="false" outlineLevel="0" collapsed="false">
      <c r="C32" s="1" t="s">
        <v>39</v>
      </c>
      <c r="F32" s="0" t="n">
        <f aca="false">F30*D20</f>
        <v>42</v>
      </c>
    </row>
    <row r="33" customFormat="false" ht="15" hidden="false" customHeight="false" outlineLevel="0" collapsed="false">
      <c r="C33" s="0" t="s">
        <v>40</v>
      </c>
      <c r="F33" s="0" t="n">
        <f aca="false">E28-TRUNC(E28)</f>
        <v>0.866666666666667</v>
      </c>
    </row>
    <row r="34" customFormat="false" ht="15" hidden="false" customHeight="false" outlineLevel="0" collapsed="false">
      <c r="C34" s="0" t="s">
        <v>41</v>
      </c>
      <c r="F34" s="0" t="n">
        <f aca="false">F33 * D20</f>
        <v>9.10000000000001</v>
      </c>
    </row>
    <row r="35" customFormat="false" ht="15" hidden="false" customHeight="false" outlineLevel="0" collapsed="false">
      <c r="C35" s="0" t="s">
        <v>42</v>
      </c>
      <c r="F35" s="0" t="n">
        <f aca="false">D20-F34</f>
        <v>1.4</v>
      </c>
    </row>
    <row r="36" customFormat="false" ht="30" hidden="false" customHeight="false" outlineLevel="0" collapsed="false">
      <c r="C36" s="1" t="s">
        <v>43</v>
      </c>
      <c r="G36" s="0" t="n">
        <f aca="false">(F30 * D20) + F34</f>
        <v>51.1</v>
      </c>
    </row>
    <row r="37" customFormat="false" ht="15" hidden="false" customHeight="false" outlineLevel="0" collapsed="false">
      <c r="C37" s="1" t="s">
        <v>44</v>
      </c>
      <c r="E37" s="0" t="n">
        <f aca="false">D20-F34</f>
        <v>1.4</v>
      </c>
    </row>
    <row r="39" customFormat="false" ht="49.5" hidden="false" customHeight="true" outlineLevel="0" collapsed="false">
      <c r="C39" s="1" t="s">
        <v>45</v>
      </c>
      <c r="E39" s="0" t="n">
        <f aca="false">D26+D24</f>
        <v>61.3</v>
      </c>
    </row>
    <row r="40" customFormat="false" ht="60" hidden="false" customHeight="true" outlineLevel="0" collapsed="false">
      <c r="C40" s="1" t="s">
        <v>46</v>
      </c>
      <c r="E40" s="0" t="n">
        <f aca="false">E39 -D22</f>
        <v>56.2</v>
      </c>
    </row>
    <row r="41" customFormat="false" ht="15" hidden="false" customHeight="false" outlineLevel="0" collapsed="false">
      <c r="C41" s="1" t="s">
        <v>47</v>
      </c>
      <c r="E41" s="0" t="n">
        <f aca="false">1*D20</f>
        <v>10.5</v>
      </c>
    </row>
    <row r="42" customFormat="false" ht="15" hidden="false" customHeight="false" outlineLevel="0" collapsed="false">
      <c r="C42" s="1" t="s">
        <v>48</v>
      </c>
      <c r="E42" s="0" t="n">
        <f aca="false">2*D20</f>
        <v>21</v>
      </c>
    </row>
    <row r="43" customFormat="false" ht="15" hidden="false" customHeight="false" outlineLevel="0" collapsed="false">
      <c r="C43" s="1" t="s">
        <v>49</v>
      </c>
      <c r="E43" s="0" t="n">
        <f aca="false">3*D20</f>
        <v>31.5</v>
      </c>
    </row>
    <row r="44" customFormat="false" ht="15" hidden="false" customHeight="false" outlineLevel="0" collapsed="false">
      <c r="C44" s="1" t="s">
        <v>50</v>
      </c>
      <c r="E44" s="0" t="n">
        <f aca="false">4*D20</f>
        <v>42</v>
      </c>
    </row>
    <row r="46" customFormat="false" ht="62.25" hidden="false" customHeight="true" outlineLevel="0" collapsed="false">
      <c r="C46" s="1" t="s">
        <v>51</v>
      </c>
      <c r="E46" s="0" t="n">
        <f aca="false">(D20-(D26 -(F30 * D20)))- D24</f>
        <v>-8.8</v>
      </c>
    </row>
    <row r="47" customFormat="false" ht="15" hidden="false" customHeight="false" outlineLevel="0" collapsed="false">
      <c r="C47" s="1" t="s">
        <v>52</v>
      </c>
      <c r="E47" s="0" t="n">
        <f aca="false">D20-E46</f>
        <v>19.3</v>
      </c>
      <c r="F47" s="0" t="n">
        <f aca="false">(D20 -(D20-(D26-(F30*D20)))-D24)</f>
        <v>-1.1</v>
      </c>
    </row>
    <row r="48" customFormat="false" ht="15" hidden="false" customHeight="false" outlineLevel="0" collapsed="false">
      <c r="E48" s="0" t="n">
        <f aca="false">D20-((D20-(D26 -(F30 * D20)))- D24)</f>
        <v>19.3</v>
      </c>
    </row>
    <row r="49" customFormat="false" ht="15" hidden="false" customHeight="false" outlineLevel="0" collapsed="false">
      <c r="E49" s="0" t="n">
        <f aca="false">D20-((D20-(D26-((TRUNC(D26/D20))*D20)))-D24)</f>
        <v>19.3</v>
      </c>
    </row>
    <row r="51" customFormat="false" ht="57" hidden="false" customHeight="true" outlineLevel="0" collapsed="false">
      <c r="C51" s="1" t="s">
        <v>53</v>
      </c>
    </row>
    <row r="52" customFormat="false" ht="15" hidden="false" customHeight="false" outlineLevel="0" collapsed="false">
      <c r="C52" s="0" t="s">
        <v>54</v>
      </c>
      <c r="E52" s="0" t="n">
        <v>63</v>
      </c>
    </row>
    <row r="54" customFormat="false" ht="35.25" hidden="false" customHeight="true" outlineLevel="0" collapsed="false">
      <c r="C54" s="1" t="s">
        <v>55</v>
      </c>
      <c r="E54" s="0" t="n">
        <f aca="false">D26/D20</f>
        <v>4.86666666666667</v>
      </c>
    </row>
    <row r="55" customFormat="false" ht="15" hidden="false" customHeight="false" outlineLevel="0" collapsed="false">
      <c r="C55" s="0" t="s">
        <v>56</v>
      </c>
      <c r="E55" s="0" t="n">
        <f aca="false">E54-TRUNC(E54)</f>
        <v>0.866666666666667</v>
      </c>
    </row>
    <row r="56" customFormat="false" ht="15" hidden="false" customHeight="false" outlineLevel="0" collapsed="false">
      <c r="C56" s="0" t="s">
        <v>57</v>
      </c>
      <c r="E56" s="0" t="n">
        <f aca="false">E55 * D20</f>
        <v>9.10000000000001</v>
      </c>
    </row>
    <row r="57" customFormat="false" ht="71.25" hidden="false" customHeight="true" outlineLevel="0" collapsed="false">
      <c r="C57" s="1" t="s">
        <v>58</v>
      </c>
      <c r="E57" s="0" t="n">
        <f aca="false">E56-D24</f>
        <v>-1.09999999999999</v>
      </c>
    </row>
    <row r="63" customFormat="false" ht="15" hidden="false" customHeight="false" outlineLevel="0" collapsed="false">
      <c r="C63" s="0" t="s">
        <v>59</v>
      </c>
      <c r="E63" s="0" t="n">
        <f aca="false">(D64*D65)/D66</f>
        <v>2.875</v>
      </c>
    </row>
    <row r="64" customFormat="false" ht="15" hidden="false" customHeight="false" outlineLevel="0" collapsed="false">
      <c r="C64" s="0" t="s">
        <v>60</v>
      </c>
      <c r="D64" s="0" t="n">
        <v>1725</v>
      </c>
    </row>
    <row r="65" customFormat="false" ht="15" hidden="false" customHeight="false" outlineLevel="0" collapsed="false">
      <c r="C65" s="0" t="s">
        <v>61</v>
      </c>
      <c r="D65" s="0" t="n">
        <v>1</v>
      </c>
    </row>
    <row r="66" customFormat="false" ht="15" hidden="false" customHeight="false" outlineLevel="0" collapsed="false">
      <c r="C66" s="0" t="s">
        <v>62</v>
      </c>
      <c r="D66" s="0" t="n">
        <v>600</v>
      </c>
    </row>
    <row r="67" customFormat="false" ht="15" hidden="false" customHeight="false" outlineLevel="0" collapsed="false">
      <c r="C67" s="2" t="s">
        <v>63</v>
      </c>
    </row>
    <row r="68" customFormat="false" ht="15" hidden="false" customHeight="false" outlineLevel="0" collapsed="false">
      <c r="C68" s="0" t="s">
        <v>64</v>
      </c>
    </row>
    <row r="69" customFormat="false" ht="56.25" hidden="false" customHeight="true" outlineLevel="0" collapsed="false">
      <c r="C69" s="1" t="s">
        <v>65</v>
      </c>
    </row>
    <row r="70" customFormat="false" ht="41.75" hidden="false" customHeight="false" outlineLevel="0" collapsed="false">
      <c r="C70" s="1" t="s">
        <v>66</v>
      </c>
      <c r="E70" s="0" t="n">
        <f aca="false">H80-(D74-D73)</f>
        <v>3.1</v>
      </c>
    </row>
    <row r="71" customFormat="false" ht="15" hidden="false" customHeight="false" outlineLevel="0" collapsed="false">
      <c r="C71" s="1" t="s">
        <v>67</v>
      </c>
      <c r="F71" s="0" t="n">
        <f aca="false">E70+D74</f>
        <v>13.6</v>
      </c>
    </row>
    <row r="72" customFormat="false" ht="15" hidden="false" customHeight="false" outlineLevel="0" collapsed="false">
      <c r="C72" s="1"/>
    </row>
    <row r="73" customFormat="false" ht="15" hidden="false" customHeight="false" outlineLevel="0" collapsed="false">
      <c r="C73" s="0" t="s">
        <v>68</v>
      </c>
      <c r="D73" s="0" t="n">
        <v>4.5</v>
      </c>
    </row>
    <row r="74" customFormat="false" ht="15" hidden="false" customHeight="false" outlineLevel="0" collapsed="false">
      <c r="C74" s="0" t="s">
        <v>69</v>
      </c>
      <c r="D74" s="0" t="n">
        <v>10.5</v>
      </c>
    </row>
    <row r="75" customFormat="false" ht="15" hidden="false" customHeight="false" outlineLevel="0" collapsed="false">
      <c r="C75" s="0" t="s">
        <v>70</v>
      </c>
      <c r="D75" s="0" t="n">
        <v>2</v>
      </c>
    </row>
    <row r="76" customFormat="false" ht="15" hidden="false" customHeight="false" outlineLevel="0" collapsed="false">
      <c r="C76" s="0" t="s">
        <v>71</v>
      </c>
      <c r="D76" s="0" t="n">
        <v>51.1</v>
      </c>
    </row>
    <row r="77" customFormat="false" ht="15" hidden="false" customHeight="false" outlineLevel="0" collapsed="false">
      <c r="C77" s="0" t="s">
        <v>72</v>
      </c>
      <c r="E77" s="0" t="n">
        <f aca="false">D76/D74</f>
        <v>4.86666666666667</v>
      </c>
    </row>
    <row r="78" customFormat="false" ht="15" hidden="false" customHeight="false" outlineLevel="0" collapsed="false">
      <c r="C78" s="0" t="s">
        <v>37</v>
      </c>
      <c r="F78" s="0" t="n">
        <f aca="false">TRUNC(E77)</f>
        <v>4</v>
      </c>
    </row>
    <row r="79" customFormat="false" ht="15" hidden="false" customHeight="false" outlineLevel="0" collapsed="false">
      <c r="C79" s="0" t="s">
        <v>73</v>
      </c>
      <c r="G79" s="0" t="n">
        <f aca="false">E77-F78</f>
        <v>0.866666666666667</v>
      </c>
    </row>
    <row r="80" customFormat="false" ht="15" hidden="false" customHeight="false" outlineLevel="0" collapsed="false">
      <c r="C80" s="0" t="s">
        <v>74</v>
      </c>
      <c r="H80" s="0" t="n">
        <f aca="false">G79*D74</f>
        <v>9.10000000000001</v>
      </c>
    </row>
    <row r="81" customFormat="false" ht="15" hidden="false" customHeight="false" outlineLevel="0" collapsed="false">
      <c r="C81" s="0" t="s">
        <v>75</v>
      </c>
      <c r="H81" s="0" t="n">
        <f aca="false">D74-H80</f>
        <v>1.4</v>
      </c>
    </row>
    <row r="82" customFormat="false" ht="15" hidden="false" customHeight="false" outlineLevel="0" collapsed="false">
      <c r="C82" s="0" t="s">
        <v>76</v>
      </c>
    </row>
    <row r="85" customFormat="false" ht="30" hidden="false" customHeight="false" outlineLevel="0" collapsed="false">
      <c r="C85" s="1" t="s">
        <v>77</v>
      </c>
      <c r="E85" s="0" t="n">
        <f aca="false">D86/D87</f>
        <v>4.86666666666667</v>
      </c>
    </row>
    <row r="86" customFormat="false" ht="14.9" hidden="false" customHeight="false" outlineLevel="0" collapsed="false">
      <c r="C86" s="1" t="s">
        <v>78</v>
      </c>
      <c r="D86" s="0" t="n">
        <v>51.1</v>
      </c>
    </row>
    <row r="87" customFormat="false" ht="14.9" hidden="false" customHeight="false" outlineLevel="0" collapsed="false">
      <c r="C87" s="1" t="s">
        <v>79</v>
      </c>
      <c r="D87" s="0" t="n">
        <v>10.5</v>
      </c>
    </row>
    <row r="88" customFormat="false" ht="14.9" hidden="false" customHeight="false" outlineLevel="0" collapsed="false">
      <c r="C88" s="1" t="s">
        <v>80</v>
      </c>
    </row>
    <row r="89" customFormat="false" ht="14.9" hidden="false" customHeight="false" outlineLevel="0" collapsed="false">
      <c r="C89" s="1" t="s">
        <v>81</v>
      </c>
    </row>
    <row r="90" customFormat="false" ht="14.9" hidden="false" customHeight="false" outlineLevel="0" collapsed="false">
      <c r="C90" s="1" t="s">
        <v>82</v>
      </c>
      <c r="D90" s="0" t="n">
        <v>4.5</v>
      </c>
    </row>
    <row r="91" customFormat="false" ht="14.9" hidden="false" customHeight="false" outlineLevel="0" collapsed="false">
      <c r="C91" s="1" t="s">
        <v>83</v>
      </c>
    </row>
    <row r="92" customFormat="false" ht="15" hidden="false" customHeight="false" outlineLevel="0" collapsed="false">
      <c r="C92" s="0" t="s">
        <v>84</v>
      </c>
      <c r="E92" s="0" t="n">
        <f aca="false">(E85-(TRUNC( E85)))</f>
        <v>0.866666666666667</v>
      </c>
    </row>
    <row r="93" customFormat="false" ht="15" hidden="false" customHeight="false" outlineLevel="0" collapsed="false">
      <c r="C93" s="0" t="s">
        <v>85</v>
      </c>
      <c r="E93" s="0" t="s">
        <v>86</v>
      </c>
      <c r="F93" s="0" t="n">
        <f aca="false">E92*D87</f>
        <v>9.10000000000001</v>
      </c>
    </row>
    <row r="94" customFormat="false" ht="15" hidden="false" customHeight="false" outlineLevel="0" collapsed="false">
      <c r="C94" s="0" t="s">
        <v>87</v>
      </c>
      <c r="G94" s="0" t="n">
        <f aca="false">F93-(D87-D90)</f>
        <v>3.1</v>
      </c>
    </row>
    <row r="96" customFormat="false" ht="15" hidden="false" customHeight="false" outlineLevel="0" collapsed="false">
      <c r="C96" s="0" t="s">
        <v>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116</TotalTime>
  <Application>LibreOffice/5.0.4.2$Windows_X86_64 LibreOffice_project/2b9802c1994aa0b7dc6079e128979269cf95bc78</Application>
  <Company>Pioneer Balloon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2018-04-26T16:06:23Z</dcterms:created>
  <dc:creator>Ned Zacharias</dc:creator>
  <dc:language>en-US</dc:language>
  <dcterms:modified xsi:type="dcterms:W3CDTF">2019-06-21T15:01:05Z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Pioneer Balloon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