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3060" documentId="11_0B82D11B6A48B65002E97C353EDCE6B220F4367A" xr6:coauthVersionLast="47" xr6:coauthVersionMax="47" xr10:uidLastSave="{16FE9080-B2AB-4EA2-99C6-2BBB018D2164}"/>
  <bookViews>
    <workbookView xWindow="-120" yWindow="-120" windowWidth="29040" windowHeight="15840" xr2:uid="{00000000-000D-0000-FFFF-FFFF00000000}"/>
  </bookViews>
  <sheets>
    <sheet name="allocation" sheetId="7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7" l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2" i="7"/>
  <c r="E24" i="7"/>
  <c r="H24" i="7"/>
  <c r="G14" i="7"/>
  <c r="G15" i="7"/>
  <c r="G16" i="7"/>
  <c r="G17" i="7"/>
  <c r="G18" i="7"/>
  <c r="G3" i="7"/>
  <c r="G4" i="7"/>
  <c r="G5" i="7"/>
  <c r="G6" i="7"/>
  <c r="G7" i="7"/>
  <c r="G8" i="7"/>
  <c r="G9" i="7"/>
  <c r="G10" i="7"/>
  <c r="G11" i="7"/>
  <c r="G12" i="7"/>
  <c r="G13" i="7"/>
  <c r="G2" i="7"/>
</calcChain>
</file>

<file path=xl/sharedStrings.xml><?xml version="1.0" encoding="utf-8"?>
<sst xmlns="http://schemas.openxmlformats.org/spreadsheetml/2006/main" count="212" uniqueCount="76">
  <si>
    <t>Johnson&amp;Johnson</t>
  </si>
  <si>
    <t>ThermoFisher Scientific</t>
  </si>
  <si>
    <t>Alphabet</t>
  </si>
  <si>
    <t>Samsung</t>
  </si>
  <si>
    <t>Brookfield Corp</t>
  </si>
  <si>
    <t>Alibaba</t>
  </si>
  <si>
    <t>Texas Instruments</t>
  </si>
  <si>
    <t>Rexford Realty</t>
  </si>
  <si>
    <t>stock</t>
  </si>
  <si>
    <t>percentage</t>
  </si>
  <si>
    <t>ETF-rest</t>
  </si>
  <si>
    <t>Asia-ETF</t>
  </si>
  <si>
    <t>money</t>
  </si>
  <si>
    <t>comment</t>
  </si>
  <si>
    <t>hold</t>
  </si>
  <si>
    <t>risk</t>
  </si>
  <si>
    <t>low</t>
  </si>
  <si>
    <t>horizont</t>
  </si>
  <si>
    <t>30y</t>
  </si>
  <si>
    <t>add</t>
  </si>
  <si>
    <t>add worth 5k</t>
  </si>
  <si>
    <t xml:space="preserve">add 10k </t>
  </si>
  <si>
    <t>50y</t>
  </si>
  <si>
    <t>ideal_add_price</t>
  </si>
  <si>
    <t>market</t>
  </si>
  <si>
    <t>US</t>
  </si>
  <si>
    <t>all</t>
  </si>
  <si>
    <t>ASIA</t>
  </si>
  <si>
    <t>EU</t>
  </si>
  <si>
    <t>add Olympus/ HDFC bank/Lrs Trb</t>
  </si>
  <si>
    <t>add 2025</t>
  </si>
  <si>
    <t>add later</t>
  </si>
  <si>
    <t>add occasionally</t>
  </si>
  <si>
    <t>med</t>
  </si>
  <si>
    <t>total</t>
  </si>
  <si>
    <t>final target reached 2024</t>
  </si>
  <si>
    <t>sell at 5T</t>
  </si>
  <si>
    <t>Amazon</t>
  </si>
  <si>
    <t>Apple</t>
  </si>
  <si>
    <t>JNJ</t>
  </si>
  <si>
    <t>Pfizer</t>
  </si>
  <si>
    <t>American Tower</t>
  </si>
  <si>
    <t>Visa</t>
  </si>
  <si>
    <t>Ni portfolio</t>
  </si>
  <si>
    <t>Goal</t>
  </si>
  <si>
    <t>money_rn</t>
  </si>
  <si>
    <t xml:space="preserve"> bank</t>
  </si>
  <si>
    <t>ING</t>
  </si>
  <si>
    <t>Scal</t>
  </si>
  <si>
    <t>hold Dividends</t>
  </si>
  <si>
    <t>Hold</t>
  </si>
  <si>
    <t>final target reached 2024, keep</t>
  </si>
  <si>
    <t>NVIDIA</t>
  </si>
  <si>
    <t>Synopsis</t>
  </si>
  <si>
    <t>Softbank Group</t>
  </si>
  <si>
    <t>Microsoft</t>
  </si>
  <si>
    <t>USD</t>
  </si>
  <si>
    <t>CASH</t>
  </si>
  <si>
    <t>5% trading</t>
  </si>
  <si>
    <t>exp_price_2034</t>
  </si>
  <si>
    <t>exp_price_2044</t>
  </si>
  <si>
    <t>H B Fuller</t>
  </si>
  <si>
    <t>CN</t>
  </si>
  <si>
    <t>CAD</t>
  </si>
  <si>
    <t>healthcare</t>
  </si>
  <si>
    <t>heatlh tech</t>
  </si>
  <si>
    <t>tech</t>
  </si>
  <si>
    <t>IP</t>
  </si>
  <si>
    <t>Tech</t>
  </si>
  <si>
    <t>Real estate</t>
  </si>
  <si>
    <t>finance</t>
  </si>
  <si>
    <t>chemistry</t>
  </si>
  <si>
    <t>trading</t>
  </si>
  <si>
    <t>ETF</t>
  </si>
  <si>
    <t>area</t>
  </si>
  <si>
    <t>percentage_rn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</si>
</sst>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7">
    <font>
      <sz val="10"/>
      <color rgb="FF000000"/>
      <name val="Arial"/>
    </font>
    <font>
      <sz val="14"/>
      <color rgb="FF0000FF"/>
      <name val="Arial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  <font>
      <sz val="8"/>
      <name val="Arial"/>
    </font>
    <font>
      <sz val="12"/>
      <color theme="1"/>
      <name val="&quot;Times New Roman&quot;"/>
    </font>
    <font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3" tint="0.59999389629810485"/>
        <bgColor rgb="FFEFEFE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fizer-my.sharepoint.com/personal/wittej09_pfizer_com/Documents/Documents/Quarto/KarambolageInvesting/Investing2023/data/NedPortfolio_Management.xlsx" TargetMode="External"/><Relationship Id="rId1" Type="http://schemas.openxmlformats.org/officeDocument/2006/relationships/externalLinkPath" Target="NedPortfolio_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 Ned"/>
      <sheetName val="Dividends per year"/>
      <sheetName val="Action tracker"/>
      <sheetName val="Trading_Calc"/>
      <sheetName val="Portfolio_NW"/>
      <sheetName val="Portfolio_Ni"/>
      <sheetName val="Write_offs_Ned"/>
      <sheetName val="Living_costs"/>
      <sheetName val="Dividendenkalender"/>
      <sheetName val="Apartment1"/>
      <sheetName val="NedPortfolio_Manag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8FBC-D496-4C62-AFB1-6215D47A8979}">
  <dimension ref="A1:N59"/>
  <sheetViews>
    <sheetView tabSelected="1" workbookViewId="0">
      <selection activeCell="A13" sqref="A13"/>
    </sheetView>
  </sheetViews>
  <sheetFormatPr defaultRowHeight="12.75"/>
  <cols>
    <col min="1" max="1" width="26.28515625" style="3" customWidth="1"/>
    <col min="2" max="2" width="21.5703125" style="3" customWidth="1"/>
    <col min="3" max="4" width="9.140625" style="3" customWidth="1"/>
    <col min="5" max="5" width="14.7109375" style="3" customWidth="1"/>
    <col min="6" max="6" width="14.28515625" style="3" customWidth="1"/>
    <col min="7" max="7" width="11.5703125" style="3" customWidth="1"/>
    <col min="8" max="9" width="10.28515625" style="3" customWidth="1"/>
    <col min="10" max="10" width="10.85546875" customWidth="1"/>
    <col min="11" max="11" width="22.5703125" customWidth="1"/>
    <col min="12" max="12" width="22.140625" customWidth="1"/>
    <col min="13" max="13" width="33.85546875" customWidth="1"/>
    <col min="14" max="14" width="20.7109375" customWidth="1"/>
  </cols>
  <sheetData>
    <row r="1" spans="1:14" ht="14.25">
      <c r="A1" s="8" t="s">
        <v>8</v>
      </c>
      <c r="B1" s="8" t="s">
        <v>74</v>
      </c>
      <c r="C1" s="8" t="s">
        <v>24</v>
      </c>
      <c r="D1" s="8" t="s">
        <v>46</v>
      </c>
      <c r="E1" s="8" t="s">
        <v>9</v>
      </c>
      <c r="F1" s="8" t="s">
        <v>75</v>
      </c>
      <c r="G1" s="8" t="s">
        <v>12</v>
      </c>
      <c r="H1" s="8" t="s">
        <v>45</v>
      </c>
      <c r="I1" s="8" t="s">
        <v>15</v>
      </c>
      <c r="J1" s="8" t="s">
        <v>17</v>
      </c>
      <c r="K1" s="8" t="s">
        <v>59</v>
      </c>
      <c r="L1" s="8" t="s">
        <v>60</v>
      </c>
      <c r="M1" s="8" t="s">
        <v>13</v>
      </c>
      <c r="N1" s="8" t="s">
        <v>23</v>
      </c>
    </row>
    <row r="2" spans="1:14" ht="15">
      <c r="A2" s="6" t="s">
        <v>0</v>
      </c>
      <c r="B2" s="6" t="s">
        <v>64</v>
      </c>
      <c r="C2" s="3" t="s">
        <v>25</v>
      </c>
      <c r="D2" s="3" t="s">
        <v>47</v>
      </c>
      <c r="E2" s="5">
        <v>0.04</v>
      </c>
      <c r="F2" s="5">
        <f>[1]!Table2[[#This Row],[pie_%]]</f>
        <v>3.5941707221832521E-2</v>
      </c>
      <c r="G2" s="3">
        <f t="shared" ref="G2:G16" si="0">E2*$G$23</f>
        <v>120</v>
      </c>
      <c r="H2" s="3">
        <v>10</v>
      </c>
      <c r="I2" s="3" t="s">
        <v>16</v>
      </c>
      <c r="J2" s="3" t="s">
        <v>18</v>
      </c>
      <c r="K2" s="3">
        <v>300</v>
      </c>
      <c r="L2" s="3"/>
      <c r="M2" s="3" t="s">
        <v>19</v>
      </c>
      <c r="N2" s="3">
        <v>133</v>
      </c>
    </row>
    <row r="3" spans="1:14" ht="15">
      <c r="A3" s="6" t="s">
        <v>1</v>
      </c>
      <c r="B3" s="6" t="s">
        <v>65</v>
      </c>
      <c r="C3" s="3" t="s">
        <v>25</v>
      </c>
      <c r="D3" s="3" t="s">
        <v>47</v>
      </c>
      <c r="E3" s="5">
        <v>0.04</v>
      </c>
      <c r="F3" s="5">
        <f>[1]!Table2[[#This Row],[pie_%]]</f>
        <v>1.7918153160444365E-2</v>
      </c>
      <c r="G3" s="3">
        <f t="shared" si="0"/>
        <v>120</v>
      </c>
      <c r="H3" s="3">
        <v>5</v>
      </c>
      <c r="I3" s="3" t="s">
        <v>16</v>
      </c>
      <c r="J3" s="3" t="s">
        <v>18</v>
      </c>
      <c r="K3" s="3"/>
      <c r="L3" s="3"/>
      <c r="M3" s="3" t="s">
        <v>14</v>
      </c>
      <c r="N3" s="3"/>
    </row>
    <row r="4" spans="1:14" ht="15">
      <c r="A4" s="6" t="s">
        <v>2</v>
      </c>
      <c r="B4" s="6" t="s">
        <v>66</v>
      </c>
      <c r="C4" s="3" t="s">
        <v>25</v>
      </c>
      <c r="D4" s="3" t="s">
        <v>47</v>
      </c>
      <c r="E4" s="5">
        <v>0.04</v>
      </c>
      <c r="F4" s="5">
        <f>[1]!Table2[[#This Row],[pie_%]]</f>
        <v>4.4971051069350558E-2</v>
      </c>
      <c r="G4" s="3">
        <f t="shared" si="0"/>
        <v>120</v>
      </c>
      <c r="H4" s="3">
        <v>12</v>
      </c>
      <c r="I4" s="3" t="s">
        <v>16</v>
      </c>
      <c r="J4" s="3" t="s">
        <v>18</v>
      </c>
      <c r="K4" s="3"/>
      <c r="L4" s="3"/>
      <c r="M4" s="3" t="s">
        <v>14</v>
      </c>
      <c r="N4" s="3"/>
    </row>
    <row r="5" spans="1:14" ht="15">
      <c r="A5" s="6" t="s">
        <v>55</v>
      </c>
      <c r="B5" s="6" t="s">
        <v>66</v>
      </c>
      <c r="C5" s="3" t="s">
        <v>25</v>
      </c>
      <c r="D5" s="3" t="s">
        <v>47</v>
      </c>
      <c r="E5" s="5">
        <v>0.04</v>
      </c>
      <c r="F5" s="5">
        <f>[1]!Table2[[#This Row],[pie_%]]</f>
        <v>2.5647552562988993E-2</v>
      </c>
      <c r="G5" s="3">
        <f t="shared" si="0"/>
        <v>120</v>
      </c>
      <c r="H5" s="3">
        <v>50</v>
      </c>
      <c r="I5" s="3" t="s">
        <v>16</v>
      </c>
      <c r="J5" s="3" t="s">
        <v>18</v>
      </c>
      <c r="K5" s="3"/>
      <c r="L5" s="3"/>
      <c r="M5" s="3" t="s">
        <v>51</v>
      </c>
      <c r="N5" s="3"/>
    </row>
    <row r="6" spans="1:14" ht="15">
      <c r="A6" s="6" t="s">
        <v>37</v>
      </c>
      <c r="B6" s="6" t="s">
        <v>66</v>
      </c>
      <c r="C6" s="3" t="s">
        <v>25</v>
      </c>
      <c r="D6" s="3" t="s">
        <v>47</v>
      </c>
      <c r="E6" s="5">
        <v>0.04</v>
      </c>
      <c r="F6" s="5">
        <f>[1]!Table2[[#This Row],[pie_%]]</f>
        <v>0.15458798805089255</v>
      </c>
      <c r="G6" s="3">
        <f t="shared" si="0"/>
        <v>120</v>
      </c>
      <c r="H6" s="3">
        <v>12</v>
      </c>
      <c r="I6" s="3" t="s">
        <v>16</v>
      </c>
      <c r="J6" s="3" t="s">
        <v>18</v>
      </c>
      <c r="K6" s="3"/>
      <c r="L6" s="3"/>
      <c r="M6" s="3" t="s">
        <v>14</v>
      </c>
      <c r="N6" s="3"/>
    </row>
    <row r="7" spans="1:14" ht="15">
      <c r="A7" s="6" t="s">
        <v>52</v>
      </c>
      <c r="B7" s="6" t="s">
        <v>67</v>
      </c>
      <c r="C7" s="3" t="s">
        <v>28</v>
      </c>
      <c r="D7" s="3" t="s">
        <v>47</v>
      </c>
      <c r="E7" s="5">
        <v>0.04</v>
      </c>
      <c r="F7" s="5">
        <f>[1]!Table2[[#This Row],[pie_%]]</f>
        <v>1.5845268775216487E-2</v>
      </c>
      <c r="G7" s="3">
        <f t="shared" si="0"/>
        <v>120</v>
      </c>
      <c r="H7" s="3">
        <v>5</v>
      </c>
      <c r="I7" s="3" t="s">
        <v>33</v>
      </c>
      <c r="J7" s="3" t="s">
        <v>18</v>
      </c>
      <c r="K7" s="3"/>
      <c r="L7" s="3"/>
      <c r="M7" s="3" t="s">
        <v>20</v>
      </c>
      <c r="N7" s="3">
        <v>40</v>
      </c>
    </row>
    <row r="8" spans="1:14" ht="15">
      <c r="A8" s="6" t="s">
        <v>53</v>
      </c>
      <c r="B8" s="6" t="s">
        <v>67</v>
      </c>
      <c r="C8" s="3" t="s">
        <v>25</v>
      </c>
      <c r="D8" s="3" t="s">
        <v>47</v>
      </c>
      <c r="E8" s="5">
        <v>0.04</v>
      </c>
      <c r="F8" s="5">
        <f>[1]!Table2[[#This Row],[pie_%]]</f>
        <v>2.4593543553551089E-2</v>
      </c>
      <c r="G8" s="3">
        <f t="shared" si="0"/>
        <v>120</v>
      </c>
      <c r="H8" s="3">
        <v>45</v>
      </c>
      <c r="I8" s="3" t="s">
        <v>16</v>
      </c>
      <c r="J8" s="3" t="s">
        <v>18</v>
      </c>
      <c r="K8" s="3"/>
      <c r="L8" s="3"/>
      <c r="M8" s="3" t="s">
        <v>14</v>
      </c>
      <c r="N8" s="3"/>
    </row>
    <row r="9" spans="1:14" ht="15">
      <c r="A9" s="6" t="s">
        <v>6</v>
      </c>
      <c r="B9" s="6" t="s">
        <v>68</v>
      </c>
      <c r="C9" s="3" t="s">
        <v>25</v>
      </c>
      <c r="D9" s="3" t="s">
        <v>47</v>
      </c>
      <c r="E9" s="5">
        <v>0.04</v>
      </c>
      <c r="F9" s="5">
        <f>[1]!Table2[[#This Row],[pie_%]]</f>
        <v>0.14671805411375621</v>
      </c>
      <c r="G9" s="3">
        <f t="shared" si="0"/>
        <v>120</v>
      </c>
      <c r="H9" s="3">
        <v>16</v>
      </c>
      <c r="I9" s="3" t="s">
        <v>16</v>
      </c>
      <c r="J9" s="3" t="s">
        <v>18</v>
      </c>
      <c r="K9" s="3"/>
      <c r="L9" s="3"/>
      <c r="M9" s="4" t="s">
        <v>49</v>
      </c>
      <c r="N9" s="3"/>
    </row>
    <row r="10" spans="1:14" ht="15">
      <c r="A10" s="6" t="s">
        <v>3</v>
      </c>
      <c r="B10" s="6" t="s">
        <v>68</v>
      </c>
      <c r="C10" s="3" t="s">
        <v>25</v>
      </c>
      <c r="D10" s="3" t="s">
        <v>47</v>
      </c>
      <c r="E10" s="5">
        <v>0.04</v>
      </c>
      <c r="F10" s="5">
        <f>[1]!Table2[[#This Row],[pie_%]]</f>
        <v>2.2222023282315803E-2</v>
      </c>
      <c r="G10" s="3">
        <f t="shared" si="0"/>
        <v>120</v>
      </c>
      <c r="H10" s="3">
        <v>5</v>
      </c>
      <c r="I10" s="3" t="s">
        <v>16</v>
      </c>
      <c r="J10" s="3" t="s">
        <v>18</v>
      </c>
      <c r="K10" s="3"/>
      <c r="L10" s="3"/>
      <c r="M10" s="3" t="s">
        <v>50</v>
      </c>
      <c r="N10" s="3"/>
    </row>
    <row r="11" spans="1:14" ht="15">
      <c r="A11" s="6" t="s">
        <v>54</v>
      </c>
      <c r="B11" s="6" t="s">
        <v>68</v>
      </c>
      <c r="C11" s="3" t="s">
        <v>25</v>
      </c>
      <c r="D11" s="3" t="s">
        <v>47</v>
      </c>
      <c r="E11" s="5">
        <v>0.04</v>
      </c>
      <c r="F11" s="5">
        <f>[1]!Table2[[#This Row],[pie_%]]</f>
        <v>1.4492623879771177E-2</v>
      </c>
      <c r="G11" s="3">
        <f t="shared" si="0"/>
        <v>120</v>
      </c>
      <c r="H11" s="3">
        <v>7</v>
      </c>
      <c r="I11" s="3" t="s">
        <v>16</v>
      </c>
      <c r="J11" s="3" t="s">
        <v>18</v>
      </c>
      <c r="K11" s="3"/>
      <c r="L11" s="3"/>
      <c r="M11" s="3"/>
      <c r="N11" s="3"/>
    </row>
    <row r="12" spans="1:14" ht="15">
      <c r="A12" s="6" t="s">
        <v>61</v>
      </c>
      <c r="B12" s="6" t="s">
        <v>68</v>
      </c>
      <c r="C12" s="3" t="s">
        <v>62</v>
      </c>
      <c r="D12" s="3" t="s">
        <v>47</v>
      </c>
      <c r="E12" s="5">
        <v>0.04</v>
      </c>
      <c r="F12" s="5">
        <f>[1]!Table2[[#This Row],[pie_%]]</f>
        <v>2.7629078257969487E-2</v>
      </c>
      <c r="G12" s="3">
        <f t="shared" si="0"/>
        <v>120</v>
      </c>
      <c r="H12" s="3">
        <v>8</v>
      </c>
      <c r="I12" s="3" t="s">
        <v>16</v>
      </c>
      <c r="J12" s="3" t="s">
        <v>18</v>
      </c>
      <c r="K12" s="3"/>
      <c r="L12" s="3"/>
      <c r="M12" s="4"/>
      <c r="N12" s="3"/>
    </row>
    <row r="13" spans="1:14" ht="15">
      <c r="A13" s="6" t="s">
        <v>7</v>
      </c>
      <c r="B13" s="6" t="s">
        <v>69</v>
      </c>
      <c r="C13" s="3" t="s">
        <v>25</v>
      </c>
      <c r="D13" s="3" t="s">
        <v>47</v>
      </c>
      <c r="E13" s="5">
        <v>0.04</v>
      </c>
      <c r="F13" s="5">
        <f>[1]!Table2[[#This Row],[pie_%]]</f>
        <v>5.8919103627578823E-2</v>
      </c>
      <c r="G13" s="3">
        <f t="shared" si="0"/>
        <v>120</v>
      </c>
      <c r="H13" s="3">
        <v>8</v>
      </c>
      <c r="I13" s="3" t="s">
        <v>33</v>
      </c>
      <c r="J13" s="3" t="s">
        <v>18</v>
      </c>
      <c r="K13" s="3"/>
      <c r="L13" s="3"/>
      <c r="M13" s="4"/>
      <c r="N13" s="3"/>
    </row>
    <row r="14" spans="1:14" ht="15">
      <c r="A14" s="6" t="s">
        <v>4</v>
      </c>
      <c r="B14" s="6" t="s">
        <v>70</v>
      </c>
      <c r="C14" s="3" t="s">
        <v>63</v>
      </c>
      <c r="D14" s="3" t="s">
        <v>47</v>
      </c>
      <c r="E14" s="5">
        <v>0.04</v>
      </c>
      <c r="F14" s="5">
        <f>[1]!Table2[[#This Row],[pie_%]]</f>
        <v>4.2019825842924428E-2</v>
      </c>
      <c r="G14" s="3">
        <f t="shared" si="0"/>
        <v>120</v>
      </c>
      <c r="H14" s="3">
        <v>5</v>
      </c>
      <c r="I14" s="3" t="s">
        <v>33</v>
      </c>
      <c r="J14" s="3" t="s">
        <v>18</v>
      </c>
      <c r="K14" s="3"/>
      <c r="L14" s="3"/>
      <c r="N14" s="3"/>
    </row>
    <row r="15" spans="1:14" ht="15">
      <c r="A15" s="6" t="s">
        <v>5</v>
      </c>
      <c r="B15" s="6" t="s">
        <v>71</v>
      </c>
      <c r="C15" s="3" t="s">
        <v>56</v>
      </c>
      <c r="D15" s="3" t="s">
        <v>47</v>
      </c>
      <c r="E15" s="5">
        <v>0.04</v>
      </c>
      <c r="F15" s="5">
        <f>[1]!Table2[[#This Row],[pie_%]]</f>
        <v>2.7825837849160661E-2</v>
      </c>
      <c r="G15" s="3">
        <f t="shared" si="0"/>
        <v>120</v>
      </c>
      <c r="H15" s="3">
        <v>8</v>
      </c>
      <c r="I15" s="3" t="s">
        <v>33</v>
      </c>
      <c r="J15" s="3" t="s">
        <v>18</v>
      </c>
      <c r="K15" s="3"/>
      <c r="L15" s="3"/>
      <c r="N15" s="3"/>
    </row>
    <row r="16" spans="1:14" ht="15">
      <c r="A16" s="6" t="s">
        <v>58</v>
      </c>
      <c r="B16" s="6" t="s">
        <v>72</v>
      </c>
      <c r="C16" s="3" t="s">
        <v>57</v>
      </c>
      <c r="D16" s="3" t="s">
        <v>48</v>
      </c>
      <c r="E16" s="5">
        <v>0.05</v>
      </c>
      <c r="F16" s="5">
        <f>[1]!Table2[[#This Row],[pie_%]]</f>
        <v>1.7566816823965062E-2</v>
      </c>
      <c r="G16" s="3">
        <f t="shared" si="0"/>
        <v>150</v>
      </c>
      <c r="H16" s="3">
        <v>5</v>
      </c>
      <c r="I16" s="3" t="s">
        <v>33</v>
      </c>
      <c r="J16" s="3" t="s">
        <v>18</v>
      </c>
      <c r="K16" s="3"/>
      <c r="L16" s="3"/>
    </row>
    <row r="17" spans="1:13" ht="15">
      <c r="A17" s="6" t="s">
        <v>10</v>
      </c>
      <c r="B17" s="6" t="s">
        <v>73</v>
      </c>
      <c r="C17" s="3" t="s">
        <v>26</v>
      </c>
      <c r="D17" s="3" t="s">
        <v>47</v>
      </c>
      <c r="E17" s="5">
        <v>0.28999999999999998</v>
      </c>
      <c r="F17" s="5">
        <v>0.28000000000000003</v>
      </c>
      <c r="G17" s="3">
        <f>E17*$G$23</f>
        <v>869.99999999999989</v>
      </c>
      <c r="H17" s="3">
        <v>90</v>
      </c>
      <c r="I17" s="3" t="s">
        <v>16</v>
      </c>
      <c r="J17" s="3" t="s">
        <v>22</v>
      </c>
      <c r="K17" s="3"/>
      <c r="L17" s="3"/>
      <c r="M17" s="4" t="s">
        <v>32</v>
      </c>
    </row>
    <row r="18" spans="1:13" ht="15">
      <c r="A18" s="6" t="s">
        <v>11</v>
      </c>
      <c r="B18" s="6" t="s">
        <v>73</v>
      </c>
      <c r="C18" s="3" t="s">
        <v>27</v>
      </c>
      <c r="D18" s="3" t="s">
        <v>47</v>
      </c>
      <c r="E18" s="5">
        <v>0.1</v>
      </c>
      <c r="F18" s="5">
        <v>0.03</v>
      </c>
      <c r="G18" s="3">
        <f>E18*$G$23</f>
        <v>300</v>
      </c>
      <c r="H18" s="3">
        <v>8</v>
      </c>
      <c r="I18" s="3" t="s">
        <v>16</v>
      </c>
      <c r="J18" s="3" t="s">
        <v>22</v>
      </c>
      <c r="K18" s="3"/>
      <c r="L18" s="3"/>
      <c r="M18" s="4"/>
    </row>
    <row r="23" spans="1:13">
      <c r="A23" s="3" t="s">
        <v>44</v>
      </c>
      <c r="G23" s="3">
        <v>3000</v>
      </c>
    </row>
    <row r="24" spans="1:13">
      <c r="A24" s="3" t="s">
        <v>34</v>
      </c>
      <c r="E24" s="5">
        <f>SUM(E2:E18)</f>
        <v>0.99999999999999989</v>
      </c>
      <c r="F24" s="5">
        <f>SUM(F2:F18)</f>
        <v>0.98689862807171824</v>
      </c>
      <c r="G24" s="3">
        <v>3000</v>
      </c>
      <c r="H24" s="3">
        <f>SUM(H2:H18)</f>
        <v>299</v>
      </c>
      <c r="J24" s="3"/>
      <c r="K24" s="3"/>
      <c r="L24" s="3"/>
      <c r="M24" s="3"/>
    </row>
    <row r="41" spans="1:14">
      <c r="A41" s="3" t="s">
        <v>43</v>
      </c>
    </row>
    <row r="42" spans="1:14" ht="18">
      <c r="A42" s="1" t="s">
        <v>8</v>
      </c>
      <c r="B42" s="1"/>
      <c r="C42" s="1" t="s">
        <v>24</v>
      </c>
      <c r="D42" s="1"/>
      <c r="E42" s="1" t="s">
        <v>9</v>
      </c>
      <c r="F42" s="1"/>
      <c r="G42" s="1" t="s">
        <v>12</v>
      </c>
      <c r="H42" s="1"/>
      <c r="I42" s="1" t="s">
        <v>15</v>
      </c>
      <c r="J42" s="1" t="s">
        <v>17</v>
      </c>
      <c r="K42" s="1"/>
      <c r="L42" s="1"/>
      <c r="M42" s="1" t="s">
        <v>13</v>
      </c>
      <c r="N42" s="1" t="s">
        <v>23</v>
      </c>
    </row>
    <row r="43" spans="1:14" ht="15">
      <c r="A43" s="2" t="s">
        <v>37</v>
      </c>
      <c r="B43" s="7"/>
      <c r="C43" s="3" t="s">
        <v>25</v>
      </c>
      <c r="E43" s="3">
        <v>5</v>
      </c>
      <c r="G43" s="3">
        <v>50</v>
      </c>
      <c r="I43" s="3" t="s">
        <v>16</v>
      </c>
      <c r="J43" s="3" t="s">
        <v>18</v>
      </c>
      <c r="K43" s="3"/>
      <c r="L43" s="3"/>
      <c r="M43" s="3" t="s">
        <v>19</v>
      </c>
      <c r="N43" s="3">
        <v>133</v>
      </c>
    </row>
    <row r="44" spans="1:14" ht="15">
      <c r="A44" s="2" t="s">
        <v>2</v>
      </c>
      <c r="B44" s="7"/>
      <c r="C44" s="3" t="s">
        <v>25</v>
      </c>
      <c r="E44" s="3">
        <v>5</v>
      </c>
      <c r="G44" s="3">
        <v>50</v>
      </c>
      <c r="I44" s="3" t="s">
        <v>16</v>
      </c>
      <c r="J44" s="3" t="s">
        <v>18</v>
      </c>
      <c r="K44" s="3"/>
      <c r="L44" s="3"/>
      <c r="M44" s="3" t="s">
        <v>14</v>
      </c>
      <c r="N44" s="3"/>
    </row>
    <row r="45" spans="1:14" ht="15">
      <c r="A45" s="2" t="s">
        <v>38</v>
      </c>
      <c r="B45" s="7"/>
      <c r="C45" s="3" t="s">
        <v>25</v>
      </c>
      <c r="E45" s="3">
        <v>5</v>
      </c>
      <c r="G45" s="3">
        <v>50</v>
      </c>
      <c r="I45" s="3" t="s">
        <v>16</v>
      </c>
      <c r="J45" s="3" t="s">
        <v>18</v>
      </c>
      <c r="K45" s="3"/>
      <c r="L45" s="3"/>
      <c r="M45" s="3" t="s">
        <v>19</v>
      </c>
      <c r="N45" s="3"/>
    </row>
    <row r="46" spans="1:14" ht="15">
      <c r="A46" s="2" t="s">
        <v>39</v>
      </c>
      <c r="B46" s="7"/>
      <c r="C46" s="3" t="s">
        <v>25</v>
      </c>
      <c r="E46" s="3">
        <v>5</v>
      </c>
      <c r="G46" s="3">
        <v>50</v>
      </c>
      <c r="I46" s="3" t="s">
        <v>16</v>
      </c>
      <c r="J46" s="3" t="s">
        <v>18</v>
      </c>
      <c r="K46" s="3"/>
      <c r="L46" s="3"/>
      <c r="M46" s="3" t="s">
        <v>35</v>
      </c>
      <c r="N46" s="3"/>
    </row>
    <row r="47" spans="1:14" ht="15">
      <c r="A47" s="2" t="s">
        <v>40</v>
      </c>
      <c r="B47" s="7"/>
      <c r="C47" s="3" t="s">
        <v>25</v>
      </c>
      <c r="E47" s="3">
        <v>5</v>
      </c>
      <c r="G47" s="3">
        <v>50</v>
      </c>
      <c r="I47" s="3" t="s">
        <v>16</v>
      </c>
      <c r="J47" s="3" t="s">
        <v>18</v>
      </c>
      <c r="K47" s="3"/>
      <c r="L47" s="3"/>
      <c r="M47" s="3" t="s">
        <v>19</v>
      </c>
      <c r="N47" s="3"/>
    </row>
    <row r="48" spans="1:14" ht="15">
      <c r="A48" s="2" t="s">
        <v>41</v>
      </c>
      <c r="B48" s="7"/>
      <c r="C48" s="3" t="s">
        <v>28</v>
      </c>
      <c r="E48" s="3">
        <v>5</v>
      </c>
      <c r="G48" s="3">
        <v>50</v>
      </c>
      <c r="I48" s="3" t="s">
        <v>33</v>
      </c>
      <c r="J48" s="3" t="s">
        <v>18</v>
      </c>
      <c r="K48" s="3"/>
      <c r="L48" s="3"/>
      <c r="M48" s="3" t="s">
        <v>20</v>
      </c>
      <c r="N48" s="3">
        <v>40</v>
      </c>
    </row>
    <row r="49" spans="1:14" ht="15">
      <c r="A49" s="2" t="s">
        <v>42</v>
      </c>
      <c r="B49" s="7"/>
      <c r="C49" s="3" t="s">
        <v>25</v>
      </c>
      <c r="E49" s="3">
        <v>5</v>
      </c>
      <c r="G49" s="3">
        <v>50</v>
      </c>
      <c r="I49" s="3" t="s">
        <v>16</v>
      </c>
      <c r="J49" s="3" t="s">
        <v>18</v>
      </c>
      <c r="K49" s="3"/>
      <c r="L49" s="3"/>
      <c r="M49" s="3" t="s">
        <v>36</v>
      </c>
      <c r="N49" s="3"/>
    </row>
    <row r="50" spans="1:14" ht="15">
      <c r="A50" s="2"/>
      <c r="B50" s="7"/>
      <c r="C50" s="3" t="s">
        <v>25</v>
      </c>
      <c r="E50" s="3">
        <v>5</v>
      </c>
      <c r="G50" s="3">
        <v>50</v>
      </c>
      <c r="I50" s="3" t="s">
        <v>16</v>
      </c>
      <c r="J50" s="3" t="s">
        <v>18</v>
      </c>
      <c r="K50" s="3"/>
      <c r="L50" s="3"/>
      <c r="M50" s="4"/>
      <c r="N50" s="3"/>
    </row>
    <row r="51" spans="1:14" ht="15">
      <c r="A51" s="2"/>
      <c r="B51" s="7"/>
      <c r="C51" s="3" t="s">
        <v>25</v>
      </c>
      <c r="E51" s="3">
        <v>5</v>
      </c>
      <c r="G51" s="3">
        <v>50</v>
      </c>
      <c r="I51" s="3" t="s">
        <v>16</v>
      </c>
      <c r="J51" s="3" t="s">
        <v>18</v>
      </c>
      <c r="K51" s="3"/>
      <c r="L51" s="3"/>
      <c r="M51" s="3" t="s">
        <v>19</v>
      </c>
      <c r="N51" s="3">
        <v>170</v>
      </c>
    </row>
    <row r="52" spans="1:14" ht="15">
      <c r="A52" s="2"/>
      <c r="B52" s="7"/>
      <c r="C52" s="3" t="s">
        <v>25</v>
      </c>
      <c r="E52" s="3">
        <v>5</v>
      </c>
      <c r="G52" s="3">
        <v>50</v>
      </c>
      <c r="I52" s="3" t="s">
        <v>16</v>
      </c>
      <c r="J52" s="3" t="s">
        <v>18</v>
      </c>
      <c r="K52" s="3"/>
      <c r="L52" s="3"/>
      <c r="M52" s="3" t="s">
        <v>21</v>
      </c>
      <c r="N52" s="3">
        <v>65</v>
      </c>
    </row>
    <row r="53" spans="1:14" ht="15">
      <c r="A53" s="2"/>
      <c r="B53" s="7"/>
      <c r="C53" s="3" t="s">
        <v>28</v>
      </c>
      <c r="E53" s="3">
        <v>5</v>
      </c>
      <c r="G53" s="3">
        <v>50</v>
      </c>
      <c r="I53" s="3" t="s">
        <v>16</v>
      </c>
      <c r="J53" s="3" t="s">
        <v>18</v>
      </c>
      <c r="K53" s="3"/>
      <c r="L53" s="3"/>
      <c r="M53" s="4" t="s">
        <v>30</v>
      </c>
      <c r="N53" s="3"/>
    </row>
    <row r="54" spans="1:14" ht="15">
      <c r="A54" s="2"/>
      <c r="B54" s="7"/>
      <c r="C54" s="3" t="s">
        <v>25</v>
      </c>
      <c r="E54" s="3">
        <v>5</v>
      </c>
      <c r="G54" s="3">
        <v>50</v>
      </c>
      <c r="I54" s="3" t="s">
        <v>33</v>
      </c>
      <c r="J54" s="3" t="s">
        <v>18</v>
      </c>
      <c r="K54" s="3"/>
      <c r="L54" s="3"/>
      <c r="M54" s="4" t="s">
        <v>31</v>
      </c>
      <c r="N54" s="3"/>
    </row>
    <row r="55" spans="1:14" ht="15">
      <c r="A55" s="2"/>
      <c r="B55" s="7"/>
      <c r="C55" s="3" t="s">
        <v>25</v>
      </c>
      <c r="E55" s="3">
        <v>5</v>
      </c>
      <c r="G55" s="3">
        <v>50</v>
      </c>
      <c r="I55" s="3" t="s">
        <v>16</v>
      </c>
      <c r="J55" s="3" t="s">
        <v>18</v>
      </c>
      <c r="K55" s="3"/>
      <c r="L55" s="3"/>
      <c r="M55" s="4" t="s">
        <v>31</v>
      </c>
      <c r="N55" s="3">
        <v>56</v>
      </c>
    </row>
    <row r="56" spans="1:14" ht="15">
      <c r="A56" s="2"/>
      <c r="B56" s="7"/>
      <c r="C56" s="3" t="s">
        <v>25</v>
      </c>
      <c r="E56" s="3">
        <v>5</v>
      </c>
      <c r="G56" s="3">
        <v>50</v>
      </c>
      <c r="I56" s="3" t="s">
        <v>16</v>
      </c>
      <c r="J56" s="3" t="s">
        <v>18</v>
      </c>
      <c r="K56" s="3"/>
      <c r="L56" s="3"/>
      <c r="M56" s="4" t="s">
        <v>19</v>
      </c>
      <c r="N56" s="3">
        <v>140</v>
      </c>
    </row>
    <row r="57" spans="1:14" ht="15">
      <c r="A57" s="2"/>
      <c r="B57" s="7"/>
      <c r="C57" s="3" t="s">
        <v>25</v>
      </c>
      <c r="E57" s="3">
        <v>5</v>
      </c>
      <c r="G57" s="3">
        <v>50</v>
      </c>
      <c r="I57" s="3" t="s">
        <v>16</v>
      </c>
      <c r="J57" s="3" t="s">
        <v>18</v>
      </c>
      <c r="K57" s="3"/>
      <c r="L57" s="3"/>
      <c r="M57" s="3" t="s">
        <v>21</v>
      </c>
      <c r="N57" s="3"/>
    </row>
    <row r="58" spans="1:14" ht="15">
      <c r="A58" s="2" t="s">
        <v>10</v>
      </c>
      <c r="B58" s="7"/>
      <c r="C58" s="3" t="s">
        <v>26</v>
      </c>
      <c r="E58" s="3">
        <v>10</v>
      </c>
      <c r="G58" s="3">
        <v>100</v>
      </c>
      <c r="I58" s="3" t="s">
        <v>16</v>
      </c>
      <c r="J58" s="3" t="s">
        <v>22</v>
      </c>
      <c r="K58" s="3"/>
      <c r="L58" s="3"/>
      <c r="M58" s="4" t="s">
        <v>32</v>
      </c>
      <c r="N58" s="3"/>
    </row>
    <row r="59" spans="1:14" ht="15">
      <c r="A59" s="2"/>
      <c r="B59" s="7"/>
      <c r="C59" s="3" t="s">
        <v>27</v>
      </c>
      <c r="E59" s="3">
        <v>15</v>
      </c>
      <c r="G59" s="3">
        <v>150</v>
      </c>
      <c r="I59" s="3" t="s">
        <v>16</v>
      </c>
      <c r="J59" s="3" t="s">
        <v>22</v>
      </c>
      <c r="K59" s="3"/>
      <c r="L59" s="3"/>
      <c r="M59" s="4" t="s">
        <v>29</v>
      </c>
      <c r="N59" s="3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2025-03-18T09:39:55Z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