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llege Programs\SEM 3\Office Automation Tools\LAB 9\"/>
    </mc:Choice>
  </mc:AlternateContent>
  <xr:revisionPtr revIDLastSave="0" documentId="13_ncr:1_{A5C1F3DF-6606-468B-A04F-08C61501DF84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Assignment1" sheetId="1" r:id="rId1"/>
    <sheet name="Assignment2" sheetId="3" r:id="rId2"/>
    <sheet name="Assignment 3" sheetId="4" r:id="rId3"/>
    <sheet name="Assignment4" sheetId="5" r:id="rId4"/>
    <sheet name="Assignment5" sheetId="6" r:id="rId5"/>
    <sheet name="Assignment7" sheetId="7" r:id="rId6"/>
    <sheet name="Assignment6" sheetId="8" r:id="rId7"/>
  </sheets>
  <definedNames>
    <definedName name="_xlnm._FilterDatabase" localSheetId="6" hidden="1">Assignment6!$A$4:$C$23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5" roundtripDataChecksum="WOcxW1puSZgCEY2rUnZolT2TVDfxB3+AsR9IeifT7T8="/>
    </ext>
  </extLst>
</workbook>
</file>

<file path=xl/calcChain.xml><?xml version="1.0" encoding="utf-8"?>
<calcChain xmlns="http://schemas.openxmlformats.org/spreadsheetml/2006/main">
  <c r="C37" i="8" l="1"/>
  <c r="B37" i="8"/>
  <c r="A37" i="8"/>
  <c r="B40" i="8"/>
  <c r="A40" i="8"/>
  <c r="A31" i="6"/>
  <c r="H18" i="7"/>
  <c r="H21" i="7"/>
  <c r="G6" i="7"/>
  <c r="G7" i="7"/>
  <c r="G8" i="7"/>
  <c r="G9" i="7"/>
  <c r="G10" i="7"/>
  <c r="G11" i="7"/>
  <c r="G12" i="7"/>
  <c r="G13" i="7"/>
  <c r="G14" i="7"/>
  <c r="G15" i="7"/>
  <c r="G5" i="7"/>
  <c r="H19" i="7"/>
  <c r="F6" i="7"/>
  <c r="F7" i="7"/>
  <c r="F8" i="7"/>
  <c r="F9" i="7"/>
  <c r="F10" i="7"/>
  <c r="F11" i="7"/>
  <c r="F12" i="7"/>
  <c r="F13" i="7"/>
  <c r="F14" i="7"/>
  <c r="F15" i="7"/>
  <c r="F5" i="7"/>
  <c r="H17" i="7"/>
  <c r="E5" i="7" a="1"/>
  <c r="E5" i="7" s="1"/>
  <c r="D5" i="7" a="1"/>
  <c r="D5" i="7" s="1"/>
  <c r="C5" i="7" a="1"/>
  <c r="C5" i="7" s="1"/>
  <c r="B31" i="6"/>
  <c r="E31" i="8"/>
  <c r="D31" i="8"/>
  <c r="G27" i="8"/>
  <c r="F27" i="8"/>
  <c r="E27" i="8"/>
  <c r="E25" i="8"/>
  <c r="D24" i="6"/>
  <c r="C24" i="6"/>
  <c r="B24" i="6"/>
  <c r="B19" i="6"/>
  <c r="A19" i="6"/>
  <c r="H15" i="6" l="1"/>
  <c r="J15" i="6" s="1"/>
  <c r="H14" i="6"/>
  <c r="J14" i="6" s="1"/>
  <c r="H13" i="6"/>
  <c r="J13" i="6" s="1"/>
  <c r="H12" i="6"/>
  <c r="J12" i="6" s="1"/>
  <c r="H11" i="6"/>
  <c r="J11" i="6" s="1"/>
  <c r="C19" i="6" s="1"/>
  <c r="H10" i="6"/>
  <c r="J10" i="6" s="1"/>
  <c r="D25" i="6" s="1"/>
  <c r="H9" i="6"/>
  <c r="J9" i="6" s="1"/>
  <c r="H8" i="6"/>
  <c r="J8" i="6" s="1"/>
  <c r="C25" i="6" s="1"/>
  <c r="H7" i="6"/>
  <c r="J7" i="6" s="1"/>
  <c r="B25" i="6" s="1"/>
  <c r="H6" i="6"/>
  <c r="J6" i="6" s="1"/>
  <c r="H5" i="6"/>
  <c r="J5" i="6" s="1"/>
  <c r="I27" i="6" s="1"/>
  <c r="F22" i="5"/>
  <c r="E22" i="5"/>
  <c r="J15" i="5"/>
  <c r="L16" i="5"/>
  <c r="K16" i="5"/>
  <c r="G6" i="5"/>
  <c r="G7" i="5"/>
  <c r="G8" i="5"/>
  <c r="G9" i="5"/>
  <c r="G10" i="5"/>
  <c r="G11" i="5"/>
  <c r="G12" i="5"/>
  <c r="G5" i="5"/>
  <c r="F6" i="5"/>
  <c r="F7" i="5"/>
  <c r="F8" i="5"/>
  <c r="F9" i="5"/>
  <c r="F10" i="5"/>
  <c r="F11" i="5"/>
  <c r="F12" i="5"/>
  <c r="F5" i="5"/>
  <c r="E6" i="5"/>
  <c r="E7" i="5"/>
  <c r="E8" i="5"/>
  <c r="E9" i="5"/>
  <c r="E10" i="5"/>
  <c r="E11" i="5"/>
  <c r="E12" i="5"/>
  <c r="E5" i="5"/>
  <c r="L21" i="4"/>
  <c r="K21" i="4"/>
  <c r="J21" i="4"/>
  <c r="L20" i="4"/>
  <c r="K20" i="4"/>
  <c r="J20" i="4"/>
  <c r="L17" i="4"/>
  <c r="K17" i="4"/>
  <c r="J17" i="4"/>
  <c r="L16" i="4"/>
  <c r="K16" i="4"/>
  <c r="J16" i="4"/>
  <c r="H16" i="4"/>
  <c r="H15" i="4"/>
  <c r="G6" i="4"/>
  <c r="G7" i="4"/>
  <c r="G8" i="4"/>
  <c r="G9" i="4"/>
  <c r="G10" i="4"/>
  <c r="G11" i="4"/>
  <c r="G12" i="4"/>
  <c r="G13" i="4"/>
  <c r="G5" i="4"/>
  <c r="F6" i="4"/>
  <c r="F7" i="4"/>
  <c r="F8" i="4"/>
  <c r="F9" i="4"/>
  <c r="F10" i="4"/>
  <c r="F11" i="4"/>
  <c r="F12" i="4"/>
  <c r="F13" i="4"/>
  <c r="F5" i="4"/>
  <c r="E6" i="4"/>
  <c r="E7" i="4"/>
  <c r="E8" i="4"/>
  <c r="E9" i="4"/>
  <c r="E10" i="4"/>
  <c r="E11" i="4"/>
  <c r="E12" i="4"/>
  <c r="E13" i="4"/>
  <c r="E5" i="4"/>
  <c r="D21" i="3"/>
  <c r="C21" i="3"/>
  <c r="B21" i="3"/>
  <c r="F18" i="3"/>
  <c r="E18" i="3"/>
  <c r="C17" i="3"/>
  <c r="B26" i="1"/>
  <c r="F7" i="3"/>
  <c r="F8" i="3"/>
  <c r="F9" i="3"/>
  <c r="F10" i="3"/>
  <c r="F11" i="3"/>
  <c r="F12" i="3"/>
  <c r="F13" i="3"/>
  <c r="E6" i="3"/>
  <c r="F6" i="3" s="1"/>
  <c r="E7" i="3"/>
  <c r="E8" i="3"/>
  <c r="E9" i="3"/>
  <c r="E10" i="3"/>
  <c r="E11" i="3"/>
  <c r="E12" i="3"/>
  <c r="E13" i="3"/>
  <c r="E14" i="3"/>
  <c r="F14" i="3" s="1"/>
  <c r="E5" i="3"/>
  <c r="F5" i="3" s="1"/>
  <c r="F32" i="1"/>
  <c r="F31" i="1"/>
  <c r="E32" i="1"/>
  <c r="E31" i="1"/>
  <c r="C24" i="1"/>
  <c r="C23" i="1"/>
  <c r="B24" i="1"/>
  <c r="B23" i="1"/>
  <c r="B20" i="1"/>
  <c r="B19" i="1"/>
  <c r="J5" i="1"/>
  <c r="J6" i="1"/>
  <c r="J7" i="1"/>
  <c r="J8" i="1"/>
  <c r="J9" i="1"/>
  <c r="J10" i="1"/>
  <c r="J11" i="1"/>
  <c r="J12" i="1"/>
  <c r="J13" i="1"/>
  <c r="J4" i="1"/>
  <c r="I13" i="1"/>
  <c r="I12" i="1"/>
  <c r="I11" i="1"/>
  <c r="I10" i="1"/>
  <c r="I9" i="1"/>
  <c r="I8" i="1"/>
  <c r="I7" i="1"/>
  <c r="I6" i="1"/>
  <c r="I5" i="1"/>
  <c r="I4" i="1"/>
  <c r="H5" i="1"/>
  <c r="H6" i="1"/>
  <c r="H7" i="1"/>
  <c r="H8" i="1"/>
  <c r="H9" i="1"/>
  <c r="H10" i="1"/>
  <c r="H11" i="1"/>
  <c r="H12" i="1"/>
  <c r="H13" i="1"/>
  <c r="H4" i="1"/>
  <c r="A4" i="7"/>
  <c r="H5" i="5" l="1"/>
  <c r="I5" i="5" s="1"/>
  <c r="H12" i="5"/>
  <c r="I12" i="5" s="1"/>
  <c r="H10" i="5"/>
  <c r="I10" i="5" s="1"/>
  <c r="H11" i="5"/>
  <c r="I11" i="5" s="1"/>
  <c r="L17" i="5" s="1"/>
  <c r="H9" i="5"/>
  <c r="I9" i="5" s="1"/>
  <c r="H8" i="5"/>
  <c r="I8" i="5" s="1"/>
  <c r="H7" i="5"/>
  <c r="I7" i="5" s="1"/>
  <c r="K17" i="5" s="1"/>
  <c r="H6" i="5"/>
  <c r="I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<sst xmlns="http://schemas.openxmlformats.org/spreadsheetml/2006/main" count="285" uniqueCount="199">
  <si>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</si>
  <si>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</si>
  <si>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</si>
  <si>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</si>
  <si>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</si>
  <si>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</si>
  <si>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</si>
  <si>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</si>
  <si>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</si>
  <si>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</si>
  <si>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</si>
  <si>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 xml:space="preserve">RAM </t>
  </si>
  <si>
    <t>ASHOK</t>
  </si>
  <si>
    <t>MANOJ</t>
  </si>
  <si>
    <t>RAJESH</t>
  </si>
  <si>
    <t xml:space="preserve">RANJANA 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</si>
  <si>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</si>
  <si>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</si>
  <si>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</si>
  <si>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</si>
  <si>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</si>
  <si>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</si>
  <si>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</si>
  <si>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</si>
  <si>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</si>
  <si>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>A Grade</t>
  </si>
  <si>
    <t>B Grade</t>
  </si>
  <si>
    <t xml:space="preserve">Q.4 Student Ashok and Manoj Total Number and Average </t>
  </si>
  <si>
    <t>Use of Sumif</t>
  </si>
  <si>
    <t>Totaal No.</t>
  </si>
  <si>
    <t>Ashok</t>
  </si>
  <si>
    <t>Manoj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</si>
  <si>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</si>
  <si>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</si>
  <si>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</si>
  <si>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</si>
  <si>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</si>
  <si>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</si>
  <si>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</si>
  <si>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</si>
  <si>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</si>
  <si>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</si>
  <si>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</si>
  <si>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</si>
  <si>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</si>
  <si>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</si>
  <si>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</si>
  <si>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</si>
  <si>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</si>
  <si>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</si>
  <si>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</si>
  <si>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</si>
  <si>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</si>
  <si>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</si>
  <si>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</si>
  <si>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</si>
  <si>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 xml:space="preserve">Q.3 How Many Items qty Greate Then &gt; 20 and Less Then &lt;20 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</si>
  <si>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</si>
  <si>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</si>
  <si>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</si>
  <si>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</si>
  <si>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</si>
  <si>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</si>
  <si>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</si>
  <si>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</si>
  <si>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</si>
  <si>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</si>
  <si>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</si>
  <si>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</si>
  <si>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</si>
  <si>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</si>
  <si>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</si>
  <si>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</si>
  <si>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</si>
  <si>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</si>
  <si>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</si>
  <si>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</si>
  <si>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</si>
  <si>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</si>
  <si>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</si>
  <si>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Q.4 IF AVE. GREATHER THAN 20 THEN "A", IF AVE. GREATEHR THAN 15 AVE. "B" OTHERWISE "C"</t>
  </si>
  <si>
    <t xml:space="preserve">Q.5 SUBJECT PHYSICS, MATHS &amp; ENGLISH TOTAL /AVERAGE 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</si>
  <si>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</si>
  <si>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</si>
  <si>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</si>
  <si>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</si>
  <si>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</si>
  <si>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</si>
  <si>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</si>
  <si>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</si>
  <si>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RAM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</si>
  <si>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</si>
  <si>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</si>
  <si>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</si>
  <si>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</si>
  <si>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</si>
  <si>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</si>
  <si>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</si>
  <si>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</si>
  <si>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</si>
  <si>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</si>
  <si>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</si>
  <si>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</si>
  <si>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 xml:space="preserve">MANISH 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</si>
  <si>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</si>
  <si>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</si>
  <si>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</si>
  <si>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</si>
  <si>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</si>
  <si>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</si>
  <si>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</si>
  <si>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</si>
  <si>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</si>
  <si>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</si>
  <si>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</si>
  <si>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</si>
  <si>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</si>
  <si>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</si>
  <si>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</si>
  <si>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</si>
  <si>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</si>
  <si>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</si>
  <si>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</si>
  <si>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</si>
  <si>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</si>
  <si>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</si>
  <si>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</si>
  <si>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</si>
  <si>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</si>
  <si>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</si>
  <si>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</si>
  <si>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</si>
  <si>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</si>
  <si>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</si>
  <si>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Assignment -7  (Calculate Date of Birth)</t>
  </si>
  <si>
    <t>Use of Formulas -  Counta, Countif, Sumif, if &amp; Datedif</t>
  </si>
  <si>
    <t>DATE OF BIRTH</t>
  </si>
  <si>
    <t xml:space="preserve">DAY </t>
  </si>
  <si>
    <t>MONTH</t>
  </si>
  <si>
    <t>YEAR</t>
  </si>
  <si>
    <t>Q.1 HOW MANY STUDENT?</t>
  </si>
  <si>
    <t xml:space="preserve">Q.2 STUDENT SURENDRA IS HOW MANY YEAR OLD? </t>
  </si>
  <si>
    <t>Q.3 HOW MANY STUDENT AGE GREATER THEN 20 YEARS?</t>
  </si>
  <si>
    <t>Q.4 IF STUDENT AGE IS GREATHER THEN 20 THEN STUDENT ADULT / CHILD?</t>
  </si>
  <si>
    <t>Q.5 HOW MANY STUDENT AGE IS &gt;= 25 YEARS?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</si>
  <si>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</si>
  <si>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</si>
  <si>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</si>
  <si>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</si>
  <si>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</si>
  <si>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</si>
  <si>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</si>
  <si>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</si>
  <si>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</si>
  <si>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</si>
  <si>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Q.1 HOW MANY ITEMS ?</t>
  </si>
  <si>
    <t>Q.2 HOW MANY BRAKE, WINDOW &amp; TYRES HAVE BEEN BOUGHTS?</t>
  </si>
  <si>
    <t>Q.3 HOW MANY ITEMS COST IS &gt;1000 &amp; BELOW &gt; = 1000?</t>
  </si>
  <si>
    <t>Q.4 HIGHLIGHT TYRES ITESM &amp; 500 BETWEEN 2000 COST.</t>
  </si>
  <si>
    <t>Use of Conditional F</t>
  </si>
  <si>
    <t>Q.5 ITEMS COLOUMN IS 15, 18 &amp; 20 ITEMS NAME?</t>
  </si>
  <si>
    <t>Use of Hlookup</t>
  </si>
  <si>
    <t xml:space="preserve">Q.6 Total Cost of Window and Brakes Items? </t>
  </si>
  <si>
    <t>Result</t>
  </si>
  <si>
    <t>Jan</t>
  </si>
  <si>
    <t>Amount</t>
  </si>
  <si>
    <t>grade</t>
  </si>
  <si>
    <t>hindi</t>
  </si>
  <si>
    <t>maths</t>
  </si>
  <si>
    <t>english</t>
  </si>
  <si>
    <t>total</t>
  </si>
  <si>
    <t>physics</t>
  </si>
  <si>
    <t>avg</t>
  </si>
  <si>
    <t>manoj</t>
  </si>
  <si>
    <t>ashish</t>
  </si>
  <si>
    <t>post</t>
  </si>
  <si>
    <t>Qty</t>
  </si>
  <si>
    <t>Rate</t>
  </si>
  <si>
    <t>Computer</t>
  </si>
  <si>
    <t>Manager</t>
  </si>
  <si>
    <t>Guard</t>
  </si>
  <si>
    <t>counta</t>
  </si>
  <si>
    <t>target</t>
  </si>
  <si>
    <t>Target</t>
  </si>
  <si>
    <t>Rahul</t>
  </si>
  <si>
    <t>Pooja</t>
  </si>
  <si>
    <t>Use of VLookup Function</t>
  </si>
  <si>
    <t>Brake</t>
  </si>
  <si>
    <t>Window</t>
  </si>
  <si>
    <t>Tyres</t>
  </si>
  <si>
    <t>&gt;1000</t>
  </si>
  <si>
    <t>&lt;1000</t>
  </si>
  <si>
    <t>Feb</t>
  </si>
  <si>
    <t>item 15</t>
  </si>
  <si>
    <t>item 18</t>
  </si>
  <si>
    <t>item 20</t>
  </si>
  <si>
    <t>Breaks</t>
  </si>
  <si>
    <t>Age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</si>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</sst>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-mm\-yyyy"/>
    <numFmt numFmtId="166" formatCode="d\-m\-yyyy"/>
    <numFmt numFmtId="167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8" fillId="0" borderId="0" xfId="0" applyNumberFormat="1" applyFont="1"/>
    <xf numFmtId="0" fontId="8" fillId="0" borderId="0" xfId="0" applyFont="1"/>
    <xf numFmtId="0" fontId="7" fillId="0" borderId="7" xfId="0" applyFont="1" applyBorder="1"/>
    <xf numFmtId="0" fontId="7" fillId="0" borderId="8" xfId="0" applyFont="1" applyBorder="1"/>
    <xf numFmtId="0" fontId="6" fillId="0" borderId="0" xfId="0" applyFont="1"/>
    <xf numFmtId="0" fontId="8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5" fontId="8" fillId="0" borderId="0" xfId="0" applyNumberFormat="1" applyFont="1"/>
    <xf numFmtId="166" fontId="8" fillId="0" borderId="0" xfId="0" applyNumberFormat="1" applyFont="1"/>
    <xf numFmtId="167" fontId="7" fillId="0" borderId="5" xfId="0" applyNumberFormat="1" applyFont="1" applyBorder="1"/>
    <xf numFmtId="167" fontId="7" fillId="0" borderId="8" xfId="0" applyNumberFormat="1" applyFont="1" applyBorder="1"/>
    <xf numFmtId="0" fontId="7" fillId="0" borderId="8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0" fontId="12" fillId="0" borderId="0" xfId="0" applyFont="1"/>
    <xf numFmtId="0" fontId="0" fillId="0" borderId="13" xfId="0" applyBorder="1"/>
    <xf numFmtId="0" fontId="0" fillId="0" borderId="14" xfId="0" applyBorder="1"/>
    <xf numFmtId="0" fontId="3" fillId="0" borderId="14" xfId="0" applyFont="1" applyBorder="1"/>
    <xf numFmtId="0" fontId="8" fillId="0" borderId="14" xfId="0" applyFont="1" applyBorder="1"/>
    <xf numFmtId="0" fontId="8" fillId="0" borderId="10" xfId="0" applyFont="1" applyBorder="1"/>
    <xf numFmtId="0" fontId="7" fillId="0" borderId="14" xfId="0" applyFont="1" applyBorder="1"/>
    <xf numFmtId="0" fontId="0" fillId="0" borderId="14" xfId="0" applyBorder="1" applyAlignment="1">
      <alignment horizontal="right"/>
    </xf>
    <xf numFmtId="0" fontId="8" fillId="0" borderId="14" xfId="0" applyFont="1" applyBorder="1" applyAlignment="1">
      <alignment horizontal="right"/>
    </xf>
    <xf numFmtId="0" fontId="5" fillId="0" borderId="0" xfId="0" applyFont="1"/>
    <xf numFmtId="0" fontId="12" fillId="0" borderId="0" xfId="0" applyFont="1" applyAlignment="1">
      <alignment horizontal="center"/>
    </xf>
    <xf numFmtId="0" fontId="2" fillId="0" borderId="0" xfId="0" applyFont="1"/>
    <xf numFmtId="0" fontId="6" fillId="0" borderId="14" xfId="0" applyFont="1" applyBorder="1"/>
    <xf numFmtId="0" fontId="12" fillId="0" borderId="14" xfId="0" applyFont="1" applyBorder="1"/>
    <xf numFmtId="0" fontId="12" fillId="0" borderId="13" xfId="0" applyFont="1" applyBorder="1"/>
    <xf numFmtId="0" fontId="12" fillId="0" borderId="14" xfId="0" applyFont="1" applyBorder="1" applyAlignment="1">
      <alignment horizontal="center"/>
    </xf>
    <xf numFmtId="0" fontId="6" fillId="0" borderId="13" xfId="0" applyFont="1" applyBorder="1"/>
    <xf numFmtId="0" fontId="5" fillId="0" borderId="0" xfId="0" applyFont="1" applyAlignment="1">
      <alignment horizont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1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5" Type="http://customschemas.google.com/relationships/workbookmetadata" Target="metadata"/><Relationship Id="rId7" Type="http://schemas.openxmlformats.org/officeDocument/2006/relationships/worksheet" Target="worksheets/sheet7.xml"/><Relationship Id="rId59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57" Type="http://schemas.openxmlformats.org/officeDocument/2006/relationships/styles" Target="styles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5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2:N1008"/>
  <sheetViews>
    <sheetView topLeftCell="A16" workbookViewId="0">
      <selection activeCell="B26" sqref="B26"/>
    </sheetView>
  </sheetViews>
  <sheetFormatPr defaultColWidth="14.44140625" defaultRowHeight="15" customHeight="1" x14ac:dyDescent="0.3"/>
  <cols>
    <col min="1" max="1" width="9.5546875" customWidth="1"/>
    <col min="2" max="2" width="15.88671875" customWidth="1"/>
    <col min="3" max="3" width="8" customWidth="1"/>
    <col min="4" max="4" width="9.44140625" customWidth="1"/>
    <col min="5" max="5" width="8" customWidth="1"/>
    <col min="6" max="6" width="9.5546875" customWidth="1"/>
    <col min="7" max="7" width="12.109375" customWidth="1"/>
    <col min="8" max="8" width="8" customWidth="1"/>
    <col min="9" max="9" width="13.33203125" customWidth="1"/>
    <col min="10" max="10" width="14.109375" customWidth="1"/>
    <col min="11" max="12" width="8" customWidth="1"/>
    <col min="13" max="13" width="6.109375" customWidth="1"/>
    <col min="14" max="14" width="4.5546875" customWidth="1"/>
    <col min="15" max="15" width="8.44140625" customWidth="1"/>
    <col min="16" max="26" width="8" customWidth="1"/>
  </cols>
  <sheetData>
    <row r="2" spans="1:12" ht="15.75" customHeight="1" x14ac:dyDescent="0.3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</row>
    <row r="3" spans="1:12" ht="14.4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 spans="1:12" ht="14.4" x14ac:dyDescent="0.3">
      <c r="A4" s="4">
        <v>1</v>
      </c>
      <c r="B4" s="5" t="s">
        <v>11</v>
      </c>
      <c r="C4" s="5">
        <v>20</v>
      </c>
      <c r="D4" s="5">
        <v>10</v>
      </c>
      <c r="E4" s="5">
        <v>10</v>
      </c>
      <c r="F4" s="5">
        <v>18</v>
      </c>
      <c r="G4" s="5">
        <v>15</v>
      </c>
      <c r="H4" s="6">
        <f>SUM(C4:G4)</f>
        <v>73</v>
      </c>
      <c r="I4" s="6">
        <f>(AVERAGE(C4:G4))</f>
        <v>14.6</v>
      </c>
      <c r="J4" s="6" t="str">
        <f>IF(I4&gt;15,"A","B")</f>
        <v>B</v>
      </c>
      <c r="L4" s="8"/>
    </row>
    <row r="5" spans="1:12" ht="14.4" x14ac:dyDescent="0.3">
      <c r="A5" s="4">
        <v>2</v>
      </c>
      <c r="B5" s="5" t="s">
        <v>12</v>
      </c>
      <c r="C5" s="5">
        <v>21</v>
      </c>
      <c r="D5" s="5">
        <v>12</v>
      </c>
      <c r="E5" s="5">
        <v>14</v>
      </c>
      <c r="F5" s="5">
        <v>12</v>
      </c>
      <c r="G5" s="5">
        <v>18</v>
      </c>
      <c r="H5" s="6">
        <f t="shared" ref="H5:H13" si="0">SUM(C5:G5)</f>
        <v>77</v>
      </c>
      <c r="I5" s="6">
        <f t="shared" ref="I5:I13" si="1">(AVERAGE(C5:G5))</f>
        <v>15.4</v>
      </c>
      <c r="J5" s="6" t="str">
        <f t="shared" ref="J5:J13" si="2">IF(I5&gt;15,"A","B")</f>
        <v>A</v>
      </c>
      <c r="L5" s="8"/>
    </row>
    <row r="6" spans="1:12" ht="14.4" x14ac:dyDescent="0.3">
      <c r="A6" s="4">
        <v>3</v>
      </c>
      <c r="B6" s="5" t="s">
        <v>13</v>
      </c>
      <c r="C6" s="5">
        <v>33</v>
      </c>
      <c r="D6" s="5">
        <v>15</v>
      </c>
      <c r="E6" s="5">
        <v>7</v>
      </c>
      <c r="F6" s="5">
        <v>14</v>
      </c>
      <c r="G6" s="5">
        <v>17</v>
      </c>
      <c r="H6" s="6">
        <f t="shared" si="0"/>
        <v>86</v>
      </c>
      <c r="I6" s="6">
        <f t="shared" si="1"/>
        <v>17.2</v>
      </c>
      <c r="J6" s="6" t="str">
        <f t="shared" si="2"/>
        <v>A</v>
      </c>
      <c r="L6" s="8"/>
    </row>
    <row r="7" spans="1:12" ht="14.4" x14ac:dyDescent="0.3">
      <c r="A7" s="4">
        <v>4</v>
      </c>
      <c r="B7" s="5" t="s">
        <v>14</v>
      </c>
      <c r="C7" s="5">
        <v>15</v>
      </c>
      <c r="D7" s="5">
        <v>14</v>
      </c>
      <c r="E7" s="5">
        <v>8</v>
      </c>
      <c r="F7" s="5">
        <v>16</v>
      </c>
      <c r="G7" s="5">
        <v>20</v>
      </c>
      <c r="H7" s="6">
        <f t="shared" si="0"/>
        <v>73</v>
      </c>
      <c r="I7" s="6">
        <f t="shared" si="1"/>
        <v>14.6</v>
      </c>
      <c r="J7" s="6" t="str">
        <f t="shared" si="2"/>
        <v>B</v>
      </c>
      <c r="L7" s="8"/>
    </row>
    <row r="8" spans="1:12" ht="14.4" x14ac:dyDescent="0.3">
      <c r="A8" s="4">
        <v>5</v>
      </c>
      <c r="B8" s="5" t="s">
        <v>15</v>
      </c>
      <c r="C8" s="5">
        <v>14</v>
      </c>
      <c r="D8" s="5">
        <v>17</v>
      </c>
      <c r="E8" s="5">
        <v>14</v>
      </c>
      <c r="F8" s="5">
        <v>13</v>
      </c>
      <c r="G8" s="5">
        <v>18</v>
      </c>
      <c r="H8" s="6">
        <f t="shared" si="0"/>
        <v>76</v>
      </c>
      <c r="I8" s="6">
        <f t="shared" si="1"/>
        <v>15.2</v>
      </c>
      <c r="J8" s="6" t="str">
        <f t="shared" si="2"/>
        <v>A</v>
      </c>
      <c r="L8" s="8"/>
    </row>
    <row r="9" spans="1:12" ht="14.4" x14ac:dyDescent="0.3">
      <c r="A9" s="4">
        <v>6</v>
      </c>
      <c r="B9" s="5" t="s">
        <v>16</v>
      </c>
      <c r="C9" s="5">
        <v>16</v>
      </c>
      <c r="D9" s="5">
        <v>8</v>
      </c>
      <c r="E9" s="5">
        <v>20</v>
      </c>
      <c r="F9" s="5">
        <v>17</v>
      </c>
      <c r="G9" s="5">
        <v>15</v>
      </c>
      <c r="H9" s="6">
        <f t="shared" si="0"/>
        <v>76</v>
      </c>
      <c r="I9" s="6">
        <f t="shared" si="1"/>
        <v>15.2</v>
      </c>
      <c r="J9" s="6" t="str">
        <f t="shared" si="2"/>
        <v>A</v>
      </c>
      <c r="L9" s="8"/>
    </row>
    <row r="10" spans="1:12" ht="14.4" x14ac:dyDescent="0.3">
      <c r="A10" s="4">
        <v>7</v>
      </c>
      <c r="B10" s="5" t="s">
        <v>17</v>
      </c>
      <c r="C10" s="5">
        <v>18</v>
      </c>
      <c r="D10" s="5">
        <v>19</v>
      </c>
      <c r="E10" s="5">
        <v>3</v>
      </c>
      <c r="F10" s="5">
        <v>10</v>
      </c>
      <c r="G10" s="5">
        <v>14</v>
      </c>
      <c r="H10" s="6">
        <f t="shared" si="0"/>
        <v>64</v>
      </c>
      <c r="I10" s="6">
        <f t="shared" si="1"/>
        <v>12.8</v>
      </c>
      <c r="J10" s="6" t="str">
        <f t="shared" si="2"/>
        <v>B</v>
      </c>
      <c r="L10" s="8"/>
    </row>
    <row r="11" spans="1:12" ht="14.4" x14ac:dyDescent="0.3">
      <c r="A11" s="4">
        <v>8</v>
      </c>
      <c r="B11" s="5" t="s">
        <v>18</v>
      </c>
      <c r="C11" s="9">
        <v>19</v>
      </c>
      <c r="D11" s="5">
        <v>20</v>
      </c>
      <c r="E11" s="5">
        <v>7</v>
      </c>
      <c r="F11" s="5">
        <v>14</v>
      </c>
      <c r="G11" s="5">
        <v>18</v>
      </c>
      <c r="H11" s="6">
        <f t="shared" si="0"/>
        <v>78</v>
      </c>
      <c r="I11" s="6">
        <f t="shared" si="1"/>
        <v>15.6</v>
      </c>
      <c r="J11" s="6" t="str">
        <f t="shared" si="2"/>
        <v>A</v>
      </c>
      <c r="L11" s="8"/>
    </row>
    <row r="12" spans="1:12" ht="14.4" x14ac:dyDescent="0.3">
      <c r="A12" s="4">
        <v>9</v>
      </c>
      <c r="B12" s="5" t="s">
        <v>19</v>
      </c>
      <c r="C12" s="5">
        <v>22</v>
      </c>
      <c r="D12" s="5">
        <v>13</v>
      </c>
      <c r="E12" s="5">
        <v>8</v>
      </c>
      <c r="F12" s="5">
        <v>12</v>
      </c>
      <c r="G12" s="5">
        <v>19</v>
      </c>
      <c r="H12" s="6">
        <f t="shared" si="0"/>
        <v>74</v>
      </c>
      <c r="I12" s="6">
        <f t="shared" si="1"/>
        <v>14.8</v>
      </c>
      <c r="J12" s="6" t="str">
        <f t="shared" si="2"/>
        <v>B</v>
      </c>
      <c r="L12" s="8"/>
    </row>
    <row r="13" spans="1:12" ht="14.4" x14ac:dyDescent="0.3">
      <c r="A13" s="10">
        <v>10</v>
      </c>
      <c r="B13" s="11" t="s">
        <v>20</v>
      </c>
      <c r="C13" s="11">
        <v>26</v>
      </c>
      <c r="D13" s="11">
        <v>12</v>
      </c>
      <c r="E13" s="11">
        <v>10</v>
      </c>
      <c r="F13" s="11">
        <v>11</v>
      </c>
      <c r="G13" s="11">
        <v>27</v>
      </c>
      <c r="H13" s="6">
        <f t="shared" si="0"/>
        <v>86</v>
      </c>
      <c r="I13" s="6">
        <f t="shared" si="1"/>
        <v>17.2</v>
      </c>
      <c r="J13" s="6" t="str">
        <f t="shared" si="2"/>
        <v>A</v>
      </c>
      <c r="L13" s="8"/>
    </row>
    <row r="15" spans="1:12" ht="19.5" customHeight="1" x14ac:dyDescent="0.3">
      <c r="A15" s="12" t="s">
        <v>21</v>
      </c>
      <c r="B15" s="12"/>
      <c r="C15" s="12"/>
      <c r="D15" s="12"/>
    </row>
    <row r="16" spans="1:12" ht="19.5" customHeight="1" x14ac:dyDescent="0.3">
      <c r="A16" s="12" t="s">
        <v>22</v>
      </c>
      <c r="B16" s="12"/>
      <c r="C16" s="12"/>
      <c r="D16" s="12"/>
    </row>
    <row r="17" spans="1:14" ht="19.5" customHeight="1" x14ac:dyDescent="0.3">
      <c r="A17" s="12" t="s">
        <v>23</v>
      </c>
      <c r="B17" s="12"/>
      <c r="C17" s="12"/>
      <c r="D17" s="12"/>
      <c r="I17" s="9" t="s">
        <v>24</v>
      </c>
    </row>
    <row r="18" spans="1:14" ht="19.5" customHeight="1" x14ac:dyDescent="0.3">
      <c r="A18" s="12"/>
      <c r="B18" s="12"/>
      <c r="C18" s="12"/>
      <c r="D18" s="12"/>
    </row>
    <row r="19" spans="1:14" ht="19.5" customHeight="1" x14ac:dyDescent="0.3">
      <c r="A19" s="12" t="s">
        <v>25</v>
      </c>
      <c r="B19" s="12">
        <f>COUNTIF(J4:J13,"A")</f>
        <v>6</v>
      </c>
      <c r="C19" s="12"/>
      <c r="D19" s="12"/>
    </row>
    <row r="20" spans="1:14" ht="19.5" customHeight="1" x14ac:dyDescent="0.3">
      <c r="A20" s="12" t="s">
        <v>26</v>
      </c>
      <c r="B20" s="12">
        <f>COUNTIF(J4:J13,"B")</f>
        <v>4</v>
      </c>
      <c r="C20" s="12"/>
      <c r="D20" s="12"/>
    </row>
    <row r="21" spans="1:14" ht="19.5" customHeight="1" x14ac:dyDescent="0.3">
      <c r="A21" s="12" t="s">
        <v>27</v>
      </c>
      <c r="B21" s="12"/>
      <c r="C21" s="12"/>
      <c r="D21" s="12"/>
      <c r="I21" s="9" t="s">
        <v>28</v>
      </c>
    </row>
    <row r="22" spans="1:14" ht="19.5" customHeight="1" x14ac:dyDescent="0.3">
      <c r="A22" s="12"/>
      <c r="B22" s="12" t="s">
        <v>29</v>
      </c>
      <c r="C22" s="12" t="s">
        <v>9</v>
      </c>
      <c r="D22" s="12"/>
    </row>
    <row r="23" spans="1:14" ht="19.5" customHeight="1" x14ac:dyDescent="0.3">
      <c r="A23" s="12" t="s">
        <v>30</v>
      </c>
      <c r="B23" s="12">
        <f>SUMIF(B4:B13,B5,H4:H13)</f>
        <v>77</v>
      </c>
      <c r="C23" s="12">
        <f>AVERAGEIF(B4:B13,B5,I4:I13)</f>
        <v>15.4</v>
      </c>
      <c r="D23" s="12"/>
    </row>
    <row r="24" spans="1:14" ht="19.5" customHeight="1" x14ac:dyDescent="0.3">
      <c r="A24" s="12" t="s">
        <v>31</v>
      </c>
      <c r="B24" s="12">
        <f>SUMIF(B4:B13,B6,H4:H13)</f>
        <v>86</v>
      </c>
      <c r="C24" s="12">
        <f>AVERAGEIF(B4:B13,B6,I4:I13)</f>
        <v>17.2</v>
      </c>
      <c r="D24" s="12"/>
    </row>
    <row r="25" spans="1:14" ht="19.5" customHeight="1" x14ac:dyDescent="0.3">
      <c r="A25" s="12" t="s">
        <v>32</v>
      </c>
      <c r="B25" s="12"/>
      <c r="C25" s="12"/>
      <c r="D25" s="12"/>
      <c r="I25" s="9" t="s">
        <v>33</v>
      </c>
    </row>
    <row r="26" spans="1:14" ht="19.5" customHeight="1" x14ac:dyDescent="0.3">
      <c r="A26" s="12"/>
      <c r="B26" s="12">
        <f>COUNTA(B4:B13)</f>
        <v>10</v>
      </c>
      <c r="C26" s="12"/>
      <c r="D26" s="12"/>
    </row>
    <row r="27" spans="1:14" ht="19.5" customHeight="1" x14ac:dyDescent="0.3">
      <c r="A27" s="12"/>
      <c r="B27" s="12"/>
      <c r="C27" s="12"/>
      <c r="D27" s="12"/>
    </row>
    <row r="28" spans="1:14" ht="19.5" customHeight="1" x14ac:dyDescent="0.3">
      <c r="A28" s="12"/>
      <c r="B28" s="12"/>
      <c r="C28" s="12"/>
      <c r="D28" s="12"/>
    </row>
    <row r="29" spans="1:14" ht="19.5" customHeight="1" x14ac:dyDescent="0.3">
      <c r="A29" s="12" t="s">
        <v>34</v>
      </c>
      <c r="B29" s="12"/>
      <c r="C29" s="12"/>
      <c r="D29" s="12"/>
      <c r="I29" s="9" t="s">
        <v>24</v>
      </c>
    </row>
    <row r="30" spans="1:14" ht="15.75" customHeight="1" x14ac:dyDescent="0.3">
      <c r="E30" s="9" t="s">
        <v>35</v>
      </c>
      <c r="F30" s="9" t="s">
        <v>36</v>
      </c>
      <c r="N30" s="13"/>
    </row>
    <row r="31" spans="1:14" ht="15.75" customHeight="1" x14ac:dyDescent="0.3">
      <c r="D31" s="9" t="s">
        <v>3</v>
      </c>
      <c r="E31">
        <f>COUNTIF(C4:C13,"&gt;20")</f>
        <v>4</v>
      </c>
      <c r="F31">
        <f>COUNTIF(C4:C13,"&lt;20")</f>
        <v>5</v>
      </c>
    </row>
    <row r="32" spans="1:14" ht="15.75" customHeight="1" x14ac:dyDescent="0.3">
      <c r="D32" s="9" t="s">
        <v>4</v>
      </c>
      <c r="E32">
        <f>COUNTIF(D4:D13,"&gt;20")</f>
        <v>0</v>
      </c>
      <c r="F32">
        <f>COUNTIF(D4:D13,"&lt;20")</f>
        <v>9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1">
    <mergeCell ref="A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opLeftCell="A4" workbookViewId="0">
      <selection activeCell="C21" sqref="C21"/>
    </sheetView>
  </sheetViews>
  <sheetFormatPr defaultColWidth="14.44140625" defaultRowHeight="15" customHeight="1" x14ac:dyDescent="0.3"/>
  <cols>
    <col min="1" max="1" width="10.88671875" customWidth="1"/>
    <col min="2" max="2" width="20" customWidth="1"/>
    <col min="3" max="3" width="10.109375" customWidth="1"/>
    <col min="4" max="4" width="11.44140625" customWidth="1"/>
    <col min="5" max="5" width="15.5546875" customWidth="1"/>
    <col min="6" max="6" width="17.6640625" customWidth="1"/>
    <col min="7" max="7" width="8" customWidth="1"/>
    <col min="8" max="8" width="9.44140625" customWidth="1"/>
    <col min="9" max="26" width="8" customWidth="1"/>
  </cols>
  <sheetData>
    <row r="1" spans="1:13" ht="18.75" customHeight="1" x14ac:dyDescent="0.35">
      <c r="A1" s="72" t="s">
        <v>37</v>
      </c>
      <c r="B1" s="71"/>
      <c r="C1" s="71"/>
      <c r="D1" s="71"/>
      <c r="E1" s="71"/>
      <c r="F1" s="71"/>
      <c r="G1" s="71"/>
      <c r="H1" s="71"/>
      <c r="I1" s="15"/>
      <c r="J1" s="15"/>
    </row>
    <row r="2" spans="1:13" ht="14.4" x14ac:dyDescent="0.3">
      <c r="A2" s="73" t="s">
        <v>38</v>
      </c>
      <c r="B2" s="71"/>
      <c r="C2" s="71"/>
      <c r="D2" s="71"/>
      <c r="E2" s="71"/>
      <c r="F2" s="71"/>
      <c r="G2" s="71"/>
      <c r="H2" s="71"/>
    </row>
    <row r="4" spans="1:13" ht="15.75" customHeight="1" x14ac:dyDescent="0.3">
      <c r="A4" s="17" t="s">
        <v>39</v>
      </c>
      <c r="B4" s="18" t="s">
        <v>40</v>
      </c>
      <c r="C4" s="18" t="s">
        <v>41</v>
      </c>
      <c r="D4" s="18" t="s">
        <v>42</v>
      </c>
      <c r="E4" s="18" t="s">
        <v>43</v>
      </c>
      <c r="F4" s="19" t="s">
        <v>44</v>
      </c>
    </row>
    <row r="5" spans="1:13" ht="15.75" customHeight="1" x14ac:dyDescent="0.3">
      <c r="A5" s="20">
        <v>1</v>
      </c>
      <c r="B5" s="21" t="s">
        <v>45</v>
      </c>
      <c r="C5" s="21">
        <v>20</v>
      </c>
      <c r="D5" s="21">
        <v>40000</v>
      </c>
      <c r="E5" s="21">
        <f>PRODUCT(C5,D5)</f>
        <v>800000</v>
      </c>
      <c r="F5" s="21" t="str">
        <f>IF(E5&gt;500000,"Expensive","Lets Buy it")</f>
        <v>Expensive</v>
      </c>
      <c r="H5" s="9"/>
      <c r="I5" s="9"/>
      <c r="J5" s="9"/>
      <c r="K5" s="9"/>
      <c r="L5" s="9"/>
      <c r="M5" s="9"/>
    </row>
    <row r="6" spans="1:13" ht="15.75" customHeight="1" x14ac:dyDescent="0.3">
      <c r="A6" s="20">
        <v>2</v>
      </c>
      <c r="B6" s="21" t="s">
        <v>46</v>
      </c>
      <c r="C6" s="21">
        <v>30</v>
      </c>
      <c r="D6" s="21">
        <v>20000</v>
      </c>
      <c r="E6" s="21">
        <f t="shared" ref="E6:E14" si="0">PRODUCT(C6,D6)</f>
        <v>600000</v>
      </c>
      <c r="F6" s="21" t="str">
        <f t="shared" ref="F6:F14" si="1">IF(E6&gt;500000,"Expensive","Lets Buy it")</f>
        <v>Expensive</v>
      </c>
      <c r="H6" s="9"/>
      <c r="J6" s="9"/>
      <c r="K6" s="9"/>
      <c r="L6" s="9"/>
      <c r="M6" s="9"/>
    </row>
    <row r="7" spans="1:13" ht="15.75" customHeight="1" x14ac:dyDescent="0.3">
      <c r="A7" s="20">
        <v>3</v>
      </c>
      <c r="B7" s="21" t="s">
        <v>47</v>
      </c>
      <c r="C7" s="21">
        <v>15</v>
      </c>
      <c r="D7" s="21">
        <v>10000</v>
      </c>
      <c r="E7" s="21">
        <f t="shared" si="0"/>
        <v>150000</v>
      </c>
      <c r="F7" s="21" t="str">
        <f t="shared" si="1"/>
        <v>Lets Buy it</v>
      </c>
      <c r="H7" s="9"/>
      <c r="M7" s="9"/>
    </row>
    <row r="8" spans="1:13" ht="15.75" customHeight="1" x14ac:dyDescent="0.3">
      <c r="A8" s="20">
        <v>4</v>
      </c>
      <c r="B8" s="21" t="s">
        <v>48</v>
      </c>
      <c r="C8" s="21">
        <v>14</v>
      </c>
      <c r="D8" s="21">
        <v>15000</v>
      </c>
      <c r="E8" s="21">
        <f t="shared" si="0"/>
        <v>210000</v>
      </c>
      <c r="F8" s="21" t="str">
        <f t="shared" si="1"/>
        <v>Lets Buy it</v>
      </c>
      <c r="H8" s="9"/>
      <c r="M8" s="9"/>
    </row>
    <row r="9" spans="1:13" ht="15.75" customHeight="1" x14ac:dyDescent="0.3">
      <c r="A9" s="20">
        <v>5</v>
      </c>
      <c r="B9" s="21" t="s">
        <v>49</v>
      </c>
      <c r="C9" s="21">
        <v>18</v>
      </c>
      <c r="D9" s="21">
        <v>20000</v>
      </c>
      <c r="E9" s="21">
        <f t="shared" si="0"/>
        <v>360000</v>
      </c>
      <c r="F9" s="21" t="str">
        <f t="shared" si="1"/>
        <v>Lets Buy it</v>
      </c>
      <c r="H9" s="9"/>
      <c r="M9" s="9"/>
    </row>
    <row r="10" spans="1:13" ht="15.75" customHeight="1" x14ac:dyDescent="0.3">
      <c r="A10" s="20">
        <v>6</v>
      </c>
      <c r="B10" s="21" t="s">
        <v>47</v>
      </c>
      <c r="C10" s="21">
        <v>17</v>
      </c>
      <c r="D10" s="21">
        <v>2000</v>
      </c>
      <c r="E10" s="21">
        <f t="shared" si="0"/>
        <v>34000</v>
      </c>
      <c r="F10" s="21" t="str">
        <f t="shared" si="1"/>
        <v>Lets Buy it</v>
      </c>
      <c r="H10" s="9"/>
      <c r="M10" s="9"/>
    </row>
    <row r="11" spans="1:13" ht="15.75" customHeight="1" x14ac:dyDescent="0.3">
      <c r="A11" s="20">
        <v>7</v>
      </c>
      <c r="B11" s="21" t="s">
        <v>50</v>
      </c>
      <c r="C11" s="21">
        <v>10</v>
      </c>
      <c r="D11" s="21">
        <v>25000</v>
      </c>
      <c r="E11" s="21">
        <f t="shared" si="0"/>
        <v>250000</v>
      </c>
      <c r="F11" s="21" t="str">
        <f t="shared" si="1"/>
        <v>Lets Buy it</v>
      </c>
      <c r="H11" s="9"/>
      <c r="M11" s="9"/>
    </row>
    <row r="12" spans="1:13" ht="15.75" customHeight="1" x14ac:dyDescent="0.3">
      <c r="A12" s="20">
        <v>8</v>
      </c>
      <c r="B12" s="21" t="s">
        <v>51</v>
      </c>
      <c r="C12" s="21">
        <v>5</v>
      </c>
      <c r="D12" s="21">
        <v>250</v>
      </c>
      <c r="E12" s="21">
        <f t="shared" si="0"/>
        <v>1250</v>
      </c>
      <c r="F12" s="21" t="str">
        <f t="shared" si="1"/>
        <v>Lets Buy it</v>
      </c>
      <c r="H12" s="9"/>
      <c r="M12" s="9"/>
    </row>
    <row r="13" spans="1:13" ht="15.75" customHeight="1" x14ac:dyDescent="0.3">
      <c r="A13" s="20">
        <v>9</v>
      </c>
      <c r="B13" s="21" t="s">
        <v>52</v>
      </c>
      <c r="C13" s="21">
        <v>25</v>
      </c>
      <c r="D13" s="21">
        <v>100</v>
      </c>
      <c r="E13" s="21">
        <f t="shared" si="0"/>
        <v>2500</v>
      </c>
      <c r="F13" s="21" t="str">
        <f t="shared" si="1"/>
        <v>Lets Buy it</v>
      </c>
      <c r="H13" s="9"/>
      <c r="M13" s="9"/>
    </row>
    <row r="14" spans="1:13" ht="15.75" customHeight="1" x14ac:dyDescent="0.3">
      <c r="A14" s="22">
        <v>10</v>
      </c>
      <c r="B14" s="23" t="s">
        <v>53</v>
      </c>
      <c r="C14" s="23">
        <v>30</v>
      </c>
      <c r="D14" s="23">
        <v>12000</v>
      </c>
      <c r="E14" s="21">
        <f t="shared" si="0"/>
        <v>360000</v>
      </c>
      <c r="F14" s="21" t="str">
        <f t="shared" si="1"/>
        <v>Lets Buy it</v>
      </c>
      <c r="H14" s="9"/>
      <c r="M14" s="9"/>
    </row>
    <row r="15" spans="1:13" ht="15.6" x14ac:dyDescent="0.3">
      <c r="B15" s="9"/>
      <c r="C15" s="9"/>
      <c r="E15" s="24"/>
    </row>
    <row r="16" spans="1:13" ht="19.5" customHeight="1" x14ac:dyDescent="0.3">
      <c r="A16" s="12" t="s">
        <v>54</v>
      </c>
      <c r="B16" s="12"/>
      <c r="C16" s="12"/>
      <c r="E16" s="24"/>
    </row>
    <row r="17" spans="1:11" ht="19.5" customHeight="1" x14ac:dyDescent="0.3">
      <c r="A17" s="12" t="s">
        <v>55</v>
      </c>
      <c r="B17" s="12"/>
      <c r="C17" s="12">
        <f>COUNTA(B5:B14)</f>
        <v>10</v>
      </c>
      <c r="E17" s="24"/>
      <c r="H17" s="9"/>
      <c r="I17" s="9"/>
      <c r="J17" s="9"/>
      <c r="K17" s="9"/>
    </row>
    <row r="18" spans="1:11" ht="19.5" customHeight="1" x14ac:dyDescent="0.3">
      <c r="A18" s="12" t="s">
        <v>56</v>
      </c>
      <c r="B18" s="12"/>
      <c r="C18" s="12"/>
      <c r="E18" s="62">
        <f>COUNTIF(C5:C14,"&gt;20")</f>
        <v>3</v>
      </c>
      <c r="F18" s="53">
        <f>COUNTIF(C5:C14,"&lt;20")</f>
        <v>6</v>
      </c>
      <c r="H18" s="9"/>
      <c r="I18" s="9"/>
      <c r="J18" s="9"/>
      <c r="K18" s="9"/>
    </row>
    <row r="19" spans="1:11" ht="19.5" customHeight="1" x14ac:dyDescent="0.3">
      <c r="A19" s="12" t="s">
        <v>57</v>
      </c>
      <c r="B19" s="12"/>
      <c r="C19" s="12"/>
      <c r="E19" s="24"/>
    </row>
    <row r="20" spans="1:11" ht="19.5" customHeight="1" x14ac:dyDescent="0.3">
      <c r="A20" s="12"/>
      <c r="B20" s="12" t="s">
        <v>176</v>
      </c>
      <c r="C20" s="12" t="s">
        <v>177</v>
      </c>
      <c r="D20" s="53" t="s">
        <v>165</v>
      </c>
      <c r="E20" s="24"/>
    </row>
    <row r="21" spans="1:11" ht="15.75" customHeight="1" x14ac:dyDescent="0.3">
      <c r="A21" s="12" t="s">
        <v>178</v>
      </c>
      <c r="B21" s="12">
        <f>SUMIF(B5:B14,B11,C5:C14)</f>
        <v>10</v>
      </c>
      <c r="C21" s="53">
        <f>SUMIF(B5:B14,B11,D5:D14)</f>
        <v>25000</v>
      </c>
      <c r="D21" s="53">
        <f>SUMIF(B5:B14,B11,E5:E14)</f>
        <v>250000</v>
      </c>
      <c r="E21" s="24"/>
    </row>
    <row r="22" spans="1:11" ht="15.75" customHeight="1" x14ac:dyDescent="0.3">
      <c r="A22" s="12" t="s">
        <v>58</v>
      </c>
      <c r="E22" s="24"/>
    </row>
    <row r="23" spans="1:11" ht="15.75" customHeight="1" x14ac:dyDescent="0.3">
      <c r="E23" s="24"/>
    </row>
    <row r="24" spans="1:11" ht="15.75" customHeight="1" x14ac:dyDescent="0.3">
      <c r="E24" s="24"/>
    </row>
    <row r="25" spans="1:11" ht="15.75" customHeight="1" x14ac:dyDescent="0.3">
      <c r="E25" s="24"/>
    </row>
    <row r="26" spans="1:11" ht="15.75" customHeight="1" x14ac:dyDescent="0.3">
      <c r="E26" s="24"/>
    </row>
    <row r="27" spans="1:11" ht="15.75" customHeight="1" x14ac:dyDescent="0.3">
      <c r="E27" s="24"/>
    </row>
    <row r="28" spans="1:11" ht="15.75" customHeight="1" x14ac:dyDescent="0.3">
      <c r="E28" s="24"/>
    </row>
    <row r="29" spans="1:11" ht="15.75" customHeight="1" x14ac:dyDescent="0.3">
      <c r="E29" s="24"/>
    </row>
    <row r="30" spans="1:11" ht="15.75" customHeight="1" x14ac:dyDescent="0.3">
      <c r="E30" s="24"/>
    </row>
    <row r="31" spans="1:11" ht="15.75" customHeight="1" x14ac:dyDescent="0.3">
      <c r="E31" s="24"/>
    </row>
    <row r="32" spans="1:11" ht="15.75" customHeight="1" x14ac:dyDescent="0.3">
      <c r="E32" s="24"/>
    </row>
    <row r="33" spans="5:5" ht="15.75" customHeight="1" x14ac:dyDescent="0.3">
      <c r="E33" s="24"/>
    </row>
    <row r="34" spans="5:5" ht="15.75" customHeight="1" x14ac:dyDescent="0.3">
      <c r="E34" s="24"/>
    </row>
    <row r="35" spans="5:5" ht="15.75" customHeight="1" x14ac:dyDescent="0.3">
      <c r="E35" s="24"/>
    </row>
    <row r="36" spans="5:5" ht="15.75" customHeight="1" x14ac:dyDescent="0.3">
      <c r="E36" s="24"/>
    </row>
    <row r="37" spans="5:5" ht="15.75" customHeight="1" x14ac:dyDescent="0.3">
      <c r="E37" s="24"/>
    </row>
    <row r="38" spans="5:5" ht="15.75" customHeight="1" x14ac:dyDescent="0.3">
      <c r="E38" s="24"/>
    </row>
    <row r="39" spans="5:5" ht="15.75" customHeight="1" x14ac:dyDescent="0.3">
      <c r="E39" s="24"/>
    </row>
    <row r="40" spans="5:5" ht="15.75" customHeight="1" x14ac:dyDescent="0.3">
      <c r="E40" s="24"/>
    </row>
    <row r="41" spans="5:5" ht="15.75" customHeight="1" x14ac:dyDescent="0.3">
      <c r="E41" s="24"/>
    </row>
    <row r="42" spans="5:5" ht="15.75" customHeight="1" x14ac:dyDescent="0.3">
      <c r="E42" s="24"/>
    </row>
    <row r="43" spans="5:5" ht="15.75" customHeight="1" x14ac:dyDescent="0.3">
      <c r="E43" s="24"/>
    </row>
    <row r="44" spans="5:5" ht="15.75" customHeight="1" x14ac:dyDescent="0.3">
      <c r="E44" s="24"/>
    </row>
    <row r="45" spans="5:5" ht="15.75" customHeight="1" x14ac:dyDescent="0.3">
      <c r="E45" s="24"/>
    </row>
    <row r="46" spans="5:5" ht="15.75" customHeight="1" x14ac:dyDescent="0.3">
      <c r="E46" s="24"/>
    </row>
    <row r="47" spans="5:5" ht="15.75" customHeight="1" x14ac:dyDescent="0.3">
      <c r="E47" s="24"/>
    </row>
    <row r="48" spans="5:5" ht="15.75" customHeight="1" x14ac:dyDescent="0.3">
      <c r="E48" s="24"/>
    </row>
    <row r="49" spans="5:5" ht="15.75" customHeight="1" x14ac:dyDescent="0.3">
      <c r="E49" s="24"/>
    </row>
    <row r="50" spans="5:5" ht="15.75" customHeight="1" x14ac:dyDescent="0.3">
      <c r="E50" s="24"/>
    </row>
    <row r="51" spans="5:5" ht="15.75" customHeight="1" x14ac:dyDescent="0.3">
      <c r="E51" s="24"/>
    </row>
    <row r="52" spans="5:5" ht="15.75" customHeight="1" x14ac:dyDescent="0.3">
      <c r="E52" s="24"/>
    </row>
    <row r="53" spans="5:5" ht="15.75" customHeight="1" x14ac:dyDescent="0.3">
      <c r="E53" s="24"/>
    </row>
    <row r="54" spans="5:5" ht="15.75" customHeight="1" x14ac:dyDescent="0.3">
      <c r="E54" s="24"/>
    </row>
    <row r="55" spans="5:5" ht="15.75" customHeight="1" x14ac:dyDescent="0.3">
      <c r="E55" s="24"/>
    </row>
    <row r="56" spans="5:5" ht="15.75" customHeight="1" x14ac:dyDescent="0.3">
      <c r="E56" s="24"/>
    </row>
    <row r="57" spans="5:5" ht="15.75" customHeight="1" x14ac:dyDescent="0.3">
      <c r="E57" s="24"/>
    </row>
    <row r="58" spans="5:5" ht="15.75" customHeight="1" x14ac:dyDescent="0.3">
      <c r="E58" s="24"/>
    </row>
    <row r="59" spans="5:5" ht="15.75" customHeight="1" x14ac:dyDescent="0.3">
      <c r="E59" s="24"/>
    </row>
    <row r="60" spans="5:5" ht="15.75" customHeight="1" x14ac:dyDescent="0.3">
      <c r="E60" s="24"/>
    </row>
    <row r="61" spans="5:5" ht="15.75" customHeight="1" x14ac:dyDescent="0.3">
      <c r="E61" s="24"/>
    </row>
    <row r="62" spans="5:5" ht="15.75" customHeight="1" x14ac:dyDescent="0.3">
      <c r="E62" s="24"/>
    </row>
    <row r="63" spans="5:5" ht="15.75" customHeight="1" x14ac:dyDescent="0.3">
      <c r="E63" s="24"/>
    </row>
    <row r="64" spans="5:5" ht="15.75" customHeight="1" x14ac:dyDescent="0.3">
      <c r="E64" s="24"/>
    </row>
    <row r="65" spans="5:5" ht="15.75" customHeight="1" x14ac:dyDescent="0.3">
      <c r="E65" s="24"/>
    </row>
    <row r="66" spans="5:5" ht="15.75" customHeight="1" x14ac:dyDescent="0.3">
      <c r="E66" s="24"/>
    </row>
    <row r="67" spans="5:5" ht="15.75" customHeight="1" x14ac:dyDescent="0.3">
      <c r="E67" s="24"/>
    </row>
    <row r="68" spans="5:5" ht="15.75" customHeight="1" x14ac:dyDescent="0.3">
      <c r="E68" s="24"/>
    </row>
    <row r="69" spans="5:5" ht="15.75" customHeight="1" x14ac:dyDescent="0.3">
      <c r="E69" s="24"/>
    </row>
    <row r="70" spans="5:5" ht="15.75" customHeight="1" x14ac:dyDescent="0.3">
      <c r="E70" s="24"/>
    </row>
    <row r="71" spans="5:5" ht="15.75" customHeight="1" x14ac:dyDescent="0.3">
      <c r="E71" s="24"/>
    </row>
    <row r="72" spans="5:5" ht="15.75" customHeight="1" x14ac:dyDescent="0.3">
      <c r="E72" s="24"/>
    </row>
    <row r="73" spans="5:5" ht="15.75" customHeight="1" x14ac:dyDescent="0.3">
      <c r="E73" s="24"/>
    </row>
    <row r="74" spans="5:5" ht="15.75" customHeight="1" x14ac:dyDescent="0.3">
      <c r="E74" s="24"/>
    </row>
    <row r="75" spans="5:5" ht="15.75" customHeight="1" x14ac:dyDescent="0.3">
      <c r="E75" s="24"/>
    </row>
    <row r="76" spans="5:5" ht="15.75" customHeight="1" x14ac:dyDescent="0.3">
      <c r="E76" s="24"/>
    </row>
    <row r="77" spans="5:5" ht="15.75" customHeight="1" x14ac:dyDescent="0.3">
      <c r="E77" s="24"/>
    </row>
    <row r="78" spans="5:5" ht="15.75" customHeight="1" x14ac:dyDescent="0.3">
      <c r="E78" s="24"/>
    </row>
    <row r="79" spans="5:5" ht="15.75" customHeight="1" x14ac:dyDescent="0.3">
      <c r="E79" s="24"/>
    </row>
    <row r="80" spans="5:5" ht="15.75" customHeight="1" x14ac:dyDescent="0.3">
      <c r="E80" s="24"/>
    </row>
    <row r="81" spans="5:5" ht="15.75" customHeight="1" x14ac:dyDescent="0.3">
      <c r="E81" s="24"/>
    </row>
    <row r="82" spans="5:5" ht="15.75" customHeight="1" x14ac:dyDescent="0.3">
      <c r="E82" s="24"/>
    </row>
    <row r="83" spans="5:5" ht="15.75" customHeight="1" x14ac:dyDescent="0.3">
      <c r="E83" s="24"/>
    </row>
    <row r="84" spans="5:5" ht="15.75" customHeight="1" x14ac:dyDescent="0.3">
      <c r="E84" s="24"/>
    </row>
    <row r="85" spans="5:5" ht="15.75" customHeight="1" x14ac:dyDescent="0.3">
      <c r="E85" s="24"/>
    </row>
    <row r="86" spans="5:5" ht="15.75" customHeight="1" x14ac:dyDescent="0.3">
      <c r="E86" s="24"/>
    </row>
    <row r="87" spans="5:5" ht="15.75" customHeight="1" x14ac:dyDescent="0.3">
      <c r="E87" s="24"/>
    </row>
    <row r="88" spans="5:5" ht="15.75" customHeight="1" x14ac:dyDescent="0.3">
      <c r="E88" s="24"/>
    </row>
    <row r="89" spans="5:5" ht="15.75" customHeight="1" x14ac:dyDescent="0.3">
      <c r="E89" s="24"/>
    </row>
    <row r="90" spans="5:5" ht="15.75" customHeight="1" x14ac:dyDescent="0.3">
      <c r="E90" s="24"/>
    </row>
    <row r="91" spans="5:5" ht="15.75" customHeight="1" x14ac:dyDescent="0.3">
      <c r="E91" s="24"/>
    </row>
    <row r="92" spans="5:5" ht="15.75" customHeight="1" x14ac:dyDescent="0.3">
      <c r="E92" s="24"/>
    </row>
    <row r="93" spans="5:5" ht="15.75" customHeight="1" x14ac:dyDescent="0.3">
      <c r="E93" s="24"/>
    </row>
    <row r="94" spans="5:5" ht="15.75" customHeight="1" x14ac:dyDescent="0.3">
      <c r="E94" s="24"/>
    </row>
    <row r="95" spans="5:5" ht="15.75" customHeight="1" x14ac:dyDescent="0.3">
      <c r="E95" s="24"/>
    </row>
    <row r="96" spans="5:5" ht="15.75" customHeight="1" x14ac:dyDescent="0.3">
      <c r="E96" s="24"/>
    </row>
    <row r="97" spans="5:5" ht="15.75" customHeight="1" x14ac:dyDescent="0.3">
      <c r="E97" s="24"/>
    </row>
    <row r="98" spans="5:5" ht="15.75" customHeight="1" x14ac:dyDescent="0.3">
      <c r="E98" s="24"/>
    </row>
    <row r="99" spans="5:5" ht="15.75" customHeight="1" x14ac:dyDescent="0.3">
      <c r="E99" s="24"/>
    </row>
    <row r="100" spans="5:5" ht="15.75" customHeight="1" x14ac:dyDescent="0.3">
      <c r="E100" s="24"/>
    </row>
    <row r="101" spans="5:5" ht="15.75" customHeight="1" x14ac:dyDescent="0.3">
      <c r="E101" s="24"/>
    </row>
    <row r="102" spans="5:5" ht="15.75" customHeight="1" x14ac:dyDescent="0.3">
      <c r="E102" s="24"/>
    </row>
    <row r="103" spans="5:5" ht="15.75" customHeight="1" x14ac:dyDescent="0.3">
      <c r="E103" s="24"/>
    </row>
    <row r="104" spans="5:5" ht="15.75" customHeight="1" x14ac:dyDescent="0.3">
      <c r="E104" s="24"/>
    </row>
    <row r="105" spans="5:5" ht="15.75" customHeight="1" x14ac:dyDescent="0.3">
      <c r="E105" s="24"/>
    </row>
    <row r="106" spans="5:5" ht="15.75" customHeight="1" x14ac:dyDescent="0.3">
      <c r="E106" s="24"/>
    </row>
    <row r="107" spans="5:5" ht="15.75" customHeight="1" x14ac:dyDescent="0.3">
      <c r="E107" s="24"/>
    </row>
    <row r="108" spans="5:5" ht="15.75" customHeight="1" x14ac:dyDescent="0.3">
      <c r="E108" s="24"/>
    </row>
    <row r="109" spans="5:5" ht="15.75" customHeight="1" x14ac:dyDescent="0.3">
      <c r="E109" s="24"/>
    </row>
    <row r="110" spans="5:5" ht="15.75" customHeight="1" x14ac:dyDescent="0.3">
      <c r="E110" s="24"/>
    </row>
    <row r="111" spans="5:5" ht="15.75" customHeight="1" x14ac:dyDescent="0.3">
      <c r="E111" s="24"/>
    </row>
    <row r="112" spans="5:5" ht="15.75" customHeight="1" x14ac:dyDescent="0.3">
      <c r="E112" s="24"/>
    </row>
    <row r="113" spans="5:5" ht="15.75" customHeight="1" x14ac:dyDescent="0.3">
      <c r="E113" s="24"/>
    </row>
    <row r="114" spans="5:5" ht="15.75" customHeight="1" x14ac:dyDescent="0.3">
      <c r="E114" s="24"/>
    </row>
    <row r="115" spans="5:5" ht="15.75" customHeight="1" x14ac:dyDescent="0.3">
      <c r="E115" s="24"/>
    </row>
    <row r="116" spans="5:5" ht="15.75" customHeight="1" x14ac:dyDescent="0.3">
      <c r="E116" s="24"/>
    </row>
    <row r="117" spans="5:5" ht="15.75" customHeight="1" x14ac:dyDescent="0.3">
      <c r="E117" s="24"/>
    </row>
    <row r="118" spans="5:5" ht="15.75" customHeight="1" x14ac:dyDescent="0.3">
      <c r="E118" s="24"/>
    </row>
    <row r="119" spans="5:5" ht="15.75" customHeight="1" x14ac:dyDescent="0.3">
      <c r="E119" s="24"/>
    </row>
    <row r="120" spans="5:5" ht="15.75" customHeight="1" x14ac:dyDescent="0.3">
      <c r="E120" s="24"/>
    </row>
    <row r="121" spans="5:5" ht="15.75" customHeight="1" x14ac:dyDescent="0.3">
      <c r="E121" s="24"/>
    </row>
    <row r="122" spans="5:5" ht="15.75" customHeight="1" x14ac:dyDescent="0.3">
      <c r="E122" s="24"/>
    </row>
    <row r="123" spans="5:5" ht="15.75" customHeight="1" x14ac:dyDescent="0.3">
      <c r="E123" s="24"/>
    </row>
    <row r="124" spans="5:5" ht="15.75" customHeight="1" x14ac:dyDescent="0.3">
      <c r="E124" s="24"/>
    </row>
    <row r="125" spans="5:5" ht="15.75" customHeight="1" x14ac:dyDescent="0.3">
      <c r="E125" s="24"/>
    </row>
    <row r="126" spans="5:5" ht="15.75" customHeight="1" x14ac:dyDescent="0.3">
      <c r="E126" s="24"/>
    </row>
    <row r="127" spans="5:5" ht="15.75" customHeight="1" x14ac:dyDescent="0.3">
      <c r="E127" s="24"/>
    </row>
    <row r="128" spans="5:5" ht="15.75" customHeight="1" x14ac:dyDescent="0.3">
      <c r="E128" s="24"/>
    </row>
    <row r="129" spans="5:5" ht="15.75" customHeight="1" x14ac:dyDescent="0.3">
      <c r="E129" s="24"/>
    </row>
    <row r="130" spans="5:5" ht="15.75" customHeight="1" x14ac:dyDescent="0.3">
      <c r="E130" s="24"/>
    </row>
    <row r="131" spans="5:5" ht="15.75" customHeight="1" x14ac:dyDescent="0.3">
      <c r="E131" s="24"/>
    </row>
    <row r="132" spans="5:5" ht="15.75" customHeight="1" x14ac:dyDescent="0.3">
      <c r="E132" s="24"/>
    </row>
    <row r="133" spans="5:5" ht="15.75" customHeight="1" x14ac:dyDescent="0.3">
      <c r="E133" s="24"/>
    </row>
    <row r="134" spans="5:5" ht="15.75" customHeight="1" x14ac:dyDescent="0.3">
      <c r="E134" s="24"/>
    </row>
    <row r="135" spans="5:5" ht="15.75" customHeight="1" x14ac:dyDescent="0.3">
      <c r="E135" s="24"/>
    </row>
    <row r="136" spans="5:5" ht="15.75" customHeight="1" x14ac:dyDescent="0.3">
      <c r="E136" s="24"/>
    </row>
    <row r="137" spans="5:5" ht="15.75" customHeight="1" x14ac:dyDescent="0.3">
      <c r="E137" s="24"/>
    </row>
    <row r="138" spans="5:5" ht="15.75" customHeight="1" x14ac:dyDescent="0.3">
      <c r="E138" s="24"/>
    </row>
    <row r="139" spans="5:5" ht="15.75" customHeight="1" x14ac:dyDescent="0.3">
      <c r="E139" s="24"/>
    </row>
    <row r="140" spans="5:5" ht="15.75" customHeight="1" x14ac:dyDescent="0.3">
      <c r="E140" s="24"/>
    </row>
    <row r="141" spans="5:5" ht="15.75" customHeight="1" x14ac:dyDescent="0.3">
      <c r="E141" s="24"/>
    </row>
    <row r="142" spans="5:5" ht="15.75" customHeight="1" x14ac:dyDescent="0.3">
      <c r="E142" s="24"/>
    </row>
    <row r="143" spans="5:5" ht="15.75" customHeight="1" x14ac:dyDescent="0.3">
      <c r="E143" s="24"/>
    </row>
    <row r="144" spans="5:5" ht="15.75" customHeight="1" x14ac:dyDescent="0.3">
      <c r="E144" s="24"/>
    </row>
    <row r="145" spans="5:5" ht="15.75" customHeight="1" x14ac:dyDescent="0.3">
      <c r="E145" s="24"/>
    </row>
    <row r="146" spans="5:5" ht="15.75" customHeight="1" x14ac:dyDescent="0.3">
      <c r="E146" s="24"/>
    </row>
    <row r="147" spans="5:5" ht="15.75" customHeight="1" x14ac:dyDescent="0.3">
      <c r="E147" s="24"/>
    </row>
    <row r="148" spans="5:5" ht="15.75" customHeight="1" x14ac:dyDescent="0.3">
      <c r="E148" s="24"/>
    </row>
    <row r="149" spans="5:5" ht="15.75" customHeight="1" x14ac:dyDescent="0.3">
      <c r="E149" s="24"/>
    </row>
    <row r="150" spans="5:5" ht="15.75" customHeight="1" x14ac:dyDescent="0.3">
      <c r="E150" s="24"/>
    </row>
    <row r="151" spans="5:5" ht="15.75" customHeight="1" x14ac:dyDescent="0.3">
      <c r="E151" s="24"/>
    </row>
    <row r="152" spans="5:5" ht="15.75" customHeight="1" x14ac:dyDescent="0.3">
      <c r="E152" s="24"/>
    </row>
    <row r="153" spans="5:5" ht="15.75" customHeight="1" x14ac:dyDescent="0.3">
      <c r="E153" s="24"/>
    </row>
    <row r="154" spans="5:5" ht="15.75" customHeight="1" x14ac:dyDescent="0.3">
      <c r="E154" s="24"/>
    </row>
    <row r="155" spans="5:5" ht="15.75" customHeight="1" x14ac:dyDescent="0.3">
      <c r="E155" s="24"/>
    </row>
    <row r="156" spans="5:5" ht="15.75" customHeight="1" x14ac:dyDescent="0.3">
      <c r="E156" s="24"/>
    </row>
    <row r="157" spans="5:5" ht="15.75" customHeight="1" x14ac:dyDescent="0.3">
      <c r="E157" s="24"/>
    </row>
    <row r="158" spans="5:5" ht="15.75" customHeight="1" x14ac:dyDescent="0.3">
      <c r="E158" s="24"/>
    </row>
    <row r="159" spans="5:5" ht="15.75" customHeight="1" x14ac:dyDescent="0.3">
      <c r="E159" s="24"/>
    </row>
    <row r="160" spans="5:5" ht="15.75" customHeight="1" x14ac:dyDescent="0.3">
      <c r="E160" s="24"/>
    </row>
    <row r="161" spans="5:5" ht="15.75" customHeight="1" x14ac:dyDescent="0.3">
      <c r="E161" s="24"/>
    </row>
    <row r="162" spans="5:5" ht="15.75" customHeight="1" x14ac:dyDescent="0.3">
      <c r="E162" s="24"/>
    </row>
    <row r="163" spans="5:5" ht="15.75" customHeight="1" x14ac:dyDescent="0.3">
      <c r="E163" s="24"/>
    </row>
    <row r="164" spans="5:5" ht="15.75" customHeight="1" x14ac:dyDescent="0.3">
      <c r="E164" s="24"/>
    </row>
    <row r="165" spans="5:5" ht="15.75" customHeight="1" x14ac:dyDescent="0.3">
      <c r="E165" s="24"/>
    </row>
    <row r="166" spans="5:5" ht="15.75" customHeight="1" x14ac:dyDescent="0.3">
      <c r="E166" s="24"/>
    </row>
    <row r="167" spans="5:5" ht="15.75" customHeight="1" x14ac:dyDescent="0.3">
      <c r="E167" s="24"/>
    </row>
    <row r="168" spans="5:5" ht="15.75" customHeight="1" x14ac:dyDescent="0.3">
      <c r="E168" s="24"/>
    </row>
    <row r="169" spans="5:5" ht="15.75" customHeight="1" x14ac:dyDescent="0.3">
      <c r="E169" s="24"/>
    </row>
    <row r="170" spans="5:5" ht="15.75" customHeight="1" x14ac:dyDescent="0.3">
      <c r="E170" s="24"/>
    </row>
    <row r="171" spans="5:5" ht="15.75" customHeight="1" x14ac:dyDescent="0.3">
      <c r="E171" s="24"/>
    </row>
    <row r="172" spans="5:5" ht="15.75" customHeight="1" x14ac:dyDescent="0.3">
      <c r="E172" s="24"/>
    </row>
    <row r="173" spans="5:5" ht="15.75" customHeight="1" x14ac:dyDescent="0.3">
      <c r="E173" s="24"/>
    </row>
    <row r="174" spans="5:5" ht="15.75" customHeight="1" x14ac:dyDescent="0.3">
      <c r="E174" s="24"/>
    </row>
    <row r="175" spans="5:5" ht="15.75" customHeight="1" x14ac:dyDescent="0.3">
      <c r="E175" s="24"/>
    </row>
    <row r="176" spans="5:5" ht="15.75" customHeight="1" x14ac:dyDescent="0.3">
      <c r="E176" s="24"/>
    </row>
    <row r="177" spans="5:5" ht="15.75" customHeight="1" x14ac:dyDescent="0.3">
      <c r="E177" s="24"/>
    </row>
    <row r="178" spans="5:5" ht="15.75" customHeight="1" x14ac:dyDescent="0.3">
      <c r="E178" s="24"/>
    </row>
    <row r="179" spans="5:5" ht="15.75" customHeight="1" x14ac:dyDescent="0.3">
      <c r="E179" s="24"/>
    </row>
    <row r="180" spans="5:5" ht="15.75" customHeight="1" x14ac:dyDescent="0.3">
      <c r="E180" s="24"/>
    </row>
    <row r="181" spans="5:5" ht="15.75" customHeight="1" x14ac:dyDescent="0.3">
      <c r="E181" s="24"/>
    </row>
    <row r="182" spans="5:5" ht="15.75" customHeight="1" x14ac:dyDescent="0.3">
      <c r="E182" s="24"/>
    </row>
    <row r="183" spans="5:5" ht="15.75" customHeight="1" x14ac:dyDescent="0.3">
      <c r="E183" s="24"/>
    </row>
    <row r="184" spans="5:5" ht="15.75" customHeight="1" x14ac:dyDescent="0.3">
      <c r="E184" s="24"/>
    </row>
    <row r="185" spans="5:5" ht="15.75" customHeight="1" x14ac:dyDescent="0.3">
      <c r="E185" s="24"/>
    </row>
    <row r="186" spans="5:5" ht="15.75" customHeight="1" x14ac:dyDescent="0.3">
      <c r="E186" s="24"/>
    </row>
    <row r="187" spans="5:5" ht="15.75" customHeight="1" x14ac:dyDescent="0.3">
      <c r="E187" s="24"/>
    </row>
    <row r="188" spans="5:5" ht="15.75" customHeight="1" x14ac:dyDescent="0.3">
      <c r="E188" s="24"/>
    </row>
    <row r="189" spans="5:5" ht="15.75" customHeight="1" x14ac:dyDescent="0.3">
      <c r="E189" s="24"/>
    </row>
    <row r="190" spans="5:5" ht="15.75" customHeight="1" x14ac:dyDescent="0.3">
      <c r="E190" s="24"/>
    </row>
    <row r="191" spans="5:5" ht="15.75" customHeight="1" x14ac:dyDescent="0.3">
      <c r="E191" s="24"/>
    </row>
    <row r="192" spans="5:5" ht="15.75" customHeight="1" x14ac:dyDescent="0.3">
      <c r="E192" s="24"/>
    </row>
    <row r="193" spans="5:5" ht="15.75" customHeight="1" x14ac:dyDescent="0.3">
      <c r="E193" s="24"/>
    </row>
    <row r="194" spans="5:5" ht="15.75" customHeight="1" x14ac:dyDescent="0.3">
      <c r="E194" s="24"/>
    </row>
    <row r="195" spans="5:5" ht="15.75" customHeight="1" x14ac:dyDescent="0.3">
      <c r="E195" s="24"/>
    </row>
    <row r="196" spans="5:5" ht="15.75" customHeight="1" x14ac:dyDescent="0.3">
      <c r="E196" s="24"/>
    </row>
    <row r="197" spans="5:5" ht="15.75" customHeight="1" x14ac:dyDescent="0.3">
      <c r="E197" s="24"/>
    </row>
    <row r="198" spans="5:5" ht="15.75" customHeight="1" x14ac:dyDescent="0.3">
      <c r="E198" s="24"/>
    </row>
    <row r="199" spans="5:5" ht="15.75" customHeight="1" x14ac:dyDescent="0.3">
      <c r="E199" s="24"/>
    </row>
    <row r="200" spans="5:5" ht="15.75" customHeight="1" x14ac:dyDescent="0.3">
      <c r="E200" s="24"/>
    </row>
    <row r="201" spans="5:5" ht="15.75" customHeight="1" x14ac:dyDescent="0.3">
      <c r="E201" s="24"/>
    </row>
    <row r="202" spans="5:5" ht="15.75" customHeight="1" x14ac:dyDescent="0.3">
      <c r="E202" s="24"/>
    </row>
    <row r="203" spans="5:5" ht="15.75" customHeight="1" x14ac:dyDescent="0.3">
      <c r="E203" s="24"/>
    </row>
    <row r="204" spans="5:5" ht="15.75" customHeight="1" x14ac:dyDescent="0.3">
      <c r="E204" s="24"/>
    </row>
    <row r="205" spans="5:5" ht="15.75" customHeight="1" x14ac:dyDescent="0.3">
      <c r="E205" s="24"/>
    </row>
    <row r="206" spans="5:5" ht="15.75" customHeight="1" x14ac:dyDescent="0.3">
      <c r="E206" s="24"/>
    </row>
    <row r="207" spans="5:5" ht="15.75" customHeight="1" x14ac:dyDescent="0.3">
      <c r="E207" s="24"/>
    </row>
    <row r="208" spans="5:5" ht="15.75" customHeight="1" x14ac:dyDescent="0.3">
      <c r="E208" s="24"/>
    </row>
    <row r="209" spans="5:5" ht="15.75" customHeight="1" x14ac:dyDescent="0.3">
      <c r="E209" s="24"/>
    </row>
    <row r="210" spans="5:5" ht="15.75" customHeight="1" x14ac:dyDescent="0.3">
      <c r="E210" s="24"/>
    </row>
    <row r="211" spans="5:5" ht="15.75" customHeight="1" x14ac:dyDescent="0.3">
      <c r="E211" s="24"/>
    </row>
    <row r="212" spans="5:5" ht="15.75" customHeight="1" x14ac:dyDescent="0.3">
      <c r="E212" s="24"/>
    </row>
    <row r="213" spans="5:5" ht="15.75" customHeight="1" x14ac:dyDescent="0.3">
      <c r="E213" s="24"/>
    </row>
    <row r="214" spans="5:5" ht="15.75" customHeight="1" x14ac:dyDescent="0.3">
      <c r="E214" s="24"/>
    </row>
    <row r="215" spans="5:5" ht="15.75" customHeight="1" x14ac:dyDescent="0.3">
      <c r="E215" s="24"/>
    </row>
    <row r="216" spans="5:5" ht="15.75" customHeight="1" x14ac:dyDescent="0.3">
      <c r="E216" s="24"/>
    </row>
    <row r="217" spans="5:5" ht="15.75" customHeight="1" x14ac:dyDescent="0.3">
      <c r="E217" s="24"/>
    </row>
    <row r="218" spans="5:5" ht="15.75" customHeight="1" x14ac:dyDescent="0.3">
      <c r="E218" s="24"/>
    </row>
    <row r="219" spans="5:5" ht="15.75" customHeight="1" x14ac:dyDescent="0.3">
      <c r="E219" s="24"/>
    </row>
    <row r="220" spans="5:5" ht="15.75" customHeight="1" x14ac:dyDescent="0.3">
      <c r="E220" s="24"/>
    </row>
    <row r="221" spans="5:5" ht="15.75" customHeight="1" x14ac:dyDescent="0.3">
      <c r="E221" s="24"/>
    </row>
    <row r="222" spans="5:5" ht="15.75" customHeight="1" x14ac:dyDescent="0.3">
      <c r="E222" s="24"/>
    </row>
    <row r="223" spans="5:5" ht="15.75" customHeight="1" x14ac:dyDescent="0.3">
      <c r="E223" s="24"/>
    </row>
    <row r="224" spans="5:5" ht="15.75" customHeight="1" x14ac:dyDescent="0.3">
      <c r="E224" s="24"/>
    </row>
    <row r="225" spans="5:5" ht="15.75" customHeight="1" x14ac:dyDescent="0.3">
      <c r="E225" s="24"/>
    </row>
    <row r="226" spans="5:5" ht="15.75" customHeight="1" x14ac:dyDescent="0.3">
      <c r="E226" s="24"/>
    </row>
    <row r="227" spans="5:5" ht="15.75" customHeight="1" x14ac:dyDescent="0.3">
      <c r="E227" s="24"/>
    </row>
    <row r="228" spans="5:5" ht="15.75" customHeight="1" x14ac:dyDescent="0.3">
      <c r="E228" s="24"/>
    </row>
    <row r="229" spans="5:5" ht="15.75" customHeight="1" x14ac:dyDescent="0.3">
      <c r="E229" s="24"/>
    </row>
    <row r="230" spans="5:5" ht="15.75" customHeight="1" x14ac:dyDescent="0.3">
      <c r="E230" s="24"/>
    </row>
    <row r="231" spans="5:5" ht="15.75" customHeight="1" x14ac:dyDescent="0.3">
      <c r="E231" s="24"/>
    </row>
    <row r="232" spans="5:5" ht="15.75" customHeight="1" x14ac:dyDescent="0.3">
      <c r="E232" s="24"/>
    </row>
    <row r="233" spans="5:5" ht="15.75" customHeight="1" x14ac:dyDescent="0.3">
      <c r="E233" s="24"/>
    </row>
    <row r="234" spans="5:5" ht="15.75" customHeight="1" x14ac:dyDescent="0.3">
      <c r="E234" s="24"/>
    </row>
    <row r="235" spans="5:5" ht="15.75" customHeight="1" x14ac:dyDescent="0.3">
      <c r="E235" s="24"/>
    </row>
    <row r="236" spans="5:5" ht="15.75" customHeight="1" x14ac:dyDescent="0.3">
      <c r="E236" s="24"/>
    </row>
    <row r="237" spans="5:5" ht="15.75" customHeight="1" x14ac:dyDescent="0.3">
      <c r="E237" s="24"/>
    </row>
    <row r="238" spans="5:5" ht="15.75" customHeight="1" x14ac:dyDescent="0.3">
      <c r="E238" s="24"/>
    </row>
    <row r="239" spans="5:5" ht="15.75" customHeight="1" x14ac:dyDescent="0.3">
      <c r="E239" s="24"/>
    </row>
    <row r="240" spans="5:5" ht="15.75" customHeight="1" x14ac:dyDescent="0.3">
      <c r="E240" s="24"/>
    </row>
    <row r="241" spans="5:5" ht="15.75" customHeight="1" x14ac:dyDescent="0.3">
      <c r="E241" s="24"/>
    </row>
    <row r="242" spans="5:5" ht="15.75" customHeight="1" x14ac:dyDescent="0.3">
      <c r="E242" s="24"/>
    </row>
    <row r="243" spans="5:5" ht="15.75" customHeight="1" x14ac:dyDescent="0.3">
      <c r="E243" s="24"/>
    </row>
    <row r="244" spans="5:5" ht="15.75" customHeight="1" x14ac:dyDescent="0.3">
      <c r="E244" s="24"/>
    </row>
    <row r="245" spans="5:5" ht="15.75" customHeight="1" x14ac:dyDescent="0.3">
      <c r="E245" s="24"/>
    </row>
    <row r="246" spans="5:5" ht="15.75" customHeight="1" x14ac:dyDescent="0.3">
      <c r="E246" s="24"/>
    </row>
    <row r="247" spans="5:5" ht="15.75" customHeight="1" x14ac:dyDescent="0.3">
      <c r="E247" s="24"/>
    </row>
    <row r="248" spans="5:5" ht="15.75" customHeight="1" x14ac:dyDescent="0.3">
      <c r="E248" s="24"/>
    </row>
    <row r="249" spans="5:5" ht="15.75" customHeight="1" x14ac:dyDescent="0.3">
      <c r="E249" s="24"/>
    </row>
    <row r="250" spans="5:5" ht="15.75" customHeight="1" x14ac:dyDescent="0.3">
      <c r="E250" s="24"/>
    </row>
    <row r="251" spans="5:5" ht="15.75" customHeight="1" x14ac:dyDescent="0.3">
      <c r="E251" s="24"/>
    </row>
    <row r="252" spans="5:5" ht="15.75" customHeight="1" x14ac:dyDescent="0.3">
      <c r="E252" s="24"/>
    </row>
    <row r="253" spans="5:5" ht="15.75" customHeight="1" x14ac:dyDescent="0.3">
      <c r="E253" s="24"/>
    </row>
    <row r="254" spans="5:5" ht="15.75" customHeight="1" x14ac:dyDescent="0.3">
      <c r="E254" s="24"/>
    </row>
    <row r="255" spans="5:5" ht="15.75" customHeight="1" x14ac:dyDescent="0.3">
      <c r="E255" s="24"/>
    </row>
    <row r="256" spans="5:5" ht="15.75" customHeight="1" x14ac:dyDescent="0.3">
      <c r="E256" s="24"/>
    </row>
    <row r="257" spans="5:5" ht="15.75" customHeight="1" x14ac:dyDescent="0.3">
      <c r="E257" s="24"/>
    </row>
    <row r="258" spans="5:5" ht="15.75" customHeight="1" x14ac:dyDescent="0.3">
      <c r="E258" s="24"/>
    </row>
    <row r="259" spans="5:5" ht="15.75" customHeight="1" x14ac:dyDescent="0.3">
      <c r="E259" s="24"/>
    </row>
    <row r="260" spans="5:5" ht="15.75" customHeight="1" x14ac:dyDescent="0.3">
      <c r="E260" s="24"/>
    </row>
    <row r="261" spans="5:5" ht="15.75" customHeight="1" x14ac:dyDescent="0.3">
      <c r="E261" s="24"/>
    </row>
    <row r="262" spans="5:5" ht="15.75" customHeight="1" x14ac:dyDescent="0.3">
      <c r="E262" s="24"/>
    </row>
    <row r="263" spans="5:5" ht="15.75" customHeight="1" x14ac:dyDescent="0.3">
      <c r="E263" s="24"/>
    </row>
    <row r="264" spans="5:5" ht="15.75" customHeight="1" x14ac:dyDescent="0.3">
      <c r="E264" s="24"/>
    </row>
    <row r="265" spans="5:5" ht="15.75" customHeight="1" x14ac:dyDescent="0.3">
      <c r="E265" s="24"/>
    </row>
    <row r="266" spans="5:5" ht="15.75" customHeight="1" x14ac:dyDescent="0.3">
      <c r="E266" s="24"/>
    </row>
    <row r="267" spans="5:5" ht="15.75" customHeight="1" x14ac:dyDescent="0.3">
      <c r="E267" s="24"/>
    </row>
    <row r="268" spans="5:5" ht="15.75" customHeight="1" x14ac:dyDescent="0.3">
      <c r="E268" s="24"/>
    </row>
    <row r="269" spans="5:5" ht="15.75" customHeight="1" x14ac:dyDescent="0.3">
      <c r="E269" s="24"/>
    </row>
    <row r="270" spans="5:5" ht="15.75" customHeight="1" x14ac:dyDescent="0.3">
      <c r="E270" s="24"/>
    </row>
    <row r="271" spans="5:5" ht="15.75" customHeight="1" x14ac:dyDescent="0.3">
      <c r="E271" s="24"/>
    </row>
    <row r="272" spans="5:5" ht="15.75" customHeight="1" x14ac:dyDescent="0.3">
      <c r="E272" s="24"/>
    </row>
    <row r="273" spans="5:5" ht="15.75" customHeight="1" x14ac:dyDescent="0.3">
      <c r="E273" s="24"/>
    </row>
    <row r="274" spans="5:5" ht="15.75" customHeight="1" x14ac:dyDescent="0.3">
      <c r="E274" s="24"/>
    </row>
    <row r="275" spans="5:5" ht="15.75" customHeight="1" x14ac:dyDescent="0.3">
      <c r="E275" s="24"/>
    </row>
    <row r="276" spans="5:5" ht="15.75" customHeight="1" x14ac:dyDescent="0.3">
      <c r="E276" s="24"/>
    </row>
    <row r="277" spans="5:5" ht="15.75" customHeight="1" x14ac:dyDescent="0.3">
      <c r="E277" s="24"/>
    </row>
    <row r="278" spans="5:5" ht="15.75" customHeight="1" x14ac:dyDescent="0.3">
      <c r="E278" s="24"/>
    </row>
    <row r="279" spans="5:5" ht="15.75" customHeight="1" x14ac:dyDescent="0.3">
      <c r="E279" s="24"/>
    </row>
    <row r="280" spans="5:5" ht="15.75" customHeight="1" x14ac:dyDescent="0.3">
      <c r="E280" s="24"/>
    </row>
    <row r="281" spans="5:5" ht="15.75" customHeight="1" x14ac:dyDescent="0.3">
      <c r="E281" s="24"/>
    </row>
    <row r="282" spans="5:5" ht="15.75" customHeight="1" x14ac:dyDescent="0.3">
      <c r="E282" s="24"/>
    </row>
    <row r="283" spans="5:5" ht="15.75" customHeight="1" x14ac:dyDescent="0.3">
      <c r="E283" s="24"/>
    </row>
    <row r="284" spans="5:5" ht="15.75" customHeight="1" x14ac:dyDescent="0.3">
      <c r="E284" s="24"/>
    </row>
    <row r="285" spans="5:5" ht="15.75" customHeight="1" x14ac:dyDescent="0.3">
      <c r="E285" s="24"/>
    </row>
    <row r="286" spans="5:5" ht="15.75" customHeight="1" x14ac:dyDescent="0.3">
      <c r="E286" s="24"/>
    </row>
    <row r="287" spans="5:5" ht="15.75" customHeight="1" x14ac:dyDescent="0.3">
      <c r="E287" s="24"/>
    </row>
    <row r="288" spans="5:5" ht="15.75" customHeight="1" x14ac:dyDescent="0.3">
      <c r="E288" s="24"/>
    </row>
    <row r="289" spans="5:5" ht="15.75" customHeight="1" x14ac:dyDescent="0.3">
      <c r="E289" s="24"/>
    </row>
    <row r="290" spans="5:5" ht="15.75" customHeight="1" x14ac:dyDescent="0.3">
      <c r="E290" s="24"/>
    </row>
    <row r="291" spans="5:5" ht="15.75" customHeight="1" x14ac:dyDescent="0.3">
      <c r="E291" s="24"/>
    </row>
    <row r="292" spans="5:5" ht="15.75" customHeight="1" x14ac:dyDescent="0.3">
      <c r="E292" s="24"/>
    </row>
    <row r="293" spans="5:5" ht="15.75" customHeight="1" x14ac:dyDescent="0.3">
      <c r="E293" s="24"/>
    </row>
    <row r="294" spans="5:5" ht="15.75" customHeight="1" x14ac:dyDescent="0.3">
      <c r="E294" s="24"/>
    </row>
    <row r="295" spans="5:5" ht="15.75" customHeight="1" x14ac:dyDescent="0.3">
      <c r="E295" s="24"/>
    </row>
    <row r="296" spans="5:5" ht="15.75" customHeight="1" x14ac:dyDescent="0.3">
      <c r="E296" s="24"/>
    </row>
    <row r="297" spans="5:5" ht="15.75" customHeight="1" x14ac:dyDescent="0.3">
      <c r="E297" s="24"/>
    </row>
    <row r="298" spans="5:5" ht="15.75" customHeight="1" x14ac:dyDescent="0.3">
      <c r="E298" s="24"/>
    </row>
    <row r="299" spans="5:5" ht="15.75" customHeight="1" x14ac:dyDescent="0.3">
      <c r="E299" s="24"/>
    </row>
    <row r="300" spans="5:5" ht="15.75" customHeight="1" x14ac:dyDescent="0.3">
      <c r="E300" s="24"/>
    </row>
    <row r="301" spans="5:5" ht="15.75" customHeight="1" x14ac:dyDescent="0.3">
      <c r="E301" s="24"/>
    </row>
    <row r="302" spans="5:5" ht="15.75" customHeight="1" x14ac:dyDescent="0.3">
      <c r="E302" s="24"/>
    </row>
    <row r="303" spans="5:5" ht="15.75" customHeight="1" x14ac:dyDescent="0.3">
      <c r="E303" s="24"/>
    </row>
    <row r="304" spans="5:5" ht="15.75" customHeight="1" x14ac:dyDescent="0.3">
      <c r="E304" s="24"/>
    </row>
    <row r="305" spans="5:5" ht="15.75" customHeight="1" x14ac:dyDescent="0.3">
      <c r="E305" s="24"/>
    </row>
    <row r="306" spans="5:5" ht="15.75" customHeight="1" x14ac:dyDescent="0.3">
      <c r="E306" s="24"/>
    </row>
    <row r="307" spans="5:5" ht="15.75" customHeight="1" x14ac:dyDescent="0.3">
      <c r="E307" s="24"/>
    </row>
    <row r="308" spans="5:5" ht="15.75" customHeight="1" x14ac:dyDescent="0.3">
      <c r="E308" s="24"/>
    </row>
    <row r="309" spans="5:5" ht="15.75" customHeight="1" x14ac:dyDescent="0.3">
      <c r="E309" s="24"/>
    </row>
    <row r="310" spans="5:5" ht="15.75" customHeight="1" x14ac:dyDescent="0.3">
      <c r="E310" s="24"/>
    </row>
    <row r="311" spans="5:5" ht="15.75" customHeight="1" x14ac:dyDescent="0.3">
      <c r="E311" s="24"/>
    </row>
    <row r="312" spans="5:5" ht="15.75" customHeight="1" x14ac:dyDescent="0.3">
      <c r="E312" s="24"/>
    </row>
    <row r="313" spans="5:5" ht="15.75" customHeight="1" x14ac:dyDescent="0.3">
      <c r="E313" s="24"/>
    </row>
    <row r="314" spans="5:5" ht="15.75" customHeight="1" x14ac:dyDescent="0.3">
      <c r="E314" s="24"/>
    </row>
    <row r="315" spans="5:5" ht="15.75" customHeight="1" x14ac:dyDescent="0.3">
      <c r="E315" s="24"/>
    </row>
    <row r="316" spans="5:5" ht="15.75" customHeight="1" x14ac:dyDescent="0.3">
      <c r="E316" s="24"/>
    </row>
    <row r="317" spans="5:5" ht="15.75" customHeight="1" x14ac:dyDescent="0.3">
      <c r="E317" s="24"/>
    </row>
    <row r="318" spans="5:5" ht="15.75" customHeight="1" x14ac:dyDescent="0.3">
      <c r="E318" s="24"/>
    </row>
    <row r="319" spans="5:5" ht="15.75" customHeight="1" x14ac:dyDescent="0.3">
      <c r="E319" s="24"/>
    </row>
    <row r="320" spans="5:5" ht="15.75" customHeight="1" x14ac:dyDescent="0.3">
      <c r="E320" s="24"/>
    </row>
    <row r="321" spans="5:5" ht="15.75" customHeight="1" x14ac:dyDescent="0.3">
      <c r="E321" s="24"/>
    </row>
    <row r="322" spans="5:5" ht="15.75" customHeight="1" x14ac:dyDescent="0.3">
      <c r="E322" s="24"/>
    </row>
    <row r="323" spans="5:5" ht="15.75" customHeight="1" x14ac:dyDescent="0.3">
      <c r="E323" s="24"/>
    </row>
    <row r="324" spans="5:5" ht="15.75" customHeight="1" x14ac:dyDescent="0.3">
      <c r="E324" s="24"/>
    </row>
    <row r="325" spans="5:5" ht="15.75" customHeight="1" x14ac:dyDescent="0.3">
      <c r="E325" s="24"/>
    </row>
    <row r="326" spans="5:5" ht="15.75" customHeight="1" x14ac:dyDescent="0.3">
      <c r="E326" s="24"/>
    </row>
    <row r="327" spans="5:5" ht="15.75" customHeight="1" x14ac:dyDescent="0.3">
      <c r="E327" s="24"/>
    </row>
    <row r="328" spans="5:5" ht="15.75" customHeight="1" x14ac:dyDescent="0.3">
      <c r="E328" s="24"/>
    </row>
    <row r="329" spans="5:5" ht="15.75" customHeight="1" x14ac:dyDescent="0.3">
      <c r="E329" s="24"/>
    </row>
    <row r="330" spans="5:5" ht="15.75" customHeight="1" x14ac:dyDescent="0.3">
      <c r="E330" s="24"/>
    </row>
    <row r="331" spans="5:5" ht="15.75" customHeight="1" x14ac:dyDescent="0.3">
      <c r="E331" s="24"/>
    </row>
    <row r="332" spans="5:5" ht="15.75" customHeight="1" x14ac:dyDescent="0.3">
      <c r="E332" s="24"/>
    </row>
    <row r="333" spans="5:5" ht="15.75" customHeight="1" x14ac:dyDescent="0.3">
      <c r="E333" s="24"/>
    </row>
    <row r="334" spans="5:5" ht="15.75" customHeight="1" x14ac:dyDescent="0.3">
      <c r="E334" s="24"/>
    </row>
    <row r="335" spans="5:5" ht="15.75" customHeight="1" x14ac:dyDescent="0.3">
      <c r="E335" s="24"/>
    </row>
    <row r="336" spans="5:5" ht="15.75" customHeight="1" x14ac:dyDescent="0.3">
      <c r="E336" s="24"/>
    </row>
    <row r="337" spans="5:5" ht="15.75" customHeight="1" x14ac:dyDescent="0.3">
      <c r="E337" s="24"/>
    </row>
    <row r="338" spans="5:5" ht="15.75" customHeight="1" x14ac:dyDescent="0.3">
      <c r="E338" s="24"/>
    </row>
    <row r="339" spans="5:5" ht="15.75" customHeight="1" x14ac:dyDescent="0.3">
      <c r="E339" s="24"/>
    </row>
    <row r="340" spans="5:5" ht="15.75" customHeight="1" x14ac:dyDescent="0.3">
      <c r="E340" s="24"/>
    </row>
    <row r="341" spans="5:5" ht="15.75" customHeight="1" x14ac:dyDescent="0.3">
      <c r="E341" s="24"/>
    </row>
    <row r="342" spans="5:5" ht="15.75" customHeight="1" x14ac:dyDescent="0.3">
      <c r="E342" s="24"/>
    </row>
    <row r="343" spans="5:5" ht="15.75" customHeight="1" x14ac:dyDescent="0.3">
      <c r="E343" s="24"/>
    </row>
    <row r="344" spans="5:5" ht="15.75" customHeight="1" x14ac:dyDescent="0.3">
      <c r="E344" s="24"/>
    </row>
    <row r="345" spans="5:5" ht="15.75" customHeight="1" x14ac:dyDescent="0.3">
      <c r="E345" s="24"/>
    </row>
    <row r="346" spans="5:5" ht="15.75" customHeight="1" x14ac:dyDescent="0.3">
      <c r="E346" s="24"/>
    </row>
    <row r="347" spans="5:5" ht="15.75" customHeight="1" x14ac:dyDescent="0.3">
      <c r="E347" s="24"/>
    </row>
    <row r="348" spans="5:5" ht="15.75" customHeight="1" x14ac:dyDescent="0.3">
      <c r="E348" s="24"/>
    </row>
    <row r="349" spans="5:5" ht="15.75" customHeight="1" x14ac:dyDescent="0.3">
      <c r="E349" s="24"/>
    </row>
    <row r="350" spans="5:5" ht="15.75" customHeight="1" x14ac:dyDescent="0.3">
      <c r="E350" s="24"/>
    </row>
    <row r="351" spans="5:5" ht="15.75" customHeight="1" x14ac:dyDescent="0.3">
      <c r="E351" s="24"/>
    </row>
    <row r="352" spans="5:5" ht="15.75" customHeight="1" x14ac:dyDescent="0.3">
      <c r="E352" s="24"/>
    </row>
    <row r="353" spans="5:5" ht="15.75" customHeight="1" x14ac:dyDescent="0.3">
      <c r="E353" s="24"/>
    </row>
    <row r="354" spans="5:5" ht="15.75" customHeight="1" x14ac:dyDescent="0.3">
      <c r="E354" s="24"/>
    </row>
    <row r="355" spans="5:5" ht="15.75" customHeight="1" x14ac:dyDescent="0.3">
      <c r="E355" s="24"/>
    </row>
    <row r="356" spans="5:5" ht="15.75" customHeight="1" x14ac:dyDescent="0.3">
      <c r="E356" s="24"/>
    </row>
    <row r="357" spans="5:5" ht="15.75" customHeight="1" x14ac:dyDescent="0.3">
      <c r="E357" s="24"/>
    </row>
    <row r="358" spans="5:5" ht="15.75" customHeight="1" x14ac:dyDescent="0.3">
      <c r="E358" s="24"/>
    </row>
    <row r="359" spans="5:5" ht="15.75" customHeight="1" x14ac:dyDescent="0.3">
      <c r="E359" s="24"/>
    </row>
    <row r="360" spans="5:5" ht="15.75" customHeight="1" x14ac:dyDescent="0.3">
      <c r="E360" s="24"/>
    </row>
    <row r="361" spans="5:5" ht="15.75" customHeight="1" x14ac:dyDescent="0.3">
      <c r="E361" s="24"/>
    </row>
    <row r="362" spans="5:5" ht="15.75" customHeight="1" x14ac:dyDescent="0.3">
      <c r="E362" s="24"/>
    </row>
    <row r="363" spans="5:5" ht="15.75" customHeight="1" x14ac:dyDescent="0.3">
      <c r="E363" s="24"/>
    </row>
    <row r="364" spans="5:5" ht="15.75" customHeight="1" x14ac:dyDescent="0.3">
      <c r="E364" s="24"/>
    </row>
    <row r="365" spans="5:5" ht="15.75" customHeight="1" x14ac:dyDescent="0.3">
      <c r="E365" s="24"/>
    </row>
    <row r="366" spans="5:5" ht="15.75" customHeight="1" x14ac:dyDescent="0.3">
      <c r="E366" s="24"/>
    </row>
    <row r="367" spans="5:5" ht="15.75" customHeight="1" x14ac:dyDescent="0.3">
      <c r="E367" s="24"/>
    </row>
    <row r="368" spans="5:5" ht="15.75" customHeight="1" x14ac:dyDescent="0.3">
      <c r="E368" s="24"/>
    </row>
    <row r="369" spans="5:5" ht="15.75" customHeight="1" x14ac:dyDescent="0.3">
      <c r="E369" s="24"/>
    </row>
    <row r="370" spans="5:5" ht="15.75" customHeight="1" x14ac:dyDescent="0.3">
      <c r="E370" s="24"/>
    </row>
    <row r="371" spans="5:5" ht="15.75" customHeight="1" x14ac:dyDescent="0.3">
      <c r="E371" s="24"/>
    </row>
    <row r="372" spans="5:5" ht="15.75" customHeight="1" x14ac:dyDescent="0.3">
      <c r="E372" s="24"/>
    </row>
    <row r="373" spans="5:5" ht="15.75" customHeight="1" x14ac:dyDescent="0.3">
      <c r="E373" s="24"/>
    </row>
    <row r="374" spans="5:5" ht="15.75" customHeight="1" x14ac:dyDescent="0.3">
      <c r="E374" s="24"/>
    </row>
    <row r="375" spans="5:5" ht="15.75" customHeight="1" x14ac:dyDescent="0.3">
      <c r="E375" s="24"/>
    </row>
    <row r="376" spans="5:5" ht="15.75" customHeight="1" x14ac:dyDescent="0.3">
      <c r="E376" s="24"/>
    </row>
    <row r="377" spans="5:5" ht="15.75" customHeight="1" x14ac:dyDescent="0.3">
      <c r="E377" s="24"/>
    </row>
    <row r="378" spans="5:5" ht="15.75" customHeight="1" x14ac:dyDescent="0.3">
      <c r="E378" s="24"/>
    </row>
    <row r="379" spans="5:5" ht="15.75" customHeight="1" x14ac:dyDescent="0.3">
      <c r="E379" s="24"/>
    </row>
    <row r="380" spans="5:5" ht="15.75" customHeight="1" x14ac:dyDescent="0.3">
      <c r="E380" s="24"/>
    </row>
    <row r="381" spans="5:5" ht="15.75" customHeight="1" x14ac:dyDescent="0.3">
      <c r="E381" s="24"/>
    </row>
    <row r="382" spans="5:5" ht="15.75" customHeight="1" x14ac:dyDescent="0.3">
      <c r="E382" s="24"/>
    </row>
    <row r="383" spans="5:5" ht="15.75" customHeight="1" x14ac:dyDescent="0.3">
      <c r="E383" s="24"/>
    </row>
    <row r="384" spans="5:5" ht="15.75" customHeight="1" x14ac:dyDescent="0.3">
      <c r="E384" s="24"/>
    </row>
    <row r="385" spans="5:5" ht="15.75" customHeight="1" x14ac:dyDescent="0.3">
      <c r="E385" s="24"/>
    </row>
    <row r="386" spans="5:5" ht="15.75" customHeight="1" x14ac:dyDescent="0.3">
      <c r="E386" s="24"/>
    </row>
    <row r="387" spans="5:5" ht="15.75" customHeight="1" x14ac:dyDescent="0.3">
      <c r="E387" s="24"/>
    </row>
    <row r="388" spans="5:5" ht="15.75" customHeight="1" x14ac:dyDescent="0.3">
      <c r="E388" s="24"/>
    </row>
    <row r="389" spans="5:5" ht="15.75" customHeight="1" x14ac:dyDescent="0.3">
      <c r="E389" s="24"/>
    </row>
    <row r="390" spans="5:5" ht="15.75" customHeight="1" x14ac:dyDescent="0.3">
      <c r="E390" s="24"/>
    </row>
    <row r="391" spans="5:5" ht="15.75" customHeight="1" x14ac:dyDescent="0.3">
      <c r="E391" s="24"/>
    </row>
    <row r="392" spans="5:5" ht="15.75" customHeight="1" x14ac:dyDescent="0.3">
      <c r="E392" s="24"/>
    </row>
    <row r="393" spans="5:5" ht="15.75" customHeight="1" x14ac:dyDescent="0.3">
      <c r="E393" s="24"/>
    </row>
    <row r="394" spans="5:5" ht="15.75" customHeight="1" x14ac:dyDescent="0.3">
      <c r="E394" s="24"/>
    </row>
    <row r="395" spans="5:5" ht="15.75" customHeight="1" x14ac:dyDescent="0.3">
      <c r="E395" s="24"/>
    </row>
    <row r="396" spans="5:5" ht="15.75" customHeight="1" x14ac:dyDescent="0.3">
      <c r="E396" s="24"/>
    </row>
    <row r="397" spans="5:5" ht="15.75" customHeight="1" x14ac:dyDescent="0.3">
      <c r="E397" s="24"/>
    </row>
    <row r="398" spans="5:5" ht="15.75" customHeight="1" x14ac:dyDescent="0.3">
      <c r="E398" s="24"/>
    </row>
    <row r="399" spans="5:5" ht="15.75" customHeight="1" x14ac:dyDescent="0.3">
      <c r="E399" s="24"/>
    </row>
    <row r="400" spans="5:5" ht="15.75" customHeight="1" x14ac:dyDescent="0.3">
      <c r="E400" s="24"/>
    </row>
    <row r="401" spans="5:5" ht="15.75" customHeight="1" x14ac:dyDescent="0.3">
      <c r="E401" s="24"/>
    </row>
    <row r="402" spans="5:5" ht="15.75" customHeight="1" x14ac:dyDescent="0.3">
      <c r="E402" s="24"/>
    </row>
    <row r="403" spans="5:5" ht="15.75" customHeight="1" x14ac:dyDescent="0.3">
      <c r="E403" s="24"/>
    </row>
    <row r="404" spans="5:5" ht="15.75" customHeight="1" x14ac:dyDescent="0.3">
      <c r="E404" s="24"/>
    </row>
    <row r="405" spans="5:5" ht="15.75" customHeight="1" x14ac:dyDescent="0.3">
      <c r="E405" s="24"/>
    </row>
    <row r="406" spans="5:5" ht="15.75" customHeight="1" x14ac:dyDescent="0.3">
      <c r="E406" s="24"/>
    </row>
    <row r="407" spans="5:5" ht="15.75" customHeight="1" x14ac:dyDescent="0.3">
      <c r="E407" s="24"/>
    </row>
    <row r="408" spans="5:5" ht="15.75" customHeight="1" x14ac:dyDescent="0.3">
      <c r="E408" s="24"/>
    </row>
    <row r="409" spans="5:5" ht="15.75" customHeight="1" x14ac:dyDescent="0.3">
      <c r="E409" s="24"/>
    </row>
    <row r="410" spans="5:5" ht="15.75" customHeight="1" x14ac:dyDescent="0.3">
      <c r="E410" s="24"/>
    </row>
    <row r="411" spans="5:5" ht="15.75" customHeight="1" x14ac:dyDescent="0.3">
      <c r="E411" s="24"/>
    </row>
    <row r="412" spans="5:5" ht="15.75" customHeight="1" x14ac:dyDescent="0.3">
      <c r="E412" s="24"/>
    </row>
    <row r="413" spans="5:5" ht="15.75" customHeight="1" x14ac:dyDescent="0.3">
      <c r="E413" s="24"/>
    </row>
    <row r="414" spans="5:5" ht="15.75" customHeight="1" x14ac:dyDescent="0.3">
      <c r="E414" s="24"/>
    </row>
    <row r="415" spans="5:5" ht="15.75" customHeight="1" x14ac:dyDescent="0.3">
      <c r="E415" s="24"/>
    </row>
    <row r="416" spans="5:5" ht="15.75" customHeight="1" x14ac:dyDescent="0.3">
      <c r="E416" s="24"/>
    </row>
    <row r="417" spans="5:5" ht="15.75" customHeight="1" x14ac:dyDescent="0.3">
      <c r="E417" s="24"/>
    </row>
    <row r="418" spans="5:5" ht="15.75" customHeight="1" x14ac:dyDescent="0.3">
      <c r="E418" s="24"/>
    </row>
    <row r="419" spans="5:5" ht="15.75" customHeight="1" x14ac:dyDescent="0.3">
      <c r="E419" s="24"/>
    </row>
    <row r="420" spans="5:5" ht="15.75" customHeight="1" x14ac:dyDescent="0.3">
      <c r="E420" s="24"/>
    </row>
    <row r="421" spans="5:5" ht="15.75" customHeight="1" x14ac:dyDescent="0.3">
      <c r="E421" s="24"/>
    </row>
    <row r="422" spans="5:5" ht="15.75" customHeight="1" x14ac:dyDescent="0.3">
      <c r="E422" s="24"/>
    </row>
    <row r="423" spans="5:5" ht="15.75" customHeight="1" x14ac:dyDescent="0.3">
      <c r="E423" s="24"/>
    </row>
    <row r="424" spans="5:5" ht="15.75" customHeight="1" x14ac:dyDescent="0.3">
      <c r="E424" s="24"/>
    </row>
    <row r="425" spans="5:5" ht="15.75" customHeight="1" x14ac:dyDescent="0.3">
      <c r="E425" s="24"/>
    </row>
    <row r="426" spans="5:5" ht="15.75" customHeight="1" x14ac:dyDescent="0.3">
      <c r="E426" s="24"/>
    </row>
    <row r="427" spans="5:5" ht="15.75" customHeight="1" x14ac:dyDescent="0.3">
      <c r="E427" s="24"/>
    </row>
    <row r="428" spans="5:5" ht="15.75" customHeight="1" x14ac:dyDescent="0.3">
      <c r="E428" s="24"/>
    </row>
    <row r="429" spans="5:5" ht="15.75" customHeight="1" x14ac:dyDescent="0.3">
      <c r="E429" s="24"/>
    </row>
    <row r="430" spans="5:5" ht="15.75" customHeight="1" x14ac:dyDescent="0.3">
      <c r="E430" s="24"/>
    </row>
    <row r="431" spans="5:5" ht="15.75" customHeight="1" x14ac:dyDescent="0.3">
      <c r="E431" s="24"/>
    </row>
    <row r="432" spans="5:5" ht="15.75" customHeight="1" x14ac:dyDescent="0.3">
      <c r="E432" s="24"/>
    </row>
    <row r="433" spans="5:5" ht="15.75" customHeight="1" x14ac:dyDescent="0.3">
      <c r="E433" s="24"/>
    </row>
    <row r="434" spans="5:5" ht="15.75" customHeight="1" x14ac:dyDescent="0.3">
      <c r="E434" s="24"/>
    </row>
    <row r="435" spans="5:5" ht="15.75" customHeight="1" x14ac:dyDescent="0.3">
      <c r="E435" s="24"/>
    </row>
    <row r="436" spans="5:5" ht="15.75" customHeight="1" x14ac:dyDescent="0.3">
      <c r="E436" s="24"/>
    </row>
    <row r="437" spans="5:5" ht="15.75" customHeight="1" x14ac:dyDescent="0.3">
      <c r="E437" s="24"/>
    </row>
    <row r="438" spans="5:5" ht="15.75" customHeight="1" x14ac:dyDescent="0.3">
      <c r="E438" s="24"/>
    </row>
    <row r="439" spans="5:5" ht="15.75" customHeight="1" x14ac:dyDescent="0.3">
      <c r="E439" s="24"/>
    </row>
    <row r="440" spans="5:5" ht="15.75" customHeight="1" x14ac:dyDescent="0.3">
      <c r="E440" s="24"/>
    </row>
    <row r="441" spans="5:5" ht="15.75" customHeight="1" x14ac:dyDescent="0.3">
      <c r="E441" s="24"/>
    </row>
    <row r="442" spans="5:5" ht="15.75" customHeight="1" x14ac:dyDescent="0.3">
      <c r="E442" s="24"/>
    </row>
    <row r="443" spans="5:5" ht="15.75" customHeight="1" x14ac:dyDescent="0.3">
      <c r="E443" s="24"/>
    </row>
    <row r="444" spans="5:5" ht="15.75" customHeight="1" x14ac:dyDescent="0.3">
      <c r="E444" s="24"/>
    </row>
    <row r="445" spans="5:5" ht="15.75" customHeight="1" x14ac:dyDescent="0.3">
      <c r="E445" s="24"/>
    </row>
    <row r="446" spans="5:5" ht="15.75" customHeight="1" x14ac:dyDescent="0.3">
      <c r="E446" s="24"/>
    </row>
    <row r="447" spans="5:5" ht="15.75" customHeight="1" x14ac:dyDescent="0.3">
      <c r="E447" s="24"/>
    </row>
    <row r="448" spans="5:5" ht="15.75" customHeight="1" x14ac:dyDescent="0.3">
      <c r="E448" s="24"/>
    </row>
    <row r="449" spans="5:5" ht="15.75" customHeight="1" x14ac:dyDescent="0.3">
      <c r="E449" s="24"/>
    </row>
    <row r="450" spans="5:5" ht="15.75" customHeight="1" x14ac:dyDescent="0.3">
      <c r="E450" s="24"/>
    </row>
    <row r="451" spans="5:5" ht="15.75" customHeight="1" x14ac:dyDescent="0.3">
      <c r="E451" s="24"/>
    </row>
    <row r="452" spans="5:5" ht="15.75" customHeight="1" x14ac:dyDescent="0.3">
      <c r="E452" s="24"/>
    </row>
    <row r="453" spans="5:5" ht="15.75" customHeight="1" x14ac:dyDescent="0.3">
      <c r="E453" s="24"/>
    </row>
    <row r="454" spans="5:5" ht="15.75" customHeight="1" x14ac:dyDescent="0.3">
      <c r="E454" s="24"/>
    </row>
    <row r="455" spans="5:5" ht="15.75" customHeight="1" x14ac:dyDescent="0.3">
      <c r="E455" s="24"/>
    </row>
    <row r="456" spans="5:5" ht="15.75" customHeight="1" x14ac:dyDescent="0.3">
      <c r="E456" s="24"/>
    </row>
    <row r="457" spans="5:5" ht="15.75" customHeight="1" x14ac:dyDescent="0.3">
      <c r="E457" s="24"/>
    </row>
    <row r="458" spans="5:5" ht="15.75" customHeight="1" x14ac:dyDescent="0.3">
      <c r="E458" s="24"/>
    </row>
    <row r="459" spans="5:5" ht="15.75" customHeight="1" x14ac:dyDescent="0.3">
      <c r="E459" s="24"/>
    </row>
    <row r="460" spans="5:5" ht="15.75" customHeight="1" x14ac:dyDescent="0.3">
      <c r="E460" s="24"/>
    </row>
    <row r="461" spans="5:5" ht="15.75" customHeight="1" x14ac:dyDescent="0.3">
      <c r="E461" s="24"/>
    </row>
    <row r="462" spans="5:5" ht="15.75" customHeight="1" x14ac:dyDescent="0.3">
      <c r="E462" s="24"/>
    </row>
    <row r="463" spans="5:5" ht="15.75" customHeight="1" x14ac:dyDescent="0.3">
      <c r="E463" s="24"/>
    </row>
    <row r="464" spans="5:5" ht="15.75" customHeight="1" x14ac:dyDescent="0.3">
      <c r="E464" s="24"/>
    </row>
    <row r="465" spans="5:5" ht="15.75" customHeight="1" x14ac:dyDescent="0.3">
      <c r="E465" s="24"/>
    </row>
    <row r="466" spans="5:5" ht="15.75" customHeight="1" x14ac:dyDescent="0.3">
      <c r="E466" s="24"/>
    </row>
    <row r="467" spans="5:5" ht="15.75" customHeight="1" x14ac:dyDescent="0.3">
      <c r="E467" s="24"/>
    </row>
    <row r="468" spans="5:5" ht="15.75" customHeight="1" x14ac:dyDescent="0.3">
      <c r="E468" s="24"/>
    </row>
    <row r="469" spans="5:5" ht="15.75" customHeight="1" x14ac:dyDescent="0.3">
      <c r="E469" s="24"/>
    </row>
    <row r="470" spans="5:5" ht="15.75" customHeight="1" x14ac:dyDescent="0.3">
      <c r="E470" s="24"/>
    </row>
    <row r="471" spans="5:5" ht="15.75" customHeight="1" x14ac:dyDescent="0.3">
      <c r="E471" s="24"/>
    </row>
    <row r="472" spans="5:5" ht="15.75" customHeight="1" x14ac:dyDescent="0.3">
      <c r="E472" s="24"/>
    </row>
    <row r="473" spans="5:5" ht="15.75" customHeight="1" x14ac:dyDescent="0.3">
      <c r="E473" s="24"/>
    </row>
    <row r="474" spans="5:5" ht="15.75" customHeight="1" x14ac:dyDescent="0.3">
      <c r="E474" s="24"/>
    </row>
    <row r="475" spans="5:5" ht="15.75" customHeight="1" x14ac:dyDescent="0.3">
      <c r="E475" s="24"/>
    </row>
    <row r="476" spans="5:5" ht="15.75" customHeight="1" x14ac:dyDescent="0.3">
      <c r="E476" s="24"/>
    </row>
    <row r="477" spans="5:5" ht="15.75" customHeight="1" x14ac:dyDescent="0.3">
      <c r="E477" s="24"/>
    </row>
    <row r="478" spans="5:5" ht="15.75" customHeight="1" x14ac:dyDescent="0.3">
      <c r="E478" s="24"/>
    </row>
    <row r="479" spans="5:5" ht="15.75" customHeight="1" x14ac:dyDescent="0.3">
      <c r="E479" s="24"/>
    </row>
    <row r="480" spans="5:5" ht="15.75" customHeight="1" x14ac:dyDescent="0.3">
      <c r="E480" s="24"/>
    </row>
    <row r="481" spans="5:5" ht="15.75" customHeight="1" x14ac:dyDescent="0.3">
      <c r="E481" s="24"/>
    </row>
    <row r="482" spans="5:5" ht="15.75" customHeight="1" x14ac:dyDescent="0.3">
      <c r="E482" s="24"/>
    </row>
    <row r="483" spans="5:5" ht="15.75" customHeight="1" x14ac:dyDescent="0.3">
      <c r="E483" s="24"/>
    </row>
    <row r="484" spans="5:5" ht="15.75" customHeight="1" x14ac:dyDescent="0.3">
      <c r="E484" s="24"/>
    </row>
    <row r="485" spans="5:5" ht="15.75" customHeight="1" x14ac:dyDescent="0.3">
      <c r="E485" s="24"/>
    </row>
    <row r="486" spans="5:5" ht="15.75" customHeight="1" x14ac:dyDescent="0.3">
      <c r="E486" s="24"/>
    </row>
    <row r="487" spans="5:5" ht="15.75" customHeight="1" x14ac:dyDescent="0.3">
      <c r="E487" s="24"/>
    </row>
    <row r="488" spans="5:5" ht="15.75" customHeight="1" x14ac:dyDescent="0.3">
      <c r="E488" s="24"/>
    </row>
    <row r="489" spans="5:5" ht="15.75" customHeight="1" x14ac:dyDescent="0.3">
      <c r="E489" s="24"/>
    </row>
    <row r="490" spans="5:5" ht="15.75" customHeight="1" x14ac:dyDescent="0.3">
      <c r="E490" s="24"/>
    </row>
    <row r="491" spans="5:5" ht="15.75" customHeight="1" x14ac:dyDescent="0.3">
      <c r="E491" s="24"/>
    </row>
    <row r="492" spans="5:5" ht="15.75" customHeight="1" x14ac:dyDescent="0.3">
      <c r="E492" s="24"/>
    </row>
    <row r="493" spans="5:5" ht="15.75" customHeight="1" x14ac:dyDescent="0.3">
      <c r="E493" s="24"/>
    </row>
    <row r="494" spans="5:5" ht="15.75" customHeight="1" x14ac:dyDescent="0.3">
      <c r="E494" s="24"/>
    </row>
    <row r="495" spans="5:5" ht="15.75" customHeight="1" x14ac:dyDescent="0.3">
      <c r="E495" s="24"/>
    </row>
    <row r="496" spans="5:5" ht="15.75" customHeight="1" x14ac:dyDescent="0.3">
      <c r="E496" s="24"/>
    </row>
    <row r="497" spans="5:5" ht="15.75" customHeight="1" x14ac:dyDescent="0.3">
      <c r="E497" s="24"/>
    </row>
    <row r="498" spans="5:5" ht="15.75" customHeight="1" x14ac:dyDescent="0.3">
      <c r="E498" s="24"/>
    </row>
    <row r="499" spans="5:5" ht="15.75" customHeight="1" x14ac:dyDescent="0.3">
      <c r="E499" s="24"/>
    </row>
    <row r="500" spans="5:5" ht="15.75" customHeight="1" x14ac:dyDescent="0.3">
      <c r="E500" s="24"/>
    </row>
    <row r="501" spans="5:5" ht="15.75" customHeight="1" x14ac:dyDescent="0.3">
      <c r="E501" s="24"/>
    </row>
    <row r="502" spans="5:5" ht="15.75" customHeight="1" x14ac:dyDescent="0.3">
      <c r="E502" s="24"/>
    </row>
    <row r="503" spans="5:5" ht="15.75" customHeight="1" x14ac:dyDescent="0.3">
      <c r="E503" s="24"/>
    </row>
    <row r="504" spans="5:5" ht="15.75" customHeight="1" x14ac:dyDescent="0.3">
      <c r="E504" s="24"/>
    </row>
    <row r="505" spans="5:5" ht="15.75" customHeight="1" x14ac:dyDescent="0.3">
      <c r="E505" s="24"/>
    </row>
    <row r="506" spans="5:5" ht="15.75" customHeight="1" x14ac:dyDescent="0.3">
      <c r="E506" s="24"/>
    </row>
    <row r="507" spans="5:5" ht="15.75" customHeight="1" x14ac:dyDescent="0.3">
      <c r="E507" s="24"/>
    </row>
    <row r="508" spans="5:5" ht="15.75" customHeight="1" x14ac:dyDescent="0.3">
      <c r="E508" s="24"/>
    </row>
    <row r="509" spans="5:5" ht="15.75" customHeight="1" x14ac:dyDescent="0.3">
      <c r="E509" s="24"/>
    </row>
    <row r="510" spans="5:5" ht="15.75" customHeight="1" x14ac:dyDescent="0.3">
      <c r="E510" s="24"/>
    </row>
    <row r="511" spans="5:5" ht="15.75" customHeight="1" x14ac:dyDescent="0.3">
      <c r="E511" s="24"/>
    </row>
    <row r="512" spans="5:5" ht="15.75" customHeight="1" x14ac:dyDescent="0.3">
      <c r="E512" s="24"/>
    </row>
    <row r="513" spans="5:5" ht="15.75" customHeight="1" x14ac:dyDescent="0.3">
      <c r="E513" s="24"/>
    </row>
    <row r="514" spans="5:5" ht="15.75" customHeight="1" x14ac:dyDescent="0.3">
      <c r="E514" s="24"/>
    </row>
    <row r="515" spans="5:5" ht="15.75" customHeight="1" x14ac:dyDescent="0.3">
      <c r="E515" s="24"/>
    </row>
    <row r="516" spans="5:5" ht="15.75" customHeight="1" x14ac:dyDescent="0.3">
      <c r="E516" s="24"/>
    </row>
    <row r="517" spans="5:5" ht="15.75" customHeight="1" x14ac:dyDescent="0.3">
      <c r="E517" s="24"/>
    </row>
    <row r="518" spans="5:5" ht="15.75" customHeight="1" x14ac:dyDescent="0.3">
      <c r="E518" s="24"/>
    </row>
    <row r="519" spans="5:5" ht="15.75" customHeight="1" x14ac:dyDescent="0.3">
      <c r="E519" s="24"/>
    </row>
    <row r="520" spans="5:5" ht="15.75" customHeight="1" x14ac:dyDescent="0.3">
      <c r="E520" s="24"/>
    </row>
    <row r="521" spans="5:5" ht="15.75" customHeight="1" x14ac:dyDescent="0.3">
      <c r="E521" s="24"/>
    </row>
    <row r="522" spans="5:5" ht="15.75" customHeight="1" x14ac:dyDescent="0.3">
      <c r="E522" s="24"/>
    </row>
    <row r="523" spans="5:5" ht="15.75" customHeight="1" x14ac:dyDescent="0.3">
      <c r="E523" s="24"/>
    </row>
    <row r="524" spans="5:5" ht="15.75" customHeight="1" x14ac:dyDescent="0.3">
      <c r="E524" s="24"/>
    </row>
    <row r="525" spans="5:5" ht="15.75" customHeight="1" x14ac:dyDescent="0.3">
      <c r="E525" s="24"/>
    </row>
    <row r="526" spans="5:5" ht="15.75" customHeight="1" x14ac:dyDescent="0.3">
      <c r="E526" s="24"/>
    </row>
    <row r="527" spans="5:5" ht="15.75" customHeight="1" x14ac:dyDescent="0.3">
      <c r="E527" s="24"/>
    </row>
    <row r="528" spans="5:5" ht="15.75" customHeight="1" x14ac:dyDescent="0.3">
      <c r="E528" s="24"/>
    </row>
    <row r="529" spans="5:5" ht="15.75" customHeight="1" x14ac:dyDescent="0.3">
      <c r="E529" s="24"/>
    </row>
    <row r="530" spans="5:5" ht="15.75" customHeight="1" x14ac:dyDescent="0.3">
      <c r="E530" s="24"/>
    </row>
    <row r="531" spans="5:5" ht="15.75" customHeight="1" x14ac:dyDescent="0.3">
      <c r="E531" s="24"/>
    </row>
    <row r="532" spans="5:5" ht="15.75" customHeight="1" x14ac:dyDescent="0.3">
      <c r="E532" s="24"/>
    </row>
    <row r="533" spans="5:5" ht="15.75" customHeight="1" x14ac:dyDescent="0.3">
      <c r="E533" s="24"/>
    </row>
    <row r="534" spans="5:5" ht="15.75" customHeight="1" x14ac:dyDescent="0.3">
      <c r="E534" s="24"/>
    </row>
    <row r="535" spans="5:5" ht="15.75" customHeight="1" x14ac:dyDescent="0.3">
      <c r="E535" s="24"/>
    </row>
    <row r="536" spans="5:5" ht="15.75" customHeight="1" x14ac:dyDescent="0.3">
      <c r="E536" s="24"/>
    </row>
    <row r="537" spans="5:5" ht="15.75" customHeight="1" x14ac:dyDescent="0.3">
      <c r="E537" s="24"/>
    </row>
    <row r="538" spans="5:5" ht="15.75" customHeight="1" x14ac:dyDescent="0.3">
      <c r="E538" s="24"/>
    </row>
    <row r="539" spans="5:5" ht="15.75" customHeight="1" x14ac:dyDescent="0.3">
      <c r="E539" s="24"/>
    </row>
    <row r="540" spans="5:5" ht="15.75" customHeight="1" x14ac:dyDescent="0.3">
      <c r="E540" s="24"/>
    </row>
    <row r="541" spans="5:5" ht="15.75" customHeight="1" x14ac:dyDescent="0.3">
      <c r="E541" s="24"/>
    </row>
    <row r="542" spans="5:5" ht="15.75" customHeight="1" x14ac:dyDescent="0.3">
      <c r="E542" s="24"/>
    </row>
    <row r="543" spans="5:5" ht="15.75" customHeight="1" x14ac:dyDescent="0.3">
      <c r="E543" s="24"/>
    </row>
    <row r="544" spans="5:5" ht="15.75" customHeight="1" x14ac:dyDescent="0.3">
      <c r="E544" s="24"/>
    </row>
    <row r="545" spans="5:5" ht="15.75" customHeight="1" x14ac:dyDescent="0.3">
      <c r="E545" s="24"/>
    </row>
    <row r="546" spans="5:5" ht="15.75" customHeight="1" x14ac:dyDescent="0.3">
      <c r="E546" s="24"/>
    </row>
    <row r="547" spans="5:5" ht="15.75" customHeight="1" x14ac:dyDescent="0.3">
      <c r="E547" s="24"/>
    </row>
    <row r="548" spans="5:5" ht="15.75" customHeight="1" x14ac:dyDescent="0.3">
      <c r="E548" s="24"/>
    </row>
    <row r="549" spans="5:5" ht="15.75" customHeight="1" x14ac:dyDescent="0.3">
      <c r="E549" s="24"/>
    </row>
    <row r="550" spans="5:5" ht="15.75" customHeight="1" x14ac:dyDescent="0.3">
      <c r="E550" s="24"/>
    </row>
    <row r="551" spans="5:5" ht="15.75" customHeight="1" x14ac:dyDescent="0.3">
      <c r="E551" s="24"/>
    </row>
    <row r="552" spans="5:5" ht="15.75" customHeight="1" x14ac:dyDescent="0.3">
      <c r="E552" s="24"/>
    </row>
    <row r="553" spans="5:5" ht="15.75" customHeight="1" x14ac:dyDescent="0.3">
      <c r="E553" s="24"/>
    </row>
    <row r="554" spans="5:5" ht="15.75" customHeight="1" x14ac:dyDescent="0.3">
      <c r="E554" s="24"/>
    </row>
    <row r="555" spans="5:5" ht="15.75" customHeight="1" x14ac:dyDescent="0.3">
      <c r="E555" s="24"/>
    </row>
    <row r="556" spans="5:5" ht="15.75" customHeight="1" x14ac:dyDescent="0.3">
      <c r="E556" s="24"/>
    </row>
    <row r="557" spans="5:5" ht="15.75" customHeight="1" x14ac:dyDescent="0.3">
      <c r="E557" s="24"/>
    </row>
    <row r="558" spans="5:5" ht="15.75" customHeight="1" x14ac:dyDescent="0.3">
      <c r="E558" s="24"/>
    </row>
    <row r="559" spans="5:5" ht="15.75" customHeight="1" x14ac:dyDescent="0.3">
      <c r="E559" s="24"/>
    </row>
    <row r="560" spans="5:5" ht="15.75" customHeight="1" x14ac:dyDescent="0.3">
      <c r="E560" s="24"/>
    </row>
    <row r="561" spans="5:5" ht="15.75" customHeight="1" x14ac:dyDescent="0.3">
      <c r="E561" s="24"/>
    </row>
    <row r="562" spans="5:5" ht="15.75" customHeight="1" x14ac:dyDescent="0.3">
      <c r="E562" s="24"/>
    </row>
    <row r="563" spans="5:5" ht="15.75" customHeight="1" x14ac:dyDescent="0.3">
      <c r="E563" s="24"/>
    </row>
    <row r="564" spans="5:5" ht="15.75" customHeight="1" x14ac:dyDescent="0.3">
      <c r="E564" s="24"/>
    </row>
    <row r="565" spans="5:5" ht="15.75" customHeight="1" x14ac:dyDescent="0.3">
      <c r="E565" s="24"/>
    </row>
    <row r="566" spans="5:5" ht="15.75" customHeight="1" x14ac:dyDescent="0.3">
      <c r="E566" s="24"/>
    </row>
    <row r="567" spans="5:5" ht="15.75" customHeight="1" x14ac:dyDescent="0.3">
      <c r="E567" s="24"/>
    </row>
    <row r="568" spans="5:5" ht="15.75" customHeight="1" x14ac:dyDescent="0.3">
      <c r="E568" s="24"/>
    </row>
    <row r="569" spans="5:5" ht="15.75" customHeight="1" x14ac:dyDescent="0.3">
      <c r="E569" s="24"/>
    </row>
    <row r="570" spans="5:5" ht="15.75" customHeight="1" x14ac:dyDescent="0.3">
      <c r="E570" s="24"/>
    </row>
    <row r="571" spans="5:5" ht="15.75" customHeight="1" x14ac:dyDescent="0.3">
      <c r="E571" s="24"/>
    </row>
    <row r="572" spans="5:5" ht="15.75" customHeight="1" x14ac:dyDescent="0.3">
      <c r="E572" s="24"/>
    </row>
    <row r="573" spans="5:5" ht="15.75" customHeight="1" x14ac:dyDescent="0.3">
      <c r="E573" s="24"/>
    </row>
    <row r="574" spans="5:5" ht="15.75" customHeight="1" x14ac:dyDescent="0.3">
      <c r="E574" s="24"/>
    </row>
    <row r="575" spans="5:5" ht="15.75" customHeight="1" x14ac:dyDescent="0.3">
      <c r="E575" s="24"/>
    </row>
    <row r="576" spans="5:5" ht="15.75" customHeight="1" x14ac:dyDescent="0.3">
      <c r="E576" s="24"/>
    </row>
    <row r="577" spans="5:5" ht="15.75" customHeight="1" x14ac:dyDescent="0.3">
      <c r="E577" s="24"/>
    </row>
    <row r="578" spans="5:5" ht="15.75" customHeight="1" x14ac:dyDescent="0.3">
      <c r="E578" s="24"/>
    </row>
    <row r="579" spans="5:5" ht="15.75" customHeight="1" x14ac:dyDescent="0.3">
      <c r="E579" s="24"/>
    </row>
    <row r="580" spans="5:5" ht="15.75" customHeight="1" x14ac:dyDescent="0.3">
      <c r="E580" s="24"/>
    </row>
    <row r="581" spans="5:5" ht="15.75" customHeight="1" x14ac:dyDescent="0.3">
      <c r="E581" s="24"/>
    </row>
    <row r="582" spans="5:5" ht="15.75" customHeight="1" x14ac:dyDescent="0.3">
      <c r="E582" s="24"/>
    </row>
    <row r="583" spans="5:5" ht="15.75" customHeight="1" x14ac:dyDescent="0.3">
      <c r="E583" s="24"/>
    </row>
    <row r="584" spans="5:5" ht="15.75" customHeight="1" x14ac:dyDescent="0.3">
      <c r="E584" s="24"/>
    </row>
    <row r="585" spans="5:5" ht="15.75" customHeight="1" x14ac:dyDescent="0.3">
      <c r="E585" s="24"/>
    </row>
    <row r="586" spans="5:5" ht="15.75" customHeight="1" x14ac:dyDescent="0.3">
      <c r="E586" s="24"/>
    </row>
    <row r="587" spans="5:5" ht="15.75" customHeight="1" x14ac:dyDescent="0.3">
      <c r="E587" s="24"/>
    </row>
    <row r="588" spans="5:5" ht="15.75" customHeight="1" x14ac:dyDescent="0.3">
      <c r="E588" s="24"/>
    </row>
    <row r="589" spans="5:5" ht="15.75" customHeight="1" x14ac:dyDescent="0.3">
      <c r="E589" s="24"/>
    </row>
    <row r="590" spans="5:5" ht="15.75" customHeight="1" x14ac:dyDescent="0.3">
      <c r="E590" s="24"/>
    </row>
    <row r="591" spans="5:5" ht="15.75" customHeight="1" x14ac:dyDescent="0.3">
      <c r="E591" s="24"/>
    </row>
    <row r="592" spans="5:5" ht="15.75" customHeight="1" x14ac:dyDescent="0.3">
      <c r="E592" s="24"/>
    </row>
    <row r="593" spans="5:5" ht="15.75" customHeight="1" x14ac:dyDescent="0.3">
      <c r="E593" s="24"/>
    </row>
    <row r="594" spans="5:5" ht="15.75" customHeight="1" x14ac:dyDescent="0.3">
      <c r="E594" s="24"/>
    </row>
    <row r="595" spans="5:5" ht="15.75" customHeight="1" x14ac:dyDescent="0.3">
      <c r="E595" s="24"/>
    </row>
    <row r="596" spans="5:5" ht="15.75" customHeight="1" x14ac:dyDescent="0.3">
      <c r="E596" s="24"/>
    </row>
    <row r="597" spans="5:5" ht="15.75" customHeight="1" x14ac:dyDescent="0.3">
      <c r="E597" s="24"/>
    </row>
    <row r="598" spans="5:5" ht="15.75" customHeight="1" x14ac:dyDescent="0.3">
      <c r="E598" s="24"/>
    </row>
    <row r="599" spans="5:5" ht="15.75" customHeight="1" x14ac:dyDescent="0.3">
      <c r="E599" s="24"/>
    </row>
    <row r="600" spans="5:5" ht="15.75" customHeight="1" x14ac:dyDescent="0.3">
      <c r="E600" s="24"/>
    </row>
    <row r="601" spans="5:5" ht="15.75" customHeight="1" x14ac:dyDescent="0.3">
      <c r="E601" s="24"/>
    </row>
    <row r="602" spans="5:5" ht="15.75" customHeight="1" x14ac:dyDescent="0.3">
      <c r="E602" s="24"/>
    </row>
    <row r="603" spans="5:5" ht="15.75" customHeight="1" x14ac:dyDescent="0.3">
      <c r="E603" s="24"/>
    </row>
    <row r="604" spans="5:5" ht="15.75" customHeight="1" x14ac:dyDescent="0.3">
      <c r="E604" s="24"/>
    </row>
    <row r="605" spans="5:5" ht="15.75" customHeight="1" x14ac:dyDescent="0.3">
      <c r="E605" s="24"/>
    </row>
    <row r="606" spans="5:5" ht="15.75" customHeight="1" x14ac:dyDescent="0.3">
      <c r="E606" s="24"/>
    </row>
    <row r="607" spans="5:5" ht="15.75" customHeight="1" x14ac:dyDescent="0.3">
      <c r="E607" s="24"/>
    </row>
    <row r="608" spans="5:5" ht="15.75" customHeight="1" x14ac:dyDescent="0.3">
      <c r="E608" s="24"/>
    </row>
    <row r="609" spans="5:5" ht="15.75" customHeight="1" x14ac:dyDescent="0.3">
      <c r="E609" s="24"/>
    </row>
    <row r="610" spans="5:5" ht="15.75" customHeight="1" x14ac:dyDescent="0.3">
      <c r="E610" s="24"/>
    </row>
    <row r="611" spans="5:5" ht="15.75" customHeight="1" x14ac:dyDescent="0.3">
      <c r="E611" s="24"/>
    </row>
    <row r="612" spans="5:5" ht="15.75" customHeight="1" x14ac:dyDescent="0.3">
      <c r="E612" s="24"/>
    </row>
    <row r="613" spans="5:5" ht="15.75" customHeight="1" x14ac:dyDescent="0.3">
      <c r="E613" s="24"/>
    </row>
    <row r="614" spans="5:5" ht="15.75" customHeight="1" x14ac:dyDescent="0.3">
      <c r="E614" s="24"/>
    </row>
    <row r="615" spans="5:5" ht="15.75" customHeight="1" x14ac:dyDescent="0.3">
      <c r="E615" s="24"/>
    </row>
    <row r="616" spans="5:5" ht="15.75" customHeight="1" x14ac:dyDescent="0.3">
      <c r="E616" s="24"/>
    </row>
    <row r="617" spans="5:5" ht="15.75" customHeight="1" x14ac:dyDescent="0.3">
      <c r="E617" s="24"/>
    </row>
    <row r="618" spans="5:5" ht="15.75" customHeight="1" x14ac:dyDescent="0.3">
      <c r="E618" s="24"/>
    </row>
    <row r="619" spans="5:5" ht="15.75" customHeight="1" x14ac:dyDescent="0.3">
      <c r="E619" s="24"/>
    </row>
    <row r="620" spans="5:5" ht="15.75" customHeight="1" x14ac:dyDescent="0.3">
      <c r="E620" s="24"/>
    </row>
    <row r="621" spans="5:5" ht="15.75" customHeight="1" x14ac:dyDescent="0.3">
      <c r="E621" s="24"/>
    </row>
    <row r="622" spans="5:5" ht="15.75" customHeight="1" x14ac:dyDescent="0.3">
      <c r="E622" s="24"/>
    </row>
    <row r="623" spans="5:5" ht="15.75" customHeight="1" x14ac:dyDescent="0.3">
      <c r="E623" s="24"/>
    </row>
    <row r="624" spans="5:5" ht="15.75" customHeight="1" x14ac:dyDescent="0.3">
      <c r="E624" s="24"/>
    </row>
    <row r="625" spans="5:5" ht="15.75" customHeight="1" x14ac:dyDescent="0.3">
      <c r="E625" s="24"/>
    </row>
    <row r="626" spans="5:5" ht="15.75" customHeight="1" x14ac:dyDescent="0.3">
      <c r="E626" s="24"/>
    </row>
    <row r="627" spans="5:5" ht="15.75" customHeight="1" x14ac:dyDescent="0.3">
      <c r="E627" s="24"/>
    </row>
    <row r="628" spans="5:5" ht="15.75" customHeight="1" x14ac:dyDescent="0.3">
      <c r="E628" s="24"/>
    </row>
    <row r="629" spans="5:5" ht="15.75" customHeight="1" x14ac:dyDescent="0.3">
      <c r="E629" s="24"/>
    </row>
    <row r="630" spans="5:5" ht="15.75" customHeight="1" x14ac:dyDescent="0.3">
      <c r="E630" s="24"/>
    </row>
    <row r="631" spans="5:5" ht="15.75" customHeight="1" x14ac:dyDescent="0.3">
      <c r="E631" s="24"/>
    </row>
    <row r="632" spans="5:5" ht="15.75" customHeight="1" x14ac:dyDescent="0.3">
      <c r="E632" s="24"/>
    </row>
    <row r="633" spans="5:5" ht="15.75" customHeight="1" x14ac:dyDescent="0.3">
      <c r="E633" s="24"/>
    </row>
    <row r="634" spans="5:5" ht="15.75" customHeight="1" x14ac:dyDescent="0.3">
      <c r="E634" s="24"/>
    </row>
    <row r="635" spans="5:5" ht="15.75" customHeight="1" x14ac:dyDescent="0.3">
      <c r="E635" s="24"/>
    </row>
    <row r="636" spans="5:5" ht="15.75" customHeight="1" x14ac:dyDescent="0.3">
      <c r="E636" s="24"/>
    </row>
    <row r="637" spans="5:5" ht="15.75" customHeight="1" x14ac:dyDescent="0.3">
      <c r="E637" s="24"/>
    </row>
    <row r="638" spans="5:5" ht="15.75" customHeight="1" x14ac:dyDescent="0.3">
      <c r="E638" s="24"/>
    </row>
    <row r="639" spans="5:5" ht="15.75" customHeight="1" x14ac:dyDescent="0.3">
      <c r="E639" s="24"/>
    </row>
    <row r="640" spans="5:5" ht="15.75" customHeight="1" x14ac:dyDescent="0.3">
      <c r="E640" s="24"/>
    </row>
    <row r="641" spans="5:5" ht="15.75" customHeight="1" x14ac:dyDescent="0.3">
      <c r="E641" s="24"/>
    </row>
    <row r="642" spans="5:5" ht="15.75" customHeight="1" x14ac:dyDescent="0.3">
      <c r="E642" s="24"/>
    </row>
    <row r="643" spans="5:5" ht="15.75" customHeight="1" x14ac:dyDescent="0.3">
      <c r="E643" s="24"/>
    </row>
    <row r="644" spans="5:5" ht="15.75" customHeight="1" x14ac:dyDescent="0.3">
      <c r="E644" s="24"/>
    </row>
    <row r="645" spans="5:5" ht="15.75" customHeight="1" x14ac:dyDescent="0.3">
      <c r="E645" s="24"/>
    </row>
    <row r="646" spans="5:5" ht="15.75" customHeight="1" x14ac:dyDescent="0.3">
      <c r="E646" s="24"/>
    </row>
    <row r="647" spans="5:5" ht="15.75" customHeight="1" x14ac:dyDescent="0.3">
      <c r="E647" s="24"/>
    </row>
    <row r="648" spans="5:5" ht="15.75" customHeight="1" x14ac:dyDescent="0.3">
      <c r="E648" s="24"/>
    </row>
    <row r="649" spans="5:5" ht="15.75" customHeight="1" x14ac:dyDescent="0.3">
      <c r="E649" s="24"/>
    </row>
    <row r="650" spans="5:5" ht="15.75" customHeight="1" x14ac:dyDescent="0.3">
      <c r="E650" s="24"/>
    </row>
    <row r="651" spans="5:5" ht="15.75" customHeight="1" x14ac:dyDescent="0.3">
      <c r="E651" s="24"/>
    </row>
    <row r="652" spans="5:5" ht="15.75" customHeight="1" x14ac:dyDescent="0.3">
      <c r="E652" s="24"/>
    </row>
    <row r="653" spans="5:5" ht="15.75" customHeight="1" x14ac:dyDescent="0.3">
      <c r="E653" s="24"/>
    </row>
    <row r="654" spans="5:5" ht="15.75" customHeight="1" x14ac:dyDescent="0.3">
      <c r="E654" s="24"/>
    </row>
    <row r="655" spans="5:5" ht="15.75" customHeight="1" x14ac:dyDescent="0.3">
      <c r="E655" s="24"/>
    </row>
    <row r="656" spans="5:5" ht="15.75" customHeight="1" x14ac:dyDescent="0.3">
      <c r="E656" s="24"/>
    </row>
    <row r="657" spans="5:5" ht="15.75" customHeight="1" x14ac:dyDescent="0.3">
      <c r="E657" s="24"/>
    </row>
    <row r="658" spans="5:5" ht="15.75" customHeight="1" x14ac:dyDescent="0.3">
      <c r="E658" s="24"/>
    </row>
    <row r="659" spans="5:5" ht="15.75" customHeight="1" x14ac:dyDescent="0.3">
      <c r="E659" s="24"/>
    </row>
    <row r="660" spans="5:5" ht="15.75" customHeight="1" x14ac:dyDescent="0.3">
      <c r="E660" s="24"/>
    </row>
    <row r="661" spans="5:5" ht="15.75" customHeight="1" x14ac:dyDescent="0.3">
      <c r="E661" s="24"/>
    </row>
    <row r="662" spans="5:5" ht="15.75" customHeight="1" x14ac:dyDescent="0.3">
      <c r="E662" s="24"/>
    </row>
    <row r="663" spans="5:5" ht="15.75" customHeight="1" x14ac:dyDescent="0.3">
      <c r="E663" s="24"/>
    </row>
    <row r="664" spans="5:5" ht="15.75" customHeight="1" x14ac:dyDescent="0.3">
      <c r="E664" s="24"/>
    </row>
    <row r="665" spans="5:5" ht="15.75" customHeight="1" x14ac:dyDescent="0.3">
      <c r="E665" s="24"/>
    </row>
    <row r="666" spans="5:5" ht="15.75" customHeight="1" x14ac:dyDescent="0.3">
      <c r="E666" s="24"/>
    </row>
    <row r="667" spans="5:5" ht="15.75" customHeight="1" x14ac:dyDescent="0.3">
      <c r="E667" s="24"/>
    </row>
    <row r="668" spans="5:5" ht="15.75" customHeight="1" x14ac:dyDescent="0.3">
      <c r="E668" s="24"/>
    </row>
    <row r="669" spans="5:5" ht="15.75" customHeight="1" x14ac:dyDescent="0.3">
      <c r="E669" s="24"/>
    </row>
    <row r="670" spans="5:5" ht="15.75" customHeight="1" x14ac:dyDescent="0.3">
      <c r="E670" s="24"/>
    </row>
    <row r="671" spans="5:5" ht="15.75" customHeight="1" x14ac:dyDescent="0.3">
      <c r="E671" s="24"/>
    </row>
    <row r="672" spans="5:5" ht="15.75" customHeight="1" x14ac:dyDescent="0.3">
      <c r="E672" s="24"/>
    </row>
    <row r="673" spans="5:5" ht="15.75" customHeight="1" x14ac:dyDescent="0.3">
      <c r="E673" s="24"/>
    </row>
    <row r="674" spans="5:5" ht="15.75" customHeight="1" x14ac:dyDescent="0.3">
      <c r="E674" s="24"/>
    </row>
    <row r="675" spans="5:5" ht="15.75" customHeight="1" x14ac:dyDescent="0.3">
      <c r="E675" s="24"/>
    </row>
    <row r="676" spans="5:5" ht="15.75" customHeight="1" x14ac:dyDescent="0.3">
      <c r="E676" s="24"/>
    </row>
    <row r="677" spans="5:5" ht="15.75" customHeight="1" x14ac:dyDescent="0.3">
      <c r="E677" s="24"/>
    </row>
    <row r="678" spans="5:5" ht="15.75" customHeight="1" x14ac:dyDescent="0.3">
      <c r="E678" s="24"/>
    </row>
    <row r="679" spans="5:5" ht="15.75" customHeight="1" x14ac:dyDescent="0.3">
      <c r="E679" s="24"/>
    </row>
    <row r="680" spans="5:5" ht="15.75" customHeight="1" x14ac:dyDescent="0.3">
      <c r="E680" s="24"/>
    </row>
    <row r="681" spans="5:5" ht="15.75" customHeight="1" x14ac:dyDescent="0.3">
      <c r="E681" s="24"/>
    </row>
    <row r="682" spans="5:5" ht="15.75" customHeight="1" x14ac:dyDescent="0.3">
      <c r="E682" s="24"/>
    </row>
    <row r="683" spans="5:5" ht="15.75" customHeight="1" x14ac:dyDescent="0.3">
      <c r="E683" s="24"/>
    </row>
    <row r="684" spans="5:5" ht="15.75" customHeight="1" x14ac:dyDescent="0.3">
      <c r="E684" s="24"/>
    </row>
    <row r="685" spans="5:5" ht="15.75" customHeight="1" x14ac:dyDescent="0.3">
      <c r="E685" s="24"/>
    </row>
    <row r="686" spans="5:5" ht="15.75" customHeight="1" x14ac:dyDescent="0.3">
      <c r="E686" s="24"/>
    </row>
    <row r="687" spans="5:5" ht="15.75" customHeight="1" x14ac:dyDescent="0.3">
      <c r="E687" s="24"/>
    </row>
    <row r="688" spans="5:5" ht="15.75" customHeight="1" x14ac:dyDescent="0.3">
      <c r="E688" s="24"/>
    </row>
    <row r="689" spans="5:5" ht="15.75" customHeight="1" x14ac:dyDescent="0.3">
      <c r="E689" s="24"/>
    </row>
    <row r="690" spans="5:5" ht="15.75" customHeight="1" x14ac:dyDescent="0.3">
      <c r="E690" s="24"/>
    </row>
    <row r="691" spans="5:5" ht="15.75" customHeight="1" x14ac:dyDescent="0.3">
      <c r="E691" s="24"/>
    </row>
    <row r="692" spans="5:5" ht="15.75" customHeight="1" x14ac:dyDescent="0.3">
      <c r="E692" s="24"/>
    </row>
    <row r="693" spans="5:5" ht="15.75" customHeight="1" x14ac:dyDescent="0.3">
      <c r="E693" s="24"/>
    </row>
    <row r="694" spans="5:5" ht="15.75" customHeight="1" x14ac:dyDescent="0.3">
      <c r="E694" s="24"/>
    </row>
    <row r="695" spans="5:5" ht="15.75" customHeight="1" x14ac:dyDescent="0.3">
      <c r="E695" s="24"/>
    </row>
    <row r="696" spans="5:5" ht="15.75" customHeight="1" x14ac:dyDescent="0.3">
      <c r="E696" s="24"/>
    </row>
    <row r="697" spans="5:5" ht="15.75" customHeight="1" x14ac:dyDescent="0.3">
      <c r="E697" s="24"/>
    </row>
    <row r="698" spans="5:5" ht="15.75" customHeight="1" x14ac:dyDescent="0.3">
      <c r="E698" s="24"/>
    </row>
    <row r="699" spans="5:5" ht="15.75" customHeight="1" x14ac:dyDescent="0.3">
      <c r="E699" s="24"/>
    </row>
    <row r="700" spans="5:5" ht="15.75" customHeight="1" x14ac:dyDescent="0.3">
      <c r="E700" s="24"/>
    </row>
    <row r="701" spans="5:5" ht="15.75" customHeight="1" x14ac:dyDescent="0.3">
      <c r="E701" s="24"/>
    </row>
    <row r="702" spans="5:5" ht="15.75" customHeight="1" x14ac:dyDescent="0.3">
      <c r="E702" s="24"/>
    </row>
    <row r="703" spans="5:5" ht="15.75" customHeight="1" x14ac:dyDescent="0.3">
      <c r="E703" s="24"/>
    </row>
    <row r="704" spans="5:5" ht="15.75" customHeight="1" x14ac:dyDescent="0.3">
      <c r="E704" s="24"/>
    </row>
    <row r="705" spans="5:5" ht="15.75" customHeight="1" x14ac:dyDescent="0.3">
      <c r="E705" s="24"/>
    </row>
    <row r="706" spans="5:5" ht="15.75" customHeight="1" x14ac:dyDescent="0.3">
      <c r="E706" s="24"/>
    </row>
    <row r="707" spans="5:5" ht="15.75" customHeight="1" x14ac:dyDescent="0.3">
      <c r="E707" s="24"/>
    </row>
    <row r="708" spans="5:5" ht="15.75" customHeight="1" x14ac:dyDescent="0.3">
      <c r="E708" s="24"/>
    </row>
    <row r="709" spans="5:5" ht="15.75" customHeight="1" x14ac:dyDescent="0.3">
      <c r="E709" s="24"/>
    </row>
    <row r="710" spans="5:5" ht="15.75" customHeight="1" x14ac:dyDescent="0.3">
      <c r="E710" s="24"/>
    </row>
    <row r="711" spans="5:5" ht="15.75" customHeight="1" x14ac:dyDescent="0.3">
      <c r="E711" s="24"/>
    </row>
    <row r="712" spans="5:5" ht="15.75" customHeight="1" x14ac:dyDescent="0.3">
      <c r="E712" s="24"/>
    </row>
    <row r="713" spans="5:5" ht="15.75" customHeight="1" x14ac:dyDescent="0.3">
      <c r="E713" s="24"/>
    </row>
    <row r="714" spans="5:5" ht="15.75" customHeight="1" x14ac:dyDescent="0.3">
      <c r="E714" s="24"/>
    </row>
    <row r="715" spans="5:5" ht="15.75" customHeight="1" x14ac:dyDescent="0.3">
      <c r="E715" s="24"/>
    </row>
    <row r="716" spans="5:5" ht="15.75" customHeight="1" x14ac:dyDescent="0.3">
      <c r="E716" s="24"/>
    </row>
    <row r="717" spans="5:5" ht="15.75" customHeight="1" x14ac:dyDescent="0.3">
      <c r="E717" s="24"/>
    </row>
    <row r="718" spans="5:5" ht="15.75" customHeight="1" x14ac:dyDescent="0.3">
      <c r="E718" s="24"/>
    </row>
    <row r="719" spans="5:5" ht="15.75" customHeight="1" x14ac:dyDescent="0.3">
      <c r="E719" s="24"/>
    </row>
    <row r="720" spans="5:5" ht="15.75" customHeight="1" x14ac:dyDescent="0.3">
      <c r="E720" s="24"/>
    </row>
    <row r="721" spans="5:5" ht="15.75" customHeight="1" x14ac:dyDescent="0.3">
      <c r="E721" s="24"/>
    </row>
    <row r="722" spans="5:5" ht="15.75" customHeight="1" x14ac:dyDescent="0.3">
      <c r="E722" s="24"/>
    </row>
    <row r="723" spans="5:5" ht="15.75" customHeight="1" x14ac:dyDescent="0.3">
      <c r="E723" s="24"/>
    </row>
    <row r="724" spans="5:5" ht="15.75" customHeight="1" x14ac:dyDescent="0.3">
      <c r="E724" s="24"/>
    </row>
    <row r="725" spans="5:5" ht="15.75" customHeight="1" x14ac:dyDescent="0.3">
      <c r="E725" s="24"/>
    </row>
    <row r="726" spans="5:5" ht="15.75" customHeight="1" x14ac:dyDescent="0.3">
      <c r="E726" s="24"/>
    </row>
    <row r="727" spans="5:5" ht="15.75" customHeight="1" x14ac:dyDescent="0.3">
      <c r="E727" s="24"/>
    </row>
    <row r="728" spans="5:5" ht="15.75" customHeight="1" x14ac:dyDescent="0.3">
      <c r="E728" s="24"/>
    </row>
    <row r="729" spans="5:5" ht="15.75" customHeight="1" x14ac:dyDescent="0.3">
      <c r="E729" s="24"/>
    </row>
    <row r="730" spans="5:5" ht="15.75" customHeight="1" x14ac:dyDescent="0.3">
      <c r="E730" s="24"/>
    </row>
    <row r="731" spans="5:5" ht="15.75" customHeight="1" x14ac:dyDescent="0.3">
      <c r="E731" s="24"/>
    </row>
    <row r="732" spans="5:5" ht="15.75" customHeight="1" x14ac:dyDescent="0.3">
      <c r="E732" s="24"/>
    </row>
    <row r="733" spans="5:5" ht="15.75" customHeight="1" x14ac:dyDescent="0.3">
      <c r="E733" s="24"/>
    </row>
    <row r="734" spans="5:5" ht="15.75" customHeight="1" x14ac:dyDescent="0.3">
      <c r="E734" s="24"/>
    </row>
    <row r="735" spans="5:5" ht="15.75" customHeight="1" x14ac:dyDescent="0.3">
      <c r="E735" s="24"/>
    </row>
    <row r="736" spans="5:5" ht="15.75" customHeight="1" x14ac:dyDescent="0.3">
      <c r="E736" s="24"/>
    </row>
    <row r="737" spans="5:5" ht="15.75" customHeight="1" x14ac:dyDescent="0.3">
      <c r="E737" s="24"/>
    </row>
    <row r="738" spans="5:5" ht="15.75" customHeight="1" x14ac:dyDescent="0.3">
      <c r="E738" s="24"/>
    </row>
    <row r="739" spans="5:5" ht="15.75" customHeight="1" x14ac:dyDescent="0.3">
      <c r="E739" s="24"/>
    </row>
    <row r="740" spans="5:5" ht="15.75" customHeight="1" x14ac:dyDescent="0.3">
      <c r="E740" s="24"/>
    </row>
    <row r="741" spans="5:5" ht="15.75" customHeight="1" x14ac:dyDescent="0.3">
      <c r="E741" s="24"/>
    </row>
    <row r="742" spans="5:5" ht="15.75" customHeight="1" x14ac:dyDescent="0.3">
      <c r="E742" s="24"/>
    </row>
    <row r="743" spans="5:5" ht="15.75" customHeight="1" x14ac:dyDescent="0.3">
      <c r="E743" s="24"/>
    </row>
    <row r="744" spans="5:5" ht="15.75" customHeight="1" x14ac:dyDescent="0.3">
      <c r="E744" s="24"/>
    </row>
    <row r="745" spans="5:5" ht="15.75" customHeight="1" x14ac:dyDescent="0.3">
      <c r="E745" s="24"/>
    </row>
    <row r="746" spans="5:5" ht="15.75" customHeight="1" x14ac:dyDescent="0.3">
      <c r="E746" s="24"/>
    </row>
    <row r="747" spans="5:5" ht="15.75" customHeight="1" x14ac:dyDescent="0.3">
      <c r="E747" s="24"/>
    </row>
    <row r="748" spans="5:5" ht="15.75" customHeight="1" x14ac:dyDescent="0.3">
      <c r="E748" s="24"/>
    </row>
    <row r="749" spans="5:5" ht="15.75" customHeight="1" x14ac:dyDescent="0.3">
      <c r="E749" s="24"/>
    </row>
    <row r="750" spans="5:5" ht="15.75" customHeight="1" x14ac:dyDescent="0.3">
      <c r="E750" s="24"/>
    </row>
    <row r="751" spans="5:5" ht="15.75" customHeight="1" x14ac:dyDescent="0.3">
      <c r="E751" s="24"/>
    </row>
    <row r="752" spans="5:5" ht="15.75" customHeight="1" x14ac:dyDescent="0.3">
      <c r="E752" s="24"/>
    </row>
    <row r="753" spans="5:5" ht="15.75" customHeight="1" x14ac:dyDescent="0.3">
      <c r="E753" s="24"/>
    </row>
    <row r="754" spans="5:5" ht="15.75" customHeight="1" x14ac:dyDescent="0.3">
      <c r="E754" s="24"/>
    </row>
    <row r="755" spans="5:5" ht="15.75" customHeight="1" x14ac:dyDescent="0.3">
      <c r="E755" s="24"/>
    </row>
    <row r="756" spans="5:5" ht="15.75" customHeight="1" x14ac:dyDescent="0.3">
      <c r="E756" s="24"/>
    </row>
    <row r="757" spans="5:5" ht="15.75" customHeight="1" x14ac:dyDescent="0.3">
      <c r="E757" s="24"/>
    </row>
    <row r="758" spans="5:5" ht="15.75" customHeight="1" x14ac:dyDescent="0.3">
      <c r="E758" s="24"/>
    </row>
    <row r="759" spans="5:5" ht="15.75" customHeight="1" x14ac:dyDescent="0.3">
      <c r="E759" s="24"/>
    </row>
    <row r="760" spans="5:5" ht="15.75" customHeight="1" x14ac:dyDescent="0.3">
      <c r="E760" s="24"/>
    </row>
    <row r="761" spans="5:5" ht="15.75" customHeight="1" x14ac:dyDescent="0.3">
      <c r="E761" s="24"/>
    </row>
    <row r="762" spans="5:5" ht="15.75" customHeight="1" x14ac:dyDescent="0.3">
      <c r="E762" s="24"/>
    </row>
    <row r="763" spans="5:5" ht="15.75" customHeight="1" x14ac:dyDescent="0.3">
      <c r="E763" s="24"/>
    </row>
    <row r="764" spans="5:5" ht="15.75" customHeight="1" x14ac:dyDescent="0.3">
      <c r="E764" s="24"/>
    </row>
    <row r="765" spans="5:5" ht="15.75" customHeight="1" x14ac:dyDescent="0.3">
      <c r="E765" s="24"/>
    </row>
    <row r="766" spans="5:5" ht="15.75" customHeight="1" x14ac:dyDescent="0.3">
      <c r="E766" s="24"/>
    </row>
    <row r="767" spans="5:5" ht="15.75" customHeight="1" x14ac:dyDescent="0.3">
      <c r="E767" s="24"/>
    </row>
    <row r="768" spans="5:5" ht="15.75" customHeight="1" x14ac:dyDescent="0.3">
      <c r="E768" s="24"/>
    </row>
    <row r="769" spans="5:5" ht="15.75" customHeight="1" x14ac:dyDescent="0.3">
      <c r="E769" s="24"/>
    </row>
    <row r="770" spans="5:5" ht="15.75" customHeight="1" x14ac:dyDescent="0.3">
      <c r="E770" s="24"/>
    </row>
    <row r="771" spans="5:5" ht="15.75" customHeight="1" x14ac:dyDescent="0.3">
      <c r="E771" s="24"/>
    </row>
    <row r="772" spans="5:5" ht="15.75" customHeight="1" x14ac:dyDescent="0.3">
      <c r="E772" s="24"/>
    </row>
    <row r="773" spans="5:5" ht="15.75" customHeight="1" x14ac:dyDescent="0.3">
      <c r="E773" s="24"/>
    </row>
    <row r="774" spans="5:5" ht="15.75" customHeight="1" x14ac:dyDescent="0.3">
      <c r="E774" s="24"/>
    </row>
    <row r="775" spans="5:5" ht="15.75" customHeight="1" x14ac:dyDescent="0.3">
      <c r="E775" s="24"/>
    </row>
    <row r="776" spans="5:5" ht="15.75" customHeight="1" x14ac:dyDescent="0.3">
      <c r="E776" s="24"/>
    </row>
    <row r="777" spans="5:5" ht="15.75" customHeight="1" x14ac:dyDescent="0.3">
      <c r="E777" s="24"/>
    </row>
    <row r="778" spans="5:5" ht="15.75" customHeight="1" x14ac:dyDescent="0.3">
      <c r="E778" s="24"/>
    </row>
    <row r="779" spans="5:5" ht="15.75" customHeight="1" x14ac:dyDescent="0.3">
      <c r="E779" s="24"/>
    </row>
    <row r="780" spans="5:5" ht="15.75" customHeight="1" x14ac:dyDescent="0.3">
      <c r="E780" s="24"/>
    </row>
    <row r="781" spans="5:5" ht="15.75" customHeight="1" x14ac:dyDescent="0.3">
      <c r="E781" s="24"/>
    </row>
    <row r="782" spans="5:5" ht="15.75" customHeight="1" x14ac:dyDescent="0.3">
      <c r="E782" s="24"/>
    </row>
    <row r="783" spans="5:5" ht="15.75" customHeight="1" x14ac:dyDescent="0.3">
      <c r="E783" s="24"/>
    </row>
    <row r="784" spans="5:5" ht="15.75" customHeight="1" x14ac:dyDescent="0.3">
      <c r="E784" s="24"/>
    </row>
    <row r="785" spans="5:5" ht="15.75" customHeight="1" x14ac:dyDescent="0.3">
      <c r="E785" s="24"/>
    </row>
    <row r="786" spans="5:5" ht="15.75" customHeight="1" x14ac:dyDescent="0.3">
      <c r="E786" s="24"/>
    </row>
    <row r="787" spans="5:5" ht="15.75" customHeight="1" x14ac:dyDescent="0.3">
      <c r="E787" s="24"/>
    </row>
    <row r="788" spans="5:5" ht="15.75" customHeight="1" x14ac:dyDescent="0.3">
      <c r="E788" s="24"/>
    </row>
    <row r="789" spans="5:5" ht="15.75" customHeight="1" x14ac:dyDescent="0.3">
      <c r="E789" s="24"/>
    </row>
    <row r="790" spans="5:5" ht="15.75" customHeight="1" x14ac:dyDescent="0.3">
      <c r="E790" s="24"/>
    </row>
    <row r="791" spans="5:5" ht="15.75" customHeight="1" x14ac:dyDescent="0.3">
      <c r="E791" s="24"/>
    </row>
    <row r="792" spans="5:5" ht="15.75" customHeight="1" x14ac:dyDescent="0.3">
      <c r="E792" s="24"/>
    </row>
    <row r="793" spans="5:5" ht="15.75" customHeight="1" x14ac:dyDescent="0.3">
      <c r="E793" s="24"/>
    </row>
    <row r="794" spans="5:5" ht="15.75" customHeight="1" x14ac:dyDescent="0.3">
      <c r="E794" s="24"/>
    </row>
    <row r="795" spans="5:5" ht="15.75" customHeight="1" x14ac:dyDescent="0.3">
      <c r="E795" s="24"/>
    </row>
    <row r="796" spans="5:5" ht="15.75" customHeight="1" x14ac:dyDescent="0.3">
      <c r="E796" s="24"/>
    </row>
    <row r="797" spans="5:5" ht="15.75" customHeight="1" x14ac:dyDescent="0.3">
      <c r="E797" s="24"/>
    </row>
    <row r="798" spans="5:5" ht="15.75" customHeight="1" x14ac:dyDescent="0.3">
      <c r="E798" s="24"/>
    </row>
    <row r="799" spans="5:5" ht="15.75" customHeight="1" x14ac:dyDescent="0.3">
      <c r="E799" s="24"/>
    </row>
    <row r="800" spans="5:5" ht="15.75" customHeight="1" x14ac:dyDescent="0.3">
      <c r="E800" s="24"/>
    </row>
    <row r="801" spans="5:5" ht="15.75" customHeight="1" x14ac:dyDescent="0.3">
      <c r="E801" s="24"/>
    </row>
    <row r="802" spans="5:5" ht="15.75" customHeight="1" x14ac:dyDescent="0.3">
      <c r="E802" s="24"/>
    </row>
    <row r="803" spans="5:5" ht="15.75" customHeight="1" x14ac:dyDescent="0.3">
      <c r="E803" s="24"/>
    </row>
    <row r="804" spans="5:5" ht="15.75" customHeight="1" x14ac:dyDescent="0.3">
      <c r="E804" s="24"/>
    </row>
    <row r="805" spans="5:5" ht="15.75" customHeight="1" x14ac:dyDescent="0.3">
      <c r="E805" s="24"/>
    </row>
    <row r="806" spans="5:5" ht="15.75" customHeight="1" x14ac:dyDescent="0.3">
      <c r="E806" s="24"/>
    </row>
    <row r="807" spans="5:5" ht="15.75" customHeight="1" x14ac:dyDescent="0.3">
      <c r="E807" s="24"/>
    </row>
    <row r="808" spans="5:5" ht="15.75" customHeight="1" x14ac:dyDescent="0.3">
      <c r="E808" s="24"/>
    </row>
    <row r="809" spans="5:5" ht="15.75" customHeight="1" x14ac:dyDescent="0.3">
      <c r="E809" s="24"/>
    </row>
    <row r="810" spans="5:5" ht="15.75" customHeight="1" x14ac:dyDescent="0.3">
      <c r="E810" s="24"/>
    </row>
    <row r="811" spans="5:5" ht="15.75" customHeight="1" x14ac:dyDescent="0.3">
      <c r="E811" s="24"/>
    </row>
    <row r="812" spans="5:5" ht="15.75" customHeight="1" x14ac:dyDescent="0.3">
      <c r="E812" s="24"/>
    </row>
    <row r="813" spans="5:5" ht="15.75" customHeight="1" x14ac:dyDescent="0.3">
      <c r="E813" s="24"/>
    </row>
    <row r="814" spans="5:5" ht="15.75" customHeight="1" x14ac:dyDescent="0.3">
      <c r="E814" s="24"/>
    </row>
    <row r="815" spans="5:5" ht="15.75" customHeight="1" x14ac:dyDescent="0.3">
      <c r="E815" s="24"/>
    </row>
    <row r="816" spans="5:5" ht="15.75" customHeight="1" x14ac:dyDescent="0.3">
      <c r="E816" s="24"/>
    </row>
    <row r="817" spans="5:5" ht="15.75" customHeight="1" x14ac:dyDescent="0.3">
      <c r="E817" s="24"/>
    </row>
    <row r="818" spans="5:5" ht="15.75" customHeight="1" x14ac:dyDescent="0.3">
      <c r="E818" s="24"/>
    </row>
    <row r="819" spans="5:5" ht="15.75" customHeight="1" x14ac:dyDescent="0.3">
      <c r="E819" s="24"/>
    </row>
    <row r="820" spans="5:5" ht="15.75" customHeight="1" x14ac:dyDescent="0.3">
      <c r="E820" s="24"/>
    </row>
    <row r="821" spans="5:5" ht="15.75" customHeight="1" x14ac:dyDescent="0.3">
      <c r="E821" s="24"/>
    </row>
    <row r="822" spans="5:5" ht="15.75" customHeight="1" x14ac:dyDescent="0.3">
      <c r="E822" s="24"/>
    </row>
    <row r="823" spans="5:5" ht="15.75" customHeight="1" x14ac:dyDescent="0.3">
      <c r="E823" s="24"/>
    </row>
    <row r="824" spans="5:5" ht="15.75" customHeight="1" x14ac:dyDescent="0.3">
      <c r="E824" s="24"/>
    </row>
    <row r="825" spans="5:5" ht="15.75" customHeight="1" x14ac:dyDescent="0.3">
      <c r="E825" s="24"/>
    </row>
    <row r="826" spans="5:5" ht="15.75" customHeight="1" x14ac:dyDescent="0.3">
      <c r="E826" s="24"/>
    </row>
    <row r="827" spans="5:5" ht="15.75" customHeight="1" x14ac:dyDescent="0.3">
      <c r="E827" s="24"/>
    </row>
    <row r="828" spans="5:5" ht="15.75" customHeight="1" x14ac:dyDescent="0.3">
      <c r="E828" s="24"/>
    </row>
    <row r="829" spans="5:5" ht="15.75" customHeight="1" x14ac:dyDescent="0.3">
      <c r="E829" s="24"/>
    </row>
    <row r="830" spans="5:5" ht="15.75" customHeight="1" x14ac:dyDescent="0.3">
      <c r="E830" s="24"/>
    </row>
    <row r="831" spans="5:5" ht="15.75" customHeight="1" x14ac:dyDescent="0.3">
      <c r="E831" s="24"/>
    </row>
    <row r="832" spans="5:5" ht="15.75" customHeight="1" x14ac:dyDescent="0.3">
      <c r="E832" s="24"/>
    </row>
    <row r="833" spans="5:5" ht="15.75" customHeight="1" x14ac:dyDescent="0.3">
      <c r="E833" s="24"/>
    </row>
    <row r="834" spans="5:5" ht="15.75" customHeight="1" x14ac:dyDescent="0.3">
      <c r="E834" s="24"/>
    </row>
    <row r="835" spans="5:5" ht="15.75" customHeight="1" x14ac:dyDescent="0.3">
      <c r="E835" s="24"/>
    </row>
    <row r="836" spans="5:5" ht="15.75" customHeight="1" x14ac:dyDescent="0.3">
      <c r="E836" s="24"/>
    </row>
    <row r="837" spans="5:5" ht="15.75" customHeight="1" x14ac:dyDescent="0.3">
      <c r="E837" s="24"/>
    </row>
    <row r="838" spans="5:5" ht="15.75" customHeight="1" x14ac:dyDescent="0.3">
      <c r="E838" s="24"/>
    </row>
    <row r="839" spans="5:5" ht="15.75" customHeight="1" x14ac:dyDescent="0.3">
      <c r="E839" s="24"/>
    </row>
    <row r="840" spans="5:5" ht="15.75" customHeight="1" x14ac:dyDescent="0.3">
      <c r="E840" s="24"/>
    </row>
    <row r="841" spans="5:5" ht="15.75" customHeight="1" x14ac:dyDescent="0.3">
      <c r="E841" s="24"/>
    </row>
    <row r="842" spans="5:5" ht="15.75" customHeight="1" x14ac:dyDescent="0.3">
      <c r="E842" s="24"/>
    </row>
    <row r="843" spans="5:5" ht="15.75" customHeight="1" x14ac:dyDescent="0.3">
      <c r="E843" s="24"/>
    </row>
    <row r="844" spans="5:5" ht="15.75" customHeight="1" x14ac:dyDescent="0.3">
      <c r="E844" s="24"/>
    </row>
    <row r="845" spans="5:5" ht="15.75" customHeight="1" x14ac:dyDescent="0.3">
      <c r="E845" s="24"/>
    </row>
    <row r="846" spans="5:5" ht="15.75" customHeight="1" x14ac:dyDescent="0.3">
      <c r="E846" s="24"/>
    </row>
    <row r="847" spans="5:5" ht="15.75" customHeight="1" x14ac:dyDescent="0.3">
      <c r="E847" s="24"/>
    </row>
    <row r="848" spans="5:5" ht="15.75" customHeight="1" x14ac:dyDescent="0.3">
      <c r="E848" s="24"/>
    </row>
    <row r="849" spans="5:5" ht="15.75" customHeight="1" x14ac:dyDescent="0.3">
      <c r="E849" s="24"/>
    </row>
    <row r="850" spans="5:5" ht="15.75" customHeight="1" x14ac:dyDescent="0.3">
      <c r="E850" s="24"/>
    </row>
    <row r="851" spans="5:5" ht="15.75" customHeight="1" x14ac:dyDescent="0.3">
      <c r="E851" s="24"/>
    </row>
    <row r="852" spans="5:5" ht="15.75" customHeight="1" x14ac:dyDescent="0.3">
      <c r="E852" s="24"/>
    </row>
    <row r="853" spans="5:5" ht="15.75" customHeight="1" x14ac:dyDescent="0.3">
      <c r="E853" s="24"/>
    </row>
    <row r="854" spans="5:5" ht="15.75" customHeight="1" x14ac:dyDescent="0.3">
      <c r="E854" s="24"/>
    </row>
    <row r="855" spans="5:5" ht="15.75" customHeight="1" x14ac:dyDescent="0.3">
      <c r="E855" s="24"/>
    </row>
    <row r="856" spans="5:5" ht="15.75" customHeight="1" x14ac:dyDescent="0.3">
      <c r="E856" s="24"/>
    </row>
    <row r="857" spans="5:5" ht="15.75" customHeight="1" x14ac:dyDescent="0.3">
      <c r="E857" s="24"/>
    </row>
    <row r="858" spans="5:5" ht="15.75" customHeight="1" x14ac:dyDescent="0.3">
      <c r="E858" s="24"/>
    </row>
    <row r="859" spans="5:5" ht="15.75" customHeight="1" x14ac:dyDescent="0.3">
      <c r="E859" s="24"/>
    </row>
    <row r="860" spans="5:5" ht="15.75" customHeight="1" x14ac:dyDescent="0.3">
      <c r="E860" s="24"/>
    </row>
    <row r="861" spans="5:5" ht="15.75" customHeight="1" x14ac:dyDescent="0.3">
      <c r="E861" s="24"/>
    </row>
    <row r="862" spans="5:5" ht="15.75" customHeight="1" x14ac:dyDescent="0.3">
      <c r="E862" s="24"/>
    </row>
    <row r="863" spans="5:5" ht="15.75" customHeight="1" x14ac:dyDescent="0.3">
      <c r="E863" s="24"/>
    </row>
    <row r="864" spans="5:5" ht="15.75" customHeight="1" x14ac:dyDescent="0.3">
      <c r="E864" s="24"/>
    </row>
    <row r="865" spans="5:5" ht="15.75" customHeight="1" x14ac:dyDescent="0.3">
      <c r="E865" s="24"/>
    </row>
    <row r="866" spans="5:5" ht="15.75" customHeight="1" x14ac:dyDescent="0.3">
      <c r="E866" s="24"/>
    </row>
    <row r="867" spans="5:5" ht="15.75" customHeight="1" x14ac:dyDescent="0.3">
      <c r="E867" s="24"/>
    </row>
    <row r="868" spans="5:5" ht="15.75" customHeight="1" x14ac:dyDescent="0.3">
      <c r="E868" s="24"/>
    </row>
    <row r="869" spans="5:5" ht="15.75" customHeight="1" x14ac:dyDescent="0.3">
      <c r="E869" s="24"/>
    </row>
    <row r="870" spans="5:5" ht="15.75" customHeight="1" x14ac:dyDescent="0.3">
      <c r="E870" s="24"/>
    </row>
    <row r="871" spans="5:5" ht="15.75" customHeight="1" x14ac:dyDescent="0.3">
      <c r="E871" s="24"/>
    </row>
    <row r="872" spans="5:5" ht="15.75" customHeight="1" x14ac:dyDescent="0.3">
      <c r="E872" s="24"/>
    </row>
    <row r="873" spans="5:5" ht="15.75" customHeight="1" x14ac:dyDescent="0.3">
      <c r="E873" s="24"/>
    </row>
    <row r="874" spans="5:5" ht="15.75" customHeight="1" x14ac:dyDescent="0.3">
      <c r="E874" s="24"/>
    </row>
    <row r="875" spans="5:5" ht="15.75" customHeight="1" x14ac:dyDescent="0.3">
      <c r="E875" s="24"/>
    </row>
    <row r="876" spans="5:5" ht="15.75" customHeight="1" x14ac:dyDescent="0.3">
      <c r="E876" s="24"/>
    </row>
    <row r="877" spans="5:5" ht="15.75" customHeight="1" x14ac:dyDescent="0.3">
      <c r="E877" s="24"/>
    </row>
    <row r="878" spans="5:5" ht="15.75" customHeight="1" x14ac:dyDescent="0.3">
      <c r="E878" s="24"/>
    </row>
    <row r="879" spans="5:5" ht="15.75" customHeight="1" x14ac:dyDescent="0.3">
      <c r="E879" s="24"/>
    </row>
    <row r="880" spans="5:5" ht="15.75" customHeight="1" x14ac:dyDescent="0.3">
      <c r="E880" s="24"/>
    </row>
    <row r="881" spans="5:5" ht="15.75" customHeight="1" x14ac:dyDescent="0.3">
      <c r="E881" s="24"/>
    </row>
    <row r="882" spans="5:5" ht="15.75" customHeight="1" x14ac:dyDescent="0.3">
      <c r="E882" s="24"/>
    </row>
    <row r="883" spans="5:5" ht="15.75" customHeight="1" x14ac:dyDescent="0.3">
      <c r="E883" s="24"/>
    </row>
    <row r="884" spans="5:5" ht="15.75" customHeight="1" x14ac:dyDescent="0.3">
      <c r="E884" s="24"/>
    </row>
    <row r="885" spans="5:5" ht="15.75" customHeight="1" x14ac:dyDescent="0.3">
      <c r="E885" s="24"/>
    </row>
    <row r="886" spans="5:5" ht="15.75" customHeight="1" x14ac:dyDescent="0.3">
      <c r="E886" s="24"/>
    </row>
    <row r="887" spans="5:5" ht="15.75" customHeight="1" x14ac:dyDescent="0.3">
      <c r="E887" s="24"/>
    </row>
    <row r="888" spans="5:5" ht="15.75" customHeight="1" x14ac:dyDescent="0.3">
      <c r="E888" s="24"/>
    </row>
    <row r="889" spans="5:5" ht="15.75" customHeight="1" x14ac:dyDescent="0.3">
      <c r="E889" s="24"/>
    </row>
    <row r="890" spans="5:5" ht="15.75" customHeight="1" x14ac:dyDescent="0.3">
      <c r="E890" s="24"/>
    </row>
    <row r="891" spans="5:5" ht="15.75" customHeight="1" x14ac:dyDescent="0.3">
      <c r="E891" s="24"/>
    </row>
    <row r="892" spans="5:5" ht="15.75" customHeight="1" x14ac:dyDescent="0.3">
      <c r="E892" s="24"/>
    </row>
    <row r="893" spans="5:5" ht="15.75" customHeight="1" x14ac:dyDescent="0.3">
      <c r="E893" s="24"/>
    </row>
    <row r="894" spans="5:5" ht="15.75" customHeight="1" x14ac:dyDescent="0.3">
      <c r="E894" s="24"/>
    </row>
    <row r="895" spans="5:5" ht="15.75" customHeight="1" x14ac:dyDescent="0.3">
      <c r="E895" s="24"/>
    </row>
    <row r="896" spans="5:5" ht="15.75" customHeight="1" x14ac:dyDescent="0.3">
      <c r="E896" s="24"/>
    </row>
    <row r="897" spans="5:5" ht="15.75" customHeight="1" x14ac:dyDescent="0.3">
      <c r="E897" s="24"/>
    </row>
    <row r="898" spans="5:5" ht="15.75" customHeight="1" x14ac:dyDescent="0.3">
      <c r="E898" s="24"/>
    </row>
    <row r="899" spans="5:5" ht="15.75" customHeight="1" x14ac:dyDescent="0.3">
      <c r="E899" s="24"/>
    </row>
    <row r="900" spans="5:5" ht="15.75" customHeight="1" x14ac:dyDescent="0.3">
      <c r="E900" s="24"/>
    </row>
    <row r="901" spans="5:5" ht="15.75" customHeight="1" x14ac:dyDescent="0.3">
      <c r="E901" s="24"/>
    </row>
    <row r="902" spans="5:5" ht="15.75" customHeight="1" x14ac:dyDescent="0.3">
      <c r="E902" s="24"/>
    </row>
    <row r="903" spans="5:5" ht="15.75" customHeight="1" x14ac:dyDescent="0.3">
      <c r="E903" s="24"/>
    </row>
    <row r="904" spans="5:5" ht="15.75" customHeight="1" x14ac:dyDescent="0.3">
      <c r="E904" s="24"/>
    </row>
    <row r="905" spans="5:5" ht="15.75" customHeight="1" x14ac:dyDescent="0.3">
      <c r="E905" s="24"/>
    </row>
    <row r="906" spans="5:5" ht="15.75" customHeight="1" x14ac:dyDescent="0.3">
      <c r="E906" s="24"/>
    </row>
    <row r="907" spans="5:5" ht="15.75" customHeight="1" x14ac:dyDescent="0.3">
      <c r="E907" s="24"/>
    </row>
    <row r="908" spans="5:5" ht="15.75" customHeight="1" x14ac:dyDescent="0.3">
      <c r="E908" s="24"/>
    </row>
    <row r="909" spans="5:5" ht="15.75" customHeight="1" x14ac:dyDescent="0.3">
      <c r="E909" s="24"/>
    </row>
    <row r="910" spans="5:5" ht="15.75" customHeight="1" x14ac:dyDescent="0.3">
      <c r="E910" s="24"/>
    </row>
    <row r="911" spans="5:5" ht="15.75" customHeight="1" x14ac:dyDescent="0.3">
      <c r="E911" s="24"/>
    </row>
    <row r="912" spans="5:5" ht="15.75" customHeight="1" x14ac:dyDescent="0.3">
      <c r="E912" s="24"/>
    </row>
    <row r="913" spans="5:5" ht="15.75" customHeight="1" x14ac:dyDescent="0.3">
      <c r="E913" s="24"/>
    </row>
    <row r="914" spans="5:5" ht="15.75" customHeight="1" x14ac:dyDescent="0.3">
      <c r="E914" s="24"/>
    </row>
    <row r="915" spans="5:5" ht="15.75" customHeight="1" x14ac:dyDescent="0.3">
      <c r="E915" s="24"/>
    </row>
    <row r="916" spans="5:5" ht="15.75" customHeight="1" x14ac:dyDescent="0.3">
      <c r="E916" s="24"/>
    </row>
    <row r="917" spans="5:5" ht="15.75" customHeight="1" x14ac:dyDescent="0.3">
      <c r="E917" s="24"/>
    </row>
    <row r="918" spans="5:5" ht="15.75" customHeight="1" x14ac:dyDescent="0.3">
      <c r="E918" s="24"/>
    </row>
    <row r="919" spans="5:5" ht="15.75" customHeight="1" x14ac:dyDescent="0.3">
      <c r="E919" s="24"/>
    </row>
    <row r="920" spans="5:5" ht="15.75" customHeight="1" x14ac:dyDescent="0.3">
      <c r="E920" s="24"/>
    </row>
    <row r="921" spans="5:5" ht="15.75" customHeight="1" x14ac:dyDescent="0.3">
      <c r="E921" s="24"/>
    </row>
    <row r="922" spans="5:5" ht="15.75" customHeight="1" x14ac:dyDescent="0.3">
      <c r="E922" s="24"/>
    </row>
    <row r="923" spans="5:5" ht="15.75" customHeight="1" x14ac:dyDescent="0.3">
      <c r="E923" s="24"/>
    </row>
    <row r="924" spans="5:5" ht="15.75" customHeight="1" x14ac:dyDescent="0.3">
      <c r="E924" s="24"/>
    </row>
    <row r="925" spans="5:5" ht="15.75" customHeight="1" x14ac:dyDescent="0.3">
      <c r="E925" s="24"/>
    </row>
    <row r="926" spans="5:5" ht="15.75" customHeight="1" x14ac:dyDescent="0.3">
      <c r="E926" s="24"/>
    </row>
    <row r="927" spans="5:5" ht="15.75" customHeight="1" x14ac:dyDescent="0.3">
      <c r="E927" s="24"/>
    </row>
    <row r="928" spans="5:5" ht="15.75" customHeight="1" x14ac:dyDescent="0.3">
      <c r="E928" s="24"/>
    </row>
    <row r="929" spans="5:5" ht="15.75" customHeight="1" x14ac:dyDescent="0.3">
      <c r="E929" s="24"/>
    </row>
    <row r="930" spans="5:5" ht="15.75" customHeight="1" x14ac:dyDescent="0.3">
      <c r="E930" s="24"/>
    </row>
    <row r="931" spans="5:5" ht="15.75" customHeight="1" x14ac:dyDescent="0.3">
      <c r="E931" s="24"/>
    </row>
    <row r="932" spans="5:5" ht="15.75" customHeight="1" x14ac:dyDescent="0.3">
      <c r="E932" s="24"/>
    </row>
    <row r="933" spans="5:5" ht="15.75" customHeight="1" x14ac:dyDescent="0.3">
      <c r="E933" s="24"/>
    </row>
    <row r="934" spans="5:5" ht="15.75" customHeight="1" x14ac:dyDescent="0.3">
      <c r="E934" s="24"/>
    </row>
    <row r="935" spans="5:5" ht="15.75" customHeight="1" x14ac:dyDescent="0.3">
      <c r="E935" s="24"/>
    </row>
    <row r="936" spans="5:5" ht="15.75" customHeight="1" x14ac:dyDescent="0.3">
      <c r="E936" s="24"/>
    </row>
    <row r="937" spans="5:5" ht="15.75" customHeight="1" x14ac:dyDescent="0.3">
      <c r="E937" s="24"/>
    </row>
    <row r="938" spans="5:5" ht="15.75" customHeight="1" x14ac:dyDescent="0.3">
      <c r="E938" s="24"/>
    </row>
    <row r="939" spans="5:5" ht="15.75" customHeight="1" x14ac:dyDescent="0.3">
      <c r="E939" s="24"/>
    </row>
    <row r="940" spans="5:5" ht="15.75" customHeight="1" x14ac:dyDescent="0.3">
      <c r="E940" s="24"/>
    </row>
    <row r="941" spans="5:5" ht="15.75" customHeight="1" x14ac:dyDescent="0.3">
      <c r="E941" s="24"/>
    </row>
    <row r="942" spans="5:5" ht="15.75" customHeight="1" x14ac:dyDescent="0.3">
      <c r="E942" s="24"/>
    </row>
    <row r="943" spans="5:5" ht="15.75" customHeight="1" x14ac:dyDescent="0.3">
      <c r="E943" s="24"/>
    </row>
    <row r="944" spans="5:5" ht="15.75" customHeight="1" x14ac:dyDescent="0.3">
      <c r="E944" s="24"/>
    </row>
    <row r="945" spans="5:5" ht="15.75" customHeight="1" x14ac:dyDescent="0.3">
      <c r="E945" s="24"/>
    </row>
    <row r="946" spans="5:5" ht="15.75" customHeight="1" x14ac:dyDescent="0.3">
      <c r="E946" s="24"/>
    </row>
    <row r="947" spans="5:5" ht="15.75" customHeight="1" x14ac:dyDescent="0.3">
      <c r="E947" s="24"/>
    </row>
    <row r="948" spans="5:5" ht="15.75" customHeight="1" x14ac:dyDescent="0.3">
      <c r="E948" s="24"/>
    </row>
    <row r="949" spans="5:5" ht="15.75" customHeight="1" x14ac:dyDescent="0.3">
      <c r="E949" s="24"/>
    </row>
    <row r="950" spans="5:5" ht="15.75" customHeight="1" x14ac:dyDescent="0.3">
      <c r="E950" s="24"/>
    </row>
    <row r="951" spans="5:5" ht="15.75" customHeight="1" x14ac:dyDescent="0.3">
      <c r="E951" s="24"/>
    </row>
    <row r="952" spans="5:5" ht="15.75" customHeight="1" x14ac:dyDescent="0.3">
      <c r="E952" s="24"/>
    </row>
    <row r="953" spans="5:5" ht="15.75" customHeight="1" x14ac:dyDescent="0.3">
      <c r="E953" s="24"/>
    </row>
    <row r="954" spans="5:5" ht="15.75" customHeight="1" x14ac:dyDescent="0.3">
      <c r="E954" s="24"/>
    </row>
    <row r="955" spans="5:5" ht="15.75" customHeight="1" x14ac:dyDescent="0.3">
      <c r="E955" s="24"/>
    </row>
    <row r="956" spans="5:5" ht="15.75" customHeight="1" x14ac:dyDescent="0.3">
      <c r="E956" s="24"/>
    </row>
    <row r="957" spans="5:5" ht="15.75" customHeight="1" x14ac:dyDescent="0.3">
      <c r="E957" s="24"/>
    </row>
    <row r="958" spans="5:5" ht="15.75" customHeight="1" x14ac:dyDescent="0.3">
      <c r="E958" s="24"/>
    </row>
    <row r="959" spans="5:5" ht="15.75" customHeight="1" x14ac:dyDescent="0.3">
      <c r="E959" s="24"/>
    </row>
    <row r="960" spans="5:5" ht="15.75" customHeight="1" x14ac:dyDescent="0.3">
      <c r="E960" s="24"/>
    </row>
    <row r="961" spans="5:5" ht="15.75" customHeight="1" x14ac:dyDescent="0.3">
      <c r="E961" s="24"/>
    </row>
    <row r="962" spans="5:5" ht="15.75" customHeight="1" x14ac:dyDescent="0.3">
      <c r="E962" s="24"/>
    </row>
    <row r="963" spans="5:5" ht="15.75" customHeight="1" x14ac:dyDescent="0.3">
      <c r="E963" s="24"/>
    </row>
    <row r="964" spans="5:5" ht="15.75" customHeight="1" x14ac:dyDescent="0.3">
      <c r="E964" s="24"/>
    </row>
    <row r="965" spans="5:5" ht="15.75" customHeight="1" x14ac:dyDescent="0.3">
      <c r="E965" s="24"/>
    </row>
    <row r="966" spans="5:5" ht="15.75" customHeight="1" x14ac:dyDescent="0.3">
      <c r="E966" s="24"/>
    </row>
    <row r="967" spans="5:5" ht="15.75" customHeight="1" x14ac:dyDescent="0.3">
      <c r="E967" s="24"/>
    </row>
    <row r="968" spans="5:5" ht="15.75" customHeight="1" x14ac:dyDescent="0.3">
      <c r="E968" s="24"/>
    </row>
    <row r="969" spans="5:5" ht="15.75" customHeight="1" x14ac:dyDescent="0.3">
      <c r="E969" s="24"/>
    </row>
    <row r="970" spans="5:5" ht="15.75" customHeight="1" x14ac:dyDescent="0.3">
      <c r="E970" s="24"/>
    </row>
    <row r="971" spans="5:5" ht="15.75" customHeight="1" x14ac:dyDescent="0.3">
      <c r="E971" s="24"/>
    </row>
    <row r="972" spans="5:5" ht="15.75" customHeight="1" x14ac:dyDescent="0.3">
      <c r="E972" s="24"/>
    </row>
    <row r="973" spans="5:5" ht="15.75" customHeight="1" x14ac:dyDescent="0.3">
      <c r="E973" s="24"/>
    </row>
    <row r="974" spans="5:5" ht="15.75" customHeight="1" x14ac:dyDescent="0.3">
      <c r="E974" s="24"/>
    </row>
    <row r="975" spans="5:5" ht="15.75" customHeight="1" x14ac:dyDescent="0.3">
      <c r="E975" s="24"/>
    </row>
    <row r="976" spans="5:5" ht="15.75" customHeight="1" x14ac:dyDescent="0.3">
      <c r="E976" s="24"/>
    </row>
    <row r="977" spans="5:5" ht="15.75" customHeight="1" x14ac:dyDescent="0.3">
      <c r="E977" s="24"/>
    </row>
    <row r="978" spans="5:5" ht="15.75" customHeight="1" x14ac:dyDescent="0.3">
      <c r="E978" s="24"/>
    </row>
    <row r="979" spans="5:5" ht="15.75" customHeight="1" x14ac:dyDescent="0.3">
      <c r="E979" s="24"/>
    </row>
    <row r="980" spans="5:5" ht="15.75" customHeight="1" x14ac:dyDescent="0.3">
      <c r="E980" s="24"/>
    </row>
    <row r="981" spans="5:5" ht="15.75" customHeight="1" x14ac:dyDescent="0.3">
      <c r="E981" s="24"/>
    </row>
    <row r="982" spans="5:5" ht="15.75" customHeight="1" x14ac:dyDescent="0.3">
      <c r="E982" s="24"/>
    </row>
    <row r="983" spans="5:5" ht="15.75" customHeight="1" x14ac:dyDescent="0.3">
      <c r="E983" s="24"/>
    </row>
    <row r="984" spans="5:5" ht="15.75" customHeight="1" x14ac:dyDescent="0.3">
      <c r="E984" s="24"/>
    </row>
    <row r="985" spans="5:5" ht="15.75" customHeight="1" x14ac:dyDescent="0.3">
      <c r="E985" s="24"/>
    </row>
    <row r="986" spans="5:5" ht="15.75" customHeight="1" x14ac:dyDescent="0.3">
      <c r="E986" s="24"/>
    </row>
    <row r="987" spans="5:5" ht="15.75" customHeight="1" x14ac:dyDescent="0.3">
      <c r="E987" s="24"/>
    </row>
    <row r="988" spans="5:5" ht="15.75" customHeight="1" x14ac:dyDescent="0.3">
      <c r="E988" s="24"/>
    </row>
    <row r="989" spans="5:5" ht="15.75" customHeight="1" x14ac:dyDescent="0.3">
      <c r="E989" s="24"/>
    </row>
    <row r="990" spans="5:5" ht="15.75" customHeight="1" x14ac:dyDescent="0.3">
      <c r="E990" s="24"/>
    </row>
    <row r="991" spans="5:5" ht="15.75" customHeight="1" x14ac:dyDescent="0.3">
      <c r="E991" s="24"/>
    </row>
    <row r="992" spans="5:5" ht="15.75" customHeight="1" x14ac:dyDescent="0.3">
      <c r="E992" s="24"/>
    </row>
    <row r="993" spans="5:5" ht="15.75" customHeight="1" x14ac:dyDescent="0.3">
      <c r="E993" s="24"/>
    </row>
    <row r="994" spans="5:5" ht="15.75" customHeight="1" x14ac:dyDescent="0.3">
      <c r="E994" s="24"/>
    </row>
    <row r="995" spans="5:5" ht="15.75" customHeight="1" x14ac:dyDescent="0.3">
      <c r="E995" s="24"/>
    </row>
    <row r="996" spans="5:5" ht="15.75" customHeight="1" x14ac:dyDescent="0.3">
      <c r="E996" s="24"/>
    </row>
    <row r="997" spans="5:5" ht="15.75" customHeight="1" x14ac:dyDescent="0.3">
      <c r="E997" s="24"/>
    </row>
    <row r="998" spans="5:5" ht="15.75" customHeight="1" x14ac:dyDescent="0.3">
      <c r="E998" s="24"/>
    </row>
    <row r="999" spans="5:5" ht="15.75" customHeight="1" x14ac:dyDescent="0.3">
      <c r="E999" s="24"/>
    </row>
    <row r="1000" spans="5:5" ht="15.75" customHeight="1" x14ac:dyDescent="0.3">
      <c r="E1000" s="24"/>
    </row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topLeftCell="A2" workbookViewId="0">
      <selection activeCell="G23" sqref="G23"/>
    </sheetView>
  </sheetViews>
  <sheetFormatPr defaultColWidth="14.44140625" defaultRowHeight="15" customHeight="1" x14ac:dyDescent="0.3"/>
  <cols>
    <col min="1" max="1" width="10.5546875" customWidth="1"/>
    <col min="2" max="5" width="8" customWidth="1"/>
    <col min="6" max="6" width="12" customWidth="1"/>
    <col min="7" max="7" width="18.33203125" customWidth="1"/>
    <col min="8" max="9" width="8" customWidth="1"/>
    <col min="10" max="10" width="12.33203125" customWidth="1"/>
    <col min="11" max="11" width="8" customWidth="1"/>
    <col min="12" max="12" width="13.88671875" customWidth="1"/>
    <col min="13" max="26" width="8" customWidth="1"/>
  </cols>
  <sheetData>
    <row r="1" spans="1:12" ht="18.75" customHeight="1" x14ac:dyDescent="0.35">
      <c r="A1" s="72" t="s">
        <v>59</v>
      </c>
      <c r="B1" s="71"/>
      <c r="C1" s="71"/>
      <c r="D1" s="71"/>
      <c r="E1" s="71"/>
      <c r="F1" s="71"/>
      <c r="G1" s="71"/>
      <c r="H1" s="71"/>
    </row>
    <row r="2" spans="1:12" ht="14.4" x14ac:dyDescent="0.3">
      <c r="A2" s="73" t="s">
        <v>60</v>
      </c>
      <c r="B2" s="71"/>
      <c r="C2" s="71"/>
      <c r="D2" s="71"/>
      <c r="E2" s="71"/>
      <c r="F2" s="71"/>
      <c r="G2" s="71"/>
      <c r="H2" s="71"/>
    </row>
    <row r="4" spans="1:12" ht="14.4" x14ac:dyDescent="0.3">
      <c r="A4" s="25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7" t="s">
        <v>44</v>
      </c>
    </row>
    <row r="5" spans="1:12" ht="14.4" x14ac:dyDescent="0.3">
      <c r="A5" s="4" t="s">
        <v>67</v>
      </c>
      <c r="B5" s="5">
        <v>25</v>
      </c>
      <c r="C5" s="5">
        <v>25</v>
      </c>
      <c r="D5" s="5">
        <v>20</v>
      </c>
      <c r="E5" s="6">
        <f>SUM(B5:D5)</f>
        <v>70</v>
      </c>
      <c r="F5" s="6">
        <f>AVERAGE(B5:D5)</f>
        <v>23.333333333333332</v>
      </c>
      <c r="G5" s="7" t="str">
        <f>IF(F5&gt;20,"A","B")</f>
        <v>A</v>
      </c>
    </row>
    <row r="6" spans="1:12" ht="14.4" x14ac:dyDescent="0.3">
      <c r="A6" s="4" t="s">
        <v>68</v>
      </c>
      <c r="B6" s="5">
        <v>30</v>
      </c>
      <c r="C6" s="5">
        <v>12</v>
      </c>
      <c r="D6" s="5">
        <v>15</v>
      </c>
      <c r="E6" s="6">
        <f t="shared" ref="E6:E13" si="0">SUM(B6:D6)</f>
        <v>57</v>
      </c>
      <c r="F6" s="6">
        <f t="shared" ref="F6:F13" si="1">AVERAGE(B6:D6)</f>
        <v>19</v>
      </c>
      <c r="G6" s="7" t="str">
        <f t="shared" ref="G6:G13" si="2">IF(F6&gt;20,"A","B")</f>
        <v>B</v>
      </c>
    </row>
    <row r="7" spans="1:12" ht="14.4" x14ac:dyDescent="0.3">
      <c r="A7" s="4" t="s">
        <v>69</v>
      </c>
      <c r="B7" s="5">
        <v>15</v>
      </c>
      <c r="C7" s="5">
        <v>14</v>
      </c>
      <c r="D7" s="5">
        <v>14</v>
      </c>
      <c r="E7" s="6">
        <f t="shared" si="0"/>
        <v>43</v>
      </c>
      <c r="F7" s="6">
        <f t="shared" si="1"/>
        <v>14.333333333333334</v>
      </c>
      <c r="G7" s="7" t="str">
        <f t="shared" si="2"/>
        <v>B</v>
      </c>
    </row>
    <row r="8" spans="1:12" ht="14.4" x14ac:dyDescent="0.3">
      <c r="A8" s="4" t="s">
        <v>70</v>
      </c>
      <c r="B8" s="5">
        <v>12</v>
      </c>
      <c r="C8" s="5">
        <v>17</v>
      </c>
      <c r="D8" s="5">
        <v>17</v>
      </c>
      <c r="E8" s="6">
        <f t="shared" si="0"/>
        <v>46</v>
      </c>
      <c r="F8" s="6">
        <f t="shared" si="1"/>
        <v>15.333333333333334</v>
      </c>
      <c r="G8" s="7" t="str">
        <f t="shared" si="2"/>
        <v>B</v>
      </c>
    </row>
    <row r="9" spans="1:12" ht="14.4" x14ac:dyDescent="0.3">
      <c r="A9" s="4" t="s">
        <v>71</v>
      </c>
      <c r="B9" s="5">
        <v>14</v>
      </c>
      <c r="C9" s="5">
        <v>18</v>
      </c>
      <c r="D9" s="5">
        <v>18</v>
      </c>
      <c r="E9" s="6">
        <f t="shared" si="0"/>
        <v>50</v>
      </c>
      <c r="F9" s="6">
        <f t="shared" si="1"/>
        <v>16.666666666666668</v>
      </c>
      <c r="G9" s="7" t="str">
        <f t="shared" si="2"/>
        <v>B</v>
      </c>
    </row>
    <row r="10" spans="1:12" ht="14.4" x14ac:dyDescent="0.3">
      <c r="A10" s="4" t="s">
        <v>72</v>
      </c>
      <c r="B10" s="5">
        <v>16</v>
      </c>
      <c r="C10" s="5">
        <v>25</v>
      </c>
      <c r="D10" s="5">
        <v>20</v>
      </c>
      <c r="E10" s="6">
        <f t="shared" si="0"/>
        <v>61</v>
      </c>
      <c r="F10" s="6">
        <f t="shared" si="1"/>
        <v>20.333333333333332</v>
      </c>
      <c r="G10" s="7" t="str">
        <f t="shared" si="2"/>
        <v>A</v>
      </c>
    </row>
    <row r="11" spans="1:12" ht="14.4" x14ac:dyDescent="0.3">
      <c r="A11" s="4" t="s">
        <v>73</v>
      </c>
      <c r="B11" s="5">
        <v>18</v>
      </c>
      <c r="C11" s="5">
        <v>21</v>
      </c>
      <c r="D11" s="5">
        <v>22</v>
      </c>
      <c r="E11" s="6">
        <f t="shared" si="0"/>
        <v>61</v>
      </c>
      <c r="F11" s="6">
        <f t="shared" si="1"/>
        <v>20.333333333333332</v>
      </c>
      <c r="G11" s="7" t="str">
        <f t="shared" si="2"/>
        <v>A</v>
      </c>
    </row>
    <row r="12" spans="1:12" ht="14.4" x14ac:dyDescent="0.3">
      <c r="A12" s="4" t="s">
        <v>74</v>
      </c>
      <c r="B12" s="5">
        <v>17</v>
      </c>
      <c r="C12" s="5">
        <v>23</v>
      </c>
      <c r="D12" s="5">
        <v>13</v>
      </c>
      <c r="E12" s="6">
        <f t="shared" si="0"/>
        <v>53</v>
      </c>
      <c r="F12" s="6">
        <f t="shared" si="1"/>
        <v>17.666666666666668</v>
      </c>
      <c r="G12" s="7" t="str">
        <f t="shared" si="2"/>
        <v>B</v>
      </c>
    </row>
    <row r="13" spans="1:12" ht="14.4" x14ac:dyDescent="0.3">
      <c r="A13" s="10" t="s">
        <v>75</v>
      </c>
      <c r="B13" s="11">
        <v>20</v>
      </c>
      <c r="C13" s="11">
        <v>25</v>
      </c>
      <c r="D13" s="11">
        <v>25</v>
      </c>
      <c r="E13" s="6">
        <f t="shared" si="0"/>
        <v>70</v>
      </c>
      <c r="F13" s="6">
        <f t="shared" si="1"/>
        <v>23.333333333333332</v>
      </c>
      <c r="G13" s="7" t="str">
        <f t="shared" si="2"/>
        <v>A</v>
      </c>
    </row>
    <row r="14" spans="1:12" ht="14.4" x14ac:dyDescent="0.3">
      <c r="A14" s="9"/>
      <c r="B14" s="9"/>
    </row>
    <row r="15" spans="1:12" ht="19.5" customHeight="1" x14ac:dyDescent="0.3">
      <c r="A15" s="12" t="s">
        <v>76</v>
      </c>
      <c r="B15" s="12"/>
      <c r="C15" s="12"/>
      <c r="D15" s="12"/>
      <c r="E15" s="12"/>
      <c r="G15" s="9" t="s">
        <v>33</v>
      </c>
      <c r="H15">
        <f>COUNTA(A5:A13)</f>
        <v>9</v>
      </c>
      <c r="I15" s="55"/>
      <c r="J15" s="55" t="s">
        <v>167</v>
      </c>
      <c r="K15" s="55" t="s">
        <v>168</v>
      </c>
      <c r="L15" s="56" t="s">
        <v>169</v>
      </c>
    </row>
    <row r="16" spans="1:12" ht="19.5" customHeight="1" x14ac:dyDescent="0.3">
      <c r="A16" s="12" t="s">
        <v>77</v>
      </c>
      <c r="B16" s="12"/>
      <c r="C16" s="12"/>
      <c r="D16" s="12"/>
      <c r="E16" s="12"/>
      <c r="G16" s="9" t="s">
        <v>24</v>
      </c>
      <c r="H16">
        <f>COUNTIF(B5:B13,"&gt;20")</f>
        <v>2</v>
      </c>
      <c r="I16" s="55" t="s">
        <v>170</v>
      </c>
      <c r="J16" s="55">
        <f>VLOOKUP(A5,A4:G13,5,FALSE)</f>
        <v>70</v>
      </c>
      <c r="K16" s="57">
        <f>VLOOKUP(A7,A4:G13,5,FALSE)</f>
        <v>43</v>
      </c>
      <c r="L16" s="57">
        <f>VLOOKUP(A6,A4:G13,5,FALSE)</f>
        <v>57</v>
      </c>
    </row>
    <row r="17" spans="1:15" ht="19.5" customHeight="1" x14ac:dyDescent="0.3">
      <c r="A17" s="12" t="s">
        <v>78</v>
      </c>
      <c r="B17" s="12"/>
      <c r="C17" s="12"/>
      <c r="D17" s="12"/>
      <c r="E17" s="12"/>
      <c r="G17" s="9" t="s">
        <v>79</v>
      </c>
      <c r="I17" s="55" t="s">
        <v>166</v>
      </c>
      <c r="J17" s="60" t="str">
        <f>VLOOKUP(A5,A4:G13,7,FALSE)</f>
        <v>A</v>
      </c>
      <c r="K17" s="61" t="str">
        <f>VLOOKUP(A7,A4:G13,7,0)</f>
        <v>B</v>
      </c>
      <c r="L17" s="61" t="str">
        <f>VLOOKUP(A6,A4:G13,7,0)</f>
        <v>B</v>
      </c>
      <c r="M17" s="9"/>
    </row>
    <row r="18" spans="1:15" ht="19.5" customHeight="1" x14ac:dyDescent="0.3">
      <c r="A18" s="12" t="s">
        <v>80</v>
      </c>
      <c r="B18" s="12"/>
      <c r="C18" s="12"/>
      <c r="D18" s="12"/>
      <c r="E18" s="12"/>
      <c r="M18" s="9"/>
    </row>
    <row r="19" spans="1:15" ht="19.5" customHeight="1" x14ac:dyDescent="0.3">
      <c r="A19" s="12" t="s">
        <v>81</v>
      </c>
      <c r="B19" s="12"/>
      <c r="C19" s="12"/>
      <c r="D19" s="12"/>
      <c r="E19" s="12"/>
      <c r="G19" s="9" t="s">
        <v>79</v>
      </c>
      <c r="I19" s="55"/>
      <c r="J19" s="55" t="s">
        <v>171</v>
      </c>
      <c r="K19" s="55" t="s">
        <v>168</v>
      </c>
      <c r="L19" s="55" t="s">
        <v>169</v>
      </c>
      <c r="M19" s="9"/>
      <c r="O19" s="28"/>
    </row>
    <row r="20" spans="1:15" ht="14.4" x14ac:dyDescent="0.3">
      <c r="I20" s="55" t="s">
        <v>170</v>
      </c>
      <c r="J20" s="55">
        <f>VLOOKUP(A8,A4:G13,5,0)</f>
        <v>46</v>
      </c>
      <c r="K20" s="57">
        <f>VLOOKUP(A7,A4:G13,5,0)</f>
        <v>43</v>
      </c>
      <c r="L20" s="57">
        <f>VLOOKUP(A6,A4:G13,5,0)</f>
        <v>57</v>
      </c>
      <c r="M20" s="9"/>
    </row>
    <row r="21" spans="1:15" ht="15.75" customHeight="1" x14ac:dyDescent="0.3">
      <c r="I21" s="55" t="s">
        <v>172</v>
      </c>
      <c r="J21" s="55">
        <f>VLOOKUP(A8,A4:G13,6,0)</f>
        <v>15.333333333333334</v>
      </c>
      <c r="K21" s="59">
        <f>VLOOKUP(A7,A4:G13,6,0)</f>
        <v>14.333333333333334</v>
      </c>
      <c r="L21" s="57">
        <f>VLOOKUP(A6,A4:G13,6,0)</f>
        <v>19</v>
      </c>
    </row>
    <row r="22" spans="1:15" ht="15.75" customHeight="1" x14ac:dyDescent="0.3">
      <c r="I22" s="54"/>
      <c r="J22" s="54"/>
      <c r="K22" s="54"/>
      <c r="L22" s="58"/>
    </row>
    <row r="23" spans="1:15" ht="15.75" customHeight="1" x14ac:dyDescent="0.3"/>
    <row r="24" spans="1:15" ht="15.75" customHeight="1" x14ac:dyDescent="0.3"/>
    <row r="25" spans="1:15" ht="15.75" customHeight="1" x14ac:dyDescent="0.3"/>
    <row r="26" spans="1:15" ht="15.75" customHeight="1" x14ac:dyDescent="0.3"/>
    <row r="27" spans="1:15" ht="15.75" customHeight="1" x14ac:dyDescent="0.3"/>
    <row r="28" spans="1:15" ht="15.75" customHeight="1" x14ac:dyDescent="0.3"/>
    <row r="29" spans="1:15" ht="15.75" customHeight="1" x14ac:dyDescent="0.3"/>
    <row r="30" spans="1:15" ht="15.75" customHeight="1" x14ac:dyDescent="0.3"/>
    <row r="31" spans="1:15" ht="15.75" customHeight="1" x14ac:dyDescent="0.3"/>
    <row r="32" spans="1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H1"/>
    <mergeCell ref="A2:H2"/>
  </mergeCells>
  <dataValidations count="1">
    <dataValidation type="list" allowBlank="1" sqref="L15" xr:uid="{00000000-0002-0000-0300-000000000000}">
      <formula1>$A$5:$A$13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opLeftCell="A7" workbookViewId="0">
      <selection activeCell="K15" sqref="K15"/>
    </sheetView>
  </sheetViews>
  <sheetFormatPr defaultColWidth="14.44140625" defaultRowHeight="15" customHeight="1" x14ac:dyDescent="0.3"/>
  <cols>
    <col min="1" max="1" width="8" customWidth="1"/>
    <col min="2" max="2" width="15.109375" customWidth="1"/>
    <col min="3" max="3" width="13.5546875" customWidth="1"/>
    <col min="4" max="4" width="8.6640625" customWidth="1"/>
    <col min="5" max="5" width="10.33203125" customWidth="1"/>
    <col min="6" max="6" width="11.44140625" customWidth="1"/>
    <col min="7" max="7" width="9.88671875" customWidth="1"/>
    <col min="8" max="8" width="8" customWidth="1"/>
    <col min="9" max="9" width="20.88671875" customWidth="1"/>
    <col min="10" max="10" width="13.109375" customWidth="1"/>
    <col min="11" max="11" width="11.88671875" customWidth="1"/>
    <col min="12" max="12" width="14.109375" customWidth="1"/>
    <col min="13" max="26" width="8" customWidth="1"/>
  </cols>
  <sheetData>
    <row r="1" spans="1:12" ht="18.75" customHeight="1" x14ac:dyDescent="0.35">
      <c r="A1" s="72" t="s">
        <v>82</v>
      </c>
      <c r="B1" s="71"/>
      <c r="C1" s="71"/>
      <c r="D1" s="71"/>
      <c r="E1" s="71"/>
      <c r="F1" s="71"/>
      <c r="G1" s="71"/>
      <c r="H1" s="71"/>
    </row>
    <row r="2" spans="1:12" ht="14.4" x14ac:dyDescent="0.3">
      <c r="A2" s="73" t="s">
        <v>60</v>
      </c>
      <c r="B2" s="71"/>
      <c r="C2" s="71"/>
      <c r="D2" s="71"/>
      <c r="E2" s="71"/>
      <c r="F2" s="71"/>
      <c r="G2" s="71"/>
      <c r="H2" s="71"/>
    </row>
    <row r="4" spans="1:12" ht="14.4" x14ac:dyDescent="0.3">
      <c r="A4" s="29" t="s">
        <v>83</v>
      </c>
      <c r="B4" s="30" t="s">
        <v>84</v>
      </c>
      <c r="C4" s="30" t="s">
        <v>85</v>
      </c>
      <c r="D4" s="30" t="s">
        <v>86</v>
      </c>
      <c r="E4" s="30" t="s">
        <v>87</v>
      </c>
      <c r="F4" s="30" t="s">
        <v>88</v>
      </c>
      <c r="G4" s="30" t="s">
        <v>89</v>
      </c>
      <c r="H4" s="30" t="s">
        <v>65</v>
      </c>
      <c r="I4" s="31" t="s">
        <v>44</v>
      </c>
      <c r="J4" s="28"/>
      <c r="K4" s="28"/>
      <c r="L4" s="28"/>
    </row>
    <row r="5" spans="1:12" ht="14.4" x14ac:dyDescent="0.3">
      <c r="A5" s="4" t="s">
        <v>90</v>
      </c>
      <c r="B5" s="5" t="s">
        <v>50</v>
      </c>
      <c r="C5" s="5" t="s">
        <v>91</v>
      </c>
      <c r="D5" s="5">
        <v>5000</v>
      </c>
      <c r="E5" s="6">
        <f>SUM(D5*2.5%)</f>
        <v>125</v>
      </c>
      <c r="F5" s="6">
        <f>SUM(D5*3.5%)</f>
        <v>175.00000000000003</v>
      </c>
      <c r="G5" s="6">
        <f>SUM(D5*1.5%)</f>
        <v>75</v>
      </c>
      <c r="H5" s="6">
        <f>SUM(D5:G5)</f>
        <v>5375</v>
      </c>
      <c r="I5" s="7" t="str">
        <f>IF(H5&gt;20000,"A",(IF(H5&gt;10000,"B","C")))</f>
        <v>C</v>
      </c>
      <c r="J5" s="28"/>
      <c r="K5" s="28"/>
      <c r="L5" s="28"/>
    </row>
    <row r="6" spans="1:12" ht="14.4" x14ac:dyDescent="0.3">
      <c r="A6" s="4" t="s">
        <v>92</v>
      </c>
      <c r="B6" s="5" t="s">
        <v>50</v>
      </c>
      <c r="C6" s="5" t="s">
        <v>93</v>
      </c>
      <c r="D6" s="5">
        <v>8000</v>
      </c>
      <c r="E6" s="6">
        <f t="shared" ref="E6:E12" si="0">SUM(D6*2.5%)</f>
        <v>200</v>
      </c>
      <c r="F6" s="6">
        <f t="shared" ref="F6:F12" si="1">SUM(D6*3.5%)</f>
        <v>280</v>
      </c>
      <c r="G6" s="6">
        <f t="shared" ref="G6:G12" si="2">SUM(D6*1.5%)</f>
        <v>120</v>
      </c>
      <c r="H6" s="6">
        <f t="shared" ref="H6:H12" si="3">SUM(D6:G6)</f>
        <v>8600</v>
      </c>
      <c r="I6" s="7" t="str">
        <f t="shared" ref="I6:I12" si="4">IF(H6&gt;20000,"A",(IF(H6&gt;10000,"B","C")))</f>
        <v>C</v>
      </c>
    </row>
    <row r="7" spans="1:12" ht="14.4" x14ac:dyDescent="0.3">
      <c r="A7" s="4" t="s">
        <v>13</v>
      </c>
      <c r="B7" s="5" t="s">
        <v>50</v>
      </c>
      <c r="C7" s="5" t="s">
        <v>94</v>
      </c>
      <c r="D7" s="5">
        <v>3000</v>
      </c>
      <c r="E7" s="6">
        <f t="shared" si="0"/>
        <v>75</v>
      </c>
      <c r="F7" s="6">
        <f t="shared" si="1"/>
        <v>105.00000000000001</v>
      </c>
      <c r="G7" s="6">
        <f t="shared" si="2"/>
        <v>45</v>
      </c>
      <c r="H7" s="6">
        <f t="shared" si="3"/>
        <v>3225</v>
      </c>
      <c r="I7" s="7" t="str">
        <f t="shared" si="4"/>
        <v>C</v>
      </c>
    </row>
    <row r="8" spans="1:12" ht="14.4" x14ac:dyDescent="0.3">
      <c r="A8" s="4" t="s">
        <v>16</v>
      </c>
      <c r="B8" s="5" t="s">
        <v>95</v>
      </c>
      <c r="C8" s="5" t="s">
        <v>96</v>
      </c>
      <c r="D8" s="5">
        <v>6000</v>
      </c>
      <c r="E8" s="6">
        <f t="shared" si="0"/>
        <v>150</v>
      </c>
      <c r="F8" s="6">
        <f t="shared" si="1"/>
        <v>210.00000000000003</v>
      </c>
      <c r="G8" s="6">
        <f t="shared" si="2"/>
        <v>90</v>
      </c>
      <c r="H8" s="6">
        <f t="shared" si="3"/>
        <v>6450</v>
      </c>
      <c r="I8" s="7" t="str">
        <f t="shared" si="4"/>
        <v>C</v>
      </c>
    </row>
    <row r="9" spans="1:12" ht="14.4" x14ac:dyDescent="0.3">
      <c r="A9" s="4" t="s">
        <v>97</v>
      </c>
      <c r="B9" s="5" t="s">
        <v>95</v>
      </c>
      <c r="C9" s="5" t="s">
        <v>98</v>
      </c>
      <c r="D9" s="5">
        <v>8000</v>
      </c>
      <c r="E9" s="6">
        <f t="shared" si="0"/>
        <v>200</v>
      </c>
      <c r="F9" s="6">
        <f t="shared" si="1"/>
        <v>280</v>
      </c>
      <c r="G9" s="6">
        <f t="shared" si="2"/>
        <v>120</v>
      </c>
      <c r="H9" s="6">
        <f t="shared" si="3"/>
        <v>8600</v>
      </c>
      <c r="I9" s="7" t="str">
        <f t="shared" si="4"/>
        <v>C</v>
      </c>
    </row>
    <row r="10" spans="1:12" ht="14.4" x14ac:dyDescent="0.3">
      <c r="A10" s="4" t="s">
        <v>99</v>
      </c>
      <c r="B10" s="5" t="s">
        <v>95</v>
      </c>
      <c r="C10" s="5" t="s">
        <v>100</v>
      </c>
      <c r="D10" s="5">
        <v>9000</v>
      </c>
      <c r="E10" s="6">
        <f t="shared" si="0"/>
        <v>225</v>
      </c>
      <c r="F10" s="6">
        <f t="shared" si="1"/>
        <v>315.00000000000006</v>
      </c>
      <c r="G10" s="6">
        <f t="shared" si="2"/>
        <v>135</v>
      </c>
      <c r="H10" s="6">
        <f t="shared" si="3"/>
        <v>9675</v>
      </c>
      <c r="I10" s="7" t="str">
        <f t="shared" si="4"/>
        <v>C</v>
      </c>
    </row>
    <row r="11" spans="1:12" ht="14.4" x14ac:dyDescent="0.3">
      <c r="A11" s="4" t="s">
        <v>101</v>
      </c>
      <c r="B11" s="5" t="s">
        <v>102</v>
      </c>
      <c r="C11" s="5" t="s">
        <v>91</v>
      </c>
      <c r="D11" s="5">
        <v>10000</v>
      </c>
      <c r="E11" s="6">
        <f t="shared" si="0"/>
        <v>250</v>
      </c>
      <c r="F11" s="6">
        <f t="shared" si="1"/>
        <v>350.00000000000006</v>
      </c>
      <c r="G11" s="6">
        <f t="shared" si="2"/>
        <v>150</v>
      </c>
      <c r="H11" s="6">
        <f t="shared" si="3"/>
        <v>10750</v>
      </c>
      <c r="I11" s="7" t="str">
        <f t="shared" si="4"/>
        <v>B</v>
      </c>
    </row>
    <row r="12" spans="1:12" ht="14.4" x14ac:dyDescent="0.3">
      <c r="A12" s="10" t="s">
        <v>103</v>
      </c>
      <c r="B12" s="11" t="s">
        <v>102</v>
      </c>
      <c r="C12" s="11" t="s">
        <v>96</v>
      </c>
      <c r="D12" s="11">
        <v>5000</v>
      </c>
      <c r="E12" s="6">
        <f t="shared" si="0"/>
        <v>125</v>
      </c>
      <c r="F12" s="6">
        <f t="shared" si="1"/>
        <v>175.00000000000003</v>
      </c>
      <c r="G12" s="6">
        <f t="shared" si="2"/>
        <v>75</v>
      </c>
      <c r="H12" s="6">
        <f t="shared" si="3"/>
        <v>5375</v>
      </c>
      <c r="I12" s="7" t="str">
        <f t="shared" si="4"/>
        <v>C</v>
      </c>
    </row>
    <row r="14" spans="1:12" ht="19.5" customHeight="1" x14ac:dyDescent="0.3">
      <c r="A14" s="12" t="s">
        <v>104</v>
      </c>
      <c r="B14" s="12"/>
      <c r="C14" s="12"/>
      <c r="D14" s="12"/>
      <c r="E14" s="12"/>
      <c r="F14" s="12"/>
      <c r="H14" s="9" t="s">
        <v>24</v>
      </c>
      <c r="I14" s="12"/>
      <c r="J14" s="12"/>
      <c r="K14" s="12"/>
      <c r="L14" s="12"/>
    </row>
    <row r="15" spans="1:12" ht="19.5" customHeight="1" x14ac:dyDescent="0.3">
      <c r="A15" s="12"/>
      <c r="B15" s="12"/>
      <c r="C15" s="12"/>
      <c r="D15" s="12"/>
      <c r="E15" s="12"/>
      <c r="F15" s="12"/>
      <c r="H15" s="12" t="s">
        <v>28</v>
      </c>
      <c r="J15" s="53">
        <f>SUMIF(B5:B12,B5,D5:D12)</f>
        <v>16000</v>
      </c>
      <c r="K15" t="s">
        <v>173</v>
      </c>
      <c r="L15" t="s">
        <v>174</v>
      </c>
    </row>
    <row r="16" spans="1:12" ht="19.5" customHeight="1" x14ac:dyDescent="0.3">
      <c r="A16" s="12" t="s">
        <v>105</v>
      </c>
      <c r="B16" s="12"/>
      <c r="C16" s="12"/>
      <c r="D16" s="12"/>
      <c r="E16" s="12"/>
      <c r="F16" s="12"/>
      <c r="H16" s="9" t="s">
        <v>79</v>
      </c>
      <c r="I16" s="16"/>
      <c r="J16" s="32" t="s">
        <v>175</v>
      </c>
      <c r="K16" t="str">
        <f>VLOOKUP(A7,A4:I12,3,0)</f>
        <v>PION</v>
      </c>
      <c r="L16" t="str">
        <f>VLOOKUP(A11,A4:I12,3,0)</f>
        <v>MANAGER</v>
      </c>
    </row>
    <row r="17" spans="1:12" ht="19.5" customHeight="1" x14ac:dyDescent="0.3">
      <c r="A17" s="12"/>
      <c r="B17" s="12"/>
      <c r="C17" s="12"/>
      <c r="D17" s="12"/>
      <c r="E17" s="12"/>
      <c r="F17" s="12"/>
      <c r="J17" s="63" t="s">
        <v>166</v>
      </c>
      <c r="K17" t="str">
        <f>VLOOKUP(A7,A4:I12,9,0)</f>
        <v>C</v>
      </c>
      <c r="L17" t="str">
        <f>VLOOKUP(A11,A4:I12,9,0)</f>
        <v>B</v>
      </c>
    </row>
    <row r="18" spans="1:12" ht="19.5" customHeight="1" x14ac:dyDescent="0.3">
      <c r="A18" s="12" t="s">
        <v>106</v>
      </c>
      <c r="C18" s="12"/>
      <c r="D18" s="12"/>
      <c r="E18" s="16"/>
      <c r="F18" s="16"/>
      <c r="H18" s="9"/>
    </row>
    <row r="19" spans="1:12" ht="15" customHeight="1" x14ac:dyDescent="0.3">
      <c r="A19" s="12" t="s">
        <v>107</v>
      </c>
    </row>
    <row r="20" spans="1:12" ht="15" customHeight="1" x14ac:dyDescent="0.3">
      <c r="A20" s="12" t="s">
        <v>108</v>
      </c>
      <c r="E20" t="s">
        <v>24</v>
      </c>
    </row>
    <row r="21" spans="1:12" ht="15.75" customHeight="1" x14ac:dyDescent="0.3">
      <c r="E21" s="64" t="s">
        <v>179</v>
      </c>
      <c r="F21" s="64" t="s">
        <v>180</v>
      </c>
    </row>
    <row r="22" spans="1:12" ht="15.75" customHeight="1" x14ac:dyDescent="0.3">
      <c r="E22">
        <f>COUNTIF(C5:C12,C5)</f>
        <v>2</v>
      </c>
      <c r="F22">
        <f>COUNTIF(C5:C12,C12)</f>
        <v>2</v>
      </c>
    </row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9"/>
  <sheetViews>
    <sheetView topLeftCell="A14" workbookViewId="0">
      <selection activeCell="A31" sqref="A31"/>
    </sheetView>
  </sheetViews>
  <sheetFormatPr defaultColWidth="14.44140625" defaultRowHeight="15" customHeight="1" x14ac:dyDescent="0.3"/>
  <cols>
    <col min="1" max="1" width="12.88671875" customWidth="1"/>
    <col min="2" max="2" width="14.88671875" customWidth="1"/>
    <col min="3" max="3" width="12.44140625" customWidth="1"/>
    <col min="4" max="5" width="8" customWidth="1"/>
    <col min="6" max="6" width="12.88671875" customWidth="1"/>
    <col min="7" max="7" width="7.88671875" customWidth="1"/>
    <col min="8" max="8" width="17.109375" customWidth="1"/>
    <col min="9" max="9" width="10" customWidth="1"/>
    <col min="10" max="10" width="13.33203125" customWidth="1"/>
    <col min="11" max="11" width="10.5546875" customWidth="1"/>
    <col min="12" max="13" width="8" customWidth="1"/>
    <col min="14" max="14" width="13" customWidth="1"/>
    <col min="15" max="15" width="8.88671875" customWidth="1"/>
    <col min="16" max="28" width="8" customWidth="1"/>
  </cols>
  <sheetData>
    <row r="1" spans="1:15" ht="18.75" customHeight="1" x14ac:dyDescent="0.35">
      <c r="A1" s="72" t="s">
        <v>109</v>
      </c>
      <c r="B1" s="71"/>
      <c r="C1" s="71"/>
      <c r="D1" s="71"/>
      <c r="E1" s="71"/>
      <c r="F1" s="71"/>
      <c r="G1" s="71"/>
      <c r="H1" s="71"/>
    </row>
    <row r="2" spans="1:15" ht="14.4" x14ac:dyDescent="0.3">
      <c r="A2" s="73" t="s">
        <v>110</v>
      </c>
      <c r="B2" s="71"/>
      <c r="C2" s="71"/>
      <c r="D2" s="71"/>
      <c r="E2" s="71"/>
      <c r="F2" s="71"/>
      <c r="G2" s="71"/>
      <c r="H2" s="71"/>
    </row>
    <row r="3" spans="1:15" ht="14.4" x14ac:dyDescent="0.3">
      <c r="A3" s="16"/>
      <c r="B3" s="16"/>
      <c r="C3" s="16"/>
      <c r="D3" s="16"/>
      <c r="E3" s="16"/>
      <c r="F3" s="16"/>
      <c r="G3" s="16"/>
      <c r="H3" s="16"/>
    </row>
    <row r="4" spans="1:15" ht="14.4" x14ac:dyDescent="0.3">
      <c r="A4" s="33" t="s">
        <v>111</v>
      </c>
      <c r="B4" s="33" t="s">
        <v>112</v>
      </c>
      <c r="C4" s="33" t="s">
        <v>113</v>
      </c>
      <c r="D4" s="33" t="s">
        <v>114</v>
      </c>
      <c r="E4" s="33" t="s">
        <v>115</v>
      </c>
      <c r="F4" s="33" t="s">
        <v>116</v>
      </c>
      <c r="G4" s="33" t="s">
        <v>117</v>
      </c>
      <c r="H4" s="33" t="s">
        <v>118</v>
      </c>
      <c r="I4" s="33" t="s">
        <v>119</v>
      </c>
      <c r="J4" s="33" t="s">
        <v>120</v>
      </c>
      <c r="K4" s="33" t="s">
        <v>111</v>
      </c>
      <c r="N4" s="9"/>
      <c r="O4" s="9"/>
    </row>
    <row r="5" spans="1:15" ht="14.4" x14ac:dyDescent="0.3">
      <c r="A5" s="5" t="s">
        <v>121</v>
      </c>
      <c r="B5" s="5">
        <v>2000</v>
      </c>
      <c r="C5" s="5">
        <v>1500</v>
      </c>
      <c r="D5" s="5">
        <v>300</v>
      </c>
      <c r="E5" s="5">
        <v>1400</v>
      </c>
      <c r="F5" s="5">
        <v>2500</v>
      </c>
      <c r="G5" s="5">
        <v>2800</v>
      </c>
      <c r="H5" s="6">
        <f>SUM(B5:G5)</f>
        <v>10500</v>
      </c>
      <c r="I5" s="5">
        <v>10000</v>
      </c>
      <c r="J5" s="6" t="str">
        <f>IF(H5&gt;I5,"Achived", "Not Achived")</f>
        <v>Achived</v>
      </c>
      <c r="K5" s="5" t="s">
        <v>121</v>
      </c>
      <c r="N5" s="9"/>
    </row>
    <row r="6" spans="1:15" ht="14.4" x14ac:dyDescent="0.3">
      <c r="A6" s="5" t="s">
        <v>99</v>
      </c>
      <c r="B6" s="5">
        <v>5000</v>
      </c>
      <c r="C6" s="5">
        <v>1200</v>
      </c>
      <c r="D6" s="5">
        <v>500</v>
      </c>
      <c r="E6" s="5">
        <v>1200</v>
      </c>
      <c r="F6" s="5">
        <v>1200</v>
      </c>
      <c r="G6" s="5">
        <v>2800</v>
      </c>
      <c r="H6" s="6">
        <f t="shared" ref="H6:H15" si="0">SUM(B6:G6)</f>
        <v>11900</v>
      </c>
      <c r="I6" s="5">
        <v>12000</v>
      </c>
      <c r="J6" s="6" t="str">
        <f t="shared" ref="J6:J15" si="1">IF(H6&gt;I6,"Achived", "Not Achived")</f>
        <v>Not Achived</v>
      </c>
      <c r="K6" s="5" t="s">
        <v>99</v>
      </c>
      <c r="N6" s="9"/>
    </row>
    <row r="7" spans="1:15" ht="14.4" x14ac:dyDescent="0.3">
      <c r="A7" s="5" t="s">
        <v>97</v>
      </c>
      <c r="B7" s="5">
        <v>3000</v>
      </c>
      <c r="C7" s="5">
        <v>800</v>
      </c>
      <c r="D7" s="5">
        <v>1200</v>
      </c>
      <c r="E7" s="5">
        <v>3000</v>
      </c>
      <c r="F7" s="5">
        <v>1500</v>
      </c>
      <c r="G7" s="5">
        <v>3500</v>
      </c>
      <c r="H7" s="6">
        <f t="shared" si="0"/>
        <v>13000</v>
      </c>
      <c r="I7" s="5">
        <v>18000</v>
      </c>
      <c r="J7" s="6" t="str">
        <f t="shared" si="1"/>
        <v>Not Achived</v>
      </c>
      <c r="K7" s="5" t="s">
        <v>97</v>
      </c>
      <c r="N7" s="9"/>
    </row>
    <row r="8" spans="1:15" ht="14.4" x14ac:dyDescent="0.3">
      <c r="A8" s="5" t="s">
        <v>16</v>
      </c>
      <c r="B8" s="5">
        <v>1000</v>
      </c>
      <c r="C8" s="5">
        <v>900</v>
      </c>
      <c r="D8" s="5">
        <v>1800</v>
      </c>
      <c r="E8" s="5">
        <v>5000</v>
      </c>
      <c r="F8" s="5">
        <v>1400</v>
      </c>
      <c r="G8" s="5">
        <v>1200</v>
      </c>
      <c r="H8" s="6">
        <f t="shared" si="0"/>
        <v>11300</v>
      </c>
      <c r="I8" s="5">
        <v>10000</v>
      </c>
      <c r="J8" s="6" t="str">
        <f t="shared" si="1"/>
        <v>Achived</v>
      </c>
      <c r="K8" s="5" t="s">
        <v>16</v>
      </c>
      <c r="N8" s="9"/>
    </row>
    <row r="9" spans="1:15" ht="14.4" x14ac:dyDescent="0.3">
      <c r="A9" s="5" t="s">
        <v>13</v>
      </c>
      <c r="B9" s="5">
        <v>500</v>
      </c>
      <c r="C9" s="5">
        <v>1000</v>
      </c>
      <c r="D9" s="5">
        <v>2300</v>
      </c>
      <c r="E9" s="5">
        <v>8000</v>
      </c>
      <c r="F9" s="5">
        <v>1700</v>
      </c>
      <c r="G9" s="5">
        <v>1400</v>
      </c>
      <c r="H9" s="6">
        <f t="shared" si="0"/>
        <v>14900</v>
      </c>
      <c r="I9" s="5">
        <v>12000</v>
      </c>
      <c r="J9" s="6" t="str">
        <f t="shared" si="1"/>
        <v>Achived</v>
      </c>
      <c r="K9" s="5" t="s">
        <v>13</v>
      </c>
      <c r="N9" s="9"/>
    </row>
    <row r="10" spans="1:15" ht="14.4" x14ac:dyDescent="0.3">
      <c r="A10" s="5" t="s">
        <v>12</v>
      </c>
      <c r="B10" s="5">
        <v>800</v>
      </c>
      <c r="C10" s="5">
        <v>500</v>
      </c>
      <c r="D10" s="5">
        <v>2400</v>
      </c>
      <c r="E10" s="5">
        <v>1900</v>
      </c>
      <c r="F10" s="5">
        <v>1800</v>
      </c>
      <c r="G10" s="5">
        <v>1800</v>
      </c>
      <c r="H10" s="6">
        <f t="shared" si="0"/>
        <v>9200</v>
      </c>
      <c r="I10" s="5">
        <v>10000</v>
      </c>
      <c r="J10" s="6" t="str">
        <f t="shared" si="1"/>
        <v>Not Achived</v>
      </c>
      <c r="K10" s="5" t="s">
        <v>12</v>
      </c>
      <c r="N10" s="9"/>
    </row>
    <row r="11" spans="1:15" ht="14.4" x14ac:dyDescent="0.3">
      <c r="A11" s="5" t="s">
        <v>122</v>
      </c>
      <c r="B11" s="5">
        <v>1200</v>
      </c>
      <c r="C11" s="5">
        <v>1400</v>
      </c>
      <c r="D11" s="5">
        <v>1500</v>
      </c>
      <c r="E11" s="5">
        <v>700</v>
      </c>
      <c r="F11" s="5">
        <v>2500</v>
      </c>
      <c r="G11" s="5">
        <v>7000</v>
      </c>
      <c r="H11" s="6">
        <f t="shared" si="0"/>
        <v>14300</v>
      </c>
      <c r="I11" s="5">
        <v>12000</v>
      </c>
      <c r="J11" s="6" t="str">
        <f t="shared" si="1"/>
        <v>Achived</v>
      </c>
      <c r="K11" s="5" t="s">
        <v>122</v>
      </c>
      <c r="N11" s="9"/>
    </row>
    <row r="12" spans="1:15" ht="14.4" x14ac:dyDescent="0.3">
      <c r="A12" s="5" t="s">
        <v>123</v>
      </c>
      <c r="B12" s="5">
        <v>1500</v>
      </c>
      <c r="C12" s="5">
        <v>1800</v>
      </c>
      <c r="D12" s="5">
        <v>1800</v>
      </c>
      <c r="E12" s="5">
        <v>1800</v>
      </c>
      <c r="F12" s="5">
        <v>300</v>
      </c>
      <c r="G12" s="5">
        <v>1500</v>
      </c>
      <c r="H12" s="6">
        <f t="shared" si="0"/>
        <v>8700</v>
      </c>
      <c r="I12" s="5">
        <v>10000</v>
      </c>
      <c r="J12" s="6" t="str">
        <f t="shared" si="1"/>
        <v>Not Achived</v>
      </c>
      <c r="K12" s="5" t="s">
        <v>123</v>
      </c>
      <c r="N12" s="9"/>
    </row>
    <row r="13" spans="1:15" ht="14.4" x14ac:dyDescent="0.3">
      <c r="A13" s="5" t="s">
        <v>124</v>
      </c>
      <c r="B13" s="5">
        <v>1800</v>
      </c>
      <c r="C13" s="5">
        <v>2500</v>
      </c>
      <c r="D13" s="5">
        <v>1700</v>
      </c>
      <c r="E13" s="5">
        <v>1500</v>
      </c>
      <c r="F13" s="5">
        <v>2800</v>
      </c>
      <c r="G13" s="5">
        <v>1800</v>
      </c>
      <c r="H13" s="6">
        <f t="shared" si="0"/>
        <v>12100</v>
      </c>
      <c r="I13" s="5">
        <v>12000</v>
      </c>
      <c r="J13" s="6" t="str">
        <f t="shared" si="1"/>
        <v>Achived</v>
      </c>
      <c r="K13" s="5" t="s">
        <v>124</v>
      </c>
      <c r="N13" s="9"/>
    </row>
    <row r="14" spans="1:15" ht="14.4" x14ac:dyDescent="0.3">
      <c r="A14" s="5" t="s">
        <v>125</v>
      </c>
      <c r="B14" s="5">
        <v>200</v>
      </c>
      <c r="C14" s="5">
        <v>3000</v>
      </c>
      <c r="D14" s="5">
        <v>1900</v>
      </c>
      <c r="E14" s="5">
        <v>1200</v>
      </c>
      <c r="F14" s="5">
        <v>1500</v>
      </c>
      <c r="G14" s="5">
        <v>3000</v>
      </c>
      <c r="H14" s="6">
        <f t="shared" si="0"/>
        <v>10800</v>
      </c>
      <c r="I14" s="5">
        <v>10000</v>
      </c>
      <c r="J14" s="6" t="str">
        <f t="shared" si="1"/>
        <v>Achived</v>
      </c>
      <c r="K14" s="5" t="s">
        <v>125</v>
      </c>
      <c r="N14" s="9"/>
    </row>
    <row r="15" spans="1:15" ht="14.4" x14ac:dyDescent="0.3">
      <c r="A15" s="5" t="s">
        <v>126</v>
      </c>
      <c r="B15" s="5">
        <v>1600</v>
      </c>
      <c r="C15" s="5">
        <v>1200</v>
      </c>
      <c r="D15" s="5">
        <v>2000</v>
      </c>
      <c r="E15" s="5">
        <v>800</v>
      </c>
      <c r="F15" s="5">
        <v>1700</v>
      </c>
      <c r="G15" s="5">
        <v>800</v>
      </c>
      <c r="H15" s="6">
        <f t="shared" si="0"/>
        <v>8100</v>
      </c>
      <c r="I15" s="5">
        <v>10000</v>
      </c>
      <c r="J15" s="6" t="str">
        <f t="shared" si="1"/>
        <v>Not Achived</v>
      </c>
      <c r="K15" s="5" t="s">
        <v>126</v>
      </c>
      <c r="N15" s="9"/>
    </row>
    <row r="17" spans="1:15" ht="19.5" customHeight="1" x14ac:dyDescent="0.3">
      <c r="A17" s="12" t="s">
        <v>127</v>
      </c>
      <c r="B17" s="12"/>
      <c r="C17" s="12"/>
      <c r="D17" s="12"/>
      <c r="E17" s="12"/>
      <c r="H17" s="9" t="s">
        <v>128</v>
      </c>
    </row>
    <row r="18" spans="1:15" ht="19.5" customHeight="1" x14ac:dyDescent="0.3">
      <c r="A18" s="65" t="s">
        <v>181</v>
      </c>
      <c r="B18" s="65" t="s">
        <v>182</v>
      </c>
      <c r="C18" s="65" t="s">
        <v>120</v>
      </c>
      <c r="D18" s="12"/>
      <c r="E18" s="12"/>
      <c r="H18" s="9"/>
      <c r="O18" s="9"/>
    </row>
    <row r="19" spans="1:15" ht="19.5" customHeight="1" x14ac:dyDescent="0.3">
      <c r="A19" s="65">
        <f>COUNTA(A5:A15)</f>
        <v>11</v>
      </c>
      <c r="B19" s="65">
        <f>VLOOKUP(A11,A4:K15,9,0)</f>
        <v>12000</v>
      </c>
      <c r="C19" s="65" t="str">
        <f>VLOOKUP(A11,A4:K15,10,0)</f>
        <v>Achived</v>
      </c>
      <c r="D19" s="12"/>
      <c r="E19" s="12"/>
      <c r="H19" s="9"/>
      <c r="N19" s="9"/>
    </row>
    <row r="20" spans="1:15" ht="19.5" customHeight="1" x14ac:dyDescent="0.3">
      <c r="A20" s="12" t="s">
        <v>129</v>
      </c>
      <c r="B20" s="12"/>
      <c r="C20" s="12"/>
      <c r="D20" s="12"/>
      <c r="E20" s="12"/>
      <c r="H20" s="9" t="s">
        <v>130</v>
      </c>
    </row>
    <row r="21" spans="1:15" ht="15.75" customHeight="1" x14ac:dyDescent="0.3">
      <c r="A21" s="12"/>
      <c r="B21" s="12"/>
      <c r="C21" s="12"/>
      <c r="D21" s="12"/>
      <c r="E21" s="12"/>
      <c r="G21" s="9"/>
      <c r="H21" s="9"/>
    </row>
    <row r="22" spans="1:15" ht="15.75" customHeight="1" x14ac:dyDescent="0.3">
      <c r="A22" s="12" t="s">
        <v>131</v>
      </c>
      <c r="B22" s="12"/>
      <c r="C22" s="12"/>
      <c r="D22" s="12"/>
      <c r="E22" s="12"/>
      <c r="H22" s="9" t="s">
        <v>79</v>
      </c>
    </row>
    <row r="23" spans="1:15" ht="15.75" customHeight="1" x14ac:dyDescent="0.3">
      <c r="A23" s="65"/>
      <c r="B23" s="65" t="s">
        <v>184</v>
      </c>
      <c r="C23" s="65" t="s">
        <v>185</v>
      </c>
      <c r="D23" s="65" t="s">
        <v>30</v>
      </c>
      <c r="E23" s="65"/>
      <c r="H23" s="9"/>
    </row>
    <row r="24" spans="1:15" ht="15.75" customHeight="1" x14ac:dyDescent="0.3">
      <c r="A24" s="65" t="s">
        <v>183</v>
      </c>
      <c r="B24" s="65">
        <f>VLOOKUP(A7,A4:K15,9,0)</f>
        <v>18000</v>
      </c>
      <c r="C24" s="65">
        <f>VLOOKUP(A8,A4:K15,9,0)</f>
        <v>10000</v>
      </c>
      <c r="D24" s="65">
        <f>VLOOKUP(A10,A4:K15,9,0)</f>
        <v>10000</v>
      </c>
      <c r="E24" s="65"/>
      <c r="H24" s="9"/>
    </row>
    <row r="25" spans="1:15" ht="15.75" customHeight="1" x14ac:dyDescent="0.3">
      <c r="A25" s="65" t="s">
        <v>163</v>
      </c>
      <c r="B25" s="65" t="str">
        <f>VLOOKUP(A7,A4:K15,10,0)</f>
        <v>Not Achived</v>
      </c>
      <c r="C25" s="65" t="str">
        <f>VLOOKUP(A8,A4:K15,10,0)</f>
        <v>Achived</v>
      </c>
      <c r="D25" s="65" t="str">
        <f>VLOOKUP(A10,A4:K15,10,0)</f>
        <v>Not Achived</v>
      </c>
      <c r="E25" s="65"/>
      <c r="H25" s="9"/>
      <c r="I25" s="26"/>
      <c r="J25" s="26"/>
    </row>
    <row r="26" spans="1:15" ht="15.75" customHeight="1" x14ac:dyDescent="0.3">
      <c r="A26" s="12"/>
      <c r="B26" s="12"/>
      <c r="C26" s="12"/>
      <c r="D26" s="12"/>
      <c r="E26" s="12"/>
      <c r="H26" s="9"/>
    </row>
    <row r="27" spans="1:15" ht="15.75" customHeight="1" x14ac:dyDescent="0.3">
      <c r="A27" s="12" t="s">
        <v>132</v>
      </c>
      <c r="H27" s="9" t="s">
        <v>24</v>
      </c>
      <c r="I27">
        <f>COUNTIF(J5:J15,"Achived")</f>
        <v>6</v>
      </c>
    </row>
    <row r="28" spans="1:15" ht="15.75" customHeight="1" x14ac:dyDescent="0.3">
      <c r="A28" s="12"/>
      <c r="H28" s="9"/>
    </row>
    <row r="29" spans="1:15" ht="15.75" customHeight="1" x14ac:dyDescent="0.3">
      <c r="A29" s="12" t="s">
        <v>133</v>
      </c>
      <c r="H29" s="64" t="s">
        <v>186</v>
      </c>
    </row>
    <row r="30" spans="1:15" ht="15.75" customHeight="1" x14ac:dyDescent="0.3">
      <c r="A30" s="69" t="s">
        <v>164</v>
      </c>
      <c r="B30" s="64" t="s">
        <v>192</v>
      </c>
    </row>
    <row r="31" spans="1:15" ht="15.75" customHeight="1" x14ac:dyDescent="0.3">
      <c r="A31" t="str">
        <f>VLOOKUP(B5,B4:K15,10,0)</f>
        <v>RAMESH</v>
      </c>
      <c r="B31" t="e">
        <f>VLOOKUP(C13,A4:K15,11,0)</f>
        <v>#N/A</v>
      </c>
    </row>
    <row r="32" spans="1:15" ht="15.75" customHeight="1" x14ac:dyDescent="0.3"/>
    <row r="33" spans="8:8" ht="15.75" customHeight="1" x14ac:dyDescent="0.3"/>
    <row r="34" spans="8:8" ht="15.75" customHeight="1" x14ac:dyDescent="0.3"/>
    <row r="35" spans="8:8" ht="15.75" customHeight="1" x14ac:dyDescent="0.3">
      <c r="H35" s="4"/>
    </row>
    <row r="36" spans="8:8" ht="15.75" customHeight="1" x14ac:dyDescent="0.3"/>
    <row r="37" spans="8:8" ht="15.75" customHeight="1" x14ac:dyDescent="0.3">
      <c r="H37" s="4"/>
    </row>
    <row r="38" spans="8:8" ht="15.75" customHeight="1" x14ac:dyDescent="0.3"/>
    <row r="39" spans="8:8" ht="15.75" customHeight="1" x14ac:dyDescent="0.3"/>
    <row r="40" spans="8:8" ht="15.75" customHeight="1" x14ac:dyDescent="0.3"/>
    <row r="41" spans="8:8" ht="15.75" customHeight="1" x14ac:dyDescent="0.3"/>
    <row r="42" spans="8:8" ht="15.75" customHeight="1" x14ac:dyDescent="0.3"/>
    <row r="43" spans="8:8" ht="15.75" customHeight="1" x14ac:dyDescent="0.3"/>
    <row r="44" spans="8:8" ht="15.75" customHeight="1" x14ac:dyDescent="0.3"/>
    <row r="45" spans="8:8" ht="15.75" customHeight="1" x14ac:dyDescent="0.3"/>
    <row r="46" spans="8:8" ht="15.75" customHeight="1" x14ac:dyDescent="0.3"/>
    <row r="47" spans="8:8" ht="15.75" customHeight="1" x14ac:dyDescent="0.3"/>
    <row r="48" spans="8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">
    <mergeCell ref="A1:H1"/>
    <mergeCell ref="A2:H2"/>
  </mergeCells>
  <dataValidations disablePrompts="1" count="1">
    <dataValidation type="list" allowBlank="1" sqref="O18" xr:uid="{00000000-0002-0000-0500-000000000000}">
      <formula1>$A$5:$A$15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H10" sqref="H10"/>
    </sheetView>
  </sheetViews>
  <sheetFormatPr defaultColWidth="14.44140625" defaultRowHeight="15" customHeight="1" x14ac:dyDescent="0.3"/>
  <cols>
    <col min="1" max="1" width="12.88671875" customWidth="1"/>
    <col min="2" max="2" width="14" customWidth="1"/>
    <col min="3" max="3" width="20" customWidth="1"/>
    <col min="4" max="4" width="19" customWidth="1"/>
    <col min="5" max="5" width="20.88671875" customWidth="1"/>
    <col min="6" max="7" width="8" customWidth="1"/>
    <col min="8" max="8" width="16.109375" customWidth="1"/>
    <col min="9" max="9" width="9.88671875" customWidth="1"/>
    <col min="10" max="26" width="8" customWidth="1"/>
  </cols>
  <sheetData>
    <row r="1" spans="1:9" ht="18.75" customHeight="1" x14ac:dyDescent="0.35">
      <c r="A1" s="72" t="s">
        <v>134</v>
      </c>
      <c r="B1" s="71"/>
      <c r="C1" s="71"/>
      <c r="D1" s="71"/>
      <c r="E1" s="71"/>
      <c r="F1" s="71"/>
      <c r="G1" s="71"/>
    </row>
    <row r="2" spans="1:9" ht="14.4" x14ac:dyDescent="0.3">
      <c r="A2" s="12" t="s">
        <v>135</v>
      </c>
      <c r="B2" s="12"/>
      <c r="C2" s="12"/>
    </row>
    <row r="4" spans="1:9" ht="14.4" x14ac:dyDescent="0.3">
      <c r="A4" s="34" t="e">
        <f>dated</f>
        <v>#NAME?</v>
      </c>
      <c r="B4" s="35" t="s">
        <v>136</v>
      </c>
      <c r="C4" s="35" t="s">
        <v>137</v>
      </c>
      <c r="D4" s="35" t="s">
        <v>138</v>
      </c>
      <c r="E4" s="36" t="s">
        <v>139</v>
      </c>
      <c r="F4" s="75" t="s">
        <v>197</v>
      </c>
      <c r="G4" s="75" t="s">
        <v>198</v>
      </c>
      <c r="H4" s="37"/>
      <c r="I4" s="38"/>
    </row>
    <row r="5" spans="1:9" ht="14.4" x14ac:dyDescent="0.3">
      <c r="A5" s="4" t="s">
        <v>121</v>
      </c>
      <c r="B5" s="39">
        <v>29356</v>
      </c>
      <c r="C5" s="6" cm="1">
        <f t="array" ref="C5:C15">DAY(B5:B15)</f>
        <v>15</v>
      </c>
      <c r="D5" s="6" cm="1">
        <f t="array" ref="D5:D15">MONTH(B5:B15)</f>
        <v>5</v>
      </c>
      <c r="E5" s="7" cm="1">
        <f t="array" ref="E5:E15">YEAR(B5:B15)</f>
        <v>1980</v>
      </c>
      <c r="F5" s="76">
        <f>2024-E5</f>
        <v>44</v>
      </c>
      <c r="G5" s="77" t="str">
        <f>IF(F5&gt;20,"Adult","Child")</f>
        <v>Adult</v>
      </c>
      <c r="H5" s="37"/>
    </row>
    <row r="6" spans="1:9" ht="14.4" x14ac:dyDescent="0.3">
      <c r="A6" s="4" t="s">
        <v>99</v>
      </c>
      <c r="B6" s="39">
        <v>29818</v>
      </c>
      <c r="C6" s="6">
        <v>20</v>
      </c>
      <c r="D6" s="6">
        <v>8</v>
      </c>
      <c r="E6" s="7">
        <v>1981</v>
      </c>
      <c r="F6" s="76">
        <f t="shared" ref="F6:F15" si="0">2024-E6</f>
        <v>43</v>
      </c>
      <c r="G6" s="77" t="str">
        <f t="shared" ref="G6:G15" si="1">IF(F6&gt;20,"Adult","Child")</f>
        <v>Adult</v>
      </c>
    </row>
    <row r="7" spans="1:9" ht="14.4" x14ac:dyDescent="0.3">
      <c r="A7" s="4" t="s">
        <v>97</v>
      </c>
      <c r="B7" s="39">
        <v>37909</v>
      </c>
      <c r="C7" s="6">
        <v>15</v>
      </c>
      <c r="D7" s="6">
        <v>10</v>
      </c>
      <c r="E7" s="7">
        <v>2003</v>
      </c>
      <c r="F7" s="76">
        <f t="shared" si="0"/>
        <v>21</v>
      </c>
      <c r="G7" s="77" t="str">
        <f t="shared" si="1"/>
        <v>Adult</v>
      </c>
    </row>
    <row r="8" spans="1:9" ht="14.4" x14ac:dyDescent="0.3">
      <c r="A8" s="4" t="s">
        <v>16</v>
      </c>
      <c r="B8" s="39">
        <v>33018</v>
      </c>
      <c r="C8" s="6">
        <v>25</v>
      </c>
      <c r="D8" s="6">
        <v>5</v>
      </c>
      <c r="E8" s="7">
        <v>1990</v>
      </c>
      <c r="F8" s="76">
        <f t="shared" si="0"/>
        <v>34</v>
      </c>
      <c r="G8" s="77" t="str">
        <f t="shared" si="1"/>
        <v>Adult</v>
      </c>
    </row>
    <row r="9" spans="1:9" ht="14.4" x14ac:dyDescent="0.3">
      <c r="A9" s="4" t="s">
        <v>13</v>
      </c>
      <c r="B9" s="39">
        <v>33840</v>
      </c>
      <c r="C9" s="6">
        <v>24</v>
      </c>
      <c r="D9" s="6">
        <v>8</v>
      </c>
      <c r="E9" s="7">
        <v>1992</v>
      </c>
      <c r="F9" s="76">
        <f t="shared" si="0"/>
        <v>32</v>
      </c>
      <c r="G9" s="77" t="str">
        <f t="shared" si="1"/>
        <v>Adult</v>
      </c>
    </row>
    <row r="10" spans="1:9" ht="14.4" x14ac:dyDescent="0.3">
      <c r="A10" s="4" t="s">
        <v>12</v>
      </c>
      <c r="B10" s="39">
        <v>36030</v>
      </c>
      <c r="C10" s="6">
        <v>23</v>
      </c>
      <c r="D10" s="6">
        <v>8</v>
      </c>
      <c r="E10" s="7">
        <v>1998</v>
      </c>
      <c r="F10" s="76">
        <f t="shared" si="0"/>
        <v>26</v>
      </c>
      <c r="G10" s="77" t="str">
        <f t="shared" si="1"/>
        <v>Adult</v>
      </c>
    </row>
    <row r="11" spans="1:9" ht="14.4" x14ac:dyDescent="0.3">
      <c r="A11" s="4" t="s">
        <v>122</v>
      </c>
      <c r="B11" s="39">
        <v>29353</v>
      </c>
      <c r="C11" s="6">
        <v>12</v>
      </c>
      <c r="D11" s="6">
        <v>5</v>
      </c>
      <c r="E11" s="7">
        <v>1980</v>
      </c>
      <c r="F11" s="76">
        <f t="shared" si="0"/>
        <v>44</v>
      </c>
      <c r="G11" s="77" t="str">
        <f t="shared" si="1"/>
        <v>Adult</v>
      </c>
    </row>
    <row r="12" spans="1:9" ht="14.4" x14ac:dyDescent="0.3">
      <c r="A12" s="4" t="s">
        <v>123</v>
      </c>
      <c r="B12" s="39">
        <v>38429</v>
      </c>
      <c r="C12" s="6">
        <v>18</v>
      </c>
      <c r="D12" s="6">
        <v>3</v>
      </c>
      <c r="E12" s="7">
        <v>2005</v>
      </c>
      <c r="F12" s="76">
        <f t="shared" si="0"/>
        <v>19</v>
      </c>
      <c r="G12" s="77" t="str">
        <f t="shared" si="1"/>
        <v>Child</v>
      </c>
    </row>
    <row r="13" spans="1:9" ht="14.4" x14ac:dyDescent="0.3">
      <c r="A13" s="4" t="s">
        <v>124</v>
      </c>
      <c r="B13" s="39">
        <v>39309</v>
      </c>
      <c r="C13" s="6">
        <v>15</v>
      </c>
      <c r="D13" s="6">
        <v>8</v>
      </c>
      <c r="E13" s="7">
        <v>2007</v>
      </c>
      <c r="F13" s="76">
        <f t="shared" si="0"/>
        <v>17</v>
      </c>
      <c r="G13" s="77" t="str">
        <f t="shared" si="1"/>
        <v>Child</v>
      </c>
    </row>
    <row r="14" spans="1:9" ht="14.4" x14ac:dyDescent="0.3">
      <c r="A14" s="4" t="s">
        <v>125</v>
      </c>
      <c r="B14" s="39">
        <v>40323</v>
      </c>
      <c r="C14" s="6">
        <v>25</v>
      </c>
      <c r="D14" s="6">
        <v>5</v>
      </c>
      <c r="E14" s="7">
        <v>2010</v>
      </c>
      <c r="F14" s="76">
        <f t="shared" si="0"/>
        <v>14</v>
      </c>
      <c r="G14" s="77" t="str">
        <f t="shared" si="1"/>
        <v>Child</v>
      </c>
    </row>
    <row r="15" spans="1:9" ht="14.4" x14ac:dyDescent="0.3">
      <c r="A15" s="10" t="s">
        <v>126</v>
      </c>
      <c r="B15" s="40">
        <v>34206</v>
      </c>
      <c r="C15" s="41">
        <v>25</v>
      </c>
      <c r="D15" s="41">
        <v>8</v>
      </c>
      <c r="E15" s="7">
        <v>1993</v>
      </c>
      <c r="F15" s="76">
        <f t="shared" si="0"/>
        <v>31</v>
      </c>
      <c r="G15" s="77" t="str">
        <f t="shared" si="1"/>
        <v>Adult</v>
      </c>
    </row>
    <row r="17" spans="1:9" ht="19.5" customHeight="1" x14ac:dyDescent="0.3">
      <c r="A17" s="12" t="s">
        <v>140</v>
      </c>
      <c r="B17" s="12"/>
      <c r="C17" s="12"/>
      <c r="F17" s="42" t="s">
        <v>33</v>
      </c>
      <c r="H17" s="9">
        <f>COUNTA(A5:A15)</f>
        <v>11</v>
      </c>
      <c r="I17" s="9"/>
    </row>
    <row r="18" spans="1:9" ht="19.5" customHeight="1" x14ac:dyDescent="0.3">
      <c r="A18" s="12" t="s">
        <v>141</v>
      </c>
      <c r="B18" s="12"/>
      <c r="C18" s="12"/>
      <c r="F18" s="42" t="s">
        <v>28</v>
      </c>
      <c r="H18" s="9">
        <f>SUMIF(A5:A15,A14,F5:F15)</f>
        <v>14</v>
      </c>
    </row>
    <row r="19" spans="1:9" ht="19.5" customHeight="1" x14ac:dyDescent="0.3">
      <c r="A19" s="12" t="s">
        <v>142</v>
      </c>
      <c r="B19" s="12"/>
      <c r="C19" s="12"/>
      <c r="F19" s="42" t="s">
        <v>24</v>
      </c>
      <c r="H19" s="9">
        <f>COUNTIF(F2:F12, "&gt;20")</f>
        <v>7</v>
      </c>
    </row>
    <row r="20" spans="1:9" ht="19.5" customHeight="1" x14ac:dyDescent="0.3">
      <c r="A20" s="12" t="s">
        <v>143</v>
      </c>
      <c r="B20" s="12"/>
      <c r="C20" s="12"/>
      <c r="F20" s="42" t="s">
        <v>130</v>
      </c>
    </row>
    <row r="21" spans="1:9" ht="19.5" customHeight="1" x14ac:dyDescent="0.3">
      <c r="A21" s="12" t="s">
        <v>144</v>
      </c>
      <c r="B21" s="12"/>
      <c r="C21" s="12"/>
      <c r="F21" s="42" t="s">
        <v>24</v>
      </c>
      <c r="H21">
        <f>COUNTIF(F5:F15,"&gt;=25")</f>
        <v>7</v>
      </c>
      <c r="I21" s="9"/>
    </row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9"/>
  <sheetViews>
    <sheetView tabSelected="1" topLeftCell="A25" workbookViewId="0">
      <selection activeCell="C44" sqref="C44"/>
    </sheetView>
  </sheetViews>
  <sheetFormatPr defaultColWidth="14.44140625" defaultRowHeight="15" customHeight="1" x14ac:dyDescent="0.3"/>
  <cols>
    <col min="1" max="1" width="21.88671875" customWidth="1"/>
    <col min="2" max="2" width="22.33203125" customWidth="1"/>
    <col min="3" max="3" width="24.6640625" customWidth="1"/>
    <col min="4" max="4" width="20.77734375" customWidth="1"/>
    <col min="5" max="26" width="8" customWidth="1"/>
  </cols>
  <sheetData>
    <row r="1" spans="1:11" ht="18.75" customHeight="1" x14ac:dyDescent="0.35">
      <c r="A1" s="43"/>
      <c r="B1" s="14"/>
      <c r="C1" s="14"/>
      <c r="D1" s="15"/>
      <c r="E1" s="15"/>
      <c r="F1" s="15"/>
      <c r="G1" s="15"/>
      <c r="H1" s="15"/>
    </row>
    <row r="2" spans="1:11" ht="14.4" x14ac:dyDescent="0.3">
      <c r="A2" s="73" t="s">
        <v>145</v>
      </c>
      <c r="B2" s="71"/>
      <c r="C2" s="71"/>
      <c r="D2" s="12"/>
      <c r="E2" s="12"/>
      <c r="F2" s="12"/>
      <c r="G2" s="12"/>
      <c r="H2" s="12"/>
    </row>
    <row r="4" spans="1:11" ht="14.4" x14ac:dyDescent="0.3">
      <c r="A4" s="44" t="s">
        <v>146</v>
      </c>
      <c r="B4" s="45" t="s">
        <v>147</v>
      </c>
      <c r="C4" s="46" t="s">
        <v>148</v>
      </c>
      <c r="D4" s="9" t="s">
        <v>149</v>
      </c>
    </row>
    <row r="5" spans="1:11" ht="14.4" x14ac:dyDescent="0.3">
      <c r="A5" s="47" t="s">
        <v>150</v>
      </c>
      <c r="B5" s="48">
        <v>42370</v>
      </c>
      <c r="C5" s="49">
        <v>800</v>
      </c>
      <c r="D5" s="9"/>
    </row>
    <row r="6" spans="1:11" ht="14.4" x14ac:dyDescent="0.3">
      <c r="A6" s="47" t="s">
        <v>151</v>
      </c>
      <c r="B6" s="48">
        <v>42502</v>
      </c>
      <c r="C6" s="49">
        <v>2000</v>
      </c>
      <c r="D6" s="9"/>
    </row>
    <row r="7" spans="1:11" ht="14.4" x14ac:dyDescent="0.3">
      <c r="A7" s="47" t="s">
        <v>150</v>
      </c>
      <c r="B7" s="48">
        <v>42508</v>
      </c>
      <c r="C7" s="49">
        <v>500</v>
      </c>
      <c r="D7" s="9"/>
    </row>
    <row r="8" spans="1:11" ht="14.4" x14ac:dyDescent="0.3">
      <c r="A8" s="47" t="s">
        <v>152</v>
      </c>
      <c r="B8" s="48">
        <v>42510</v>
      </c>
      <c r="C8" s="49">
        <v>800</v>
      </c>
      <c r="D8" s="9"/>
    </row>
    <row r="9" spans="1:11" ht="14.4" x14ac:dyDescent="0.3">
      <c r="A9" s="47" t="s">
        <v>152</v>
      </c>
      <c r="B9" s="48">
        <v>42410</v>
      </c>
      <c r="C9" s="49">
        <v>1000</v>
      </c>
      <c r="D9" s="9"/>
    </row>
    <row r="10" spans="1:11" ht="14.4" x14ac:dyDescent="0.3">
      <c r="A10" s="47" t="s">
        <v>153</v>
      </c>
      <c r="B10" s="48">
        <v>42498</v>
      </c>
      <c r="C10" s="49">
        <v>1000</v>
      </c>
      <c r="D10" s="9"/>
    </row>
    <row r="11" spans="1:11" ht="14.4" x14ac:dyDescent="0.3">
      <c r="A11" s="47" t="s">
        <v>151</v>
      </c>
      <c r="B11" s="48">
        <v>42500</v>
      </c>
      <c r="C11" s="49">
        <v>1200</v>
      </c>
      <c r="D11" s="9"/>
      <c r="K11" s="47"/>
    </row>
    <row r="12" spans="1:11" ht="14.4" x14ac:dyDescent="0.3">
      <c r="A12" s="47" t="s">
        <v>151</v>
      </c>
      <c r="B12" s="48">
        <v>42515</v>
      </c>
      <c r="C12" s="49">
        <v>1500</v>
      </c>
      <c r="D12" s="9"/>
      <c r="K12" s="9"/>
    </row>
    <row r="13" spans="1:11" ht="14.4" x14ac:dyDescent="0.3">
      <c r="A13" s="47" t="s">
        <v>154</v>
      </c>
      <c r="B13" s="48">
        <v>42561</v>
      </c>
      <c r="C13" s="49">
        <v>1800</v>
      </c>
      <c r="D13" s="9"/>
      <c r="K13" s="9"/>
    </row>
    <row r="14" spans="1:11" ht="14.4" x14ac:dyDescent="0.3">
      <c r="A14" s="47" t="s">
        <v>151</v>
      </c>
      <c r="B14" s="48">
        <v>42379</v>
      </c>
      <c r="C14" s="49">
        <v>2000</v>
      </c>
      <c r="D14" s="9"/>
    </row>
    <row r="15" spans="1:11" ht="14.4" x14ac:dyDescent="0.3">
      <c r="A15" s="47" t="s">
        <v>154</v>
      </c>
      <c r="B15" s="48">
        <v>42536</v>
      </c>
      <c r="C15" s="49">
        <v>1500</v>
      </c>
      <c r="D15" s="9"/>
    </row>
    <row r="16" spans="1:11" ht="14.4" x14ac:dyDescent="0.3">
      <c r="A16" s="47" t="s">
        <v>154</v>
      </c>
      <c r="B16" s="48">
        <v>42381</v>
      </c>
      <c r="C16" s="49">
        <v>1000</v>
      </c>
      <c r="D16" s="9"/>
    </row>
    <row r="17" spans="1:14" ht="14.4" x14ac:dyDescent="0.3">
      <c r="A17" s="47" t="s">
        <v>153</v>
      </c>
      <c r="B17" s="48">
        <v>42370</v>
      </c>
      <c r="C17" s="49">
        <v>1200</v>
      </c>
      <c r="D17" s="9"/>
    </row>
    <row r="18" spans="1:14" ht="14.4" x14ac:dyDescent="0.3">
      <c r="A18" s="47" t="s">
        <v>153</v>
      </c>
      <c r="B18" s="48">
        <v>42500</v>
      </c>
      <c r="C18" s="49">
        <v>1500</v>
      </c>
      <c r="D18" s="9"/>
    </row>
    <row r="19" spans="1:14" ht="14.4" x14ac:dyDescent="0.3">
      <c r="A19" s="47" t="s">
        <v>153</v>
      </c>
      <c r="B19" s="48">
        <v>42500</v>
      </c>
      <c r="C19" s="49">
        <v>1800</v>
      </c>
      <c r="D19" s="9"/>
      <c r="N19" s="9"/>
    </row>
    <row r="20" spans="1:14" ht="14.4" x14ac:dyDescent="0.3">
      <c r="A20" s="47" t="s">
        <v>150</v>
      </c>
      <c r="B20" s="48">
        <v>42500</v>
      </c>
      <c r="C20" s="49">
        <v>1000</v>
      </c>
      <c r="D20" s="9"/>
    </row>
    <row r="21" spans="1:14" ht="15.75" customHeight="1" x14ac:dyDescent="0.3">
      <c r="A21" s="47" t="s">
        <v>150</v>
      </c>
      <c r="B21" s="48">
        <v>42596</v>
      </c>
      <c r="C21" s="49">
        <v>1200</v>
      </c>
      <c r="D21" s="9"/>
    </row>
    <row r="22" spans="1:14" ht="15.75" customHeight="1" x14ac:dyDescent="0.3">
      <c r="A22" s="47" t="s">
        <v>151</v>
      </c>
      <c r="B22" s="48">
        <v>42597</v>
      </c>
      <c r="C22" s="49">
        <v>1500</v>
      </c>
      <c r="D22" s="9"/>
    </row>
    <row r="23" spans="1:14" ht="15.75" customHeight="1" x14ac:dyDescent="0.3">
      <c r="A23" s="50" t="s">
        <v>153</v>
      </c>
      <c r="B23" s="51">
        <v>42602</v>
      </c>
      <c r="C23" s="52">
        <v>1800</v>
      </c>
      <c r="D23" s="9"/>
    </row>
    <row r="24" spans="1:14" ht="15.75" customHeight="1" x14ac:dyDescent="0.3"/>
    <row r="25" spans="1:14" ht="15.75" customHeight="1" x14ac:dyDescent="0.3">
      <c r="A25" s="12" t="s">
        <v>155</v>
      </c>
      <c r="B25" s="12"/>
      <c r="D25" s="9" t="s">
        <v>33</v>
      </c>
      <c r="E25" s="9">
        <f>COUNTA(A5:A23)</f>
        <v>19</v>
      </c>
    </row>
    <row r="26" spans="1:14" ht="15.75" customHeight="1" x14ac:dyDescent="0.3">
      <c r="A26" s="12" t="s">
        <v>156</v>
      </c>
      <c r="B26" s="12"/>
      <c r="D26" s="9" t="s">
        <v>24</v>
      </c>
      <c r="E26" s="66" t="s">
        <v>187</v>
      </c>
      <c r="F26" s="66" t="s">
        <v>188</v>
      </c>
      <c r="G26" s="66" t="s">
        <v>189</v>
      </c>
      <c r="I26" s="9"/>
    </row>
    <row r="27" spans="1:14" ht="15.75" customHeight="1" x14ac:dyDescent="0.3">
      <c r="A27" s="12"/>
      <c r="B27" s="12"/>
      <c r="D27" s="9"/>
      <c r="E27" s="66">
        <f>COUNTIF(A5:A23,A5)</f>
        <v>4</v>
      </c>
      <c r="F27" s="66">
        <f>COUNTIF(A5:A23,A10)</f>
        <v>5</v>
      </c>
      <c r="G27" s="66">
        <f>COUNTIF(A5:A23,A11)</f>
        <v>5</v>
      </c>
      <c r="H27" s="9"/>
    </row>
    <row r="28" spans="1:14" ht="15.75" customHeight="1" x14ac:dyDescent="0.3">
      <c r="A28" s="12"/>
      <c r="B28" s="12"/>
      <c r="D28" s="9"/>
      <c r="G28" s="9"/>
    </row>
    <row r="29" spans="1:14" ht="15.75" customHeight="1" x14ac:dyDescent="0.3">
      <c r="A29" s="12" t="s">
        <v>157</v>
      </c>
      <c r="B29" s="12"/>
      <c r="C29" s="9"/>
      <c r="D29" s="9" t="s">
        <v>24</v>
      </c>
    </row>
    <row r="30" spans="1:14" ht="15.75" customHeight="1" x14ac:dyDescent="0.3">
      <c r="A30" s="12"/>
      <c r="B30" s="12"/>
      <c r="C30" s="9"/>
      <c r="D30" s="68" t="s">
        <v>190</v>
      </c>
      <c r="E30" s="68" t="s">
        <v>191</v>
      </c>
    </row>
    <row r="31" spans="1:14" ht="15.75" customHeight="1" x14ac:dyDescent="0.3">
      <c r="A31" s="12"/>
      <c r="B31" s="12"/>
      <c r="C31" s="9"/>
      <c r="D31" s="68">
        <f>COUNTIF(C5:C23,"&gt;1000")</f>
        <v>12</v>
      </c>
      <c r="E31" s="68">
        <f>COUNTIF(C5:C23,"&lt;1000")</f>
        <v>3</v>
      </c>
    </row>
    <row r="32" spans="1:14" ht="15.75" customHeight="1" x14ac:dyDescent="0.3">
      <c r="A32" s="12"/>
      <c r="B32" s="12"/>
      <c r="C32" s="9"/>
      <c r="D32" s="67"/>
    </row>
    <row r="33" spans="1:4" ht="15.75" customHeight="1" x14ac:dyDescent="0.3">
      <c r="A33" s="12" t="s">
        <v>158</v>
      </c>
      <c r="B33" s="12"/>
      <c r="D33" s="9" t="s">
        <v>159</v>
      </c>
    </row>
    <row r="34" spans="1:4" ht="15.75" customHeight="1" x14ac:dyDescent="0.3">
      <c r="A34" s="12"/>
      <c r="B34" s="12"/>
      <c r="D34" s="9"/>
    </row>
    <row r="35" spans="1:4" ht="15.75" customHeight="1" x14ac:dyDescent="0.3">
      <c r="A35" s="12" t="s">
        <v>160</v>
      </c>
      <c r="B35" s="12"/>
      <c r="D35" s="9" t="s">
        <v>161</v>
      </c>
    </row>
    <row r="36" spans="1:4" ht="15.75" customHeight="1" x14ac:dyDescent="0.3">
      <c r="A36" s="12" t="s">
        <v>193</v>
      </c>
      <c r="B36" s="12" t="s">
        <v>194</v>
      </c>
      <c r="C36" s="53" t="s">
        <v>195</v>
      </c>
      <c r="D36" s="9"/>
    </row>
    <row r="37" spans="1:4" ht="15.75" customHeight="1" x14ac:dyDescent="0.3">
      <c r="A37" s="12" t="e">
        <f>HLOOKUP(A15, A4:C23, 15, 0)</f>
        <v>#N/A</v>
      </c>
      <c r="B37" s="12" t="e">
        <f>HLOOKUP(A18, A4:C23, 18, 0)</f>
        <v>#N/A</v>
      </c>
      <c r="C37" t="e">
        <f>HLOOKUP(A20,A4:C23, 20, 0)</f>
        <v>#N/A</v>
      </c>
      <c r="D37" s="9"/>
    </row>
    <row r="38" spans="1:4" ht="15.75" customHeight="1" x14ac:dyDescent="0.3">
      <c r="A38" s="12" t="s">
        <v>162</v>
      </c>
      <c r="B38" s="12"/>
      <c r="D38" s="9" t="s">
        <v>28</v>
      </c>
    </row>
    <row r="39" spans="1:4" ht="15.75" customHeight="1" x14ac:dyDescent="0.3">
      <c r="A39" s="12" t="s">
        <v>196</v>
      </c>
      <c r="B39" s="74" t="s">
        <v>188</v>
      </c>
    </row>
    <row r="40" spans="1:4" ht="15.75" customHeight="1" x14ac:dyDescent="0.3">
      <c r="A40">
        <f>SUMIF(A5:A23, "BRAKES", C4:C23)</f>
        <v>4800</v>
      </c>
      <c r="B40">
        <f>SUMIF(A4:A23, "WINDOW", C4:C23)</f>
        <v>7300</v>
      </c>
    </row>
    <row r="41" spans="1:4" ht="15.75" customHeight="1" x14ac:dyDescent="0.3"/>
    <row r="42" spans="1:4" ht="15.75" customHeight="1" x14ac:dyDescent="0.3"/>
    <row r="43" spans="1:4" ht="15.75" customHeight="1" x14ac:dyDescent="0.3"/>
    <row r="44" spans="1:4" ht="15.75" customHeight="1" x14ac:dyDescent="0.3"/>
    <row r="45" spans="1:4" ht="15.75" customHeight="1" x14ac:dyDescent="0.3"/>
    <row r="46" spans="1:4" ht="15.75" customHeight="1" x14ac:dyDescent="0.3"/>
    <row r="47" spans="1:4" ht="15.75" customHeight="1" x14ac:dyDescent="0.3"/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4:C23" xr:uid="{00000000-0009-0000-0000-000007000000}"/>
  <mergeCells count="1">
    <mergeCell ref="A2:C2"/>
  </mergeCells>
  <conditionalFormatting sqref="A5:A13">
    <cfRule type="containsText" dxfId="2" priority="3" operator="containsText" text="BRAKES">
      <formula>NOT(ISERROR(SEARCH(("BRAKES"),(A5))))</formula>
    </cfRule>
  </conditionalFormatting>
  <conditionalFormatting sqref="C5:C23">
    <cfRule type="cellIs" dxfId="1" priority="4" operator="equal">
      <formula>1500</formula>
    </cfRule>
  </conditionalFormatting>
  <conditionalFormatting sqref="C5:C22">
    <cfRule type="cellIs" dxfId="0" priority="1" operator="between">
      <formula>500</formula>
      <formula>2000</formula>
    </cfRule>
  </conditionalFormatting>
  <dataValidations disablePrompts="1" count="1">
    <dataValidation type="list" allowBlank="1" sqref="I26" xr:uid="{00000000-0002-0000-0700-000000000000}">
      <formula1>$A$5:$A$23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Assignment1</vt:lpstr>
      <vt:lpstr>Assignment2</vt:lpstr>
      <vt:lpstr>Assignment 3</vt:lpstr>
      <vt:lpstr>Assignment4</vt:lpstr>
      <vt:lpstr>Assignment5</vt:lpstr>
      <vt:lpstr>Assignment7</vt:lpstr>
      <vt:lpstr>Assignment6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neelgohel8887@gmail.com</cp:lastModifiedBy>
  <dcterms:created xsi:type="dcterms:W3CDTF">2021-04-20T11:47:33Z</dcterms:created>
  <dcterms:modified xsi:type="dcterms:W3CDTF">2024-08-14T14:44:48Z</dcterms:modified>
</cp:coreProperties>
</file>